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13.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furqaan\OneDrive\Desktop\PROJECTS\Excel\"/>
    </mc:Choice>
  </mc:AlternateContent>
  <xr:revisionPtr revIDLastSave="0" documentId="13_ncr:1_{A9A9143C-923F-4CC0-AE2E-D6E1C161C5A2}" xr6:coauthVersionLast="47" xr6:coauthVersionMax="47" xr10:uidLastSave="{00000000-0000-0000-0000-000000000000}"/>
  <bookViews>
    <workbookView xWindow="-108" yWindow="-108" windowWidth="23256" windowHeight="13176" activeTab="2" xr2:uid="{08E1C1C3-0FEA-43AD-84A9-6EC05EB3F75A}"/>
  </bookViews>
  <sheets>
    <sheet name="Analysis" sheetId="6" r:id="rId1"/>
    <sheet name="KPI" sheetId="13" state="hidden" r:id="rId2"/>
    <sheet name="Retail Store Sales" sheetId="4" r:id="rId3"/>
    <sheet name="Sales Form" sheetId="10" r:id="rId4"/>
    <sheet name="Dashboard" sheetId="12" r:id="rId5"/>
    <sheet name="Cost Per Unit" sheetId="3" state="hidden" r:id="rId6"/>
  </sheets>
  <definedNames>
    <definedName name="_xlchart.v5.0" hidden="1">KPI!$A$119</definedName>
    <definedName name="_xlchart.v5.1" hidden="1">KPI!$A$120:$A$126</definedName>
    <definedName name="_xlchart.v5.2" hidden="1">KPI!$B$119</definedName>
    <definedName name="_xlchart.v5.3" hidden="1">KPI!$B$120:$B$126</definedName>
    <definedName name="Slicer_Country">#N/A</definedName>
    <definedName name="Slicer_Month">#N/A</definedName>
    <definedName name="Slicer_Product_Category">#N/A</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5" i="10" l="1"/>
  <c r="Z5" i="10"/>
  <c r="Y5" i="10"/>
  <c r="X5" i="10"/>
  <c r="W5" i="10"/>
  <c r="V5" i="10"/>
  <c r="U5" i="10"/>
  <c r="T5" i="10"/>
  <c r="S5" i="10"/>
  <c r="R5" i="10"/>
  <c r="P557" i="4"/>
  <c r="O557" i="4"/>
  <c r="N557" i="4"/>
  <c r="M557" i="4"/>
  <c r="L557" i="4"/>
  <c r="K557" i="4"/>
  <c r="P556" i="4"/>
  <c r="O556" i="4"/>
  <c r="N556" i="4"/>
  <c r="M556" i="4"/>
  <c r="L556" i="4"/>
  <c r="K556" i="4"/>
  <c r="P555" i="4"/>
  <c r="O555" i="4"/>
  <c r="N555" i="4"/>
  <c r="M555" i="4"/>
  <c r="L555" i="4"/>
  <c r="K555" i="4"/>
  <c r="P554" i="4"/>
  <c r="O554" i="4"/>
  <c r="Q554" i="4" s="1"/>
  <c r="N554" i="4"/>
  <c r="M554" i="4"/>
  <c r="L554" i="4"/>
  <c r="K554" i="4"/>
  <c r="P553" i="4"/>
  <c r="O553" i="4"/>
  <c r="Q553" i="4" s="1"/>
  <c r="N553" i="4"/>
  <c r="M553" i="4"/>
  <c r="L553" i="4"/>
  <c r="K553" i="4"/>
  <c r="P552" i="4"/>
  <c r="O552" i="4"/>
  <c r="Q552" i="4" s="1"/>
  <c r="N552" i="4"/>
  <c r="M552" i="4"/>
  <c r="L552" i="4"/>
  <c r="K552" i="4"/>
  <c r="P551" i="4"/>
  <c r="O551" i="4"/>
  <c r="Q551" i="4" s="1"/>
  <c r="N551" i="4"/>
  <c r="M551" i="4"/>
  <c r="L551" i="4"/>
  <c r="K551" i="4"/>
  <c r="P550" i="4"/>
  <c r="O550" i="4"/>
  <c r="N550" i="4"/>
  <c r="M550" i="4"/>
  <c r="L550" i="4"/>
  <c r="K550" i="4"/>
  <c r="P549" i="4"/>
  <c r="Q549" i="4" s="1"/>
  <c r="O549" i="4"/>
  <c r="N549" i="4"/>
  <c r="M549" i="4"/>
  <c r="L549" i="4"/>
  <c r="K549" i="4"/>
  <c r="P548" i="4"/>
  <c r="Q548" i="4" s="1"/>
  <c r="O548" i="4"/>
  <c r="N548" i="4"/>
  <c r="M548" i="4"/>
  <c r="L548" i="4"/>
  <c r="K548" i="4"/>
  <c r="Q547" i="4"/>
  <c r="P547" i="4"/>
  <c r="O547" i="4"/>
  <c r="N547" i="4"/>
  <c r="M547" i="4"/>
  <c r="L547" i="4"/>
  <c r="K547" i="4"/>
  <c r="P546" i="4"/>
  <c r="O546" i="4"/>
  <c r="N546" i="4"/>
  <c r="M546" i="4"/>
  <c r="L546" i="4"/>
  <c r="K546" i="4"/>
  <c r="P545" i="4"/>
  <c r="O545" i="4"/>
  <c r="N545" i="4"/>
  <c r="M545" i="4"/>
  <c r="L545" i="4"/>
  <c r="K545" i="4"/>
  <c r="P544" i="4"/>
  <c r="O544" i="4"/>
  <c r="N544" i="4"/>
  <c r="M544" i="4"/>
  <c r="L544" i="4"/>
  <c r="K544" i="4"/>
  <c r="P543" i="4"/>
  <c r="O543" i="4"/>
  <c r="Q543" i="4" s="1"/>
  <c r="N543" i="4"/>
  <c r="M543" i="4"/>
  <c r="L543" i="4"/>
  <c r="K543" i="4"/>
  <c r="P542" i="4"/>
  <c r="O542" i="4"/>
  <c r="N542" i="4"/>
  <c r="M542" i="4"/>
  <c r="L542" i="4"/>
  <c r="K542" i="4"/>
  <c r="P541" i="4"/>
  <c r="O541" i="4"/>
  <c r="N541" i="4"/>
  <c r="M541" i="4"/>
  <c r="L541" i="4"/>
  <c r="K541" i="4"/>
  <c r="P540" i="4"/>
  <c r="O540" i="4"/>
  <c r="N540" i="4"/>
  <c r="M540" i="4"/>
  <c r="L540" i="4"/>
  <c r="K540" i="4"/>
  <c r="P539" i="4"/>
  <c r="O539" i="4"/>
  <c r="N539" i="4"/>
  <c r="M539" i="4"/>
  <c r="L539" i="4"/>
  <c r="K539" i="4"/>
  <c r="Q538" i="4"/>
  <c r="P538" i="4"/>
  <c r="O538" i="4"/>
  <c r="N538" i="4"/>
  <c r="M538" i="4"/>
  <c r="L538" i="4"/>
  <c r="K538" i="4"/>
  <c r="P537" i="4"/>
  <c r="O537" i="4"/>
  <c r="N537" i="4"/>
  <c r="M537" i="4"/>
  <c r="L537" i="4"/>
  <c r="K537" i="4"/>
  <c r="P536" i="4"/>
  <c r="O536" i="4"/>
  <c r="N536" i="4"/>
  <c r="M536" i="4"/>
  <c r="L536" i="4"/>
  <c r="K536" i="4"/>
  <c r="P535" i="4"/>
  <c r="O535" i="4"/>
  <c r="Q535" i="4" s="1"/>
  <c r="N535" i="4"/>
  <c r="M535" i="4"/>
  <c r="L535" i="4"/>
  <c r="K535" i="4"/>
  <c r="P534" i="4"/>
  <c r="O534" i="4"/>
  <c r="N534" i="4"/>
  <c r="M534" i="4"/>
  <c r="L534" i="4"/>
  <c r="K534" i="4"/>
  <c r="P533" i="4"/>
  <c r="Q533" i="4" s="1"/>
  <c r="O533" i="4"/>
  <c r="N533" i="4"/>
  <c r="M533" i="4"/>
  <c r="L533" i="4"/>
  <c r="K533" i="4"/>
  <c r="P532" i="4"/>
  <c r="O532" i="4"/>
  <c r="N532" i="4"/>
  <c r="M532" i="4"/>
  <c r="L532" i="4"/>
  <c r="K532" i="4"/>
  <c r="P531" i="4"/>
  <c r="O531" i="4"/>
  <c r="Q531" i="4" s="1"/>
  <c r="N531" i="4"/>
  <c r="M531" i="4"/>
  <c r="L531" i="4"/>
  <c r="K531" i="4"/>
  <c r="P530" i="4"/>
  <c r="Q530" i="4" s="1"/>
  <c r="O530" i="4"/>
  <c r="N530" i="4"/>
  <c r="M530" i="4"/>
  <c r="L530" i="4"/>
  <c r="K530" i="4"/>
  <c r="P529" i="4"/>
  <c r="Q529" i="4" s="1"/>
  <c r="O529" i="4"/>
  <c r="N529" i="4"/>
  <c r="M529" i="4"/>
  <c r="L529" i="4"/>
  <c r="K529" i="4"/>
  <c r="P528" i="4"/>
  <c r="O528" i="4"/>
  <c r="N528" i="4"/>
  <c r="M528" i="4"/>
  <c r="L528" i="4"/>
  <c r="K528" i="4"/>
  <c r="P527" i="4"/>
  <c r="O527" i="4"/>
  <c r="Q527" i="4" s="1"/>
  <c r="N527" i="4"/>
  <c r="M527" i="4"/>
  <c r="L527" i="4"/>
  <c r="K527" i="4"/>
  <c r="P526" i="4"/>
  <c r="O526" i="4"/>
  <c r="N526" i="4"/>
  <c r="M526" i="4"/>
  <c r="L526" i="4"/>
  <c r="K526" i="4"/>
  <c r="Q525" i="4"/>
  <c r="P525" i="4"/>
  <c r="O525" i="4"/>
  <c r="N525" i="4"/>
  <c r="M525" i="4"/>
  <c r="L525" i="4"/>
  <c r="K525" i="4"/>
  <c r="P524" i="4"/>
  <c r="O524" i="4"/>
  <c r="N524" i="4"/>
  <c r="M524" i="4"/>
  <c r="L524" i="4"/>
  <c r="K524" i="4"/>
  <c r="P523" i="4"/>
  <c r="O523" i="4"/>
  <c r="N523" i="4"/>
  <c r="M523" i="4"/>
  <c r="L523" i="4"/>
  <c r="K523" i="4"/>
  <c r="P522" i="4"/>
  <c r="Q522" i="4" s="1"/>
  <c r="O522" i="4"/>
  <c r="N522" i="4"/>
  <c r="M522" i="4"/>
  <c r="L522" i="4"/>
  <c r="K522" i="4"/>
  <c r="P521" i="4"/>
  <c r="O521" i="4"/>
  <c r="N521" i="4"/>
  <c r="M521" i="4"/>
  <c r="L521" i="4"/>
  <c r="K521" i="4"/>
  <c r="P520" i="4"/>
  <c r="O520" i="4"/>
  <c r="N520" i="4"/>
  <c r="M520" i="4"/>
  <c r="L520" i="4"/>
  <c r="K520" i="4"/>
  <c r="P519" i="4"/>
  <c r="O519" i="4"/>
  <c r="Q519" i="4" s="1"/>
  <c r="N519" i="4"/>
  <c r="M519" i="4"/>
  <c r="L519" i="4"/>
  <c r="K519" i="4"/>
  <c r="P518" i="4"/>
  <c r="O518" i="4"/>
  <c r="N518" i="4"/>
  <c r="M518" i="4"/>
  <c r="L518" i="4"/>
  <c r="K518" i="4"/>
  <c r="P517" i="4"/>
  <c r="Q517" i="4" s="1"/>
  <c r="O517" i="4"/>
  <c r="N517" i="4"/>
  <c r="M517" i="4"/>
  <c r="L517" i="4"/>
  <c r="K517" i="4"/>
  <c r="P516" i="4"/>
  <c r="Q516" i="4" s="1"/>
  <c r="O516" i="4"/>
  <c r="N516" i="4"/>
  <c r="M516" i="4"/>
  <c r="L516" i="4"/>
  <c r="K516" i="4"/>
  <c r="P515" i="4"/>
  <c r="O515" i="4"/>
  <c r="N515" i="4"/>
  <c r="M515" i="4"/>
  <c r="L515" i="4"/>
  <c r="K515" i="4"/>
  <c r="P514" i="4"/>
  <c r="O514" i="4"/>
  <c r="N514" i="4"/>
  <c r="M514" i="4"/>
  <c r="L514" i="4"/>
  <c r="K514" i="4"/>
  <c r="P513" i="4"/>
  <c r="O513" i="4"/>
  <c r="N513" i="4"/>
  <c r="M513" i="4"/>
  <c r="L513" i="4"/>
  <c r="K513" i="4"/>
  <c r="P512" i="4"/>
  <c r="O512" i="4"/>
  <c r="N512" i="4"/>
  <c r="M512" i="4"/>
  <c r="L512" i="4"/>
  <c r="K512" i="4"/>
  <c r="P511" i="4"/>
  <c r="O511" i="4"/>
  <c r="N511" i="4"/>
  <c r="M511" i="4"/>
  <c r="L511" i="4"/>
  <c r="K511" i="4"/>
  <c r="P510" i="4"/>
  <c r="O510" i="4"/>
  <c r="N510" i="4"/>
  <c r="M510" i="4"/>
  <c r="L510" i="4"/>
  <c r="K510" i="4"/>
  <c r="P509" i="4"/>
  <c r="Q509" i="4" s="1"/>
  <c r="O509" i="4"/>
  <c r="N509" i="4"/>
  <c r="M509" i="4"/>
  <c r="L509" i="4"/>
  <c r="K509" i="4"/>
  <c r="P508" i="4"/>
  <c r="O508" i="4"/>
  <c r="N508" i="4"/>
  <c r="M508" i="4"/>
  <c r="L508" i="4"/>
  <c r="K508" i="4"/>
  <c r="Q507" i="4"/>
  <c r="P507" i="4"/>
  <c r="O507" i="4"/>
  <c r="N507" i="4"/>
  <c r="M507" i="4"/>
  <c r="L507" i="4"/>
  <c r="K507" i="4"/>
  <c r="P506" i="4"/>
  <c r="Q506" i="4" s="1"/>
  <c r="O506" i="4"/>
  <c r="N506" i="4"/>
  <c r="M506" i="4"/>
  <c r="L506" i="4"/>
  <c r="K506" i="4"/>
  <c r="P505" i="4"/>
  <c r="O505" i="4"/>
  <c r="N505" i="4"/>
  <c r="M505" i="4"/>
  <c r="L505" i="4"/>
  <c r="K505" i="4"/>
  <c r="P504" i="4"/>
  <c r="O504" i="4"/>
  <c r="N504" i="4"/>
  <c r="M504" i="4"/>
  <c r="L504" i="4"/>
  <c r="K504" i="4"/>
  <c r="P503" i="4"/>
  <c r="O503" i="4"/>
  <c r="Q503" i="4" s="1"/>
  <c r="N503" i="4"/>
  <c r="M503" i="4"/>
  <c r="L503" i="4"/>
  <c r="K503" i="4"/>
  <c r="P502" i="4"/>
  <c r="Q502" i="4" s="1"/>
  <c r="O502" i="4"/>
  <c r="N502" i="4"/>
  <c r="M502" i="4"/>
  <c r="L502" i="4"/>
  <c r="K502" i="4"/>
  <c r="P501" i="4"/>
  <c r="Q501" i="4" s="1"/>
  <c r="O501" i="4"/>
  <c r="N501" i="4"/>
  <c r="M501" i="4"/>
  <c r="L501" i="4"/>
  <c r="K501" i="4"/>
  <c r="P500" i="4"/>
  <c r="O500" i="4"/>
  <c r="N500" i="4"/>
  <c r="M500" i="4"/>
  <c r="L500" i="4"/>
  <c r="K500" i="4"/>
  <c r="P499" i="4"/>
  <c r="O499" i="4"/>
  <c r="Q499" i="4" s="1"/>
  <c r="N499" i="4"/>
  <c r="M499" i="4"/>
  <c r="L499" i="4"/>
  <c r="K499" i="4"/>
  <c r="P498" i="4"/>
  <c r="Q498" i="4" s="1"/>
  <c r="O498" i="4"/>
  <c r="N498" i="4"/>
  <c r="M498" i="4"/>
  <c r="L498" i="4"/>
  <c r="K498" i="4"/>
  <c r="P497" i="4"/>
  <c r="Q497" i="4" s="1"/>
  <c r="O497" i="4"/>
  <c r="N497" i="4"/>
  <c r="M497" i="4"/>
  <c r="L497" i="4"/>
  <c r="K497" i="4"/>
  <c r="P496" i="4"/>
  <c r="O496" i="4"/>
  <c r="N496" i="4"/>
  <c r="M496" i="4"/>
  <c r="L496" i="4"/>
  <c r="K496" i="4"/>
  <c r="P495" i="4"/>
  <c r="O495" i="4"/>
  <c r="Q495" i="4" s="1"/>
  <c r="N495" i="4"/>
  <c r="M495" i="4"/>
  <c r="L495" i="4"/>
  <c r="K495" i="4"/>
  <c r="P494" i="4"/>
  <c r="Q494" i="4" s="1"/>
  <c r="O494" i="4"/>
  <c r="N494" i="4"/>
  <c r="M494" i="4"/>
  <c r="L494" i="4"/>
  <c r="K494" i="4"/>
  <c r="Q493" i="4"/>
  <c r="P493" i="4"/>
  <c r="O493" i="4"/>
  <c r="N493" i="4"/>
  <c r="M493" i="4"/>
  <c r="L493" i="4"/>
  <c r="K493" i="4"/>
  <c r="P492" i="4"/>
  <c r="O492" i="4"/>
  <c r="N492" i="4"/>
  <c r="M492" i="4"/>
  <c r="L492" i="4"/>
  <c r="K492" i="4"/>
  <c r="P491" i="4"/>
  <c r="O491" i="4"/>
  <c r="Q491" i="4" s="1"/>
  <c r="N491" i="4"/>
  <c r="M491" i="4"/>
  <c r="L491" i="4"/>
  <c r="K491" i="4"/>
  <c r="P490" i="4"/>
  <c r="Q490" i="4" s="1"/>
  <c r="O490" i="4"/>
  <c r="N490" i="4"/>
  <c r="M490" i="4"/>
  <c r="L490" i="4"/>
  <c r="K490" i="4"/>
  <c r="P489" i="4"/>
  <c r="O489" i="4"/>
  <c r="N489" i="4"/>
  <c r="M489" i="4"/>
  <c r="L489" i="4"/>
  <c r="K489" i="4"/>
  <c r="P488" i="4"/>
  <c r="O488" i="4"/>
  <c r="N488" i="4"/>
  <c r="M488" i="4"/>
  <c r="L488" i="4"/>
  <c r="K488" i="4"/>
  <c r="P487" i="4"/>
  <c r="O487" i="4"/>
  <c r="Q487" i="4" s="1"/>
  <c r="N487" i="4"/>
  <c r="M487" i="4"/>
  <c r="L487" i="4"/>
  <c r="K487" i="4"/>
  <c r="P486" i="4"/>
  <c r="O486" i="4"/>
  <c r="N486" i="4"/>
  <c r="M486" i="4"/>
  <c r="L486" i="4"/>
  <c r="K486" i="4"/>
  <c r="P485" i="4"/>
  <c r="O485" i="4"/>
  <c r="Q485" i="4" s="1"/>
  <c r="N485" i="4"/>
  <c r="M485" i="4"/>
  <c r="L485" i="4"/>
  <c r="K485" i="4"/>
  <c r="P484" i="4"/>
  <c r="Q484" i="4" s="1"/>
  <c r="O484" i="4"/>
  <c r="N484" i="4"/>
  <c r="M484" i="4"/>
  <c r="L484" i="4"/>
  <c r="K484" i="4"/>
  <c r="P483" i="4"/>
  <c r="O483" i="4"/>
  <c r="N483" i="4"/>
  <c r="M483" i="4"/>
  <c r="L483" i="4"/>
  <c r="K483" i="4"/>
  <c r="P482" i="4"/>
  <c r="O482" i="4"/>
  <c r="N482" i="4"/>
  <c r="M482" i="4"/>
  <c r="L482" i="4"/>
  <c r="K482" i="4"/>
  <c r="P481" i="4"/>
  <c r="O481" i="4"/>
  <c r="N481" i="4"/>
  <c r="M481" i="4"/>
  <c r="L481" i="4"/>
  <c r="K481" i="4"/>
  <c r="P480" i="4"/>
  <c r="Q480" i="4" s="1"/>
  <c r="O480" i="4"/>
  <c r="N480" i="4"/>
  <c r="M480" i="4"/>
  <c r="L480" i="4"/>
  <c r="K480" i="4"/>
  <c r="P479" i="4"/>
  <c r="O479" i="4"/>
  <c r="Q479" i="4" s="1"/>
  <c r="N479" i="4"/>
  <c r="M479" i="4"/>
  <c r="L479" i="4"/>
  <c r="K479" i="4"/>
  <c r="P478" i="4"/>
  <c r="O478" i="4"/>
  <c r="N478" i="4"/>
  <c r="M478" i="4"/>
  <c r="L478" i="4"/>
  <c r="K478" i="4"/>
  <c r="P477" i="4"/>
  <c r="Q477" i="4" s="1"/>
  <c r="O477" i="4"/>
  <c r="N477" i="4"/>
  <c r="M477" i="4"/>
  <c r="L477" i="4"/>
  <c r="K477" i="4"/>
  <c r="P476" i="4"/>
  <c r="O476" i="4"/>
  <c r="N476" i="4"/>
  <c r="M476" i="4"/>
  <c r="L476" i="4"/>
  <c r="K476" i="4"/>
  <c r="P475" i="4"/>
  <c r="O475" i="4"/>
  <c r="N475" i="4"/>
  <c r="M475" i="4"/>
  <c r="L475" i="4"/>
  <c r="K475" i="4"/>
  <c r="P474" i="4"/>
  <c r="O474" i="4"/>
  <c r="N474" i="4"/>
  <c r="M474" i="4"/>
  <c r="L474" i="4"/>
  <c r="K474" i="4"/>
  <c r="P473" i="4"/>
  <c r="O473" i="4"/>
  <c r="N473" i="4"/>
  <c r="M473" i="4"/>
  <c r="L473" i="4"/>
  <c r="K473" i="4"/>
  <c r="P472" i="4"/>
  <c r="O472" i="4"/>
  <c r="N472" i="4"/>
  <c r="M472" i="4"/>
  <c r="L472" i="4"/>
  <c r="K472" i="4"/>
  <c r="P471" i="4"/>
  <c r="O471" i="4"/>
  <c r="N471" i="4"/>
  <c r="M471" i="4"/>
  <c r="L471" i="4"/>
  <c r="K471" i="4"/>
  <c r="P470" i="4"/>
  <c r="Q470" i="4" s="1"/>
  <c r="O470" i="4"/>
  <c r="N470" i="4"/>
  <c r="M470" i="4"/>
  <c r="L470" i="4"/>
  <c r="K470" i="4"/>
  <c r="P469" i="4"/>
  <c r="O469" i="4"/>
  <c r="N469" i="4"/>
  <c r="M469" i="4"/>
  <c r="L469" i="4"/>
  <c r="K469" i="4"/>
  <c r="P468" i="4"/>
  <c r="O468" i="4"/>
  <c r="N468" i="4"/>
  <c r="M468" i="4"/>
  <c r="L468" i="4"/>
  <c r="K468" i="4"/>
  <c r="P467" i="4"/>
  <c r="Q467" i="4" s="1"/>
  <c r="O467" i="4"/>
  <c r="N467" i="4"/>
  <c r="M467" i="4"/>
  <c r="L467" i="4"/>
  <c r="K467" i="4"/>
  <c r="P466" i="4"/>
  <c r="O466" i="4"/>
  <c r="N466" i="4"/>
  <c r="M466" i="4"/>
  <c r="L466" i="4"/>
  <c r="K466" i="4"/>
  <c r="P465" i="4"/>
  <c r="O465" i="4"/>
  <c r="N465" i="4"/>
  <c r="M465" i="4"/>
  <c r="L465" i="4"/>
  <c r="K465" i="4"/>
  <c r="P464" i="4"/>
  <c r="O464" i="4"/>
  <c r="N464" i="4"/>
  <c r="M464" i="4"/>
  <c r="L464" i="4"/>
  <c r="K464" i="4"/>
  <c r="P463" i="4"/>
  <c r="O463" i="4"/>
  <c r="Q463" i="4" s="1"/>
  <c r="N463" i="4"/>
  <c r="M463" i="4"/>
  <c r="L463" i="4"/>
  <c r="K463" i="4"/>
  <c r="P462" i="4"/>
  <c r="Q462" i="4" s="1"/>
  <c r="O462" i="4"/>
  <c r="N462" i="4"/>
  <c r="M462" i="4"/>
  <c r="L462" i="4"/>
  <c r="K462" i="4"/>
  <c r="P461" i="4"/>
  <c r="Q461" i="4" s="1"/>
  <c r="O461" i="4"/>
  <c r="N461" i="4"/>
  <c r="M461" i="4"/>
  <c r="L461" i="4"/>
  <c r="K461" i="4"/>
  <c r="P460" i="4"/>
  <c r="O460" i="4"/>
  <c r="N460" i="4"/>
  <c r="M460" i="4"/>
  <c r="L460" i="4"/>
  <c r="K460" i="4"/>
  <c r="P459" i="4"/>
  <c r="O459" i="4"/>
  <c r="Q459" i="4" s="1"/>
  <c r="N459" i="4"/>
  <c r="M459" i="4"/>
  <c r="L459" i="4"/>
  <c r="K459" i="4"/>
  <c r="P458" i="4"/>
  <c r="Q458" i="4" s="1"/>
  <c r="O458" i="4"/>
  <c r="N458" i="4"/>
  <c r="M458" i="4"/>
  <c r="L458" i="4"/>
  <c r="K458" i="4"/>
  <c r="P457" i="4"/>
  <c r="O457" i="4"/>
  <c r="N457" i="4"/>
  <c r="M457" i="4"/>
  <c r="L457" i="4"/>
  <c r="K457" i="4"/>
  <c r="P456" i="4"/>
  <c r="O456" i="4"/>
  <c r="N456" i="4"/>
  <c r="M456" i="4"/>
  <c r="L456" i="4"/>
  <c r="K456" i="4"/>
  <c r="P455" i="4"/>
  <c r="O455" i="4"/>
  <c r="Q455" i="4" s="1"/>
  <c r="N455" i="4"/>
  <c r="M455" i="4"/>
  <c r="L455" i="4"/>
  <c r="K455" i="4"/>
  <c r="P454" i="4"/>
  <c r="Q454" i="4" s="1"/>
  <c r="O454" i="4"/>
  <c r="N454" i="4"/>
  <c r="M454" i="4"/>
  <c r="L454" i="4"/>
  <c r="K454" i="4"/>
  <c r="P453" i="4"/>
  <c r="Q453" i="4" s="1"/>
  <c r="O453" i="4"/>
  <c r="N453" i="4"/>
  <c r="M453" i="4"/>
  <c r="L453" i="4"/>
  <c r="K453" i="4"/>
  <c r="P452" i="4"/>
  <c r="O452" i="4"/>
  <c r="N452" i="4"/>
  <c r="M452" i="4"/>
  <c r="L452" i="4"/>
  <c r="K452" i="4"/>
  <c r="Q451" i="4"/>
  <c r="P451" i="4"/>
  <c r="O451" i="4"/>
  <c r="N451" i="4"/>
  <c r="M451" i="4"/>
  <c r="L451" i="4"/>
  <c r="K451" i="4"/>
  <c r="P450" i="4"/>
  <c r="O450" i="4"/>
  <c r="N450" i="4"/>
  <c r="M450" i="4"/>
  <c r="L450" i="4"/>
  <c r="K450" i="4"/>
  <c r="P449" i="4"/>
  <c r="O449" i="4"/>
  <c r="N449" i="4"/>
  <c r="M449" i="4"/>
  <c r="L449" i="4"/>
  <c r="K449" i="4"/>
  <c r="P448" i="4"/>
  <c r="O448" i="4"/>
  <c r="N448" i="4"/>
  <c r="M448" i="4"/>
  <c r="L448" i="4"/>
  <c r="K448" i="4"/>
  <c r="P447" i="4"/>
  <c r="O447" i="4"/>
  <c r="N447" i="4"/>
  <c r="M447" i="4"/>
  <c r="L447" i="4"/>
  <c r="K447" i="4"/>
  <c r="P446" i="4"/>
  <c r="Q446" i="4" s="1"/>
  <c r="O446" i="4"/>
  <c r="N446" i="4"/>
  <c r="M446" i="4"/>
  <c r="L446" i="4"/>
  <c r="K446" i="4"/>
  <c r="P445" i="4"/>
  <c r="O445" i="4"/>
  <c r="N445" i="4"/>
  <c r="M445" i="4"/>
  <c r="L445" i="4"/>
  <c r="K445" i="4"/>
  <c r="P444" i="4"/>
  <c r="O444" i="4"/>
  <c r="N444" i="4"/>
  <c r="M444" i="4"/>
  <c r="L444" i="4"/>
  <c r="K444" i="4"/>
  <c r="P443" i="4"/>
  <c r="O443" i="4"/>
  <c r="Q443" i="4" s="1"/>
  <c r="N443" i="4"/>
  <c r="M443" i="4"/>
  <c r="L443" i="4"/>
  <c r="K443" i="4"/>
  <c r="Q442" i="4"/>
  <c r="P442" i="4"/>
  <c r="O442" i="4"/>
  <c r="N442" i="4"/>
  <c r="M442" i="4"/>
  <c r="L442" i="4"/>
  <c r="K442" i="4"/>
  <c r="P441" i="4"/>
  <c r="O441" i="4"/>
  <c r="N441" i="4"/>
  <c r="M441" i="4"/>
  <c r="L441" i="4"/>
  <c r="K441" i="4"/>
  <c r="P440" i="4"/>
  <c r="O440" i="4"/>
  <c r="N440" i="4"/>
  <c r="M440" i="4"/>
  <c r="L440" i="4"/>
  <c r="K440" i="4"/>
  <c r="P439" i="4"/>
  <c r="O439" i="4"/>
  <c r="Q439" i="4" s="1"/>
  <c r="N439" i="4"/>
  <c r="M439" i="4"/>
  <c r="L439" i="4"/>
  <c r="K439" i="4"/>
  <c r="Q438" i="4"/>
  <c r="P438" i="4"/>
  <c r="O438" i="4"/>
  <c r="N438" i="4"/>
  <c r="M438" i="4"/>
  <c r="L438" i="4"/>
  <c r="K438" i="4"/>
  <c r="Q437" i="4"/>
  <c r="P437" i="4"/>
  <c r="O437" i="4"/>
  <c r="N437" i="4"/>
  <c r="M437" i="4"/>
  <c r="L437" i="4"/>
  <c r="K437" i="4"/>
  <c r="P436" i="4"/>
  <c r="O436" i="4"/>
  <c r="N436" i="4"/>
  <c r="M436" i="4"/>
  <c r="L436" i="4"/>
  <c r="K436" i="4"/>
  <c r="P435" i="4"/>
  <c r="O435" i="4"/>
  <c r="N435" i="4"/>
  <c r="M435" i="4"/>
  <c r="L435" i="4"/>
  <c r="K435" i="4"/>
  <c r="P434" i="4"/>
  <c r="O434" i="4"/>
  <c r="N434" i="4"/>
  <c r="M434" i="4"/>
  <c r="L434" i="4"/>
  <c r="K434" i="4"/>
  <c r="P433" i="4"/>
  <c r="O433" i="4"/>
  <c r="N433" i="4"/>
  <c r="M433" i="4"/>
  <c r="L433" i="4"/>
  <c r="K433" i="4"/>
  <c r="P432" i="4"/>
  <c r="O432" i="4"/>
  <c r="N432" i="4"/>
  <c r="M432" i="4"/>
  <c r="L432" i="4"/>
  <c r="K432" i="4"/>
  <c r="P431" i="4"/>
  <c r="O431" i="4"/>
  <c r="Q431" i="4" s="1"/>
  <c r="N431" i="4"/>
  <c r="M431" i="4"/>
  <c r="L431" i="4"/>
  <c r="K431" i="4"/>
  <c r="P430" i="4"/>
  <c r="Q430" i="4" s="1"/>
  <c r="O430" i="4"/>
  <c r="N430" i="4"/>
  <c r="M430" i="4"/>
  <c r="L430" i="4"/>
  <c r="K430" i="4"/>
  <c r="P429" i="4"/>
  <c r="O429" i="4"/>
  <c r="N429" i="4"/>
  <c r="M429" i="4"/>
  <c r="L429" i="4"/>
  <c r="K429" i="4"/>
  <c r="P428" i="4"/>
  <c r="O428" i="4"/>
  <c r="N428" i="4"/>
  <c r="M428" i="4"/>
  <c r="L428" i="4"/>
  <c r="K428" i="4"/>
  <c r="P427" i="4"/>
  <c r="O427" i="4"/>
  <c r="Q427" i="4" s="1"/>
  <c r="N427" i="4"/>
  <c r="M427" i="4"/>
  <c r="L427" i="4"/>
  <c r="K427" i="4"/>
  <c r="P426" i="4"/>
  <c r="O426" i="4"/>
  <c r="N426" i="4"/>
  <c r="M426" i="4"/>
  <c r="L426" i="4"/>
  <c r="K426" i="4"/>
  <c r="P425" i="4"/>
  <c r="O425" i="4"/>
  <c r="N425" i="4"/>
  <c r="M425" i="4"/>
  <c r="L425" i="4"/>
  <c r="K425" i="4"/>
  <c r="P424" i="4"/>
  <c r="O424" i="4"/>
  <c r="N424" i="4"/>
  <c r="M424" i="4"/>
  <c r="L424" i="4"/>
  <c r="K424" i="4"/>
  <c r="P423" i="4"/>
  <c r="O423" i="4"/>
  <c r="N423" i="4"/>
  <c r="M423" i="4"/>
  <c r="L423" i="4"/>
  <c r="K423" i="4"/>
  <c r="P422" i="4"/>
  <c r="O422" i="4"/>
  <c r="N422" i="4"/>
  <c r="M422" i="4"/>
  <c r="L422" i="4"/>
  <c r="K422" i="4"/>
  <c r="P421" i="4"/>
  <c r="O421" i="4"/>
  <c r="N421" i="4"/>
  <c r="M421" i="4"/>
  <c r="L421" i="4"/>
  <c r="K421" i="4"/>
  <c r="P420" i="4"/>
  <c r="O420" i="4"/>
  <c r="N420" i="4"/>
  <c r="M420" i="4"/>
  <c r="L420" i="4"/>
  <c r="K420" i="4"/>
  <c r="P419" i="4"/>
  <c r="Q419" i="4" s="1"/>
  <c r="O419" i="4"/>
  <c r="N419" i="4"/>
  <c r="M419" i="4"/>
  <c r="L419" i="4"/>
  <c r="K419" i="4"/>
  <c r="P418" i="4"/>
  <c r="Q418" i="4" s="1"/>
  <c r="O418" i="4"/>
  <c r="N418" i="4"/>
  <c r="M418" i="4"/>
  <c r="L418" i="4"/>
  <c r="K418" i="4"/>
  <c r="P417" i="4"/>
  <c r="O417" i="4"/>
  <c r="N417" i="4"/>
  <c r="M417" i="4"/>
  <c r="L417" i="4"/>
  <c r="K417" i="4"/>
  <c r="P416" i="4"/>
  <c r="O416" i="4"/>
  <c r="N416" i="4"/>
  <c r="M416" i="4"/>
  <c r="L416" i="4"/>
  <c r="K416" i="4"/>
  <c r="P415" i="4"/>
  <c r="O415" i="4"/>
  <c r="Q415" i="4" s="1"/>
  <c r="N415" i="4"/>
  <c r="M415" i="4"/>
  <c r="L415" i="4"/>
  <c r="K415" i="4"/>
  <c r="P414" i="4"/>
  <c r="O414" i="4"/>
  <c r="Q414" i="4" s="1"/>
  <c r="N414" i="4"/>
  <c r="M414" i="4"/>
  <c r="L414" i="4"/>
  <c r="K414" i="4"/>
  <c r="P413" i="4"/>
  <c r="Q413" i="4" s="1"/>
  <c r="O413" i="4"/>
  <c r="N413" i="4"/>
  <c r="M413" i="4"/>
  <c r="L413" i="4"/>
  <c r="K413" i="4"/>
  <c r="P412" i="4"/>
  <c r="O412" i="4"/>
  <c r="N412" i="4"/>
  <c r="M412" i="4"/>
  <c r="L412" i="4"/>
  <c r="K412" i="4"/>
  <c r="P411" i="4"/>
  <c r="O411" i="4"/>
  <c r="Q411" i="4" s="1"/>
  <c r="N411" i="4"/>
  <c r="M411" i="4"/>
  <c r="L411" i="4"/>
  <c r="K411" i="4"/>
  <c r="P410" i="4"/>
  <c r="O410" i="4"/>
  <c r="N410" i="4"/>
  <c r="M410" i="4"/>
  <c r="L410" i="4"/>
  <c r="K410" i="4"/>
  <c r="P409" i="4"/>
  <c r="O409" i="4"/>
  <c r="N409" i="4"/>
  <c r="M409" i="4"/>
  <c r="L409" i="4"/>
  <c r="K409" i="4"/>
  <c r="P408" i="4"/>
  <c r="O408" i="4"/>
  <c r="N408" i="4"/>
  <c r="M408" i="4"/>
  <c r="L408" i="4"/>
  <c r="K408" i="4"/>
  <c r="P407" i="4"/>
  <c r="O407" i="4"/>
  <c r="Q407" i="4" s="1"/>
  <c r="N407" i="4"/>
  <c r="M407" i="4"/>
  <c r="L407" i="4"/>
  <c r="K407" i="4"/>
  <c r="P406" i="4"/>
  <c r="Q406" i="4" s="1"/>
  <c r="O406" i="4"/>
  <c r="N406" i="4"/>
  <c r="M406" i="4"/>
  <c r="L406" i="4"/>
  <c r="K406" i="4"/>
  <c r="Q405" i="4"/>
  <c r="P405" i="4"/>
  <c r="O405" i="4"/>
  <c r="N405" i="4"/>
  <c r="M405" i="4"/>
  <c r="L405" i="4"/>
  <c r="K405" i="4"/>
  <c r="P404" i="4"/>
  <c r="O404" i="4"/>
  <c r="N404" i="4"/>
  <c r="M404" i="4"/>
  <c r="L404" i="4"/>
  <c r="K404" i="4"/>
  <c r="P403" i="4"/>
  <c r="O403" i="4"/>
  <c r="Q403" i="4" s="1"/>
  <c r="N403" i="4"/>
  <c r="M403" i="4"/>
  <c r="L403" i="4"/>
  <c r="K403" i="4"/>
  <c r="P402" i="4"/>
  <c r="Q402" i="4" s="1"/>
  <c r="O402" i="4"/>
  <c r="N402" i="4"/>
  <c r="M402" i="4"/>
  <c r="L402" i="4"/>
  <c r="K402" i="4"/>
  <c r="P401" i="4"/>
  <c r="O401" i="4"/>
  <c r="N401" i="4"/>
  <c r="M401" i="4"/>
  <c r="L401" i="4"/>
  <c r="K401" i="4"/>
  <c r="P400" i="4"/>
  <c r="O400" i="4"/>
  <c r="N400" i="4"/>
  <c r="M400" i="4"/>
  <c r="L400" i="4"/>
  <c r="K400" i="4"/>
  <c r="P399" i="4"/>
  <c r="O399" i="4"/>
  <c r="Q399" i="4" s="1"/>
  <c r="N399" i="4"/>
  <c r="M399" i="4"/>
  <c r="L399" i="4"/>
  <c r="K399" i="4"/>
  <c r="P398" i="4"/>
  <c r="O398" i="4"/>
  <c r="N398" i="4"/>
  <c r="M398" i="4"/>
  <c r="L398" i="4"/>
  <c r="K398" i="4"/>
  <c r="P397" i="4"/>
  <c r="O397" i="4"/>
  <c r="N397" i="4"/>
  <c r="M397" i="4"/>
  <c r="L397" i="4"/>
  <c r="K397" i="4"/>
  <c r="P396" i="4"/>
  <c r="O396" i="4"/>
  <c r="N396" i="4"/>
  <c r="M396" i="4"/>
  <c r="L396" i="4"/>
  <c r="K396" i="4"/>
  <c r="P395" i="4"/>
  <c r="O395" i="4"/>
  <c r="N395" i="4"/>
  <c r="M395" i="4"/>
  <c r="L395" i="4"/>
  <c r="K395" i="4"/>
  <c r="P394" i="4"/>
  <c r="O394" i="4"/>
  <c r="N394" i="4"/>
  <c r="M394" i="4"/>
  <c r="L394" i="4"/>
  <c r="K394" i="4"/>
  <c r="P393" i="4"/>
  <c r="O393" i="4"/>
  <c r="Q393" i="4" s="1"/>
  <c r="N393" i="4"/>
  <c r="M393" i="4"/>
  <c r="L393" i="4"/>
  <c r="K393" i="4"/>
  <c r="P392" i="4"/>
  <c r="O392" i="4"/>
  <c r="N392" i="4"/>
  <c r="M392" i="4"/>
  <c r="L392" i="4"/>
  <c r="K392" i="4"/>
  <c r="P391" i="4"/>
  <c r="O391" i="4"/>
  <c r="N391" i="4"/>
  <c r="M391" i="4"/>
  <c r="L391" i="4"/>
  <c r="K391" i="4"/>
  <c r="P390" i="4"/>
  <c r="O390" i="4"/>
  <c r="N390" i="4"/>
  <c r="M390" i="4"/>
  <c r="L390" i="4"/>
  <c r="K390" i="4"/>
  <c r="P389" i="4"/>
  <c r="O389" i="4"/>
  <c r="N389" i="4"/>
  <c r="M389" i="4"/>
  <c r="L389" i="4"/>
  <c r="K389" i="4"/>
  <c r="P388" i="4"/>
  <c r="O388" i="4"/>
  <c r="N388" i="4"/>
  <c r="M388" i="4"/>
  <c r="L388" i="4"/>
  <c r="K388" i="4"/>
  <c r="P387" i="4"/>
  <c r="O387" i="4"/>
  <c r="N387" i="4"/>
  <c r="M387" i="4"/>
  <c r="L387" i="4"/>
  <c r="K387" i="4"/>
  <c r="P386" i="4"/>
  <c r="Q386" i="4" s="1"/>
  <c r="O386" i="4"/>
  <c r="N386" i="4"/>
  <c r="M386" i="4"/>
  <c r="L386" i="4"/>
  <c r="K386" i="4"/>
  <c r="P385" i="4"/>
  <c r="O385" i="4"/>
  <c r="N385" i="4"/>
  <c r="M385" i="4"/>
  <c r="L385" i="4"/>
  <c r="K385" i="4"/>
  <c r="P384" i="4"/>
  <c r="O384" i="4"/>
  <c r="N384" i="4"/>
  <c r="M384" i="4"/>
  <c r="L384" i="4"/>
  <c r="K384" i="4"/>
  <c r="P383" i="4"/>
  <c r="O383" i="4"/>
  <c r="Q383" i="4" s="1"/>
  <c r="N383" i="4"/>
  <c r="M383" i="4"/>
  <c r="L383" i="4"/>
  <c r="K383" i="4"/>
  <c r="Q382" i="4"/>
  <c r="P382" i="4"/>
  <c r="O382" i="4"/>
  <c r="N382" i="4"/>
  <c r="M382" i="4"/>
  <c r="L382" i="4"/>
  <c r="K382" i="4"/>
  <c r="P381" i="4"/>
  <c r="O381" i="4"/>
  <c r="N381" i="4"/>
  <c r="M381" i="4"/>
  <c r="L381" i="4"/>
  <c r="K381" i="4"/>
  <c r="P380" i="4"/>
  <c r="O380" i="4"/>
  <c r="N380" i="4"/>
  <c r="M380" i="4"/>
  <c r="L380" i="4"/>
  <c r="K380" i="4"/>
  <c r="P379" i="4"/>
  <c r="Q379" i="4" s="1"/>
  <c r="O379" i="4"/>
  <c r="N379" i="4"/>
  <c r="M379" i="4"/>
  <c r="L379" i="4"/>
  <c r="K379" i="4"/>
  <c r="P378" i="4"/>
  <c r="O378" i="4"/>
  <c r="N378" i="4"/>
  <c r="M378" i="4"/>
  <c r="L378" i="4"/>
  <c r="K378" i="4"/>
  <c r="P377" i="4"/>
  <c r="O377" i="4"/>
  <c r="N377" i="4"/>
  <c r="M377" i="4"/>
  <c r="L377" i="4"/>
  <c r="K377" i="4"/>
  <c r="P376" i="4"/>
  <c r="O376" i="4"/>
  <c r="N376" i="4"/>
  <c r="M376" i="4"/>
  <c r="L376" i="4"/>
  <c r="K376" i="4"/>
  <c r="P375" i="4"/>
  <c r="O375" i="4"/>
  <c r="Q375" i="4" s="1"/>
  <c r="N375" i="4"/>
  <c r="M375" i="4"/>
  <c r="L375" i="4"/>
  <c r="K375" i="4"/>
  <c r="P374" i="4"/>
  <c r="Q374" i="4" s="1"/>
  <c r="O374" i="4"/>
  <c r="N374" i="4"/>
  <c r="M374" i="4"/>
  <c r="L374" i="4"/>
  <c r="K374" i="4"/>
  <c r="P373" i="4"/>
  <c r="O373" i="4"/>
  <c r="Q373" i="4" s="1"/>
  <c r="N373" i="4"/>
  <c r="M373" i="4"/>
  <c r="L373" i="4"/>
  <c r="K373" i="4"/>
  <c r="P372" i="4"/>
  <c r="O372" i="4"/>
  <c r="N372" i="4"/>
  <c r="M372" i="4"/>
  <c r="L372" i="4"/>
  <c r="K372" i="4"/>
  <c r="P371" i="4"/>
  <c r="O371" i="4"/>
  <c r="Q371" i="4" s="1"/>
  <c r="N371" i="4"/>
  <c r="M371" i="4"/>
  <c r="L371" i="4"/>
  <c r="K371" i="4"/>
  <c r="P370" i="4"/>
  <c r="Q370" i="4" s="1"/>
  <c r="O370" i="4"/>
  <c r="N370" i="4"/>
  <c r="M370" i="4"/>
  <c r="L370" i="4"/>
  <c r="K370" i="4"/>
  <c r="P369" i="4"/>
  <c r="O369" i="4"/>
  <c r="N369" i="4"/>
  <c r="M369" i="4"/>
  <c r="L369" i="4"/>
  <c r="K369" i="4"/>
  <c r="P368" i="4"/>
  <c r="Q368" i="4" s="1"/>
  <c r="O368" i="4"/>
  <c r="N368" i="4"/>
  <c r="M368" i="4"/>
  <c r="L368" i="4"/>
  <c r="K368" i="4"/>
  <c r="P367" i="4"/>
  <c r="O367" i="4"/>
  <c r="Q367" i="4" s="1"/>
  <c r="N367" i="4"/>
  <c r="M367" i="4"/>
  <c r="L367" i="4"/>
  <c r="K367" i="4"/>
  <c r="P366" i="4"/>
  <c r="O366" i="4"/>
  <c r="N366" i="4"/>
  <c r="M366" i="4"/>
  <c r="L366" i="4"/>
  <c r="K366" i="4"/>
  <c r="P365" i="4"/>
  <c r="O365" i="4"/>
  <c r="N365" i="4"/>
  <c r="M365" i="4"/>
  <c r="L365" i="4"/>
  <c r="K365" i="4"/>
  <c r="P364" i="4"/>
  <c r="O364" i="4"/>
  <c r="N364" i="4"/>
  <c r="M364" i="4"/>
  <c r="L364" i="4"/>
  <c r="K364" i="4"/>
  <c r="P363" i="4"/>
  <c r="O363" i="4"/>
  <c r="N363" i="4"/>
  <c r="M363" i="4"/>
  <c r="L363" i="4"/>
  <c r="K363" i="4"/>
  <c r="P362" i="4"/>
  <c r="O362" i="4"/>
  <c r="N362" i="4"/>
  <c r="M362" i="4"/>
  <c r="L362" i="4"/>
  <c r="K362" i="4"/>
  <c r="P361" i="4"/>
  <c r="Q361" i="4" s="1"/>
  <c r="O361" i="4"/>
  <c r="N361" i="4"/>
  <c r="M361" i="4"/>
  <c r="L361" i="4"/>
  <c r="K361" i="4"/>
  <c r="P360" i="4"/>
  <c r="O360" i="4"/>
  <c r="N360" i="4"/>
  <c r="M360" i="4"/>
  <c r="L360" i="4"/>
  <c r="K360" i="4"/>
  <c r="P359" i="4"/>
  <c r="O359" i="4"/>
  <c r="N359" i="4"/>
  <c r="M359" i="4"/>
  <c r="L359" i="4"/>
  <c r="K359" i="4"/>
  <c r="P358" i="4"/>
  <c r="Q358" i="4" s="1"/>
  <c r="O358" i="4"/>
  <c r="N358" i="4"/>
  <c r="M358" i="4"/>
  <c r="L358" i="4"/>
  <c r="K358" i="4"/>
  <c r="P357" i="4"/>
  <c r="O357" i="4"/>
  <c r="N357" i="4"/>
  <c r="M357" i="4"/>
  <c r="L357" i="4"/>
  <c r="K357" i="4"/>
  <c r="P356" i="4"/>
  <c r="O356" i="4"/>
  <c r="N356" i="4"/>
  <c r="M356" i="4"/>
  <c r="L356" i="4"/>
  <c r="K356" i="4"/>
  <c r="P355" i="4"/>
  <c r="Q355" i="4" s="1"/>
  <c r="O355" i="4"/>
  <c r="N355" i="4"/>
  <c r="M355" i="4"/>
  <c r="L355" i="4"/>
  <c r="K355" i="4"/>
  <c r="P354" i="4"/>
  <c r="O354" i="4"/>
  <c r="N354" i="4"/>
  <c r="M354" i="4"/>
  <c r="L354" i="4"/>
  <c r="K354" i="4"/>
  <c r="P353" i="4"/>
  <c r="O353" i="4"/>
  <c r="N353" i="4"/>
  <c r="M353" i="4"/>
  <c r="L353" i="4"/>
  <c r="K353" i="4"/>
  <c r="P352" i="4"/>
  <c r="O352" i="4"/>
  <c r="N352" i="4"/>
  <c r="M352" i="4"/>
  <c r="L352" i="4"/>
  <c r="K352" i="4"/>
  <c r="P351" i="4"/>
  <c r="O351" i="4"/>
  <c r="Q351" i="4" s="1"/>
  <c r="N351" i="4"/>
  <c r="M351" i="4"/>
  <c r="L351" i="4"/>
  <c r="K351" i="4"/>
  <c r="P350" i="4"/>
  <c r="Q350" i="4" s="1"/>
  <c r="O350" i="4"/>
  <c r="N350" i="4"/>
  <c r="M350" i="4"/>
  <c r="L350" i="4"/>
  <c r="K350" i="4"/>
  <c r="P349" i="4"/>
  <c r="Q349" i="4" s="1"/>
  <c r="O349" i="4"/>
  <c r="N349" i="4"/>
  <c r="M349" i="4"/>
  <c r="L349" i="4"/>
  <c r="K349" i="4"/>
  <c r="P348" i="4"/>
  <c r="O348" i="4"/>
  <c r="N348" i="4"/>
  <c r="M348" i="4"/>
  <c r="L348" i="4"/>
  <c r="K348" i="4"/>
  <c r="P347" i="4"/>
  <c r="O347" i="4"/>
  <c r="Q347" i="4" s="1"/>
  <c r="N347" i="4"/>
  <c r="M347" i="4"/>
  <c r="L347" i="4"/>
  <c r="K347" i="4"/>
  <c r="P346" i="4"/>
  <c r="O346" i="4"/>
  <c r="N346" i="4"/>
  <c r="M346" i="4"/>
  <c r="L346" i="4"/>
  <c r="K346" i="4"/>
  <c r="P345" i="4"/>
  <c r="O345" i="4"/>
  <c r="N345" i="4"/>
  <c r="M345" i="4"/>
  <c r="L345" i="4"/>
  <c r="K345" i="4"/>
  <c r="P344" i="4"/>
  <c r="O344" i="4"/>
  <c r="N344" i="4"/>
  <c r="M344" i="4"/>
  <c r="L344" i="4"/>
  <c r="K344" i="4"/>
  <c r="P343" i="4"/>
  <c r="O343" i="4"/>
  <c r="Q343" i="4" s="1"/>
  <c r="N343" i="4"/>
  <c r="M343" i="4"/>
  <c r="L343" i="4"/>
  <c r="K343" i="4"/>
  <c r="P342" i="4"/>
  <c r="Q342" i="4" s="1"/>
  <c r="O342" i="4"/>
  <c r="N342" i="4"/>
  <c r="M342" i="4"/>
  <c r="L342" i="4"/>
  <c r="K342" i="4"/>
  <c r="P341" i="4"/>
  <c r="Q341" i="4" s="1"/>
  <c r="O341" i="4"/>
  <c r="N341" i="4"/>
  <c r="M341" i="4"/>
  <c r="L341" i="4"/>
  <c r="K341" i="4"/>
  <c r="P340" i="4"/>
  <c r="O340" i="4"/>
  <c r="N340" i="4"/>
  <c r="M340" i="4"/>
  <c r="L340" i="4"/>
  <c r="K340" i="4"/>
  <c r="P339" i="4"/>
  <c r="O339" i="4"/>
  <c r="Q339" i="4" s="1"/>
  <c r="N339" i="4"/>
  <c r="M339" i="4"/>
  <c r="L339" i="4"/>
  <c r="K339" i="4"/>
  <c r="P338" i="4"/>
  <c r="O338" i="4"/>
  <c r="N338" i="4"/>
  <c r="M338" i="4"/>
  <c r="L338" i="4"/>
  <c r="K338" i="4"/>
  <c r="P337" i="4"/>
  <c r="O337" i="4"/>
  <c r="N337" i="4"/>
  <c r="M337" i="4"/>
  <c r="L337" i="4"/>
  <c r="K337" i="4"/>
  <c r="P336" i="4"/>
  <c r="O336" i="4"/>
  <c r="N336" i="4"/>
  <c r="M336" i="4"/>
  <c r="L336" i="4"/>
  <c r="K336" i="4"/>
  <c r="P335" i="4"/>
  <c r="O335" i="4"/>
  <c r="N335" i="4"/>
  <c r="M335" i="4"/>
  <c r="L335" i="4"/>
  <c r="K335" i="4"/>
  <c r="P334" i="4"/>
  <c r="O334" i="4"/>
  <c r="N334" i="4"/>
  <c r="M334" i="4"/>
  <c r="L334" i="4"/>
  <c r="K334" i="4"/>
  <c r="P333" i="4"/>
  <c r="O333" i="4"/>
  <c r="N333" i="4"/>
  <c r="M333" i="4"/>
  <c r="L333" i="4"/>
  <c r="K333" i="4"/>
  <c r="P332" i="4"/>
  <c r="O332" i="4"/>
  <c r="N332" i="4"/>
  <c r="M332" i="4"/>
  <c r="L332" i="4"/>
  <c r="K332" i="4"/>
  <c r="P331" i="4"/>
  <c r="O331" i="4"/>
  <c r="N331" i="4"/>
  <c r="M331" i="4"/>
  <c r="L331" i="4"/>
  <c r="K331" i="4"/>
  <c r="P330" i="4"/>
  <c r="O330" i="4"/>
  <c r="N330" i="4"/>
  <c r="M330" i="4"/>
  <c r="L330" i="4"/>
  <c r="K330" i="4"/>
  <c r="P329" i="4"/>
  <c r="O329" i="4"/>
  <c r="Q329" i="4" s="1"/>
  <c r="N329" i="4"/>
  <c r="M329" i="4"/>
  <c r="L329" i="4"/>
  <c r="K329" i="4"/>
  <c r="P328" i="4"/>
  <c r="O328" i="4"/>
  <c r="N328" i="4"/>
  <c r="M328" i="4"/>
  <c r="L328" i="4"/>
  <c r="K328" i="4"/>
  <c r="P327" i="4"/>
  <c r="O327" i="4"/>
  <c r="N327" i="4"/>
  <c r="M327" i="4"/>
  <c r="L327" i="4"/>
  <c r="K327" i="4"/>
  <c r="P326" i="4"/>
  <c r="Q326" i="4" s="1"/>
  <c r="O326" i="4"/>
  <c r="N326" i="4"/>
  <c r="M326" i="4"/>
  <c r="L326" i="4"/>
  <c r="K326" i="4"/>
  <c r="P325" i="4"/>
  <c r="O325" i="4"/>
  <c r="N325" i="4"/>
  <c r="M325" i="4"/>
  <c r="L325" i="4"/>
  <c r="K325" i="4"/>
  <c r="P324" i="4"/>
  <c r="O324" i="4"/>
  <c r="N324" i="4"/>
  <c r="M324" i="4"/>
  <c r="L324" i="4"/>
  <c r="K324" i="4"/>
  <c r="P323" i="4"/>
  <c r="O323" i="4"/>
  <c r="Q323" i="4" s="1"/>
  <c r="N323" i="4"/>
  <c r="M323" i="4"/>
  <c r="L323" i="4"/>
  <c r="K323" i="4"/>
  <c r="Q322" i="4"/>
  <c r="P322" i="4"/>
  <c r="O322" i="4"/>
  <c r="N322" i="4"/>
  <c r="M322" i="4"/>
  <c r="L322" i="4"/>
  <c r="K322" i="4"/>
  <c r="P321" i="4"/>
  <c r="O321" i="4"/>
  <c r="N321" i="4"/>
  <c r="M321" i="4"/>
  <c r="L321" i="4"/>
  <c r="K321" i="4"/>
  <c r="P320" i="4"/>
  <c r="O320" i="4"/>
  <c r="N320" i="4"/>
  <c r="M320" i="4"/>
  <c r="L320" i="4"/>
  <c r="K320" i="4"/>
  <c r="P319" i="4"/>
  <c r="O319" i="4"/>
  <c r="Q319" i="4" s="1"/>
  <c r="N319" i="4"/>
  <c r="M319" i="4"/>
  <c r="L319" i="4"/>
  <c r="K319" i="4"/>
  <c r="Q318" i="4"/>
  <c r="P318" i="4"/>
  <c r="O318" i="4"/>
  <c r="N318" i="4"/>
  <c r="M318" i="4"/>
  <c r="L318" i="4"/>
  <c r="K318" i="4"/>
  <c r="P317" i="4"/>
  <c r="Q317" i="4" s="1"/>
  <c r="O317" i="4"/>
  <c r="N317" i="4"/>
  <c r="M317" i="4"/>
  <c r="L317" i="4"/>
  <c r="K317" i="4"/>
  <c r="P316" i="4"/>
  <c r="O316" i="4"/>
  <c r="N316" i="4"/>
  <c r="M316" i="4"/>
  <c r="L316" i="4"/>
  <c r="K316" i="4"/>
  <c r="P315" i="4"/>
  <c r="Q315" i="4" s="1"/>
  <c r="O315" i="4"/>
  <c r="N315" i="4"/>
  <c r="M315" i="4"/>
  <c r="L315" i="4"/>
  <c r="K315" i="4"/>
  <c r="P314" i="4"/>
  <c r="O314" i="4"/>
  <c r="N314" i="4"/>
  <c r="M314" i="4"/>
  <c r="L314" i="4"/>
  <c r="K314" i="4"/>
  <c r="P313" i="4"/>
  <c r="Q313" i="4" s="1"/>
  <c r="O313" i="4"/>
  <c r="N313" i="4"/>
  <c r="M313" i="4"/>
  <c r="L313" i="4"/>
  <c r="K313" i="4"/>
  <c r="P312" i="4"/>
  <c r="O312" i="4"/>
  <c r="N312" i="4"/>
  <c r="M312" i="4"/>
  <c r="L312" i="4"/>
  <c r="K312" i="4"/>
  <c r="P311" i="4"/>
  <c r="O311" i="4"/>
  <c r="Q311" i="4" s="1"/>
  <c r="N311" i="4"/>
  <c r="M311" i="4"/>
  <c r="L311" i="4"/>
  <c r="K311" i="4"/>
  <c r="P310" i="4"/>
  <c r="Q310" i="4" s="1"/>
  <c r="O310" i="4"/>
  <c r="N310" i="4"/>
  <c r="M310" i="4"/>
  <c r="L310" i="4"/>
  <c r="K310" i="4"/>
  <c r="P309" i="4"/>
  <c r="Q309" i="4" s="1"/>
  <c r="O309" i="4"/>
  <c r="N309" i="4"/>
  <c r="M309" i="4"/>
  <c r="L309" i="4"/>
  <c r="K309" i="4"/>
  <c r="P308" i="4"/>
  <c r="Q308" i="4" s="1"/>
  <c r="O308" i="4"/>
  <c r="N308" i="4"/>
  <c r="M308" i="4"/>
  <c r="L308" i="4"/>
  <c r="K308" i="4"/>
  <c r="P307" i="4"/>
  <c r="O307" i="4"/>
  <c r="Q307" i="4" s="1"/>
  <c r="N307" i="4"/>
  <c r="M307" i="4"/>
  <c r="L307" i="4"/>
  <c r="K307" i="4"/>
  <c r="P306" i="4"/>
  <c r="Q306" i="4" s="1"/>
  <c r="O306" i="4"/>
  <c r="N306" i="4"/>
  <c r="M306" i="4"/>
  <c r="L306" i="4"/>
  <c r="K306" i="4"/>
  <c r="P305" i="4"/>
  <c r="O305" i="4"/>
  <c r="N305" i="4"/>
  <c r="M305" i="4"/>
  <c r="L305" i="4"/>
  <c r="K305" i="4"/>
  <c r="P304" i="4"/>
  <c r="O304" i="4"/>
  <c r="N304" i="4"/>
  <c r="M304" i="4"/>
  <c r="L304" i="4"/>
  <c r="K304" i="4"/>
  <c r="P303" i="4"/>
  <c r="O303" i="4"/>
  <c r="N303" i="4"/>
  <c r="M303" i="4"/>
  <c r="L303" i="4"/>
  <c r="K303" i="4"/>
  <c r="P302" i="4"/>
  <c r="Q302" i="4" s="1"/>
  <c r="O302" i="4"/>
  <c r="N302" i="4"/>
  <c r="M302" i="4"/>
  <c r="L302" i="4"/>
  <c r="K302" i="4"/>
  <c r="P301" i="4"/>
  <c r="O301" i="4"/>
  <c r="N301" i="4"/>
  <c r="M301" i="4"/>
  <c r="L301" i="4"/>
  <c r="K301" i="4"/>
  <c r="P300" i="4"/>
  <c r="O300" i="4"/>
  <c r="N300" i="4"/>
  <c r="M300" i="4"/>
  <c r="L300" i="4"/>
  <c r="K300" i="4"/>
  <c r="P299" i="4"/>
  <c r="O299" i="4"/>
  <c r="N299" i="4"/>
  <c r="M299" i="4"/>
  <c r="L299" i="4"/>
  <c r="K299" i="4"/>
  <c r="P298" i="4"/>
  <c r="Q298" i="4" s="1"/>
  <c r="O298" i="4"/>
  <c r="N298" i="4"/>
  <c r="M298" i="4"/>
  <c r="L298" i="4"/>
  <c r="K298" i="4"/>
  <c r="P297" i="4"/>
  <c r="O297" i="4"/>
  <c r="N297" i="4"/>
  <c r="M297" i="4"/>
  <c r="L297" i="4"/>
  <c r="K297" i="4"/>
  <c r="P296" i="4"/>
  <c r="O296" i="4"/>
  <c r="N296" i="4"/>
  <c r="M296" i="4"/>
  <c r="L296" i="4"/>
  <c r="K296" i="4"/>
  <c r="P295" i="4"/>
  <c r="O295" i="4"/>
  <c r="Q295" i="4" s="1"/>
  <c r="N295" i="4"/>
  <c r="M295" i="4"/>
  <c r="L295" i="4"/>
  <c r="K295" i="4"/>
  <c r="Q294" i="4"/>
  <c r="P294" i="4"/>
  <c r="O294" i="4"/>
  <c r="N294" i="4"/>
  <c r="M294" i="4"/>
  <c r="L294" i="4"/>
  <c r="K294" i="4"/>
  <c r="P293" i="4"/>
  <c r="Q293" i="4" s="1"/>
  <c r="O293" i="4"/>
  <c r="N293" i="4"/>
  <c r="M293" i="4"/>
  <c r="L293" i="4"/>
  <c r="K293" i="4"/>
  <c r="P292" i="4"/>
  <c r="O292" i="4"/>
  <c r="N292" i="4"/>
  <c r="M292" i="4"/>
  <c r="L292" i="4"/>
  <c r="K292" i="4"/>
  <c r="P291" i="4"/>
  <c r="Q291" i="4" s="1"/>
  <c r="O291" i="4"/>
  <c r="N291" i="4"/>
  <c r="M291" i="4"/>
  <c r="L291" i="4"/>
  <c r="K291" i="4"/>
  <c r="P290" i="4"/>
  <c r="O290" i="4"/>
  <c r="N290" i="4"/>
  <c r="M290" i="4"/>
  <c r="L290" i="4"/>
  <c r="K290" i="4"/>
  <c r="P289" i="4"/>
  <c r="Q289" i="4" s="1"/>
  <c r="O289" i="4"/>
  <c r="N289" i="4"/>
  <c r="M289" i="4"/>
  <c r="L289" i="4"/>
  <c r="K289" i="4"/>
  <c r="P288" i="4"/>
  <c r="O288" i="4"/>
  <c r="N288" i="4"/>
  <c r="M288" i="4"/>
  <c r="L288" i="4"/>
  <c r="K288" i="4"/>
  <c r="P287" i="4"/>
  <c r="O287" i="4"/>
  <c r="Q287" i="4" s="1"/>
  <c r="N287" i="4"/>
  <c r="M287" i="4"/>
  <c r="L287" i="4"/>
  <c r="K287" i="4"/>
  <c r="P286" i="4"/>
  <c r="Q286" i="4" s="1"/>
  <c r="O286" i="4"/>
  <c r="N286" i="4"/>
  <c r="M286" i="4"/>
  <c r="L286" i="4"/>
  <c r="K286" i="4"/>
  <c r="P285" i="4"/>
  <c r="O285" i="4"/>
  <c r="N285" i="4"/>
  <c r="M285" i="4"/>
  <c r="L285" i="4"/>
  <c r="K285" i="4"/>
  <c r="P284" i="4"/>
  <c r="O284" i="4"/>
  <c r="N284" i="4"/>
  <c r="M284" i="4"/>
  <c r="L284" i="4"/>
  <c r="K284" i="4"/>
  <c r="P283" i="4"/>
  <c r="O283" i="4"/>
  <c r="Q283" i="4" s="1"/>
  <c r="N283" i="4"/>
  <c r="M283" i="4"/>
  <c r="L283" i="4"/>
  <c r="K283" i="4"/>
  <c r="P282" i="4"/>
  <c r="O282" i="4"/>
  <c r="N282" i="4"/>
  <c r="M282" i="4"/>
  <c r="L282" i="4"/>
  <c r="K282" i="4"/>
  <c r="P281" i="4"/>
  <c r="O281" i="4"/>
  <c r="Q281" i="4" s="1"/>
  <c r="N281" i="4"/>
  <c r="M281" i="4"/>
  <c r="L281" i="4"/>
  <c r="K281" i="4"/>
  <c r="P280" i="4"/>
  <c r="O280" i="4"/>
  <c r="N280" i="4"/>
  <c r="M280" i="4"/>
  <c r="L280" i="4"/>
  <c r="K280" i="4"/>
  <c r="P279" i="4"/>
  <c r="O279" i="4"/>
  <c r="Q279" i="4" s="1"/>
  <c r="N279" i="4"/>
  <c r="M279" i="4"/>
  <c r="L279" i="4"/>
  <c r="K279" i="4"/>
  <c r="P278" i="4"/>
  <c r="Q278" i="4" s="1"/>
  <c r="O278" i="4"/>
  <c r="N278" i="4"/>
  <c r="M278" i="4"/>
  <c r="L278" i="4"/>
  <c r="K278" i="4"/>
  <c r="P277" i="4"/>
  <c r="Q277" i="4" s="1"/>
  <c r="O277" i="4"/>
  <c r="N277" i="4"/>
  <c r="M277" i="4"/>
  <c r="L277" i="4"/>
  <c r="K277" i="4"/>
  <c r="P276" i="4"/>
  <c r="O276" i="4"/>
  <c r="N276" i="4"/>
  <c r="M276" i="4"/>
  <c r="L276" i="4"/>
  <c r="K276" i="4"/>
  <c r="P275" i="4"/>
  <c r="O275" i="4"/>
  <c r="N275" i="4"/>
  <c r="M275" i="4"/>
  <c r="L275" i="4"/>
  <c r="K275" i="4"/>
  <c r="P274" i="4"/>
  <c r="O274" i="4"/>
  <c r="N274" i="4"/>
  <c r="M274" i="4"/>
  <c r="L274" i="4"/>
  <c r="K274" i="4"/>
  <c r="P273" i="4"/>
  <c r="O273" i="4"/>
  <c r="N273" i="4"/>
  <c r="M273" i="4"/>
  <c r="L273" i="4"/>
  <c r="K273" i="4"/>
  <c r="P272" i="4"/>
  <c r="O272" i="4"/>
  <c r="N272" i="4"/>
  <c r="M272" i="4"/>
  <c r="L272" i="4"/>
  <c r="K272" i="4"/>
  <c r="P271" i="4"/>
  <c r="O271" i="4"/>
  <c r="N271" i="4"/>
  <c r="M271" i="4"/>
  <c r="L271" i="4"/>
  <c r="K271" i="4"/>
  <c r="P270" i="4"/>
  <c r="Q270" i="4" s="1"/>
  <c r="O270" i="4"/>
  <c r="N270" i="4"/>
  <c r="M270" i="4"/>
  <c r="L270" i="4"/>
  <c r="K270" i="4"/>
  <c r="P269" i="4"/>
  <c r="O269" i="4"/>
  <c r="N269" i="4"/>
  <c r="M269" i="4"/>
  <c r="L269" i="4"/>
  <c r="K269" i="4"/>
  <c r="P268" i="4"/>
  <c r="O268" i="4"/>
  <c r="N268" i="4"/>
  <c r="M268" i="4"/>
  <c r="L268" i="4"/>
  <c r="K268" i="4"/>
  <c r="P267" i="4"/>
  <c r="O267" i="4"/>
  <c r="Q267" i="4" s="1"/>
  <c r="N267" i="4"/>
  <c r="M267" i="4"/>
  <c r="L267" i="4"/>
  <c r="K267" i="4"/>
  <c r="P266" i="4"/>
  <c r="Q266" i="4" s="1"/>
  <c r="O266" i="4"/>
  <c r="N266" i="4"/>
  <c r="M266" i="4"/>
  <c r="L266" i="4"/>
  <c r="K266" i="4"/>
  <c r="P265" i="4"/>
  <c r="O265" i="4"/>
  <c r="Q265" i="4" s="1"/>
  <c r="N265" i="4"/>
  <c r="M265" i="4"/>
  <c r="L265" i="4"/>
  <c r="K265" i="4"/>
  <c r="P264" i="4"/>
  <c r="O264" i="4"/>
  <c r="N264" i="4"/>
  <c r="M264" i="4"/>
  <c r="L264" i="4"/>
  <c r="K264" i="4"/>
  <c r="P263" i="4"/>
  <c r="O263" i="4"/>
  <c r="Q263" i="4" s="1"/>
  <c r="N263" i="4"/>
  <c r="M263" i="4"/>
  <c r="L263" i="4"/>
  <c r="K263" i="4"/>
  <c r="Q262" i="4"/>
  <c r="P262" i="4"/>
  <c r="O262" i="4"/>
  <c r="N262" i="4"/>
  <c r="M262" i="4"/>
  <c r="L262" i="4"/>
  <c r="K262" i="4"/>
  <c r="P261" i="4"/>
  <c r="O261" i="4"/>
  <c r="N261" i="4"/>
  <c r="M261" i="4"/>
  <c r="L261" i="4"/>
  <c r="K261" i="4"/>
  <c r="P260" i="4"/>
  <c r="O260" i="4"/>
  <c r="N260" i="4"/>
  <c r="M260" i="4"/>
  <c r="L260" i="4"/>
  <c r="K260" i="4"/>
  <c r="P259" i="4"/>
  <c r="O259" i="4"/>
  <c r="Q259" i="4" s="1"/>
  <c r="N259" i="4"/>
  <c r="M259" i="4"/>
  <c r="L259" i="4"/>
  <c r="K259" i="4"/>
  <c r="Q258" i="4"/>
  <c r="P258" i="4"/>
  <c r="O258" i="4"/>
  <c r="N258" i="4"/>
  <c r="M258" i="4"/>
  <c r="L258" i="4"/>
  <c r="K258" i="4"/>
  <c r="P257" i="4"/>
  <c r="Q257" i="4" s="1"/>
  <c r="O257" i="4"/>
  <c r="N257" i="4"/>
  <c r="M257" i="4"/>
  <c r="L257" i="4"/>
  <c r="K257" i="4"/>
  <c r="P256" i="4"/>
  <c r="O256" i="4"/>
  <c r="N256" i="4"/>
  <c r="M256" i="4"/>
  <c r="L256" i="4"/>
  <c r="K256" i="4"/>
  <c r="P255" i="4"/>
  <c r="O255" i="4"/>
  <c r="Q255" i="4" s="1"/>
  <c r="N255" i="4"/>
  <c r="M255" i="4"/>
  <c r="L255" i="4"/>
  <c r="K255" i="4"/>
  <c r="P254" i="4"/>
  <c r="Q254" i="4" s="1"/>
  <c r="O254" i="4"/>
  <c r="N254" i="4"/>
  <c r="M254" i="4"/>
  <c r="L254" i="4"/>
  <c r="K254" i="4"/>
  <c r="P253" i="4"/>
  <c r="Q253" i="4" s="1"/>
  <c r="O253" i="4"/>
  <c r="N253" i="4"/>
  <c r="M253" i="4"/>
  <c r="L253" i="4"/>
  <c r="K253" i="4"/>
  <c r="P252" i="4"/>
  <c r="O252" i="4"/>
  <c r="N252" i="4"/>
  <c r="M252" i="4"/>
  <c r="L252" i="4"/>
  <c r="K252" i="4"/>
  <c r="P251" i="4"/>
  <c r="O251" i="4"/>
  <c r="N251" i="4"/>
  <c r="M251" i="4"/>
  <c r="L251" i="4"/>
  <c r="K251" i="4"/>
  <c r="P250" i="4"/>
  <c r="O250" i="4"/>
  <c r="N250" i="4"/>
  <c r="M250" i="4"/>
  <c r="L250" i="4"/>
  <c r="K250" i="4"/>
  <c r="P249" i="4"/>
  <c r="O249" i="4"/>
  <c r="N249" i="4"/>
  <c r="M249" i="4"/>
  <c r="L249" i="4"/>
  <c r="K249" i="4"/>
  <c r="P248" i="4"/>
  <c r="O248" i="4"/>
  <c r="N248" i="4"/>
  <c r="M248" i="4"/>
  <c r="L248" i="4"/>
  <c r="K248" i="4"/>
  <c r="P247" i="4"/>
  <c r="O247" i="4"/>
  <c r="Q247" i="4" s="1"/>
  <c r="N247" i="4"/>
  <c r="M247" i="4"/>
  <c r="L247" i="4"/>
  <c r="K247" i="4"/>
  <c r="P246" i="4"/>
  <c r="O246" i="4"/>
  <c r="N246" i="4"/>
  <c r="M246" i="4"/>
  <c r="L246" i="4"/>
  <c r="K246" i="4"/>
  <c r="P245" i="4"/>
  <c r="Q245" i="4" s="1"/>
  <c r="O245" i="4"/>
  <c r="N245" i="4"/>
  <c r="M245" i="4"/>
  <c r="L245" i="4"/>
  <c r="K245" i="4"/>
  <c r="P244" i="4"/>
  <c r="O244" i="4"/>
  <c r="N244" i="4"/>
  <c r="M244" i="4"/>
  <c r="L244" i="4"/>
  <c r="K244" i="4"/>
  <c r="P243" i="4"/>
  <c r="O243" i="4"/>
  <c r="N243" i="4"/>
  <c r="M243" i="4"/>
  <c r="L243" i="4"/>
  <c r="K243" i="4"/>
  <c r="P242" i="4"/>
  <c r="Q242" i="4" s="1"/>
  <c r="O242" i="4"/>
  <c r="N242" i="4"/>
  <c r="M242" i="4"/>
  <c r="L242" i="4"/>
  <c r="K242" i="4"/>
  <c r="P241" i="4"/>
  <c r="O241" i="4"/>
  <c r="N241" i="4"/>
  <c r="M241" i="4"/>
  <c r="L241" i="4"/>
  <c r="K241" i="4"/>
  <c r="P240" i="4"/>
  <c r="O240" i="4"/>
  <c r="N240" i="4"/>
  <c r="M240" i="4"/>
  <c r="L240" i="4"/>
  <c r="K240" i="4"/>
  <c r="P239" i="4"/>
  <c r="O239" i="4"/>
  <c r="N239" i="4"/>
  <c r="M239" i="4"/>
  <c r="L239" i="4"/>
  <c r="K239" i="4"/>
  <c r="P238" i="4"/>
  <c r="Q238" i="4" s="1"/>
  <c r="O238" i="4"/>
  <c r="N238" i="4"/>
  <c r="M238" i="4"/>
  <c r="L238" i="4"/>
  <c r="K238" i="4"/>
  <c r="P237" i="4"/>
  <c r="O237" i="4"/>
  <c r="N237" i="4"/>
  <c r="M237" i="4"/>
  <c r="L237" i="4"/>
  <c r="K237" i="4"/>
  <c r="P236" i="4"/>
  <c r="O236" i="4"/>
  <c r="N236" i="4"/>
  <c r="M236" i="4"/>
  <c r="L236" i="4"/>
  <c r="K236" i="4"/>
  <c r="P235" i="4"/>
  <c r="O235" i="4"/>
  <c r="Q235" i="4" s="1"/>
  <c r="N235" i="4"/>
  <c r="M235" i="4"/>
  <c r="L235" i="4"/>
  <c r="K235" i="4"/>
  <c r="P234" i="4"/>
  <c r="Q234" i="4" s="1"/>
  <c r="O234" i="4"/>
  <c r="N234" i="4"/>
  <c r="M234" i="4"/>
  <c r="L234" i="4"/>
  <c r="K234" i="4"/>
  <c r="P233" i="4"/>
  <c r="Q233" i="4" s="1"/>
  <c r="O233" i="4"/>
  <c r="N233" i="4"/>
  <c r="M233" i="4"/>
  <c r="L233" i="4"/>
  <c r="K233" i="4"/>
  <c r="P232" i="4"/>
  <c r="O232" i="4"/>
  <c r="N232" i="4"/>
  <c r="M232" i="4"/>
  <c r="L232" i="4"/>
  <c r="K232" i="4"/>
  <c r="P231" i="4"/>
  <c r="O231" i="4"/>
  <c r="Q231" i="4" s="1"/>
  <c r="N231" i="4"/>
  <c r="M231" i="4"/>
  <c r="L231" i="4"/>
  <c r="K231" i="4"/>
  <c r="Q230" i="4"/>
  <c r="P230" i="4"/>
  <c r="O230" i="4"/>
  <c r="N230" i="4"/>
  <c r="M230" i="4"/>
  <c r="L230" i="4"/>
  <c r="K230" i="4"/>
  <c r="Q229" i="4"/>
  <c r="P229" i="4"/>
  <c r="O229" i="4"/>
  <c r="N229" i="4"/>
  <c r="M229" i="4"/>
  <c r="L229" i="4"/>
  <c r="K229" i="4"/>
  <c r="P228" i="4"/>
  <c r="O228" i="4"/>
  <c r="N228" i="4"/>
  <c r="M228" i="4"/>
  <c r="L228" i="4"/>
  <c r="K228" i="4"/>
  <c r="P227" i="4"/>
  <c r="O227" i="4"/>
  <c r="N227" i="4"/>
  <c r="M227" i="4"/>
  <c r="L227" i="4"/>
  <c r="K227" i="4"/>
  <c r="P226" i="4"/>
  <c r="O226" i="4"/>
  <c r="N226" i="4"/>
  <c r="M226" i="4"/>
  <c r="L226" i="4"/>
  <c r="K226" i="4"/>
  <c r="P225" i="4"/>
  <c r="O225" i="4"/>
  <c r="N225" i="4"/>
  <c r="M225" i="4"/>
  <c r="L225" i="4"/>
  <c r="K225" i="4"/>
  <c r="P224" i="4"/>
  <c r="O224" i="4"/>
  <c r="N224" i="4"/>
  <c r="M224" i="4"/>
  <c r="L224" i="4"/>
  <c r="K224" i="4"/>
  <c r="P223" i="4"/>
  <c r="O223" i="4"/>
  <c r="Q223" i="4" s="1"/>
  <c r="N223" i="4"/>
  <c r="M223" i="4"/>
  <c r="L223" i="4"/>
  <c r="K223" i="4"/>
  <c r="P222" i="4"/>
  <c r="O222" i="4"/>
  <c r="N222" i="4"/>
  <c r="M222" i="4"/>
  <c r="L222" i="4"/>
  <c r="K222" i="4"/>
  <c r="P221" i="4"/>
  <c r="O221" i="4"/>
  <c r="N221" i="4"/>
  <c r="M221" i="4"/>
  <c r="L221" i="4"/>
  <c r="K221" i="4"/>
  <c r="P220" i="4"/>
  <c r="O220" i="4"/>
  <c r="N220" i="4"/>
  <c r="M220" i="4"/>
  <c r="L220" i="4"/>
  <c r="K220" i="4"/>
  <c r="P219" i="4"/>
  <c r="O219" i="4"/>
  <c r="Q219" i="4" s="1"/>
  <c r="N219" i="4"/>
  <c r="M219" i="4"/>
  <c r="L219" i="4"/>
  <c r="K219" i="4"/>
  <c r="P218" i="4"/>
  <c r="O218" i="4"/>
  <c r="N218" i="4"/>
  <c r="M218" i="4"/>
  <c r="L218" i="4"/>
  <c r="K218" i="4"/>
  <c r="P217" i="4"/>
  <c r="O217" i="4"/>
  <c r="Q217" i="4" s="1"/>
  <c r="N217" i="4"/>
  <c r="M217" i="4"/>
  <c r="L217" i="4"/>
  <c r="K217" i="4"/>
  <c r="P216" i="4"/>
  <c r="O216" i="4"/>
  <c r="N216" i="4"/>
  <c r="M216" i="4"/>
  <c r="L216" i="4"/>
  <c r="K216" i="4"/>
  <c r="P215" i="4"/>
  <c r="O215" i="4"/>
  <c r="Q215" i="4" s="1"/>
  <c r="N215" i="4"/>
  <c r="M215" i="4"/>
  <c r="L215" i="4"/>
  <c r="K215" i="4"/>
  <c r="P214" i="4"/>
  <c r="O214" i="4"/>
  <c r="N214" i="4"/>
  <c r="M214" i="4"/>
  <c r="L214" i="4"/>
  <c r="K214" i="4"/>
  <c r="P213" i="4"/>
  <c r="O213" i="4"/>
  <c r="N213" i="4"/>
  <c r="M213" i="4"/>
  <c r="L213" i="4"/>
  <c r="K213" i="4"/>
  <c r="P212" i="4"/>
  <c r="O212" i="4"/>
  <c r="N212" i="4"/>
  <c r="M212" i="4"/>
  <c r="L212" i="4"/>
  <c r="K212" i="4"/>
  <c r="P211" i="4"/>
  <c r="O211" i="4"/>
  <c r="N211" i="4"/>
  <c r="M211" i="4"/>
  <c r="L211" i="4"/>
  <c r="K211" i="4"/>
  <c r="P210" i="4"/>
  <c r="Q210" i="4" s="1"/>
  <c r="O210" i="4"/>
  <c r="N210" i="4"/>
  <c r="M210" i="4"/>
  <c r="L210" i="4"/>
  <c r="K210" i="4"/>
  <c r="P209" i="4"/>
  <c r="O209" i="4"/>
  <c r="N209" i="4"/>
  <c r="M209" i="4"/>
  <c r="L209" i="4"/>
  <c r="K209" i="4"/>
  <c r="P208" i="4"/>
  <c r="O208" i="4"/>
  <c r="N208" i="4"/>
  <c r="M208" i="4"/>
  <c r="L208" i="4"/>
  <c r="K208" i="4"/>
  <c r="P207" i="4"/>
  <c r="O207" i="4"/>
  <c r="Q207" i="4" s="1"/>
  <c r="N207" i="4"/>
  <c r="M207" i="4"/>
  <c r="L207" i="4"/>
  <c r="K207" i="4"/>
  <c r="Q206" i="4"/>
  <c r="P206" i="4"/>
  <c r="O206" i="4"/>
  <c r="N206" i="4"/>
  <c r="M206" i="4"/>
  <c r="L206" i="4"/>
  <c r="K206" i="4"/>
  <c r="P205" i="4"/>
  <c r="O205" i="4"/>
  <c r="N205" i="4"/>
  <c r="M205" i="4"/>
  <c r="L205" i="4"/>
  <c r="K205" i="4"/>
  <c r="P204" i="4"/>
  <c r="O204" i="4"/>
  <c r="N204" i="4"/>
  <c r="M204" i="4"/>
  <c r="L204" i="4"/>
  <c r="K204" i="4"/>
  <c r="P203" i="4"/>
  <c r="O203" i="4"/>
  <c r="Q203" i="4" s="1"/>
  <c r="N203" i="4"/>
  <c r="M203" i="4"/>
  <c r="L203" i="4"/>
  <c r="K203" i="4"/>
  <c r="P202" i="4"/>
  <c r="Q202" i="4" s="1"/>
  <c r="O202" i="4"/>
  <c r="N202" i="4"/>
  <c r="M202" i="4"/>
  <c r="L202" i="4"/>
  <c r="K202" i="4"/>
  <c r="P201" i="4"/>
  <c r="O201" i="4"/>
  <c r="N201" i="4"/>
  <c r="M201" i="4"/>
  <c r="L201" i="4"/>
  <c r="K201" i="4"/>
  <c r="P200" i="4"/>
  <c r="O200" i="4"/>
  <c r="N200" i="4"/>
  <c r="M200" i="4"/>
  <c r="L200" i="4"/>
  <c r="K200" i="4"/>
  <c r="P199" i="4"/>
  <c r="O199" i="4"/>
  <c r="Q199" i="4" s="1"/>
  <c r="N199" i="4"/>
  <c r="M199" i="4"/>
  <c r="L199" i="4"/>
  <c r="K199" i="4"/>
  <c r="P198" i="4"/>
  <c r="O198" i="4"/>
  <c r="Q198" i="4" s="1"/>
  <c r="N198" i="4"/>
  <c r="M198" i="4"/>
  <c r="L198" i="4"/>
  <c r="K198" i="4"/>
  <c r="P197" i="4"/>
  <c r="Q197" i="4" s="1"/>
  <c r="O197" i="4"/>
  <c r="N197" i="4"/>
  <c r="M197" i="4"/>
  <c r="L197" i="4"/>
  <c r="K197" i="4"/>
  <c r="P196" i="4"/>
  <c r="O196" i="4"/>
  <c r="N196" i="4"/>
  <c r="M196" i="4"/>
  <c r="L196" i="4"/>
  <c r="K196" i="4"/>
  <c r="P195" i="4"/>
  <c r="O195" i="4"/>
  <c r="Q195" i="4" s="1"/>
  <c r="N195" i="4"/>
  <c r="M195" i="4"/>
  <c r="L195" i="4"/>
  <c r="K195" i="4"/>
  <c r="P194" i="4"/>
  <c r="Q194" i="4" s="1"/>
  <c r="O194" i="4"/>
  <c r="N194" i="4"/>
  <c r="M194" i="4"/>
  <c r="L194" i="4"/>
  <c r="K194" i="4"/>
  <c r="P193" i="4"/>
  <c r="Q193" i="4" s="1"/>
  <c r="O193" i="4"/>
  <c r="N193" i="4"/>
  <c r="M193" i="4"/>
  <c r="L193" i="4"/>
  <c r="K193" i="4"/>
  <c r="P192" i="4"/>
  <c r="Q192" i="4" s="1"/>
  <c r="O192" i="4"/>
  <c r="N192" i="4"/>
  <c r="M192" i="4"/>
  <c r="L192" i="4"/>
  <c r="K192" i="4"/>
  <c r="P191" i="4"/>
  <c r="O191" i="4"/>
  <c r="Q191" i="4" s="1"/>
  <c r="N191" i="4"/>
  <c r="M191" i="4"/>
  <c r="L191" i="4"/>
  <c r="K191" i="4"/>
  <c r="P190" i="4"/>
  <c r="Q190" i="4" s="1"/>
  <c r="O190" i="4"/>
  <c r="N190" i="4"/>
  <c r="M190" i="4"/>
  <c r="L190" i="4"/>
  <c r="K190" i="4"/>
  <c r="P189" i="4"/>
  <c r="O189" i="4"/>
  <c r="N189" i="4"/>
  <c r="M189" i="4"/>
  <c r="L189" i="4"/>
  <c r="K189" i="4"/>
  <c r="P188" i="4"/>
  <c r="Q188" i="4" s="1"/>
  <c r="O188" i="4"/>
  <c r="N188" i="4"/>
  <c r="M188" i="4"/>
  <c r="L188" i="4"/>
  <c r="K188" i="4"/>
  <c r="P187" i="4"/>
  <c r="Q187" i="4" s="1"/>
  <c r="O187" i="4"/>
  <c r="N187" i="4"/>
  <c r="M187" i="4"/>
  <c r="L187" i="4"/>
  <c r="K187" i="4"/>
  <c r="P186" i="4"/>
  <c r="O186" i="4"/>
  <c r="N186" i="4"/>
  <c r="M186" i="4"/>
  <c r="L186" i="4"/>
  <c r="K186" i="4"/>
  <c r="P185" i="4"/>
  <c r="O185" i="4"/>
  <c r="N185" i="4"/>
  <c r="M185" i="4"/>
  <c r="L185" i="4"/>
  <c r="K185" i="4"/>
  <c r="P184" i="4"/>
  <c r="O184" i="4"/>
  <c r="N184" i="4"/>
  <c r="M184" i="4"/>
  <c r="L184" i="4"/>
  <c r="K184" i="4"/>
  <c r="P183" i="4"/>
  <c r="O183" i="4"/>
  <c r="N183" i="4"/>
  <c r="M183" i="4"/>
  <c r="L183" i="4"/>
  <c r="K183" i="4"/>
  <c r="P182" i="4"/>
  <c r="Q182" i="4" s="1"/>
  <c r="O182" i="4"/>
  <c r="N182" i="4"/>
  <c r="M182" i="4"/>
  <c r="L182" i="4"/>
  <c r="K182" i="4"/>
  <c r="P181" i="4"/>
  <c r="O181" i="4"/>
  <c r="N181" i="4"/>
  <c r="M181" i="4"/>
  <c r="L181" i="4"/>
  <c r="K181" i="4"/>
  <c r="P180" i="4"/>
  <c r="O180" i="4"/>
  <c r="N180" i="4"/>
  <c r="M180" i="4"/>
  <c r="L180" i="4"/>
  <c r="K180" i="4"/>
  <c r="P179" i="4"/>
  <c r="O179" i="4"/>
  <c r="Q179" i="4" s="1"/>
  <c r="N179" i="4"/>
  <c r="M179" i="4"/>
  <c r="L179" i="4"/>
  <c r="K179" i="4"/>
  <c r="P178" i="4"/>
  <c r="Q178" i="4" s="1"/>
  <c r="O178" i="4"/>
  <c r="N178" i="4"/>
  <c r="M178" i="4"/>
  <c r="L178" i="4"/>
  <c r="K178" i="4"/>
  <c r="P177" i="4"/>
  <c r="O177" i="4"/>
  <c r="N177" i="4"/>
  <c r="M177" i="4"/>
  <c r="L177" i="4"/>
  <c r="K177" i="4"/>
  <c r="P176" i="4"/>
  <c r="O176" i="4"/>
  <c r="N176" i="4"/>
  <c r="M176" i="4"/>
  <c r="L176" i="4"/>
  <c r="K176" i="4"/>
  <c r="P175" i="4"/>
  <c r="O175" i="4"/>
  <c r="Q175" i="4" s="1"/>
  <c r="N175" i="4"/>
  <c r="M175" i="4"/>
  <c r="L175" i="4"/>
  <c r="K175" i="4"/>
  <c r="Q174" i="4"/>
  <c r="P174" i="4"/>
  <c r="O174" i="4"/>
  <c r="N174" i="4"/>
  <c r="M174" i="4"/>
  <c r="L174" i="4"/>
  <c r="K174" i="4"/>
  <c r="P173" i="4"/>
  <c r="O173" i="4"/>
  <c r="N173" i="4"/>
  <c r="M173" i="4"/>
  <c r="L173" i="4"/>
  <c r="K173" i="4"/>
  <c r="P172" i="4"/>
  <c r="O172" i="4"/>
  <c r="N172" i="4"/>
  <c r="M172" i="4"/>
  <c r="L172" i="4"/>
  <c r="K172" i="4"/>
  <c r="P171" i="4"/>
  <c r="O171" i="4"/>
  <c r="Q171" i="4" s="1"/>
  <c r="N171" i="4"/>
  <c r="M171" i="4"/>
  <c r="L171" i="4"/>
  <c r="K171" i="4"/>
  <c r="P170" i="4"/>
  <c r="Q170" i="4" s="1"/>
  <c r="O170" i="4"/>
  <c r="N170" i="4"/>
  <c r="M170" i="4"/>
  <c r="L170" i="4"/>
  <c r="K170" i="4"/>
  <c r="P169" i="4"/>
  <c r="Q169" i="4" s="1"/>
  <c r="O169" i="4"/>
  <c r="N169" i="4"/>
  <c r="M169" i="4"/>
  <c r="L169" i="4"/>
  <c r="K169" i="4"/>
  <c r="P168" i="4"/>
  <c r="O168" i="4"/>
  <c r="N168" i="4"/>
  <c r="M168" i="4"/>
  <c r="L168" i="4"/>
  <c r="K168" i="4"/>
  <c r="P167" i="4"/>
  <c r="O167" i="4"/>
  <c r="Q167" i="4" s="1"/>
  <c r="N167" i="4"/>
  <c r="M167" i="4"/>
  <c r="L167" i="4"/>
  <c r="K167" i="4"/>
  <c r="P166" i="4"/>
  <c r="Q166" i="4" s="1"/>
  <c r="O166" i="4"/>
  <c r="N166" i="4"/>
  <c r="M166" i="4"/>
  <c r="L166" i="4"/>
  <c r="K166" i="4"/>
  <c r="P165" i="4"/>
  <c r="O165" i="4"/>
  <c r="Q165" i="4" s="1"/>
  <c r="N165" i="4"/>
  <c r="M165" i="4"/>
  <c r="L165" i="4"/>
  <c r="K165" i="4"/>
  <c r="P164" i="4"/>
  <c r="O164" i="4"/>
  <c r="N164" i="4"/>
  <c r="M164" i="4"/>
  <c r="L164" i="4"/>
  <c r="K164" i="4"/>
  <c r="Q163" i="4"/>
  <c r="P163" i="4"/>
  <c r="O163" i="4"/>
  <c r="N163" i="4"/>
  <c r="M163" i="4"/>
  <c r="L163" i="4"/>
  <c r="K163" i="4"/>
  <c r="P162" i="4"/>
  <c r="O162" i="4"/>
  <c r="N162" i="4"/>
  <c r="M162" i="4"/>
  <c r="L162" i="4"/>
  <c r="K162" i="4"/>
  <c r="P161" i="4"/>
  <c r="O161" i="4"/>
  <c r="N161" i="4"/>
  <c r="M161" i="4"/>
  <c r="L161" i="4"/>
  <c r="K161" i="4"/>
  <c r="P160" i="4"/>
  <c r="O160" i="4"/>
  <c r="N160" i="4"/>
  <c r="M160" i="4"/>
  <c r="L160" i="4"/>
  <c r="K160" i="4"/>
  <c r="P159" i="4"/>
  <c r="O159" i="4"/>
  <c r="N159" i="4"/>
  <c r="M159" i="4"/>
  <c r="L159" i="4"/>
  <c r="K159" i="4"/>
  <c r="P158" i="4"/>
  <c r="O158" i="4"/>
  <c r="N158" i="4"/>
  <c r="M158" i="4"/>
  <c r="L158" i="4"/>
  <c r="K158" i="4"/>
  <c r="P157" i="4"/>
  <c r="O157" i="4"/>
  <c r="N157" i="4"/>
  <c r="M157" i="4"/>
  <c r="L157" i="4"/>
  <c r="K157" i="4"/>
  <c r="P156" i="4"/>
  <c r="O156" i="4"/>
  <c r="N156" i="4"/>
  <c r="M156" i="4"/>
  <c r="L156" i="4"/>
  <c r="K156" i="4"/>
  <c r="P155" i="4"/>
  <c r="O155" i="4"/>
  <c r="N155" i="4"/>
  <c r="M155" i="4"/>
  <c r="L155" i="4"/>
  <c r="K155" i="4"/>
  <c r="P154" i="4"/>
  <c r="O154" i="4"/>
  <c r="N154" i="4"/>
  <c r="M154" i="4"/>
  <c r="L154" i="4"/>
  <c r="K154" i="4"/>
  <c r="P153" i="4"/>
  <c r="O153" i="4"/>
  <c r="Q153" i="4" s="1"/>
  <c r="N153" i="4"/>
  <c r="M153" i="4"/>
  <c r="L153" i="4"/>
  <c r="K153" i="4"/>
  <c r="P152" i="4"/>
  <c r="O152" i="4"/>
  <c r="N152" i="4"/>
  <c r="M152" i="4"/>
  <c r="L152" i="4"/>
  <c r="K152" i="4"/>
  <c r="P151" i="4"/>
  <c r="O151" i="4"/>
  <c r="N151" i="4"/>
  <c r="M151" i="4"/>
  <c r="L151" i="4"/>
  <c r="K151" i="4"/>
  <c r="P150" i="4"/>
  <c r="Q150" i="4" s="1"/>
  <c r="O150" i="4"/>
  <c r="N150" i="4"/>
  <c r="M150" i="4"/>
  <c r="L150" i="4"/>
  <c r="K150" i="4"/>
  <c r="P149" i="4"/>
  <c r="Q149" i="4" s="1"/>
  <c r="O149" i="4"/>
  <c r="N149" i="4"/>
  <c r="M149" i="4"/>
  <c r="L149" i="4"/>
  <c r="K149" i="4"/>
  <c r="P148" i="4"/>
  <c r="O148" i="4"/>
  <c r="N148" i="4"/>
  <c r="M148" i="4"/>
  <c r="L148" i="4"/>
  <c r="K148" i="4"/>
  <c r="P147" i="4"/>
  <c r="O147" i="4"/>
  <c r="Q147" i="4" s="1"/>
  <c r="N147" i="4"/>
  <c r="M147" i="4"/>
  <c r="L147" i="4"/>
  <c r="K147" i="4"/>
  <c r="Q146" i="4"/>
  <c r="P146" i="4"/>
  <c r="O146" i="4"/>
  <c r="N146" i="4"/>
  <c r="M146" i="4"/>
  <c r="L146" i="4"/>
  <c r="K146" i="4"/>
  <c r="P145" i="4"/>
  <c r="O145" i="4"/>
  <c r="N145" i="4"/>
  <c r="M145" i="4"/>
  <c r="L145" i="4"/>
  <c r="K145" i="4"/>
  <c r="P144" i="4"/>
  <c r="O144" i="4"/>
  <c r="N144" i="4"/>
  <c r="M144" i="4"/>
  <c r="L144" i="4"/>
  <c r="K144" i="4"/>
  <c r="P143" i="4"/>
  <c r="O143" i="4"/>
  <c r="Q143" i="4" s="1"/>
  <c r="N143" i="4"/>
  <c r="M143" i="4"/>
  <c r="L143" i="4"/>
  <c r="K143" i="4"/>
  <c r="P142" i="4"/>
  <c r="O142" i="4"/>
  <c r="Q142" i="4" s="1"/>
  <c r="N142" i="4"/>
  <c r="M142" i="4"/>
  <c r="L142" i="4"/>
  <c r="K142" i="4"/>
  <c r="P141" i="4"/>
  <c r="Q141" i="4" s="1"/>
  <c r="O141" i="4"/>
  <c r="N141" i="4"/>
  <c r="M141" i="4"/>
  <c r="L141" i="4"/>
  <c r="K141" i="4"/>
  <c r="P140" i="4"/>
  <c r="O140" i="4"/>
  <c r="N140" i="4"/>
  <c r="M140" i="4"/>
  <c r="L140" i="4"/>
  <c r="K140" i="4"/>
  <c r="P139" i="4"/>
  <c r="O139" i="4"/>
  <c r="Q139" i="4" s="1"/>
  <c r="N139" i="4"/>
  <c r="M139" i="4"/>
  <c r="L139" i="4"/>
  <c r="K139" i="4"/>
  <c r="P138" i="4"/>
  <c r="O138" i="4"/>
  <c r="N138" i="4"/>
  <c r="M138" i="4"/>
  <c r="L138" i="4"/>
  <c r="K138" i="4"/>
  <c r="P137" i="4"/>
  <c r="O137" i="4"/>
  <c r="N137" i="4"/>
  <c r="M137" i="4"/>
  <c r="L137" i="4"/>
  <c r="K137" i="4"/>
  <c r="P136" i="4"/>
  <c r="O136" i="4"/>
  <c r="N136" i="4"/>
  <c r="M136" i="4"/>
  <c r="L136" i="4"/>
  <c r="K136" i="4"/>
  <c r="P135" i="4"/>
  <c r="O135" i="4"/>
  <c r="Q135" i="4" s="1"/>
  <c r="N135" i="4"/>
  <c r="M135" i="4"/>
  <c r="L135" i="4"/>
  <c r="K135" i="4"/>
  <c r="P134" i="4"/>
  <c r="Q134" i="4" s="1"/>
  <c r="O134" i="4"/>
  <c r="N134" i="4"/>
  <c r="M134" i="4"/>
  <c r="L134" i="4"/>
  <c r="K134" i="4"/>
  <c r="P133" i="4"/>
  <c r="Q133" i="4" s="1"/>
  <c r="O133" i="4"/>
  <c r="N133" i="4"/>
  <c r="M133" i="4"/>
  <c r="L133" i="4"/>
  <c r="K133" i="4"/>
  <c r="P132" i="4"/>
  <c r="O132" i="4"/>
  <c r="N132" i="4"/>
  <c r="M132" i="4"/>
  <c r="L132" i="4"/>
  <c r="K132" i="4"/>
  <c r="P131" i="4"/>
  <c r="O131" i="4"/>
  <c r="Q131" i="4" s="1"/>
  <c r="N131" i="4"/>
  <c r="M131" i="4"/>
  <c r="L131" i="4"/>
  <c r="K131" i="4"/>
  <c r="P130" i="4"/>
  <c r="Q130" i="4" s="1"/>
  <c r="O130" i="4"/>
  <c r="N130" i="4"/>
  <c r="M130" i="4"/>
  <c r="L130" i="4"/>
  <c r="K130" i="4"/>
  <c r="P129" i="4"/>
  <c r="O129" i="4"/>
  <c r="N129" i="4"/>
  <c r="M129" i="4"/>
  <c r="L129" i="4"/>
  <c r="K129" i="4"/>
  <c r="P128" i="4"/>
  <c r="Q128" i="4" s="1"/>
  <c r="O128" i="4"/>
  <c r="N128" i="4"/>
  <c r="M128" i="4"/>
  <c r="L128" i="4"/>
  <c r="K128" i="4"/>
  <c r="P127" i="4"/>
  <c r="O127" i="4"/>
  <c r="Q127" i="4" s="1"/>
  <c r="N127" i="4"/>
  <c r="M127" i="4"/>
  <c r="L127" i="4"/>
  <c r="K127" i="4"/>
  <c r="P126" i="4"/>
  <c r="Q126" i="4" s="1"/>
  <c r="O126" i="4"/>
  <c r="N126" i="4"/>
  <c r="M126" i="4"/>
  <c r="L126" i="4"/>
  <c r="K126" i="4"/>
  <c r="P125" i="4"/>
  <c r="O125" i="4"/>
  <c r="N125" i="4"/>
  <c r="M125" i="4"/>
  <c r="L125" i="4"/>
  <c r="K125" i="4"/>
  <c r="P124" i="4"/>
  <c r="Q124" i="4" s="1"/>
  <c r="O124" i="4"/>
  <c r="N124" i="4"/>
  <c r="M124" i="4"/>
  <c r="L124" i="4"/>
  <c r="K124" i="4"/>
  <c r="P123" i="4"/>
  <c r="Q123" i="4" s="1"/>
  <c r="O123" i="4"/>
  <c r="N123" i="4"/>
  <c r="M123" i="4"/>
  <c r="L123" i="4"/>
  <c r="K123" i="4"/>
  <c r="P122" i="4"/>
  <c r="O122" i="4"/>
  <c r="N122" i="4"/>
  <c r="M122" i="4"/>
  <c r="L122" i="4"/>
  <c r="K122" i="4"/>
  <c r="P121" i="4"/>
  <c r="O121" i="4"/>
  <c r="N121" i="4"/>
  <c r="M121" i="4"/>
  <c r="L121" i="4"/>
  <c r="K121" i="4"/>
  <c r="P120" i="4"/>
  <c r="O120" i="4"/>
  <c r="N120" i="4"/>
  <c r="M120" i="4"/>
  <c r="L120" i="4"/>
  <c r="K120" i="4"/>
  <c r="P119" i="4"/>
  <c r="O119" i="4"/>
  <c r="N119" i="4"/>
  <c r="M119" i="4"/>
  <c r="L119" i="4"/>
  <c r="K119" i="4"/>
  <c r="P118" i="4"/>
  <c r="Q118" i="4" s="1"/>
  <c r="O118" i="4"/>
  <c r="N118" i="4"/>
  <c r="M118" i="4"/>
  <c r="L118" i="4"/>
  <c r="K118" i="4"/>
  <c r="P117" i="4"/>
  <c r="Q117" i="4" s="1"/>
  <c r="O117" i="4"/>
  <c r="N117" i="4"/>
  <c r="M117" i="4"/>
  <c r="L117" i="4"/>
  <c r="K117" i="4"/>
  <c r="P116" i="4"/>
  <c r="O116" i="4"/>
  <c r="N116" i="4"/>
  <c r="M116" i="4"/>
  <c r="L116" i="4"/>
  <c r="K116" i="4"/>
  <c r="P115" i="4"/>
  <c r="O115" i="4"/>
  <c r="Q115" i="4" s="1"/>
  <c r="N115" i="4"/>
  <c r="M115" i="4"/>
  <c r="L115" i="4"/>
  <c r="K115" i="4"/>
  <c r="P114" i="4"/>
  <c r="Q114" i="4" s="1"/>
  <c r="O114" i="4"/>
  <c r="N114" i="4"/>
  <c r="M114" i="4"/>
  <c r="L114" i="4"/>
  <c r="K114" i="4"/>
  <c r="P113" i="4"/>
  <c r="Q113" i="4" s="1"/>
  <c r="O113" i="4"/>
  <c r="N113" i="4"/>
  <c r="M113" i="4"/>
  <c r="L113" i="4"/>
  <c r="K113" i="4"/>
  <c r="P112" i="4"/>
  <c r="O112" i="4"/>
  <c r="N112" i="4"/>
  <c r="M112" i="4"/>
  <c r="L112" i="4"/>
  <c r="K112" i="4"/>
  <c r="P111" i="4"/>
  <c r="O111" i="4"/>
  <c r="Q111" i="4" s="1"/>
  <c r="N111" i="4"/>
  <c r="M111" i="4"/>
  <c r="L111" i="4"/>
  <c r="K111" i="4"/>
  <c r="Q110" i="4"/>
  <c r="P110" i="4"/>
  <c r="O110" i="4"/>
  <c r="N110" i="4"/>
  <c r="M110" i="4"/>
  <c r="L110" i="4"/>
  <c r="K110" i="4"/>
  <c r="P109" i="4"/>
  <c r="O109" i="4"/>
  <c r="N109" i="4"/>
  <c r="M109" i="4"/>
  <c r="L109" i="4"/>
  <c r="K109" i="4"/>
  <c r="P108" i="4"/>
  <c r="O108" i="4"/>
  <c r="N108" i="4"/>
  <c r="M108" i="4"/>
  <c r="L108" i="4"/>
  <c r="K108" i="4"/>
  <c r="P107" i="4"/>
  <c r="O107" i="4"/>
  <c r="Q107" i="4" s="1"/>
  <c r="N107" i="4"/>
  <c r="M107" i="4"/>
  <c r="L107" i="4"/>
  <c r="K107" i="4"/>
  <c r="P106" i="4"/>
  <c r="Q106" i="4" s="1"/>
  <c r="O106" i="4"/>
  <c r="N106" i="4"/>
  <c r="M106" i="4"/>
  <c r="L106" i="4"/>
  <c r="K106" i="4"/>
  <c r="P105" i="4"/>
  <c r="Q105" i="4" s="1"/>
  <c r="O105" i="4"/>
  <c r="N105" i="4"/>
  <c r="M105" i="4"/>
  <c r="L105" i="4"/>
  <c r="K105" i="4"/>
  <c r="P104" i="4"/>
  <c r="O104" i="4"/>
  <c r="N104" i="4"/>
  <c r="M104" i="4"/>
  <c r="L104" i="4"/>
  <c r="K104" i="4"/>
  <c r="P103" i="4"/>
  <c r="O103" i="4"/>
  <c r="Q103" i="4" s="1"/>
  <c r="N103" i="4"/>
  <c r="M103" i="4"/>
  <c r="L103" i="4"/>
  <c r="K103" i="4"/>
  <c r="P102" i="4"/>
  <c r="Q102" i="4" s="1"/>
  <c r="O102" i="4"/>
  <c r="N102" i="4"/>
  <c r="M102" i="4"/>
  <c r="L102" i="4"/>
  <c r="K102" i="4"/>
  <c r="P101" i="4"/>
  <c r="O101" i="4"/>
  <c r="Q101" i="4" s="1"/>
  <c r="N101" i="4"/>
  <c r="M101" i="4"/>
  <c r="L101" i="4"/>
  <c r="K101" i="4"/>
  <c r="P100" i="4"/>
  <c r="O100" i="4"/>
  <c r="N100" i="4"/>
  <c r="M100" i="4"/>
  <c r="L100" i="4"/>
  <c r="K100" i="4"/>
  <c r="P99" i="4"/>
  <c r="Q99" i="4" s="1"/>
  <c r="O99" i="4"/>
  <c r="N99" i="4"/>
  <c r="M99" i="4"/>
  <c r="L99" i="4"/>
  <c r="K99" i="4"/>
  <c r="P98" i="4"/>
  <c r="O98" i="4"/>
  <c r="N98" i="4"/>
  <c r="M98" i="4"/>
  <c r="L98" i="4"/>
  <c r="K98" i="4"/>
  <c r="P97" i="4"/>
  <c r="O97" i="4"/>
  <c r="N97" i="4"/>
  <c r="M97" i="4"/>
  <c r="L97" i="4"/>
  <c r="K97" i="4"/>
  <c r="P96" i="4"/>
  <c r="O96" i="4"/>
  <c r="N96" i="4"/>
  <c r="M96" i="4"/>
  <c r="L96" i="4"/>
  <c r="K96" i="4"/>
  <c r="P95" i="4"/>
  <c r="O95" i="4"/>
  <c r="N95" i="4"/>
  <c r="M95" i="4"/>
  <c r="L95" i="4"/>
  <c r="K95" i="4"/>
  <c r="P94" i="4"/>
  <c r="Q94" i="4" s="1"/>
  <c r="O94" i="4"/>
  <c r="N94" i="4"/>
  <c r="M94" i="4"/>
  <c r="L94" i="4"/>
  <c r="K94" i="4"/>
  <c r="P93" i="4"/>
  <c r="O93" i="4"/>
  <c r="N93" i="4"/>
  <c r="M93" i="4"/>
  <c r="L93" i="4"/>
  <c r="K93" i="4"/>
  <c r="P92" i="4"/>
  <c r="O92" i="4"/>
  <c r="N92" i="4"/>
  <c r="M92" i="4"/>
  <c r="L92" i="4"/>
  <c r="K92" i="4"/>
  <c r="P91" i="4"/>
  <c r="O91" i="4"/>
  <c r="N91" i="4"/>
  <c r="M91" i="4"/>
  <c r="L91" i="4"/>
  <c r="K91" i="4"/>
  <c r="P90" i="4"/>
  <c r="Q90" i="4" s="1"/>
  <c r="O90" i="4"/>
  <c r="N90" i="4"/>
  <c r="M90" i="4"/>
  <c r="L90" i="4"/>
  <c r="K90" i="4"/>
  <c r="P89" i="4"/>
  <c r="O89" i="4"/>
  <c r="Q89" i="4" s="1"/>
  <c r="N89" i="4"/>
  <c r="M89" i="4"/>
  <c r="L89" i="4"/>
  <c r="K89" i="4"/>
  <c r="P88" i="4"/>
  <c r="O88" i="4"/>
  <c r="N88" i="4"/>
  <c r="M88" i="4"/>
  <c r="L88" i="4"/>
  <c r="K88" i="4"/>
  <c r="Q87" i="4"/>
  <c r="P87" i="4"/>
  <c r="O87" i="4"/>
  <c r="N87" i="4"/>
  <c r="M87" i="4"/>
  <c r="L87" i="4"/>
  <c r="K87" i="4"/>
  <c r="P86" i="4"/>
  <c r="O86" i="4"/>
  <c r="N86" i="4"/>
  <c r="M86" i="4"/>
  <c r="L86" i="4"/>
  <c r="K86" i="4"/>
  <c r="P85" i="4"/>
  <c r="O85" i="4"/>
  <c r="N85" i="4"/>
  <c r="M85" i="4"/>
  <c r="L85" i="4"/>
  <c r="K85" i="4"/>
  <c r="P84" i="4"/>
  <c r="O84" i="4"/>
  <c r="N84" i="4"/>
  <c r="M84" i="4"/>
  <c r="L84" i="4"/>
  <c r="K84" i="4"/>
  <c r="P83" i="4"/>
  <c r="O83" i="4"/>
  <c r="N83" i="4"/>
  <c r="M83" i="4"/>
  <c r="L83" i="4"/>
  <c r="K83" i="4"/>
  <c r="P82" i="4"/>
  <c r="O82" i="4"/>
  <c r="N82" i="4"/>
  <c r="M82" i="4"/>
  <c r="L82" i="4"/>
  <c r="K82" i="4"/>
  <c r="P81" i="4"/>
  <c r="O81" i="4"/>
  <c r="N81" i="4"/>
  <c r="M81" i="4"/>
  <c r="L81" i="4"/>
  <c r="K81" i="4"/>
  <c r="P80" i="4"/>
  <c r="O80" i="4"/>
  <c r="N80" i="4"/>
  <c r="M80" i="4"/>
  <c r="L80" i="4"/>
  <c r="K80" i="4"/>
  <c r="P79" i="4"/>
  <c r="O79" i="4"/>
  <c r="Q79" i="4" s="1"/>
  <c r="N79" i="4"/>
  <c r="M79" i="4"/>
  <c r="L79" i="4"/>
  <c r="K79" i="4"/>
  <c r="P78" i="4"/>
  <c r="Q78" i="4" s="1"/>
  <c r="O78" i="4"/>
  <c r="N78" i="4"/>
  <c r="M78" i="4"/>
  <c r="L78" i="4"/>
  <c r="K78" i="4"/>
  <c r="P77" i="4"/>
  <c r="O77" i="4"/>
  <c r="N77" i="4"/>
  <c r="M77" i="4"/>
  <c r="L77" i="4"/>
  <c r="K77" i="4"/>
  <c r="P76" i="4"/>
  <c r="O76" i="4"/>
  <c r="N76" i="4"/>
  <c r="M76" i="4"/>
  <c r="L76" i="4"/>
  <c r="K76" i="4"/>
  <c r="P75" i="4"/>
  <c r="Q75" i="4" s="1"/>
  <c r="O75" i="4"/>
  <c r="N75" i="4"/>
  <c r="M75" i="4"/>
  <c r="L75" i="4"/>
  <c r="K75" i="4"/>
  <c r="P74" i="4"/>
  <c r="Q74" i="4" s="1"/>
  <c r="O74" i="4"/>
  <c r="N74" i="4"/>
  <c r="M74" i="4"/>
  <c r="L74" i="4"/>
  <c r="K74" i="4"/>
  <c r="P73" i="4"/>
  <c r="O73" i="4"/>
  <c r="N73" i="4"/>
  <c r="M73" i="4"/>
  <c r="L73" i="4"/>
  <c r="K73" i="4"/>
  <c r="P72" i="4"/>
  <c r="O72" i="4"/>
  <c r="N72" i="4"/>
  <c r="M72" i="4"/>
  <c r="L72" i="4"/>
  <c r="K72" i="4"/>
  <c r="P71" i="4"/>
  <c r="O71" i="4"/>
  <c r="Q71" i="4" s="1"/>
  <c r="N71" i="4"/>
  <c r="M71" i="4"/>
  <c r="L71" i="4"/>
  <c r="K71" i="4"/>
  <c r="Q70" i="4"/>
  <c r="P70" i="4"/>
  <c r="O70" i="4"/>
  <c r="N70" i="4"/>
  <c r="M70" i="4"/>
  <c r="L70" i="4"/>
  <c r="K70" i="4"/>
  <c r="P69" i="4"/>
  <c r="Q69" i="4" s="1"/>
  <c r="O69" i="4"/>
  <c r="N69" i="4"/>
  <c r="M69" i="4"/>
  <c r="L69" i="4"/>
  <c r="K69" i="4"/>
  <c r="P68" i="4"/>
  <c r="O68" i="4"/>
  <c r="N68" i="4"/>
  <c r="M68" i="4"/>
  <c r="L68" i="4"/>
  <c r="K68" i="4"/>
  <c r="P67" i="4"/>
  <c r="O67" i="4"/>
  <c r="Q67" i="4" s="1"/>
  <c r="N67" i="4"/>
  <c r="M67" i="4"/>
  <c r="L67" i="4"/>
  <c r="K67" i="4"/>
  <c r="P66" i="4"/>
  <c r="O66" i="4"/>
  <c r="N66" i="4"/>
  <c r="M66" i="4"/>
  <c r="L66" i="4"/>
  <c r="K66" i="4"/>
  <c r="P65" i="4"/>
  <c r="O65" i="4"/>
  <c r="N65" i="4"/>
  <c r="M65" i="4"/>
  <c r="L65" i="4"/>
  <c r="K65" i="4"/>
  <c r="P64" i="4"/>
  <c r="O64" i="4"/>
  <c r="N64" i="4"/>
  <c r="M64" i="4"/>
  <c r="L64" i="4"/>
  <c r="K64" i="4"/>
  <c r="P63" i="4"/>
  <c r="O63" i="4"/>
  <c r="Q63" i="4" s="1"/>
  <c r="N63" i="4"/>
  <c r="M63" i="4"/>
  <c r="L63" i="4"/>
  <c r="K63" i="4"/>
  <c r="P62" i="4"/>
  <c r="Q62" i="4" s="1"/>
  <c r="O62" i="4"/>
  <c r="N62" i="4"/>
  <c r="M62" i="4"/>
  <c r="L62" i="4"/>
  <c r="K62" i="4"/>
  <c r="Q61" i="4"/>
  <c r="P61" i="4"/>
  <c r="O61" i="4"/>
  <c r="N61" i="4"/>
  <c r="M61" i="4"/>
  <c r="L61" i="4"/>
  <c r="K61" i="4"/>
  <c r="P60" i="4"/>
  <c r="Q60" i="4" s="1"/>
  <c r="O60" i="4"/>
  <c r="N60" i="4"/>
  <c r="M60" i="4"/>
  <c r="L60" i="4"/>
  <c r="K60" i="4"/>
  <c r="P59" i="4"/>
  <c r="O59" i="4"/>
  <c r="N59" i="4"/>
  <c r="M59" i="4"/>
  <c r="L59" i="4"/>
  <c r="K59" i="4"/>
  <c r="P58" i="4"/>
  <c r="O58" i="4"/>
  <c r="N58" i="4"/>
  <c r="M58" i="4"/>
  <c r="L58" i="4"/>
  <c r="K58" i="4"/>
  <c r="P57" i="4"/>
  <c r="O57" i="4"/>
  <c r="N57" i="4"/>
  <c r="M57" i="4"/>
  <c r="L57" i="4"/>
  <c r="K57" i="4"/>
  <c r="P56" i="4"/>
  <c r="Q56" i="4" s="1"/>
  <c r="O56" i="4"/>
  <c r="N56" i="4"/>
  <c r="M56" i="4"/>
  <c r="L56" i="4"/>
  <c r="K56" i="4"/>
  <c r="P55" i="4"/>
  <c r="Q55" i="4" s="1"/>
  <c r="O55" i="4"/>
  <c r="N55" i="4"/>
  <c r="M55" i="4"/>
  <c r="L55" i="4"/>
  <c r="K55" i="4"/>
  <c r="P54" i="4"/>
  <c r="O54" i="4"/>
  <c r="N54" i="4"/>
  <c r="M54" i="4"/>
  <c r="L54" i="4"/>
  <c r="K54" i="4"/>
  <c r="P53" i="4"/>
  <c r="O53" i="4"/>
  <c r="N53" i="4"/>
  <c r="M53" i="4"/>
  <c r="L53" i="4"/>
  <c r="K53" i="4"/>
  <c r="P52" i="4"/>
  <c r="O52" i="4"/>
  <c r="N52" i="4"/>
  <c r="M52" i="4"/>
  <c r="L52" i="4"/>
  <c r="K52" i="4"/>
  <c r="P51" i="4"/>
  <c r="O51" i="4"/>
  <c r="N51" i="4"/>
  <c r="M51" i="4"/>
  <c r="L51" i="4"/>
  <c r="K51" i="4"/>
  <c r="P50" i="4"/>
  <c r="O50" i="4"/>
  <c r="N50" i="4"/>
  <c r="M50" i="4"/>
  <c r="L50" i="4"/>
  <c r="K50" i="4"/>
  <c r="P49" i="4"/>
  <c r="O49" i="4"/>
  <c r="Q49" i="4" s="1"/>
  <c r="N49" i="4"/>
  <c r="M49" i="4"/>
  <c r="L49" i="4"/>
  <c r="K49" i="4"/>
  <c r="P48" i="4"/>
  <c r="O48" i="4"/>
  <c r="N48" i="4"/>
  <c r="M48" i="4"/>
  <c r="L48" i="4"/>
  <c r="K48" i="4"/>
  <c r="P47" i="4"/>
  <c r="Q47" i="4" s="1"/>
  <c r="O47" i="4"/>
  <c r="N47" i="4"/>
  <c r="M47" i="4"/>
  <c r="L47" i="4"/>
  <c r="K47" i="4"/>
  <c r="P46" i="4"/>
  <c r="Q46" i="4" s="1"/>
  <c r="O46" i="4"/>
  <c r="N46" i="4"/>
  <c r="M46" i="4"/>
  <c r="L46" i="4"/>
  <c r="K46" i="4"/>
  <c r="P45" i="4"/>
  <c r="O45" i="4"/>
  <c r="N45" i="4"/>
  <c r="M45" i="4"/>
  <c r="L45" i="4"/>
  <c r="K45" i="4"/>
  <c r="P44" i="4"/>
  <c r="O44" i="4"/>
  <c r="N44" i="4"/>
  <c r="M44" i="4"/>
  <c r="L44" i="4"/>
  <c r="K44" i="4"/>
  <c r="P43" i="4"/>
  <c r="Q43" i="4" s="1"/>
  <c r="O43" i="4"/>
  <c r="N43" i="4"/>
  <c r="M43" i="4"/>
  <c r="L43" i="4"/>
  <c r="K43" i="4"/>
  <c r="P42" i="4"/>
  <c r="O42" i="4"/>
  <c r="Q42" i="4" s="1"/>
  <c r="N42" i="4"/>
  <c r="M42" i="4"/>
  <c r="L42" i="4"/>
  <c r="K42" i="4"/>
  <c r="P41" i="4"/>
  <c r="O41" i="4"/>
  <c r="N41" i="4"/>
  <c r="M41" i="4"/>
  <c r="L41" i="4"/>
  <c r="K41" i="4"/>
  <c r="P40" i="4"/>
  <c r="O40" i="4"/>
  <c r="N40" i="4"/>
  <c r="M40" i="4"/>
  <c r="L40" i="4"/>
  <c r="K40" i="4"/>
  <c r="P39" i="4"/>
  <c r="O39" i="4"/>
  <c r="N39" i="4"/>
  <c r="M39" i="4"/>
  <c r="L39" i="4"/>
  <c r="K39" i="4"/>
  <c r="P38" i="4"/>
  <c r="O38" i="4"/>
  <c r="N38" i="4"/>
  <c r="M38" i="4"/>
  <c r="L38" i="4"/>
  <c r="K38" i="4"/>
  <c r="P37" i="4"/>
  <c r="O37" i="4"/>
  <c r="N37" i="4"/>
  <c r="M37" i="4"/>
  <c r="L37" i="4"/>
  <c r="K37" i="4"/>
  <c r="P36" i="4"/>
  <c r="O36" i="4"/>
  <c r="N36" i="4"/>
  <c r="M36" i="4"/>
  <c r="L36" i="4"/>
  <c r="K36" i="4"/>
  <c r="P35" i="4"/>
  <c r="Q35" i="4" s="1"/>
  <c r="O35" i="4"/>
  <c r="N35" i="4"/>
  <c r="M35" i="4"/>
  <c r="L35" i="4"/>
  <c r="K35" i="4"/>
  <c r="P34" i="4"/>
  <c r="O34" i="4"/>
  <c r="N34" i="4"/>
  <c r="M34" i="4"/>
  <c r="L34" i="4"/>
  <c r="K34" i="4"/>
  <c r="P33" i="4"/>
  <c r="O33" i="4"/>
  <c r="N33" i="4"/>
  <c r="M33" i="4"/>
  <c r="L33" i="4"/>
  <c r="K33" i="4"/>
  <c r="P32" i="4"/>
  <c r="O32" i="4"/>
  <c r="N32" i="4"/>
  <c r="M32" i="4"/>
  <c r="L32" i="4"/>
  <c r="K32" i="4"/>
  <c r="P31" i="4"/>
  <c r="O31" i="4"/>
  <c r="Q31" i="4" s="1"/>
  <c r="N31" i="4"/>
  <c r="M31" i="4"/>
  <c r="L31" i="4"/>
  <c r="K31" i="4"/>
  <c r="P30" i="4"/>
  <c r="Q30" i="4" s="1"/>
  <c r="O30" i="4"/>
  <c r="N30" i="4"/>
  <c r="M30" i="4"/>
  <c r="L30" i="4"/>
  <c r="K30" i="4"/>
  <c r="P29" i="4"/>
  <c r="O29" i="4"/>
  <c r="N29" i="4"/>
  <c r="M29" i="4"/>
  <c r="L29" i="4"/>
  <c r="K29" i="4"/>
  <c r="P28" i="4"/>
  <c r="O28" i="4"/>
  <c r="Q28" i="4" s="1"/>
  <c r="N28" i="4"/>
  <c r="M28" i="4"/>
  <c r="L28" i="4"/>
  <c r="K28" i="4"/>
  <c r="P27" i="4"/>
  <c r="O27" i="4"/>
  <c r="N27" i="4"/>
  <c r="M27" i="4"/>
  <c r="L27" i="4"/>
  <c r="K27" i="4"/>
  <c r="Q26" i="4"/>
  <c r="P26" i="4"/>
  <c r="O26" i="4"/>
  <c r="N26" i="4"/>
  <c r="M26" i="4"/>
  <c r="L26" i="4"/>
  <c r="K26" i="4"/>
  <c r="P25" i="4"/>
  <c r="O25" i="4"/>
  <c r="N25" i="4"/>
  <c r="M25" i="4"/>
  <c r="L25" i="4"/>
  <c r="K25" i="4"/>
  <c r="P24" i="4"/>
  <c r="O24" i="4"/>
  <c r="N24" i="4"/>
  <c r="M24" i="4"/>
  <c r="L24" i="4"/>
  <c r="K24" i="4"/>
  <c r="P23" i="4"/>
  <c r="O23" i="4"/>
  <c r="Q23" i="4" s="1"/>
  <c r="N23" i="4"/>
  <c r="M23" i="4"/>
  <c r="L23" i="4"/>
  <c r="K23" i="4"/>
  <c r="P22" i="4"/>
  <c r="Q22" i="4" s="1"/>
  <c r="O22" i="4"/>
  <c r="N22" i="4"/>
  <c r="M22" i="4"/>
  <c r="L22" i="4"/>
  <c r="K22" i="4"/>
  <c r="P21" i="4"/>
  <c r="O21" i="4"/>
  <c r="Q21" i="4" s="1"/>
  <c r="N21" i="4"/>
  <c r="M21" i="4"/>
  <c r="L21" i="4"/>
  <c r="K21" i="4"/>
  <c r="P20" i="4"/>
  <c r="O20" i="4"/>
  <c r="N20" i="4"/>
  <c r="M20" i="4"/>
  <c r="L20" i="4"/>
  <c r="K20" i="4"/>
  <c r="P19" i="4"/>
  <c r="Q19" i="4" s="1"/>
  <c r="O19" i="4"/>
  <c r="N19" i="4"/>
  <c r="M19" i="4"/>
  <c r="L19" i="4"/>
  <c r="K19" i="4"/>
  <c r="P18" i="4"/>
  <c r="O18" i="4"/>
  <c r="N18" i="4"/>
  <c r="M18" i="4"/>
  <c r="L18" i="4"/>
  <c r="K18" i="4"/>
  <c r="P17" i="4"/>
  <c r="Q17" i="4" s="1"/>
  <c r="O17" i="4"/>
  <c r="N17" i="4"/>
  <c r="M17" i="4"/>
  <c r="L17" i="4"/>
  <c r="K17" i="4"/>
  <c r="P16" i="4"/>
  <c r="O16" i="4"/>
  <c r="N16" i="4"/>
  <c r="M16" i="4"/>
  <c r="L16" i="4"/>
  <c r="K16" i="4"/>
  <c r="P15" i="4"/>
  <c r="O15" i="4"/>
  <c r="Q15" i="4" s="1"/>
  <c r="N15" i="4"/>
  <c r="M15" i="4"/>
  <c r="L15" i="4"/>
  <c r="K15" i="4"/>
  <c r="P14" i="4"/>
  <c r="Q14" i="4" s="1"/>
  <c r="O14" i="4"/>
  <c r="N14" i="4"/>
  <c r="M14" i="4"/>
  <c r="L14" i="4"/>
  <c r="K14" i="4"/>
  <c r="P13" i="4"/>
  <c r="Q13" i="4" s="1"/>
  <c r="O13" i="4"/>
  <c r="N13" i="4"/>
  <c r="M13" i="4"/>
  <c r="L13" i="4"/>
  <c r="K13" i="4"/>
  <c r="P12" i="4"/>
  <c r="Q12" i="4" s="1"/>
  <c r="O12" i="4"/>
  <c r="N12" i="4"/>
  <c r="M12" i="4"/>
  <c r="L12" i="4"/>
  <c r="K12" i="4"/>
  <c r="P11" i="4"/>
  <c r="Q11" i="4" s="1"/>
  <c r="O11" i="4"/>
  <c r="N11" i="4"/>
  <c r="M11" i="4"/>
  <c r="L11" i="4"/>
  <c r="K11" i="4"/>
  <c r="P10" i="4"/>
  <c r="O10" i="4"/>
  <c r="N10" i="4"/>
  <c r="M10" i="4"/>
  <c r="L10" i="4"/>
  <c r="K10" i="4"/>
  <c r="P9" i="4"/>
  <c r="O9" i="4"/>
  <c r="N9" i="4"/>
  <c r="M9" i="4"/>
  <c r="L9" i="4"/>
  <c r="K9" i="4"/>
  <c r="P8" i="4"/>
  <c r="O8" i="4"/>
  <c r="N8" i="4"/>
  <c r="M8" i="4"/>
  <c r="L8" i="4"/>
  <c r="K8" i="4"/>
  <c r="P7" i="4"/>
  <c r="O7" i="4"/>
  <c r="N7" i="4"/>
  <c r="M7" i="4"/>
  <c r="L7" i="4"/>
  <c r="K7" i="4"/>
  <c r="P6" i="4"/>
  <c r="O6" i="4"/>
  <c r="N6" i="4"/>
  <c r="M6" i="4"/>
  <c r="L6" i="4"/>
  <c r="K6" i="4"/>
  <c r="P5" i="4"/>
  <c r="Q5" i="4" s="1"/>
  <c r="O5" i="4"/>
  <c r="N5" i="4"/>
  <c r="M5" i="4"/>
  <c r="L5" i="4"/>
  <c r="K5" i="4"/>
  <c r="Q4" i="4"/>
  <c r="P4" i="4"/>
  <c r="O4" i="4"/>
  <c r="N4" i="4"/>
  <c r="M4" i="4"/>
  <c r="L4" i="4"/>
  <c r="K4" i="4"/>
  <c r="Q3" i="4"/>
  <c r="P3" i="4"/>
  <c r="O3" i="4"/>
  <c r="N3" i="4"/>
  <c r="M3" i="4"/>
  <c r="L3" i="4"/>
  <c r="K3" i="4"/>
  <c r="P2" i="4"/>
  <c r="O2" i="4"/>
  <c r="N2" i="4"/>
  <c r="M2" i="4"/>
  <c r="L2" i="4"/>
  <c r="K2" i="4"/>
  <c r="B126" i="13"/>
  <c r="A126" i="13"/>
  <c r="B125" i="13"/>
  <c r="A125" i="13"/>
  <c r="B124" i="13"/>
  <c r="A124" i="13"/>
  <c r="B123" i="13"/>
  <c r="A123" i="13"/>
  <c r="B122" i="13"/>
  <c r="A122" i="13"/>
  <c r="B121" i="13"/>
  <c r="A121" i="13"/>
  <c r="B120" i="13"/>
  <c r="A120" i="13"/>
  <c r="B42" i="13"/>
  <c r="E42" i="13" s="1"/>
  <c r="B7" i="13"/>
  <c r="E13" i="13"/>
  <c r="F6" i="13"/>
  <c r="C6" i="13"/>
  <c r="I14" i="13"/>
  <c r="B6" i="13"/>
  <c r="A7" i="13"/>
  <c r="E14" i="13"/>
  <c r="A6" i="13"/>
  <c r="C7" i="13"/>
  <c r="I13" i="13"/>
  <c r="E54" i="13" l="1"/>
  <c r="E60" i="13"/>
  <c r="E48" i="13"/>
  <c r="C42" i="13"/>
  <c r="Q81" i="4"/>
  <c r="Q140" i="4"/>
  <c r="Q73" i="4"/>
  <c r="Q555" i="4"/>
  <c r="Q38" i="4"/>
  <c r="Q51" i="4"/>
  <c r="Q186" i="4"/>
  <c r="Q237" i="4"/>
  <c r="Q321" i="4"/>
  <c r="Q330" i="4"/>
  <c r="Q334" i="4"/>
  <c r="Q483" i="4"/>
  <c r="Q29" i="4"/>
  <c r="Q33" i="4"/>
  <c r="Q109" i="4"/>
  <c r="Q122" i="4"/>
  <c r="Q159" i="4"/>
  <c r="Q177" i="4"/>
  <c r="Q181" i="4"/>
  <c r="Q227" i="4"/>
  <c r="Q366" i="4"/>
  <c r="Q541" i="4"/>
  <c r="Q77" i="4"/>
  <c r="Q34" i="4"/>
  <c r="Q288" i="4"/>
  <c r="Q546" i="4"/>
  <c r="Q338" i="4"/>
  <c r="Q524" i="4"/>
  <c r="Q7" i="4"/>
  <c r="Q95" i="4"/>
  <c r="Q357" i="4"/>
  <c r="Q435" i="4"/>
  <c r="Q474" i="4"/>
  <c r="Q523" i="4"/>
  <c r="Q297" i="4"/>
  <c r="Q201" i="4"/>
  <c r="Q205" i="4"/>
  <c r="Q214" i="4"/>
  <c r="Q222" i="4"/>
  <c r="Q261" i="4"/>
  <c r="Q274" i="4"/>
  <c r="Q381" i="4"/>
  <c r="Q390" i="4"/>
  <c r="Q398" i="4"/>
  <c r="Q469" i="4"/>
  <c r="Q157" i="4"/>
  <c r="Q251" i="4"/>
  <c r="Q417" i="4"/>
  <c r="Q421" i="4"/>
  <c r="Q68" i="4"/>
  <c r="Q542" i="4"/>
  <c r="Q25" i="4"/>
  <c r="Q173" i="4"/>
  <c r="Q246" i="4"/>
  <c r="Q450" i="4"/>
  <c r="Q82" i="4"/>
  <c r="Q86" i="4"/>
  <c r="Q145" i="4"/>
  <c r="Q154" i="4"/>
  <c r="Q158" i="4"/>
  <c r="Q209" i="4"/>
  <c r="Q252" i="4"/>
  <c r="Q256" i="4"/>
  <c r="Q422" i="4"/>
  <c r="Q426" i="4"/>
  <c r="Q352" i="4"/>
  <c r="Q510" i="4"/>
  <c r="Q528" i="4"/>
  <c r="Q532" i="4"/>
  <c r="Q24" i="4"/>
  <c r="Q37" i="4"/>
  <c r="Q41" i="4"/>
  <c r="Q85" i="4"/>
  <c r="Q380" i="4"/>
  <c r="Q478" i="4"/>
  <c r="Q482" i="4"/>
  <c r="Q10" i="4"/>
  <c r="Q76" i="4"/>
  <c r="Q80" i="4"/>
  <c r="Q112" i="4"/>
  <c r="Q185" i="4"/>
  <c r="Q226" i="4"/>
  <c r="Q236" i="4"/>
  <c r="Q305" i="4"/>
  <c r="Q337" i="4"/>
  <c r="Q434" i="4"/>
  <c r="Q513" i="4"/>
  <c r="Q36" i="4"/>
  <c r="Q53" i="4"/>
  <c r="Q125" i="4"/>
  <c r="Q221" i="4"/>
  <c r="Q240" i="4"/>
  <c r="Q290" i="4"/>
  <c r="Q300" i="4"/>
  <c r="Q314" i="4"/>
  <c r="Q332" i="4"/>
  <c r="Q346" i="4"/>
  <c r="Q360" i="4"/>
  <c r="Q369" i="4"/>
  <c r="Q401" i="4"/>
  <c r="Q429" i="4"/>
  <c r="Q486" i="4"/>
  <c r="Q508" i="4"/>
  <c r="Q521" i="4"/>
  <c r="Q539" i="4"/>
  <c r="Q544" i="4"/>
  <c r="Q557" i="4"/>
  <c r="Q269" i="4"/>
  <c r="Q50" i="4"/>
  <c r="Q54" i="4"/>
  <c r="Q301" i="4"/>
  <c r="Q389" i="4"/>
  <c r="Q518" i="4"/>
  <c r="Q550" i="4"/>
  <c r="Q6" i="4"/>
  <c r="Q121" i="4"/>
  <c r="Q176" i="4"/>
  <c r="Q250" i="4"/>
  <c r="Q397" i="4"/>
  <c r="Q540" i="4"/>
  <c r="Q40" i="4"/>
  <c r="Q18" i="4"/>
  <c r="Q27" i="4"/>
  <c r="Q39" i="4"/>
  <c r="Q57" i="4"/>
  <c r="Q66" i="4"/>
  <c r="Q83" i="4"/>
  <c r="Q129" i="4"/>
  <c r="Q138" i="4"/>
  <c r="Q151" i="4"/>
  <c r="Q155" i="4"/>
  <c r="Q189" i="4"/>
  <c r="Q239" i="4"/>
  <c r="Q271" i="4"/>
  <c r="Q285" i="4"/>
  <c r="Q299" i="4"/>
  <c r="Q304" i="4"/>
  <c r="Q327" i="4"/>
  <c r="Q331" i="4"/>
  <c r="Q345" i="4"/>
  <c r="Q354" i="4"/>
  <c r="Q359" i="4"/>
  <c r="Q364" i="4"/>
  <c r="Q378" i="4"/>
  <c r="Q387" i="4"/>
  <c r="Q396" i="4"/>
  <c r="Q410" i="4"/>
  <c r="Q447" i="4"/>
  <c r="Q466" i="4"/>
  <c r="Q471" i="4"/>
  <c r="Q476" i="4"/>
  <c r="Q512" i="4"/>
  <c r="Q526" i="4"/>
  <c r="Q316" i="4"/>
  <c r="Q325" i="4"/>
  <c r="Q362" i="4"/>
  <c r="Q385" i="4"/>
  <c r="Q394" i="4"/>
  <c r="Q445" i="4"/>
  <c r="Q492" i="4"/>
  <c r="Q514" i="4"/>
  <c r="Q20" i="4"/>
  <c r="Q98" i="4"/>
  <c r="Q162" i="4"/>
  <c r="Q204" i="4"/>
  <c r="Q218" i="4"/>
  <c r="Q232" i="4"/>
  <c r="Q241" i="4"/>
  <c r="Q273" i="4"/>
  <c r="Q320" i="4"/>
  <c r="Q333" i="4"/>
  <c r="Q416" i="4"/>
  <c r="Q500" i="4"/>
  <c r="Q93" i="4"/>
  <c r="Q180" i="4"/>
  <c r="Q213" i="4"/>
  <c r="Q268" i="4"/>
  <c r="Q282" i="4"/>
  <c r="Q365" i="4"/>
  <c r="Q384" i="4"/>
  <c r="Q91" i="4"/>
  <c r="Q119" i="4"/>
  <c r="Q183" i="4"/>
  <c r="Q211" i="4"/>
  <c r="Q243" i="4"/>
  <c r="Q275" i="4"/>
  <c r="Q303" i="4"/>
  <c r="Q335" i="4"/>
  <c r="Q363" i="4"/>
  <c r="Q391" i="4"/>
  <c r="Q395" i="4"/>
  <c r="Q409" i="4"/>
  <c r="Q423" i="4"/>
  <c r="Q475" i="4"/>
  <c r="Q511" i="4"/>
  <c r="Q515" i="4"/>
  <c r="Q534" i="4"/>
  <c r="Q556" i="4"/>
  <c r="Q472" i="4"/>
  <c r="Q104" i="4"/>
  <c r="Q353" i="4"/>
  <c r="Q372" i="4"/>
  <c r="Q296" i="4"/>
  <c r="Q2" i="4"/>
  <c r="Q45" i="4"/>
  <c r="Q156" i="4"/>
  <c r="Q161" i="4"/>
  <c r="Q440" i="4"/>
  <c r="Q59" i="4"/>
  <c r="Q137" i="4"/>
  <c r="Q44" i="4"/>
  <c r="Q92" i="4"/>
  <c r="Q97" i="4"/>
  <c r="Q116" i="4"/>
  <c r="Q225" i="4"/>
  <c r="Q244" i="4"/>
  <c r="Q249" i="4"/>
  <c r="Q377" i="4"/>
  <c r="Q58" i="4"/>
  <c r="Q424" i="4"/>
  <c r="Q9" i="4"/>
  <c r="Q144" i="4"/>
  <c r="Q168" i="4"/>
  <c r="Q456" i="4"/>
  <c r="Q32" i="4"/>
  <c r="Q65" i="4"/>
  <c r="Q536" i="4"/>
  <c r="Q52" i="4"/>
  <c r="Q184" i="4"/>
  <c r="Q196" i="4"/>
  <c r="Q248" i="4"/>
  <c r="Q260" i="4"/>
  <c r="Q312" i="4"/>
  <c r="Q324" i="4"/>
  <c r="Q376" i="4"/>
  <c r="Q388" i="4"/>
  <c r="Q428" i="4"/>
  <c r="Q433" i="4"/>
  <c r="Q444" i="4"/>
  <c r="Q449" i="4"/>
  <c r="Q460" i="4"/>
  <c r="Q465" i="4"/>
  <c r="Q505" i="4"/>
  <c r="Q520" i="4"/>
  <c r="Q220" i="4"/>
  <c r="Q481" i="4"/>
  <c r="Q496" i="4"/>
  <c r="Q132" i="4"/>
  <c r="Q96" i="4"/>
  <c r="Q160" i="4"/>
  <c r="Q172" i="4"/>
  <c r="Q272" i="4"/>
  <c r="Q412" i="4"/>
  <c r="Q545" i="4"/>
  <c r="Q16" i="4"/>
  <c r="Q8" i="4"/>
  <c r="Q84" i="4"/>
  <c r="Q108" i="4"/>
  <c r="Q64" i="4"/>
  <c r="Q136" i="4"/>
  <c r="Q148" i="4"/>
  <c r="Q200" i="4"/>
  <c r="Q212" i="4"/>
  <c r="Q264" i="4"/>
  <c r="Q276" i="4"/>
  <c r="Q328" i="4"/>
  <c r="Q340" i="4"/>
  <c r="Q392" i="4"/>
  <c r="Q404" i="4"/>
  <c r="Q432" i="4"/>
  <c r="Q448" i="4"/>
  <c r="Q464" i="4"/>
  <c r="Q489" i="4"/>
  <c r="Q504" i="4"/>
  <c r="Q284" i="4"/>
  <c r="Q336" i="4"/>
  <c r="Q72" i="4"/>
  <c r="Q120" i="4"/>
  <c r="Q208" i="4"/>
  <c r="Q348" i="4"/>
  <c r="Q400" i="4"/>
  <c r="Q224" i="4"/>
  <c r="Q48" i="4"/>
  <c r="Q88" i="4"/>
  <c r="Q100" i="4"/>
  <c r="Q152" i="4"/>
  <c r="Q164" i="4"/>
  <c r="Q216" i="4"/>
  <c r="Q228" i="4"/>
  <c r="Q280" i="4"/>
  <c r="Q292" i="4"/>
  <c r="Q344" i="4"/>
  <c r="Q356" i="4"/>
  <c r="Q408" i="4"/>
  <c r="Q420" i="4"/>
  <c r="Q425" i="4"/>
  <c r="Q436" i="4"/>
  <c r="Q441" i="4"/>
  <c r="Q452" i="4"/>
  <c r="Q457" i="4"/>
  <c r="Q468" i="4"/>
  <c r="Q473" i="4"/>
  <c r="Q488" i="4"/>
  <c r="Q537" i="4"/>
  <c r="F13" i="13"/>
  <c r="D60" i="13"/>
  <c r="J13" i="13"/>
  <c r="D42" i="13"/>
  <c r="J14" i="13"/>
  <c r="D48" i="13"/>
  <c r="D54" i="13"/>
  <c r="F14" i="13"/>
  <c r="F48" i="13" l="1"/>
  <c r="F49" i="13" s="1"/>
  <c r="G48" i="13"/>
  <c r="G49" i="13" s="1"/>
  <c r="G42" i="13"/>
  <c r="G43" i="13" s="1"/>
  <c r="F42" i="13"/>
  <c r="F43" i="13" s="1"/>
  <c r="G54" i="13"/>
  <c r="G55" i="13" s="1"/>
  <c r="F54" i="13"/>
  <c r="F55" i="13" s="1"/>
  <c r="F60" i="13"/>
  <c r="F61" i="13" s="1"/>
  <c r="G60" i="13"/>
  <c r="G61" i="13" s="1"/>
  <c r="H60" i="13" l="1"/>
  <c r="H42" i="13"/>
  <c r="H54" i="13"/>
  <c r="H48" i="13"/>
</calcChain>
</file>

<file path=xl/sharedStrings.xml><?xml version="1.0" encoding="utf-8"?>
<sst xmlns="http://schemas.openxmlformats.org/spreadsheetml/2006/main" count="3715" uniqueCount="668">
  <si>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</si>
  <si>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</si>
  <si>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</si>
  <si>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</si>
  <si>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</si>
  <si>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</si>
  <si>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</si>
  <si>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</si>
  <si>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</si>
  <si>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</si>
  <si>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</si>
  <si>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</si>
  <si>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</si>
  <si>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</si>
  <si>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</si>
  <si>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</si>
  <si>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</si>
  <si>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</si>
  <si>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</si>
  <si>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</si>
  <si>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</si>
  <si>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</si>
  <si>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</si>
  <si>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</si>
  <si>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</si>
  <si>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</si>
  <si>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</si>
  <si>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</si>
  <si>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</si>
  <si>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</si>
  <si>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</si>
  <si>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</si>
  <si>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</si>
  <si>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</si>
  <si>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</si>
  <si>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</si>
  <si>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</si>
  <si>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</si>
  <si>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</si>
  <si>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</si>
  <si>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</si>
  <si>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</si>
  <si>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</si>
  <si>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</si>
  <si>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</si>
  <si>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</si>
  <si>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</si>
  <si>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</si>
  <si>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</si>
  <si>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</si>
  <si>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</si>
  <si>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</si>
  <si>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</si>
  <si>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</si>
  <si>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</si>
  <si>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</si>
  <si>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</si>
  <si>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</si>
  <si>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</si>
  <si>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</si>
  <si>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</si>
  <si>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</si>
  <si>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</si>
  <si>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</si>
  <si>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</si>
  <si>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</si>
  <si>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</si>
  <si>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</si>
  <si>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</si>
  <si>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</si>
  <si>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</si>
  <si>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</si>
  <si>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</si>
  <si>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</si>
  <si>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</si>
  <si>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</si>
  <si>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</si>
  <si>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</si>
  <si>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</si>
  <si>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</si>
  <si>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</si>
  <si>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</si>
  <si>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</si>
  <si>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</si>
  <si>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</si>
  <si>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</si>
  <si>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</si>
  <si>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</si>
  <si>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</si>
  <si>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</si>
  <si>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</si>
  <si>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</si>
  <si>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</si>
  <si>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</si>
  <si>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</si>
  <si>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</si>
  <si>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</si>
  <si>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</si>
  <si>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</si>
  <si>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</si>
  <si>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</si>
  <si>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</si>
  <si>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</si>
  <si>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</si>
  <si>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</si>
  <si>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</si>
  <si>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</si>
  <si>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</si>
  <si>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</si>
  <si>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</si>
  <si>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</si>
  <si>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</si>
  <si>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</si>
  <si>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</si>
  <si>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</si>
  <si>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</si>
  <si>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</si>
  <si>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</si>
  <si>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</si>
  <si>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</si>
  <si>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</si>
  <si>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</si>
  <si>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</si>
  <si>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</si>
  <si>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</si>
  <si>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</si>
  <si>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</si>
  <si>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</si>
  <si>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</si>
  <si>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</si>
  <si>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</si>
  <si>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</si>
  <si>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</si>
  <si>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</si>
  <si>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</si>
  <si>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</si>
  <si>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</si>
  <si>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</si>
  <si>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</si>
  <si>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</si>
  <si>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</si>
  <si>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</si>
  <si>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</si>
  <si>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</si>
  <si>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</si>
  <si>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</si>
  <si>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</si>
  <si>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</si>
  <si>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</si>
  <si>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</si>
  <si>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</si>
  <si>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</si>
  <si>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</si>
  <si>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</si>
  <si>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</si>
  <si>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</si>
  <si>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</si>
  <si>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</si>
  <si>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</si>
  <si>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</si>
  <si>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</si>
  <si>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</si>
  <si>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</si>
  <si>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</si>
  <si>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</si>
  <si>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</si>
  <si>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</si>
  <si>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</si>
  <si>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</si>
  <si>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</si>
  <si>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</si>
  <si>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</si>
  <si>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</si>
  <si>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</si>
  <si>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</si>
  <si>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</si>
  <si>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</si>
  <si>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</si>
  <si>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</si>
  <si>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</si>
  <si>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</si>
  <si>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</si>
  <si>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</si>
  <si>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</si>
  <si>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</si>
  <si>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</si>
  <si>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</si>
  <si>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</si>
  <si>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</si>
  <si>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</si>
  <si>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</si>
  <si>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</si>
  <si>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</si>
  <si>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</si>
  <si>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</si>
  <si>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</si>
  <si>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</si>
  <si>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</si>
  <si>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</si>
  <si>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</si>
  <si>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</si>
  <si>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</si>
  <si>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</si>
  <si>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</si>
  <si>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</si>
  <si>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</si>
  <si>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</si>
  <si>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</si>
  <si>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</si>
  <si>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</si>
  <si>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</si>
  <si>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</si>
  <si>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</si>
  <si>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</si>
  <si>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</si>
  <si>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</si>
  <si>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</si>
  <si>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</si>
  <si>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</si>
  <si>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</si>
  <si>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</si>
  <si>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</si>
  <si>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</si>
  <si>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</si>
  <si>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</si>
  <si>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</si>
  <si>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</si>
  <si>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</si>
  <si>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</si>
  <si>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</si>
  <si>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</si>
  <si>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</si>
  <si>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</si>
  <si>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</si>
  <si>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</si>
  <si>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</si>
  <si>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</si>
  <si>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</si>
  <si>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</si>
  <si>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</si>
  <si>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</si>
  <si>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</si>
  <si>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</si>
  <si>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</si>
  <si>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</si>
  <si>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</si>
  <si>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</si>
  <si>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</si>
  <si>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</si>
  <si>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</si>
  <si>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</si>
  <si>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</si>
  <si>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</si>
  <si>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</si>
  <si>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</si>
  <si>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</si>
  <si>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</si>
  <si>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</si>
  <si>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</si>
  <si>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</si>
  <si>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</si>
  <si>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</si>
  <si>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</si>
  <si>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</si>
  <si>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</si>
  <si>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</si>
  <si>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</si>
  <si>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</si>
  <si>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</si>
  <si>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</si>
  <si>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</si>
  <si>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</si>
  <si>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</si>
  <si>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</si>
  <si>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</si>
  <si>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</si>
  <si>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</si>
  <si>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</si>
  <si>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</si>
  <si>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</si>
  <si>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</si>
  <si>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</si>
  <si>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</si>
  <si>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</si>
  <si>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</si>
  <si>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</si>
  <si>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</si>
  <si>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</si>
  <si>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</si>
  <si>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</si>
  <si>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</si>
  <si>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</si>
  <si>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</si>
  <si>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</si>
  <si>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</si>
  <si>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</si>
  <si>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</si>
  <si>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</si>
  <si>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</si>
  <si>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</si>
  <si>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</si>
  <si>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</si>
  <si>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</si>
  <si>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</si>
  <si>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</si>
  <si>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</si>
  <si>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</si>
  <si>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</si>
  <si>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</si>
  <si>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</si>
  <si>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</si>
  <si>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</si>
  <si>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</si>
  <si>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</si>
  <si>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</si>
  <si>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</si>
  <si>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</si>
  <si>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</si>
  <si>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</si>
  <si>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</si>
  <si>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</si>
  <si>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</si>
  <si>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</si>
  <si>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</si>
  <si>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</si>
  <si>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</si>
  <si>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</si>
  <si>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</si>
  <si>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</si>
  <si>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</si>
  <si>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</si>
  <si>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</si>
  <si>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</si>
  <si>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</si>
  <si>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</si>
  <si>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</si>
  <si>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</si>
  <si>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</si>
  <si>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</si>
  <si>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</si>
  <si>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</si>
  <si>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</si>
  <si>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</si>
  <si>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</si>
  <si>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</si>
  <si>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</si>
  <si>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</si>
  <si>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</si>
  <si>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</si>
  <si>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</si>
  <si>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</si>
  <si>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</si>
  <si>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</si>
  <si>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</si>
  <si>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</si>
  <si>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</si>
  <si>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</si>
  <si>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</si>
  <si>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</si>
  <si>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</si>
  <si>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</si>
  <si>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</si>
  <si>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</si>
  <si>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</si>
  <si>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</si>
  <si>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</si>
  <si>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</si>
  <si>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</si>
  <si>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</si>
  <si>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</si>
  <si>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</si>
  <si>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</si>
  <si>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</si>
  <si>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</si>
  <si>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</si>
  <si>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</si>
  <si>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</si>
  <si>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</si>
  <si>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</si>
  <si>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</si>
  <si>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</si>
  <si>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</si>
  <si>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</si>
  <si>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</si>
  <si>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</si>
  <si>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</si>
  <si>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</si>
  <si>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</si>
  <si>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</si>
  <si>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</si>
  <si>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</si>
  <si>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</si>
  <si>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</si>
  <si>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</si>
  <si>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</si>
  <si>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</si>
  <si>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</si>
  <si>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</si>
  <si>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</si>
  <si>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</si>
  <si>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</si>
  <si>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</si>
  <si>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</si>
  <si>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</si>
  <si>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</si>
  <si>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</si>
  <si>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</si>
  <si>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</si>
  <si>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</si>
  <si>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</si>
  <si>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</si>
  <si>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</si>
  <si>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</si>
  <si>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</si>
  <si>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</si>
  <si>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</si>
  <si>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</si>
  <si>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</si>
  <si>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</si>
  <si>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</si>
  <si>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</si>
  <si>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</si>
  <si>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</si>
  <si>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</si>
  <si>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</si>
  <si>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</si>
  <si>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</si>
  <si>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</si>
  <si>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</si>
  <si>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</si>
  <si>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</si>
  <si>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</si>
  <si>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</si>
  <si>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</si>
  <si>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</si>
  <si>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</si>
  <si>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</si>
  <si>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</si>
  <si>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</si>
  <si>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</si>
  <si>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</si>
  <si>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</si>
  <si>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</si>
  <si>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</si>
  <si>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</si>
  <si>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</si>
  <si>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</si>
  <si>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</si>
  <si>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</si>
  <si>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</si>
  <si>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</si>
  <si>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</si>
  <si>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</si>
  <si>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</si>
  <si>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</si>
  <si>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</si>
  <si>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</si>
  <si>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</si>
  <si>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</si>
  <si>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</si>
  <si>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</si>
  <si>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</si>
  <si>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</si>
  <si>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</si>
  <si>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</si>
  <si>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</si>
  <si>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</si>
  <si>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</si>
  <si>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</si>
  <si>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</si>
  <si>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</si>
  <si>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</si>
  <si>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</si>
  <si>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</si>
  <si>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</si>
  <si>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</si>
  <si>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</si>
  <si>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</si>
  <si>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</si>
  <si>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</si>
  <si>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</si>
  <si>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</si>
  <si>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</si>
  <si>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</si>
  <si>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</si>
  <si>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</si>
  <si>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</si>
  <si>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</si>
  <si>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</si>
  <si>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</si>
  <si>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</si>
  <si>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</si>
  <si>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</si>
  <si>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</si>
  <si>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</si>
  <si>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</si>
  <si>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</si>
  <si>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</si>
  <si>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</si>
  <si>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</si>
  <si>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</si>
  <si>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</si>
  <si>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</si>
  <si>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</si>
  <si>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</si>
  <si>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</si>
  <si>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</si>
  <si>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</si>
  <si>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</si>
  <si>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</si>
  <si>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</si>
  <si>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</si>
  <si>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</si>
  <si>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</si>
  <si>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</si>
  <si>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</si>
  <si>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</si>
  <si>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</si>
  <si>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</si>
  <si>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</si>
  <si>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</si>
  <si>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</si>
  <si>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</si>
  <si>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</si>
  <si>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</si>
  <si>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</si>
  <si>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</si>
  <si>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</si>
  <si>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</si>
  <si>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</si>
  <si>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</si>
  <si>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</si>
  <si>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</si>
  <si>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</si>
  <si>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</si>
  <si>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</si>
  <si>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</si>
  <si>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</si>
  <si>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</si>
  <si>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</si>
  <si>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</si>
  <si>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</si>
  <si>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</si>
  <si>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</si>
  <si>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</si>
  <si>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</si>
  <si>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</si>
  <si>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</si>
  <si>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</si>
  <si>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</si>
  <si>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</si>
  <si>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</si>
  <si>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</si>
  <si>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Mean</t>
  </si>
  <si>
    <t>Standard Error</t>
  </si>
  <si>
    <t>Median</t>
  </si>
  <si>
    <t>Mode</t>
  </si>
  <si>
    <t>Standard Deviation</t>
  </si>
  <si>
    <t>Sample Variance</t>
  </si>
  <si>
    <t>Kurtosis</t>
  </si>
  <si>
    <t>Skewness</t>
  </si>
  <si>
    <t>Range</t>
  </si>
  <si>
    <t>Minimum</t>
  </si>
  <si>
    <t>Maximum</t>
  </si>
  <si>
    <t>Sum</t>
  </si>
  <si>
    <t>Count</t>
  </si>
  <si>
    <t>Year</t>
  </si>
  <si>
    <t>Month</t>
  </si>
  <si>
    <t>Day</t>
  </si>
  <si>
    <t>Delivery Time</t>
  </si>
  <si>
    <t>Total Costs</t>
  </si>
  <si>
    <t>Salse Revenue</t>
  </si>
  <si>
    <t>Net Profit</t>
  </si>
  <si>
    <t>Descriptive Statistics</t>
  </si>
  <si>
    <t>T-Test</t>
  </si>
  <si>
    <t>SCENARIO</t>
  </si>
  <si>
    <t>Whether there is a relationship between delivery time and status (Completed | Returned)</t>
  </si>
  <si>
    <t>Null Hypothesis(Ho)</t>
  </si>
  <si>
    <t>Delivery time does not influence whether an order is returned.</t>
  </si>
  <si>
    <t>Alternate Hypothsis</t>
  </si>
  <si>
    <t>Order with more delivery time are more likely to return.</t>
  </si>
  <si>
    <t>t-Test: Two-Sample Assuming Unequal Variances</t>
  </si>
  <si>
    <t>Variance</t>
  </si>
  <si>
    <t>Observations</t>
  </si>
  <si>
    <t>Hypothesized Mean Difference</t>
  </si>
  <si>
    <t>df</t>
  </si>
  <si>
    <t>t Stat</t>
  </si>
  <si>
    <t>P(T&lt;=t) one-tail</t>
  </si>
  <si>
    <t>t Critical one-tail</t>
  </si>
  <si>
    <t>P(T&lt;=t) two-tail</t>
  </si>
  <si>
    <t>t Critical two-tail</t>
  </si>
  <si>
    <t>Interpratation</t>
  </si>
  <si>
    <t>1) Since the p value is much smaller than 0.05, we reject the null hypothesis.</t>
  </si>
  <si>
    <t>2) Therefore there is a statistically significant relationship between delivery time and order status.</t>
  </si>
  <si>
    <t>In Business terms</t>
  </si>
  <si>
    <t>Recommendations</t>
  </si>
  <si>
    <t>2) Set up alers for delayed deliveries to take preventive actions.</t>
  </si>
  <si>
    <t>1) Monitor orders that are talking longer than 7 days to deliver, as there might be a higher risk of return .</t>
  </si>
  <si>
    <t>1) Orders that end up being returned take an average of 1.79 days, or about 2 days longer to deliver.</t>
  </si>
  <si>
    <t>SALES FORM</t>
  </si>
  <si>
    <t>Customer Name:</t>
  </si>
  <si>
    <t>Product Category:</t>
  </si>
  <si>
    <t>Product Name:</t>
  </si>
  <si>
    <t>Order Date:</t>
  </si>
  <si>
    <t>Delivered Date:</t>
  </si>
  <si>
    <t>Quantity:</t>
  </si>
  <si>
    <t>Unit Price:</t>
  </si>
  <si>
    <t>Status:</t>
  </si>
  <si>
    <t>Country:</t>
  </si>
  <si>
    <t>Payment Method:</t>
  </si>
  <si>
    <t xml:space="preserve"> </t>
  </si>
  <si>
    <t>Row Labels</t>
  </si>
  <si>
    <t>Grand Total</t>
  </si>
  <si>
    <t>pass:1234</t>
  </si>
  <si>
    <t>Sum of Total Costs</t>
  </si>
  <si>
    <t>Sum of Salse Revenue</t>
  </si>
  <si>
    <t>Sum of Net Profit</t>
  </si>
  <si>
    <t>Count of Customer Name</t>
  </si>
  <si>
    <t>Count of Status</t>
  </si>
  <si>
    <t>Other</t>
  </si>
  <si>
    <t>Percentage</t>
  </si>
  <si>
    <t xml:space="preserve">Sales </t>
  </si>
  <si>
    <t>Jan</t>
  </si>
  <si>
    <t>Feb</t>
  </si>
  <si>
    <t>Mar</t>
  </si>
  <si>
    <t>Apr</t>
  </si>
  <si>
    <t>May</t>
  </si>
  <si>
    <t>Jun</t>
  </si>
  <si>
    <t>Jul</t>
  </si>
  <si>
    <t>Aug</t>
  </si>
  <si>
    <t>Sep</t>
  </si>
  <si>
    <t>Oct</t>
  </si>
  <si>
    <t>Nov</t>
  </si>
  <si>
    <t>Dec</t>
  </si>
  <si>
    <t>Find Position</t>
  </si>
  <si>
    <t>Previous Month</t>
  </si>
  <si>
    <t>Sl No.</t>
  </si>
  <si>
    <t>Current Revenue</t>
  </si>
  <si>
    <t>Previous Revenue</t>
  </si>
  <si>
    <t>Value Difference</t>
  </si>
  <si>
    <t>Percentage Difference</t>
  </si>
  <si>
    <t>Final Revenue VS LM</t>
  </si>
  <si>
    <t>Revenue</t>
  </si>
  <si>
    <t>Costs</t>
  </si>
  <si>
    <t>Current Costs</t>
  </si>
  <si>
    <t>Previous Costs</t>
  </si>
  <si>
    <t>Profit</t>
  </si>
  <si>
    <t>Previous Profit</t>
  </si>
  <si>
    <t>Final Cost VS LM</t>
  </si>
  <si>
    <t>Final Profit VS LM</t>
  </si>
  <si>
    <t>Current Profit</t>
  </si>
  <si>
    <t>Order</t>
  </si>
  <si>
    <t>Current Order</t>
  </si>
  <si>
    <t>Previous Order</t>
  </si>
  <si>
    <t>Final Order VS LM</t>
  </si>
  <si>
    <t>Test Refresh</t>
  </si>
  <si>
    <t>Sales Revenue</t>
  </si>
  <si>
    <t>Fri</t>
  </si>
  <si>
    <t>Sat</t>
  </si>
  <si>
    <t>Thu</t>
  </si>
  <si>
    <t>Mon</t>
  </si>
  <si>
    <t>Wed</t>
  </si>
  <si>
    <t>Tue</t>
  </si>
  <si>
    <t>Sun</t>
  </si>
  <si>
    <t xml:space="preserve">Sales Revenue </t>
  </si>
  <si>
    <t xml:space="preserve">Total Costs </t>
  </si>
  <si>
    <t xml:space="preserve">Net Profit </t>
  </si>
  <si>
    <t>Count of Payment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</si>
</sst>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820]#,##0"/>
  </numFmts>
  <fonts count="17" x14ac:knownFonts="1">
    <font>
      <sz val="11"/>
      <color theme="1"/>
      <name val="Calibri"/>
      <family val="2"/>
      <scheme val="minor"/>
    </font>
    <font>
      <i/>
      <sz val="11"/>
      <color theme="1"/>
      <name val="Calibri"/>
      <family val="2"/>
      <scheme val="minor"/>
    </font>
    <font>
      <sz val="8"/>
      <name val="Calibri"/>
      <family val="2"/>
      <scheme val="minor"/>
    </font>
    <font>
      <b/>
      <i/>
      <sz val="11"/>
      <color theme="1"/>
      <name val="Calibri"/>
      <family val="2"/>
      <scheme val="minor"/>
    </font>
    <font>
      <sz val="12"/>
      <color theme="1"/>
      <name val="Calibri"/>
      <family val="2"/>
      <scheme val="minor"/>
    </font>
    <font>
      <b/>
      <sz val="14"/>
      <color theme="1"/>
      <name val="Calibri"/>
      <family val="2"/>
      <scheme val="minor"/>
    </font>
    <font>
      <sz val="18"/>
      <color theme="1"/>
      <name val="Calibri"/>
      <family val="2"/>
      <scheme val="minor"/>
    </font>
    <font>
      <b/>
      <sz val="22"/>
      <color theme="1"/>
      <name val="Calibri"/>
      <family val="2"/>
      <scheme val="minor"/>
    </font>
    <font>
      <b/>
      <sz val="14"/>
      <color rgb="FF7030A0"/>
      <name val="Calibri"/>
      <family val="2"/>
      <scheme val="minor"/>
    </font>
    <font>
      <sz val="11"/>
      <color theme="1"/>
      <name val="Calibri"/>
      <family val="2"/>
      <scheme val="minor"/>
    </font>
    <font>
      <b/>
      <sz val="12"/>
      <color theme="1"/>
      <name val="Calibri"/>
      <family val="2"/>
      <scheme val="minor"/>
    </font>
    <font>
      <b/>
      <sz val="36"/>
      <color theme="1"/>
      <name val="Calibri"/>
      <family val="2"/>
      <scheme val="minor"/>
    </font>
    <font>
      <sz val="11"/>
      <color theme="3" tint="0.39997558519241921"/>
      <name val="Calibri"/>
      <family val="2"/>
      <scheme val="minor"/>
    </font>
    <font>
      <sz val="11"/>
      <color theme="3" tint="0.59999389629810485"/>
      <name val="Calibri"/>
      <family val="2"/>
      <scheme val="minor"/>
    </font>
    <font>
      <sz val="8"/>
      <color theme="1"/>
      <name val="Calibri"/>
      <family val="2"/>
      <scheme val="minor"/>
    </font>
    <font>
      <b/>
      <sz val="10"/>
      <color theme="1"/>
      <name val="Aptos Narrow"/>
      <family val="2"/>
    </font>
    <font>
      <b/>
      <sz val="20"/>
      <color rgb="FF000000"/>
      <name val="Calibri"/>
      <family val="2"/>
    </font>
  </fonts>
  <fills count="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3" tint="0.39997558519241921"/>
        <bgColor indexed="64"/>
      </patternFill>
    </fill>
    <fill>
      <patternFill patternType="solid">
        <fgColor theme="0"/>
        <bgColor indexed="64"/>
      </patternFill>
    </fill>
    <fill>
      <patternFill patternType="solid">
        <fgColor theme="0" tint="-0.249977111117893"/>
        <bgColor indexed="64"/>
      </patternFill>
    </fill>
  </fills>
  <borders count="16">
    <border>
      <left/>
      <right/>
      <top/>
      <bottom/>
      <diagonal/>
    </border>
    <border>
      <left/>
      <right/>
      <top style="medium">
        <color indexed="64"/>
      </top>
      <bottom/>
      <diagonal/>
    </border>
    <border>
      <left/>
      <right/>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9" fillId="0" borderId="0" applyFont="0" applyFill="0" applyBorder="0" applyAlignment="0" applyProtection="0"/>
  </cellStyleXfs>
  <cellXfs count="54">
    <xf numFmtId="0" fontId="0" fillId="0" borderId="0" xfId="0"/>
    <xf numFmtId="14" fontId="0" fillId="0" borderId="0" xfId="0" applyNumberFormat="1"/>
    <xf numFmtId="0" fontId="0" fillId="0" borderId="2" xfId="0" applyBorder="1"/>
    <xf numFmtId="0" fontId="1" fillId="0" borderId="3" xfId="0" applyFon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0" fillId="0" borderId="6" xfId="0" applyBorder="1"/>
    <xf numFmtId="0" fontId="0" fillId="0" borderId="7" xfId="0" applyBorder="1"/>
    <xf numFmtId="0" fontId="0" fillId="0" borderId="8" xfId="0" applyBorder="1"/>
    <xf numFmtId="0" fontId="0" fillId="0" borderId="9" xfId="0" applyBorder="1"/>
    <xf numFmtId="0" fontId="6" fillId="0" borderId="0" xfId="0" applyFont="1"/>
    <xf numFmtId="0" fontId="5" fillId="0" borderId="0" xfId="0" applyFont="1"/>
    <xf numFmtId="0" fontId="8" fillId="0" borderId="0" xfId="0" applyFont="1"/>
    <xf numFmtId="0" fontId="0" fillId="5" borderId="0" xfId="0" applyFill="1"/>
    <xf numFmtId="0" fontId="0" fillId="0" borderId="0" xfId="0" pivotButton="1"/>
    <xf numFmtId="0" fontId="0" fillId="0" borderId="0" xfId="0" applyAlignment="1">
      <alignment horizontal="left"/>
    </xf>
    <xf numFmtId="0" fontId="0" fillId="6" borderId="6" xfId="0" applyFill="1" applyBorder="1"/>
    <xf numFmtId="0" fontId="0" fillId="6" borderId="0" xfId="0" applyFill="1"/>
    <xf numFmtId="0" fontId="0" fillId="6" borderId="7" xfId="0" applyFill="1" applyBorder="1"/>
    <xf numFmtId="0" fontId="0" fillId="6" borderId="8" xfId="0" applyFill="1" applyBorder="1"/>
    <xf numFmtId="0" fontId="0" fillId="6" borderId="2" xfId="0" applyFill="1" applyBorder="1"/>
    <xf numFmtId="0" fontId="0" fillId="6" borderId="9" xfId="0" applyFill="1" applyBorder="1"/>
    <xf numFmtId="0" fontId="12" fillId="5" borderId="0" xfId="0" applyFont="1" applyFill="1"/>
    <xf numFmtId="14" fontId="12" fillId="5" borderId="0" xfId="0" applyNumberFormat="1" applyFont="1" applyFill="1"/>
    <xf numFmtId="1" fontId="12" fillId="5" borderId="0" xfId="0" applyNumberFormat="1" applyFont="1" applyFill="1"/>
    <xf numFmtId="0" fontId="0" fillId="3" borderId="15" xfId="0" applyFill="1" applyBorder="1" applyProtection="1">
      <protection locked="0"/>
    </xf>
    <xf numFmtId="14" fontId="0" fillId="3" borderId="15" xfId="0" applyNumberFormat="1" applyFill="1" applyBorder="1" applyProtection="1">
      <protection locked="0"/>
    </xf>
    <xf numFmtId="1" fontId="0" fillId="3" borderId="15" xfId="0" applyNumberFormat="1" applyFill="1" applyBorder="1" applyProtection="1">
      <protection locked="0"/>
    </xf>
    <xf numFmtId="0" fontId="13" fillId="5" borderId="0" xfId="0" applyFont="1" applyFill="1"/>
    <xf numFmtId="164" fontId="0" fillId="0" borderId="0" xfId="0" applyNumberFormat="1"/>
    <xf numFmtId="9" fontId="0" fillId="0" borderId="0" xfId="1" applyFont="1"/>
    <xf numFmtId="0" fontId="14" fillId="2" borderId="0" xfId="0" applyFont="1" applyFill="1"/>
    <xf numFmtId="0" fontId="0" fillId="2" borderId="0" xfId="0" applyFill="1"/>
    <xf numFmtId="165" fontId="0" fillId="0" borderId="0" xfId="0" applyNumberFormat="1"/>
    <xf numFmtId="0" fontId="15" fillId="7" borderId="0" xfId="0" applyFont="1" applyFill="1"/>
    <xf numFmtId="0" fontId="7" fillId="0" borderId="10" xfId="0" applyFont="1" applyBorder="1" applyAlignment="1">
      <alignment horizontal="center"/>
    </xf>
    <xf numFmtId="0" fontId="7" fillId="0" borderId="12" xfId="0" applyFont="1" applyBorder="1" applyAlignment="1">
      <alignment horizontal="center"/>
    </xf>
    <xf numFmtId="0" fontId="7" fillId="0" borderId="11" xfId="0" applyFont="1" applyBorder="1" applyAlignment="1">
      <alignment horizontal="center"/>
    </xf>
    <xf numFmtId="0" fontId="4" fillId="0" borderId="0" xfId="0" applyFont="1" applyAlignment="1">
      <alignment horizontal="left"/>
    </xf>
    <xf numFmtId="0" fontId="3" fillId="0" borderId="10" xfId="0" applyFont="1" applyBorder="1" applyAlignment="1">
      <alignment horizontal="center"/>
    </xf>
    <xf numFmtId="0" fontId="3" fillId="0" borderId="11" xfId="0" applyFont="1" applyBorder="1" applyAlignment="1">
      <alignment horizontal="center"/>
    </xf>
    <xf numFmtId="0" fontId="7" fillId="0" borderId="10" xfId="0" applyFont="1" applyBorder="1" applyAlignment="1">
      <alignment horizontal="center" vertical="center"/>
    </xf>
    <xf numFmtId="0" fontId="7" fillId="0" borderId="12" xfId="0" applyFont="1" applyBorder="1" applyAlignment="1">
      <alignment horizontal="center" vertical="center"/>
    </xf>
    <xf numFmtId="0" fontId="7" fillId="0" borderId="11" xfId="0" applyFont="1" applyBorder="1" applyAlignment="1">
      <alignment horizontal="center" vertical="center"/>
    </xf>
    <xf numFmtId="0" fontId="5" fillId="0" borderId="13" xfId="0" applyFont="1" applyBorder="1" applyAlignment="1">
      <alignment horizontal="center"/>
    </xf>
    <xf numFmtId="0" fontId="5" fillId="0" borderId="1" xfId="0" applyFont="1" applyBorder="1" applyAlignment="1">
      <alignment horizontal="center"/>
    </xf>
    <xf numFmtId="0" fontId="5" fillId="0" borderId="14" xfId="0" applyFont="1" applyBorder="1" applyAlignment="1">
      <alignment horizontal="center"/>
    </xf>
    <xf numFmtId="0" fontId="4" fillId="0" borderId="0" xfId="0" applyFont="1" applyAlignment="1">
      <alignment horizontal="left"/>
    </xf>
    <xf numFmtId="0" fontId="10" fillId="0" borderId="0" xfId="0" applyFont="1" applyAlignment="1">
      <alignment horizontal="center"/>
    </xf>
    <xf numFmtId="0" fontId="0" fillId="0" borderId="0" xfId="0" applyAlignment="1">
      <alignment horizontal="center"/>
    </xf>
    <xf numFmtId="0" fontId="5" fillId="0" borderId="0" xfId="0" applyFont="1" applyAlignment="1">
      <alignment horizontal="center"/>
    </xf>
    <xf numFmtId="0" fontId="11" fillId="4" borderId="10" xfId="0" applyFont="1" applyFill="1" applyBorder="1" applyAlignment="1">
      <alignment horizontal="center"/>
    </xf>
    <xf numFmtId="0" fontId="11" fillId="4" borderId="12" xfId="0" applyFont="1" applyFill="1" applyBorder="1" applyAlignment="1">
      <alignment horizontal="center"/>
    </xf>
    <xf numFmtId="0" fontId="11" fillId="4" borderId="11" xfId="0" applyFont="1" applyFill="1" applyBorder="1" applyAlignment="1">
      <alignment horizontal="center"/>
    </xf>
  </cellXfs>
  <cellStyles count="2">
    <cellStyle name="Normal" xfId="0" builtinId="0"/>
    <cellStyle name="Percent" xfId="1" builtinId="5"/>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19" formatCode="dd/mm/yy"/>
    </dxf>
    <dxf>
      <font>
        <color rgb="FFFF0000"/>
      </font>
    </dxf>
    <dxf>
      <font>
        <color rgb="FF4EB680"/>
      </font>
    </dxf>
    <dxf>
      <font>
        <color rgb="FFFF0000"/>
      </font>
    </dxf>
    <dxf>
      <font>
        <color rgb="FF4BB57D"/>
      </font>
    </dxf>
    <dxf>
      <font>
        <color rgb="FFFF0000"/>
      </font>
    </dxf>
    <dxf>
      <font>
        <color rgb="FF4EB680"/>
      </font>
    </dxf>
    <dxf>
      <font>
        <color rgb="FF4BB57D"/>
      </font>
    </dxf>
    <dxf>
      <font>
        <color rgb="FFFF0000"/>
      </font>
    </dxf>
    <dxf>
      <font>
        <b/>
        <i val="0"/>
        <sz val="11"/>
        <color theme="1"/>
        <name val="Calibri"/>
        <family val="2"/>
        <scheme val="minor"/>
      </font>
    </dxf>
    <dxf>
      <font>
        <b/>
        <i val="0"/>
        <color theme="0"/>
        <name val="Calibri"/>
        <family val="2"/>
        <scheme val="minor"/>
      </font>
    </dxf>
  </dxfs>
  <tableStyles count="1" defaultTableStyle="TableStyleMedium2" defaultPivotStyle="PivotStyleLight16">
    <tableStyle name="Year Slicer" pivot="0" table="0" count="5" xr9:uid="{90110EFF-E8A7-4E09-B3E5-F6287033A3E9}">
      <tableStyleElement type="wholeTable" dxfId="18"/>
      <tableStyleElement type="headerRow" dxfId="17"/>
    </tableStyle>
  </tableStyles>
  <colors>
    <mruColors>
      <color rgb="FF4EB680"/>
      <color rgb="FF4BB57D"/>
      <color rgb="FF1C442F"/>
    </mruColors>
  </colors>
  <extLst>
    <ext xmlns:x14="http://schemas.microsoft.com/office/spreadsheetml/2009/9/main" uri="{46F421CA-312F-682f-3DD2-61675219B42D}">
      <x14:dxfs count="3">
        <dxf>
          <font>
            <b/>
            <i val="0"/>
            <name val="Calibri"/>
            <family val="2"/>
            <scheme val="minor"/>
          </font>
          <fill>
            <gradientFill>
              <stop position="0">
                <color theme="2" tint="-0.49803155613879818"/>
              </stop>
              <stop position="1">
                <color theme="0" tint="-0.25098422193060094"/>
              </stop>
            </gradientFill>
          </fill>
        </dxf>
        <dxf>
          <font>
            <b/>
            <i val="0"/>
            <name val="Calibri"/>
            <family val="2"/>
            <scheme val="minor"/>
          </font>
          <fill>
            <gradientFill degree="90">
              <stop position="0">
                <color theme="4" tint="-0.49803155613879818"/>
              </stop>
              <stop position="1">
                <color theme="4"/>
              </stop>
            </gradientFill>
          </fill>
        </dxf>
        <dxf>
          <font>
            <b/>
            <i val="0"/>
            <color theme="1"/>
            <name val="Calibri"/>
            <family val="2"/>
            <scheme val="minor"/>
          </font>
          <fill>
            <patternFill>
              <bgColor theme="0" tint="-4.9989318521683403E-2"/>
            </patternFill>
          </fill>
        </dxf>
      </x14:dxfs>
    </ext>
    <ext xmlns:x14="http://schemas.microsoft.com/office/spreadsheetml/2009/9/main" uri="{EB79DEF2-80B8-43e5-95BD-54CBDDF9020C}">
      <x14:slicerStyles defaultSlicerStyle="SlicerStyleLight1">
        <x14:slicerStyle name="Year Slicer">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8227002806668"/>
          <c:y val="0.15352730812706919"/>
          <c:w val="0.66550753653774153"/>
          <c:h val="0.69211348852925914"/>
        </c:manualLayout>
      </c:layout>
      <c:doughnutChart>
        <c:varyColors val="1"/>
        <c:ser>
          <c:idx val="0"/>
          <c:order val="0"/>
          <c:dPt>
            <c:idx val="0"/>
            <c:bubble3D val="0"/>
            <c:spPr>
              <a:gradFill>
                <a:gsLst>
                  <a:gs pos="0">
                    <a:srgbClr val="1C442F"/>
                  </a:gs>
                  <a:gs pos="100000">
                    <a:srgbClr val="4BB57D"/>
                  </a:gs>
                </a:gsLst>
                <a:lin ang="5400000" scaled="1"/>
              </a:gradFill>
              <a:ln w="19050">
                <a:noFill/>
              </a:ln>
              <a:effectLst/>
            </c:spPr>
            <c:extLst>
              <c:ext xmlns:c16="http://schemas.microsoft.com/office/drawing/2014/chart" uri="{C3380CC4-5D6E-409C-BE32-E72D297353CC}">
                <c16:uniqueId val="{00000001-D0C8-45C3-ACE8-79D113DAA2F6}"/>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D0C8-45C3-ACE8-79D113DAA2F6}"/>
              </c:ext>
            </c:extLst>
          </c:dPt>
          <c:val>
            <c:numRef>
              <c:f>KPI!$F$13:$F$14</c:f>
              <c:numCache>
                <c:formatCode>0%</c:formatCode>
                <c:ptCount val="2"/>
                <c:pt idx="0">
                  <c:v>0.51798561151079137</c:v>
                </c:pt>
                <c:pt idx="1">
                  <c:v>0.48201438848920863</c:v>
                </c:pt>
              </c:numCache>
            </c:numRef>
          </c:val>
          <c:extLst>
            <c:ext xmlns:c16="http://schemas.microsoft.com/office/drawing/2014/chart" uri="{C3380CC4-5D6E-409C-BE32-E72D297353CC}">
              <c16:uniqueId val="{00000004-D0C8-45C3-ACE8-79D113DAA2F6}"/>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21647151190249"/>
          <c:y val="0"/>
          <c:w val="0.84503126241833171"/>
          <c:h val="1"/>
        </c:manualLayout>
      </c:layout>
      <c:doughnutChart>
        <c:varyColors val="1"/>
        <c:ser>
          <c:idx val="0"/>
          <c:order val="0"/>
          <c:spPr>
            <a:ln>
              <a:noFill/>
            </a:ln>
          </c:spPr>
          <c:dPt>
            <c:idx val="0"/>
            <c:bubble3D val="0"/>
            <c:spPr>
              <a:gradFill>
                <a:gsLst>
                  <a:gs pos="0">
                    <a:srgbClr val="1C442F"/>
                  </a:gs>
                  <a:gs pos="100000">
                    <a:srgbClr val="4BB57D"/>
                  </a:gs>
                </a:gsLst>
                <a:lin ang="5400000" scaled="1"/>
              </a:gradFill>
              <a:ln w="19050">
                <a:noFill/>
              </a:ln>
              <a:effectLst/>
            </c:spPr>
            <c:extLst>
              <c:ext xmlns:c16="http://schemas.microsoft.com/office/drawing/2014/chart" uri="{C3380CC4-5D6E-409C-BE32-E72D297353CC}">
                <c16:uniqueId val="{00000001-C338-4324-8746-51D0C29A4739}"/>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C338-4324-8746-51D0C29A4739}"/>
              </c:ext>
            </c:extLst>
          </c:dPt>
          <c:val>
            <c:numRef>
              <c:f>KPI!$J$13:$J$14</c:f>
              <c:numCache>
                <c:formatCode>0%</c:formatCode>
                <c:ptCount val="2"/>
                <c:pt idx="0">
                  <c:v>0.48201438848920863</c:v>
                </c:pt>
                <c:pt idx="1">
                  <c:v>0.51798561151079137</c:v>
                </c:pt>
              </c:numCache>
            </c:numRef>
          </c:val>
          <c:extLst>
            <c:ext xmlns:c16="http://schemas.microsoft.com/office/drawing/2014/chart" uri="{C3380CC4-5D6E-409C-BE32-E72D297353CC}">
              <c16:uniqueId val="{00000004-C338-4324-8746-51D0C29A4739}"/>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[Dynamic-Sales-Dashboard-Excel.xlsm]KPI!PivotTable1</c:name>
    <c:fmtId val="1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032272227174114"/>
          <c:y val="0.14752134164352809"/>
          <c:w val="0.70978233057201245"/>
          <c:h val="0.65461092127923981"/>
        </c:manualLayout>
      </c:layout>
      <c:bar3DChart>
        <c:barDir val="col"/>
        <c:grouping val="clustered"/>
        <c:varyColors val="0"/>
        <c:ser>
          <c:idx val="0"/>
          <c:order val="0"/>
          <c:tx>
            <c:strRef>
              <c:f>KPI!$F$67</c:f>
              <c:strCache>
                <c:ptCount val="1"/>
                <c:pt idx="0">
                  <c:v>Sales Revenue </c:v>
                </c:pt>
              </c:strCache>
            </c:strRef>
          </c:tx>
          <c:spPr>
            <a:solidFill>
              <a:schemeClr val="accent1"/>
            </a:solidFill>
            <a:ln>
              <a:noFill/>
            </a:ln>
            <a:effectLst/>
            <a:sp3d/>
          </c:spPr>
          <c:invertIfNegative val="0"/>
          <c:cat>
            <c:strRef>
              <c:f>KPI!$E$68:$E$73</c:f>
              <c:strCache>
                <c:ptCount val="5"/>
                <c:pt idx="0">
                  <c:v>Apparel</c:v>
                </c:pt>
                <c:pt idx="1">
                  <c:v>Books</c:v>
                </c:pt>
                <c:pt idx="2">
                  <c:v>Electronics</c:v>
                </c:pt>
                <c:pt idx="3">
                  <c:v>Groceries</c:v>
                </c:pt>
                <c:pt idx="4">
                  <c:v>Home Decor</c:v>
                </c:pt>
              </c:strCache>
            </c:strRef>
          </c:cat>
          <c:val>
            <c:numRef>
              <c:f>KPI!$F$68:$F$73</c:f>
              <c:numCache>
                <c:formatCode>General</c:formatCode>
                <c:ptCount val="5"/>
                <c:pt idx="0">
                  <c:v>183785</c:v>
                </c:pt>
                <c:pt idx="1">
                  <c:v>195694</c:v>
                </c:pt>
                <c:pt idx="2">
                  <c:v>151937</c:v>
                </c:pt>
                <c:pt idx="3">
                  <c:v>136602</c:v>
                </c:pt>
                <c:pt idx="4">
                  <c:v>105862</c:v>
                </c:pt>
              </c:numCache>
            </c:numRef>
          </c:val>
          <c:extLst>
            <c:ext xmlns:c16="http://schemas.microsoft.com/office/drawing/2014/chart" uri="{C3380CC4-5D6E-409C-BE32-E72D297353CC}">
              <c16:uniqueId val="{00000000-D130-45A5-BE15-2241E5CF6AD1}"/>
            </c:ext>
          </c:extLst>
        </c:ser>
        <c:ser>
          <c:idx val="1"/>
          <c:order val="1"/>
          <c:tx>
            <c:strRef>
              <c:f>KPI!$G$67</c:f>
              <c:strCache>
                <c:ptCount val="1"/>
                <c:pt idx="0">
                  <c:v>Total Costs </c:v>
                </c:pt>
              </c:strCache>
            </c:strRef>
          </c:tx>
          <c:spPr>
            <a:solidFill>
              <a:schemeClr val="accent2"/>
            </a:solidFill>
            <a:ln>
              <a:noFill/>
            </a:ln>
            <a:effectLst/>
            <a:sp3d/>
          </c:spPr>
          <c:invertIfNegative val="0"/>
          <c:cat>
            <c:strRef>
              <c:f>KPI!$E$68:$E$73</c:f>
              <c:strCache>
                <c:ptCount val="5"/>
                <c:pt idx="0">
                  <c:v>Apparel</c:v>
                </c:pt>
                <c:pt idx="1">
                  <c:v>Books</c:v>
                </c:pt>
                <c:pt idx="2">
                  <c:v>Electronics</c:v>
                </c:pt>
                <c:pt idx="3">
                  <c:v>Groceries</c:v>
                </c:pt>
                <c:pt idx="4">
                  <c:v>Home Decor</c:v>
                </c:pt>
              </c:strCache>
            </c:strRef>
          </c:cat>
          <c:val>
            <c:numRef>
              <c:f>KPI!$G$68:$G$73</c:f>
              <c:numCache>
                <c:formatCode>General</c:formatCode>
                <c:ptCount val="5"/>
                <c:pt idx="0">
                  <c:v>133049</c:v>
                </c:pt>
                <c:pt idx="1">
                  <c:v>106207</c:v>
                </c:pt>
                <c:pt idx="2">
                  <c:v>113069</c:v>
                </c:pt>
                <c:pt idx="3">
                  <c:v>74919</c:v>
                </c:pt>
                <c:pt idx="4">
                  <c:v>75563</c:v>
                </c:pt>
              </c:numCache>
            </c:numRef>
          </c:val>
          <c:extLst>
            <c:ext xmlns:c16="http://schemas.microsoft.com/office/drawing/2014/chart" uri="{C3380CC4-5D6E-409C-BE32-E72D297353CC}">
              <c16:uniqueId val="{00000001-D130-45A5-BE15-2241E5CF6AD1}"/>
            </c:ext>
          </c:extLst>
        </c:ser>
        <c:ser>
          <c:idx val="2"/>
          <c:order val="2"/>
          <c:tx>
            <c:strRef>
              <c:f>KPI!$H$67</c:f>
              <c:strCache>
                <c:ptCount val="1"/>
                <c:pt idx="0">
                  <c:v>Net Profit </c:v>
                </c:pt>
              </c:strCache>
            </c:strRef>
          </c:tx>
          <c:spPr>
            <a:solidFill>
              <a:schemeClr val="accent3"/>
            </a:solidFill>
            <a:ln>
              <a:noFill/>
            </a:ln>
            <a:effectLst/>
            <a:sp3d/>
          </c:spPr>
          <c:invertIfNegative val="0"/>
          <c:cat>
            <c:strRef>
              <c:f>KPI!$E$68:$E$73</c:f>
              <c:strCache>
                <c:ptCount val="5"/>
                <c:pt idx="0">
                  <c:v>Apparel</c:v>
                </c:pt>
                <c:pt idx="1">
                  <c:v>Books</c:v>
                </c:pt>
                <c:pt idx="2">
                  <c:v>Electronics</c:v>
                </c:pt>
                <c:pt idx="3">
                  <c:v>Groceries</c:v>
                </c:pt>
                <c:pt idx="4">
                  <c:v>Home Decor</c:v>
                </c:pt>
              </c:strCache>
            </c:strRef>
          </c:cat>
          <c:val>
            <c:numRef>
              <c:f>KPI!$H$68:$H$73</c:f>
              <c:numCache>
                <c:formatCode>General</c:formatCode>
                <c:ptCount val="5"/>
                <c:pt idx="0">
                  <c:v>50736</c:v>
                </c:pt>
                <c:pt idx="1">
                  <c:v>89487</c:v>
                </c:pt>
                <c:pt idx="2">
                  <c:v>38868</c:v>
                </c:pt>
                <c:pt idx="3">
                  <c:v>61683</c:v>
                </c:pt>
                <c:pt idx="4">
                  <c:v>30299</c:v>
                </c:pt>
              </c:numCache>
            </c:numRef>
          </c:val>
          <c:extLst>
            <c:ext xmlns:c16="http://schemas.microsoft.com/office/drawing/2014/chart" uri="{C3380CC4-5D6E-409C-BE32-E72D297353CC}">
              <c16:uniqueId val="{00000002-D130-45A5-BE15-2241E5CF6AD1}"/>
            </c:ext>
          </c:extLst>
        </c:ser>
        <c:dLbls>
          <c:showLegendKey val="0"/>
          <c:showVal val="0"/>
          <c:showCatName val="0"/>
          <c:showSerName val="0"/>
          <c:showPercent val="0"/>
          <c:showBubbleSize val="0"/>
        </c:dLbls>
        <c:gapWidth val="150"/>
        <c:shape val="box"/>
        <c:axId val="2086579248"/>
        <c:axId val="2086570128"/>
        <c:axId val="0"/>
      </c:bar3DChart>
      <c:catAx>
        <c:axId val="20865792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2086570128"/>
        <c:crosses val="autoZero"/>
        <c:auto val="1"/>
        <c:lblAlgn val="ctr"/>
        <c:lblOffset val="100"/>
        <c:noMultiLvlLbl val="0"/>
      </c:catAx>
      <c:valAx>
        <c:axId val="208657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86579248"/>
        <c:crosses val="autoZero"/>
        <c:crossBetween val="between"/>
      </c:valAx>
      <c:spPr>
        <a:noFill/>
        <a:ln>
          <a:noFill/>
        </a:ln>
        <a:effectLst/>
      </c:spPr>
    </c:plotArea>
    <c:legend>
      <c:legendPos val="r"/>
      <c:layout>
        <c:manualLayout>
          <c:xMode val="edge"/>
          <c:yMode val="edge"/>
          <c:x val="0.82301108371168774"/>
          <c:y val="6.4997295088132026E-2"/>
          <c:w val="0.13875687936858233"/>
          <c:h val="0.8064982023884925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[Dynamic-Sales-Dashboard-Excel.xlsm]KPI!PivotTable3</c:name>
    <c:fmtId val="1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KPI!$L$69</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KPI!$K$70:$K$77</c:f>
              <c:strCache>
                <c:ptCount val="7"/>
                <c:pt idx="0">
                  <c:v>Sun</c:v>
                </c:pt>
                <c:pt idx="1">
                  <c:v>Mon</c:v>
                </c:pt>
                <c:pt idx="2">
                  <c:v>Tue</c:v>
                </c:pt>
                <c:pt idx="3">
                  <c:v>Wed</c:v>
                </c:pt>
                <c:pt idx="4">
                  <c:v>Thu</c:v>
                </c:pt>
                <c:pt idx="5">
                  <c:v>Fri</c:v>
                </c:pt>
                <c:pt idx="6">
                  <c:v>Sat</c:v>
                </c:pt>
              </c:strCache>
            </c:strRef>
          </c:cat>
          <c:val>
            <c:numRef>
              <c:f>KPI!$L$70:$L$77</c:f>
              <c:numCache>
                <c:formatCode>General</c:formatCode>
                <c:ptCount val="7"/>
                <c:pt idx="0">
                  <c:v>102807</c:v>
                </c:pt>
                <c:pt idx="1">
                  <c:v>132194</c:v>
                </c:pt>
                <c:pt idx="2">
                  <c:v>61307</c:v>
                </c:pt>
                <c:pt idx="3">
                  <c:v>140635</c:v>
                </c:pt>
                <c:pt idx="4">
                  <c:v>105944</c:v>
                </c:pt>
                <c:pt idx="5">
                  <c:v>137139</c:v>
                </c:pt>
                <c:pt idx="6">
                  <c:v>93854</c:v>
                </c:pt>
              </c:numCache>
            </c:numRef>
          </c:val>
          <c:extLst>
            <c:ext xmlns:c16="http://schemas.microsoft.com/office/drawing/2014/chart" uri="{C3380CC4-5D6E-409C-BE32-E72D297353CC}">
              <c16:uniqueId val="{00000000-7EF9-449E-83A9-CE5164924D2A}"/>
            </c:ext>
          </c:extLst>
        </c:ser>
        <c:dLbls>
          <c:showLegendKey val="0"/>
          <c:showVal val="1"/>
          <c:showCatName val="0"/>
          <c:showSerName val="0"/>
          <c:showPercent val="0"/>
          <c:showBubbleSize val="0"/>
        </c:dLbls>
        <c:gapWidth val="150"/>
        <c:shape val="box"/>
        <c:axId val="178275263"/>
        <c:axId val="178280543"/>
        <c:axId val="0"/>
      </c:bar3DChart>
      <c:catAx>
        <c:axId val="1782752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78280543"/>
        <c:crosses val="autoZero"/>
        <c:auto val="1"/>
        <c:lblAlgn val="ctr"/>
        <c:lblOffset val="100"/>
        <c:noMultiLvlLbl val="0"/>
      </c:catAx>
      <c:valAx>
        <c:axId val="178280543"/>
        <c:scaling>
          <c:orientation val="minMax"/>
        </c:scaling>
        <c:delete val="1"/>
        <c:axPos val="l"/>
        <c:numFmt formatCode="General" sourceLinked="1"/>
        <c:majorTickMark val="none"/>
        <c:minorTickMark val="none"/>
        <c:tickLblPos val="nextTo"/>
        <c:crossAx val="178275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[Dynamic-Sales-Dashboard-Excel.xlsm]KPI!PivotTable4</c:name>
    <c:fmtId val="18"/>
  </c:pivotSource>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dLbl>
          <c:idx val="0"/>
          <c:layout>
            <c:manualLayout>
              <c:x val="7.965589073344311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dLbl>
          <c:idx val="0"/>
          <c:layout>
            <c:manualLayout>
              <c:x val="5.1305577328785976E-2"/>
              <c:y val="3.5000476006352699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299545854423255"/>
                  <c:h val="0.31964464716720148"/>
                </c:manualLayout>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KPI!$G$106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1FB-4A8C-9827-0BB97B9CAAF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1FB-4A8C-9827-0BB97B9CAAF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1FB-4A8C-9827-0BB97B9CAAF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1FB-4A8C-9827-0BB97B9CAAFC}"/>
              </c:ext>
            </c:extLst>
          </c:dPt>
          <c:dLbls>
            <c:dLbl>
              <c:idx val="1"/>
              <c:layout>
                <c:manualLayout>
                  <c:x val="7.9655890733443119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1FB-4A8C-9827-0BB97B9CAAFC}"/>
                </c:ext>
              </c:extLst>
            </c:dLbl>
            <c:dLbl>
              <c:idx val="3"/>
              <c:layout>
                <c:manualLayout>
                  <c:x val="5.1305577328785976E-2"/>
                  <c:y val="3.5000476006352699E-7"/>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299545854423255"/>
                      <c:h val="0.31964464716720148"/>
                    </c:manualLayout>
                  </c15:layout>
                </c:ext>
                <c:ext xmlns:c16="http://schemas.microsoft.com/office/drawing/2014/chart" uri="{C3380CC4-5D6E-409C-BE32-E72D297353CC}">
                  <c16:uniqueId val="{00000007-B1FB-4A8C-9827-0BB97B9CAA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KPI!$F$107:$F$111</c:f>
              <c:strCache>
                <c:ptCount val="4"/>
                <c:pt idx="0">
                  <c:v>Bank Transfer</c:v>
                </c:pt>
                <c:pt idx="1">
                  <c:v>Cash</c:v>
                </c:pt>
                <c:pt idx="2">
                  <c:v>Credit Card</c:v>
                </c:pt>
                <c:pt idx="3">
                  <c:v>Mobile Money</c:v>
                </c:pt>
              </c:strCache>
            </c:strRef>
          </c:cat>
          <c:val>
            <c:numRef>
              <c:f>KPI!$G$107:$G$111</c:f>
              <c:numCache>
                <c:formatCode>General</c:formatCode>
                <c:ptCount val="4"/>
                <c:pt idx="0">
                  <c:v>85</c:v>
                </c:pt>
                <c:pt idx="1">
                  <c:v>62</c:v>
                </c:pt>
                <c:pt idx="2">
                  <c:v>67</c:v>
                </c:pt>
                <c:pt idx="3">
                  <c:v>74</c:v>
                </c:pt>
              </c:numCache>
            </c:numRef>
          </c:val>
          <c:extLst>
            <c:ext xmlns:c16="http://schemas.microsoft.com/office/drawing/2014/chart" uri="{C3380CC4-5D6E-409C-BE32-E72D297353CC}">
              <c16:uniqueId val="{00000008-B1FB-4A8C-9827-0BB97B9CAAFC}"/>
            </c:ext>
          </c:extLst>
        </c:ser>
        <c:dLbls>
          <c:dLblPos val="outEnd"/>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[Dynamic-Sales-Dashboard-Excel.xlsm]KPI!PivotTable8</c:name>
    <c:fmtId val="17"/>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KPI!$B$88</c:f>
              <c:strCache>
                <c:ptCount val="1"/>
                <c:pt idx="0">
                  <c:v>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KPI!$A$89:$A$101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KPI!$B$89:$B$101</c:f>
              <c:numCache>
                <c:formatCode>General</c:formatCode>
                <c:ptCount val="12"/>
                <c:pt idx="0">
                  <c:v>82131</c:v>
                </c:pt>
                <c:pt idx="1">
                  <c:v>51679</c:v>
                </c:pt>
                <c:pt idx="2">
                  <c:v>51243</c:v>
                </c:pt>
                <c:pt idx="3">
                  <c:v>73877</c:v>
                </c:pt>
                <c:pt idx="4">
                  <c:v>47421</c:v>
                </c:pt>
                <c:pt idx="5">
                  <c:v>64872</c:v>
                </c:pt>
                <c:pt idx="6">
                  <c:v>79677</c:v>
                </c:pt>
                <c:pt idx="7">
                  <c:v>60169</c:v>
                </c:pt>
                <c:pt idx="8">
                  <c:v>46973</c:v>
                </c:pt>
                <c:pt idx="9">
                  <c:v>59617</c:v>
                </c:pt>
                <c:pt idx="10">
                  <c:v>58748</c:v>
                </c:pt>
                <c:pt idx="11">
                  <c:v>97473</c:v>
                </c:pt>
              </c:numCache>
            </c:numRef>
          </c:val>
          <c:smooth val="0"/>
          <c:extLst>
            <c:ext xmlns:c16="http://schemas.microsoft.com/office/drawing/2014/chart" uri="{C3380CC4-5D6E-409C-BE32-E72D297353CC}">
              <c16:uniqueId val="{00000000-26BC-43A0-AE81-DC9AB089C009}"/>
            </c:ext>
          </c:extLst>
        </c:ser>
        <c:ser>
          <c:idx val="1"/>
          <c:order val="1"/>
          <c:tx>
            <c:strRef>
              <c:f>KPI!$C$88</c:f>
              <c:strCache>
                <c:ptCount val="1"/>
                <c:pt idx="0">
                  <c:v>Total Costs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KPI!$A$89:$A$101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KPI!$C$89:$C$101</c:f>
              <c:numCache>
                <c:formatCode>General</c:formatCode>
                <c:ptCount val="12"/>
                <c:pt idx="0">
                  <c:v>51842</c:v>
                </c:pt>
                <c:pt idx="1">
                  <c:v>35256</c:v>
                </c:pt>
                <c:pt idx="2">
                  <c:v>34652</c:v>
                </c:pt>
                <c:pt idx="3">
                  <c:v>51221</c:v>
                </c:pt>
                <c:pt idx="4">
                  <c:v>31228</c:v>
                </c:pt>
                <c:pt idx="5">
                  <c:v>38061</c:v>
                </c:pt>
                <c:pt idx="6">
                  <c:v>52359</c:v>
                </c:pt>
                <c:pt idx="7">
                  <c:v>40215</c:v>
                </c:pt>
                <c:pt idx="8">
                  <c:v>28979</c:v>
                </c:pt>
                <c:pt idx="9">
                  <c:v>39705</c:v>
                </c:pt>
                <c:pt idx="10">
                  <c:v>36071</c:v>
                </c:pt>
                <c:pt idx="11">
                  <c:v>63218</c:v>
                </c:pt>
              </c:numCache>
            </c:numRef>
          </c:val>
          <c:smooth val="0"/>
          <c:extLst>
            <c:ext xmlns:c16="http://schemas.microsoft.com/office/drawing/2014/chart" uri="{C3380CC4-5D6E-409C-BE32-E72D297353CC}">
              <c16:uniqueId val="{00000001-26BC-43A0-AE81-DC9AB089C009}"/>
            </c:ext>
          </c:extLst>
        </c:ser>
        <c:ser>
          <c:idx val="2"/>
          <c:order val="2"/>
          <c:tx>
            <c:strRef>
              <c:f>KPI!$D$88</c:f>
              <c:strCache>
                <c:ptCount val="1"/>
                <c:pt idx="0">
                  <c:v>Net Profit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KPI!$A$89:$A$101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KPI!$D$89:$D$101</c:f>
              <c:numCache>
                <c:formatCode>General</c:formatCode>
                <c:ptCount val="12"/>
                <c:pt idx="0">
                  <c:v>30289</c:v>
                </c:pt>
                <c:pt idx="1">
                  <c:v>16423</c:v>
                </c:pt>
                <c:pt idx="2">
                  <c:v>16591</c:v>
                </c:pt>
                <c:pt idx="3">
                  <c:v>22656</c:v>
                </c:pt>
                <c:pt idx="4">
                  <c:v>16193</c:v>
                </c:pt>
                <c:pt idx="5">
                  <c:v>26811</c:v>
                </c:pt>
                <c:pt idx="6">
                  <c:v>27318</c:v>
                </c:pt>
                <c:pt idx="7">
                  <c:v>19954</c:v>
                </c:pt>
                <c:pt idx="8">
                  <c:v>17994</c:v>
                </c:pt>
                <c:pt idx="9">
                  <c:v>19912</c:v>
                </c:pt>
                <c:pt idx="10">
                  <c:v>22677</c:v>
                </c:pt>
                <c:pt idx="11">
                  <c:v>34255</c:v>
                </c:pt>
              </c:numCache>
            </c:numRef>
          </c:val>
          <c:smooth val="0"/>
          <c:extLst>
            <c:ext xmlns:c16="http://schemas.microsoft.com/office/drawing/2014/chart" uri="{C3380CC4-5D6E-409C-BE32-E72D297353CC}">
              <c16:uniqueId val="{00000002-26BC-43A0-AE81-DC9AB089C009}"/>
            </c:ext>
          </c:extLst>
        </c:ser>
        <c:dLbls>
          <c:showLegendKey val="0"/>
          <c:showVal val="0"/>
          <c:showCatName val="0"/>
          <c:showSerName val="0"/>
          <c:showPercent val="0"/>
          <c:showBubbleSize val="0"/>
        </c:dLbls>
        <c:marker val="1"/>
        <c:smooth val="0"/>
        <c:axId val="1299137168"/>
        <c:axId val="1258933728"/>
      </c:lineChart>
      <c:catAx>
        <c:axId val="129913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258933728"/>
        <c:crosses val="autoZero"/>
        <c:auto val="1"/>
        <c:lblAlgn val="ctr"/>
        <c:lblOffset val="100"/>
        <c:noMultiLvlLbl val="0"/>
      </c:catAx>
      <c:valAx>
        <c:axId val="12589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299137168"/>
        <c:crosses val="autoZero"/>
        <c:crossBetween val="between"/>
      </c:valAx>
      <c:spPr>
        <a:noFill/>
        <a:ln>
          <a:noFill/>
        </a:ln>
        <a:effectLst/>
      </c:spPr>
    </c:plotArea>
    <c:legend>
      <c:legendPos val="r"/>
      <c:layout>
        <c:manualLayout>
          <c:xMode val="edge"/>
          <c:yMode val="edge"/>
          <c:x val="0.7898582442491493"/>
          <c:y val="5.4848261564987941E-2"/>
          <c:w val="0.19301997630813089"/>
          <c:h val="0.9037293181258371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D33FD54B-164A-423F-81D2-3C59651F2857}">
          <cx:tx>
            <cx:txData>
              <cx:f>_xlchart.v5.2</cx:f>
              <cx:v>Revenue</cx:v>
            </cx:txData>
          </cx:tx>
          <cx:dataLabels>
            <cx:txPr>
              <a:bodyPr spcFirstLastPara="1" vertOverflow="ellipsis" horzOverflow="overflow" wrap="square" lIns="0" tIns="0" rIns="0" bIns="0" anchor="ctr" anchorCtr="1"/>
              <a:lstStyle/>
              <a:p>
                <a:pPr algn="ctr" rtl="0">
                  <a:defRPr sz="900" baseline="0">
                    <a:solidFill>
                      <a:schemeClr val="bg1"/>
                    </a:solidFill>
                  </a:defRPr>
                </a:pPr>
                <a:endParaRPr lang="en-US" sz="900" b="0" i="0" u="none" strike="noStrike" baseline="0">
                  <a:solidFill>
                    <a:schemeClr val="bg1"/>
                  </a:solidFill>
                  <a:latin typeface="Calibri" panose="020F0502020204030204"/>
                </a:endParaRPr>
              </a:p>
            </cx:txPr>
            <cx:visibility seriesName="0" categoryName="1" value="1"/>
            <cx:separator>
</cx:separator>
          </cx:dataLabels>
          <cx:dataId val="0"/>
          <cx:layoutPr>
            <cx:geography cultureLanguage="en-US" cultureRegion="US" attribution="Powered by Bing">
              <cx:geoCache provider="{E9337A44-BEBE-4D9F-B70C-5C5E7DAFC167}">
                <cx:binary>1HzpcttIsu6rOPr3hbtWFDAxPRGnABDcJUqWbPkPQpZkoLDv2xud57gvdhOS7RZhttg9MyfmXLel
JgkCWblU5pdL+e8P/d8e4qf78l2fxGn1t4f+t1+Cus7/9uuv1UPwlNxX7xP1UGZV9rV+/5Alv2Zf
v6qHp18fy/tOpf6vBGH260NwX9ZP/S//+Ds8zX/KttnDfa2y9NA8lcPVU9XEdfXGtZOX3j1kTVpP
t/vwpN9++a+mqsv7WN3/8u4prVU9fBjyp99+OfrWL+9+nT/rJ7rvYlha3TzCvRrh7wUxEDMoNl/+
/PIuzlL/23VM2XtmIiwoZWj6g7/T3t8ncP+fWtLzgu4fH8unqnr37f9Htx5xcHRFVZn1IgQrm9b7
XzfPDP56LOR//H32AbA8++SVHubyOXfpJzWk9X35UKuHf6cehPmeIZ1ijF7kjPQjPaD3FDOTYoKf
tQC/yEwRf2pRf6CJV/fOVfHqEhjWTKg/ffA/KvebVNVPj++u6/v6qfrO/b++Baj5niPKBaPiRbb0
SPKaab5H2KA6NdnLBmHfab9sgT+9rNPCn90+k//s6nw73Fz/57eDLO9HFX+Xyb+uDw2DsT//mWz8
lS/SOH1PnlUk9BdNzfbA+ZWcVsH3+2ay//7xXOjy6j8vdCtQ6b/R/VD9PecmFfi7jZtHkseIvhcc
QoAJe+Ml9LzY/tllnBb4t9tm8v726Vzc1v4/L+5v23AD4f4xS77L4F+3dbBok1GDEvot+BpHctcI
qAVxnSH+YvBzr//n13VaEfP7ZxqZX56rxpX/edXslf9U/jshkfl+8i6U69/CAeJHOhHvJ1UJbHy/
PAsHf2I9p3Xx48aZEn58Ppf+3v13SH8W0l+BoR+40b6v751nwPmnrz6zCDB4dutbuPXFr6wef/sF
m7ANfsDY6RFHTufq//53kwIg/r4Nf9zydF/Vv/3C+XuD6IYQ4NBMk2EGkLV7+naFYIF13UQAtZjQ
AWOlWVkHEw5G7w2BhWGalBCOTCF+eVdlzcs1/J4apg4ogTGDGTqlP2D+ZRYPfpb+ENW39+/SJrnM
VFpXv/1C4Un5y9emlRoElqQjpmMTIDURlIAB5Q/3V+Bb4Nv4/xBjrPWw8ko7FVGg7UUXdZll9Gml
2W2PdLGgg4Z9yZIk9CzWmm0tPTJo3QaXjPmyT/WxcKhnhqOrtVmfS29MzWqFe6J1VlvUYbwWWMs7
mfMAMWkUHVbSNI1Y2BVFei55GZDLtBRaajeBmcaS4SGoJE5E+eiz0KRWUjT0qo7CvLRZmfPYqmKz
0m3VNdWS+R1trJbmn6pGzx58TYkvLC2zx9fWeiS3hywfSuUH3zKkH2//cZE/pdd1+fRU7+7zZ/D5
+7Xjt78Dz8lcfuDSmfm95GF/YJtvXvxzhsuF0Bm4asYNwzA5ozrE0T825G/u9QXQvtspsMV3F00d
D2AK71ZVfJ8+/sC5k+mcfPyL0WuCv4ecAHMTY0PnBCz1u9WDvYNHw1TAdmAcUgjwZ9+snhjvCQaL
NnSweiro5Oq+Gz2AMAM9xx3KicEBGIi/YvV4surfrZ6Z2NSxQBTryBDEFAyw25HVN1Xit0r374o2
T2VbBvwKV+E+r8aNVhRPXZ442Thee0M/uJHBrJAlTm0UpVQh7pwypS/29ZIYntiGx7vw23oMYN8g
AhNkgMt5vZ6urJk2DK1/l0R5sdB8PZbPvyIcKFuLhCGTBn18pd4TNDGaCUGYjHFwSkLHIHXMwQG9
JlpRkmqDpuiHQdc2HJdOknTlrT8EhazLIHbKomdWWiSJVaTBrV5h6+0FgPkdKcHUmckFMgnXOaT8
+kwJSZA2INLeuBr5IE3VyqCgw4JFSuraCjJTLlNF9wNB4+qvEubgccHIEKgffPCkjVc+r6z8ABOT
0iuia9imImplBy5eUq+9NqtuUTH9muN8WWTs7m3KGOz0NdOwHUHBFFPQMzWFTvUZ7bBlPE3KIDlE
MpIUfna7z6tVYgnLd1vpbfnedPi+Xhq2vtJXytVX5UZfib3mBLZhm5bpaNb0+fS9fFku02UtL8tl
DS9Nh6zIZS1rqcMXH1rr4VK30yW6Kzemw2wBl8Mv3d1wGW9Gtz/0V3znr3IH78e9vzVv+kN3mYVy
uCSrVmpWLYXVSuGUzsMlPPThoYaXvdXYICdL2QduN5bhaAvP8qwOXlGpLXWntJGL3MxBbrsoF8nX
cFU4td1Z5tJccjt0s2XlS5HK8RHt8Wq46i/6C22TbHRHbMlOWyJ3WHdW4TRWBk/Dq/L5+YbDV9qC
SnM5XrI9XU1PaqRnfV1uMtlIwxL2tAzTLpbFplrG1nUiQ8uw6CpwPYuv9H3gmh+qZSfTMzYswCm9
MuJv+iRIh1AN/gzs6diWlNnUXsG1+LCwLz4oiTeFlbn+of2ieovWMjCkmTsJk/1mXPrOKJWDJZbx
YlwqJ3Phq05hhYsnd78eZCBL63qQ3dK3U2uQ8IETOpE9wKpjEHk6/ewGbHXyEEgtlF0t0xvzMmVS
wXu7W2q2v0it6d7l8m3DnXDKnM9nFKpjgAqTSz/mM2dJV3stTQ59bPoW5Z2x7tsiXJlZ6nYqqOxs
CAfp+8aXGtXF9uVXEqyDJglWz++qobtL/bZyi0TVMhdZ46h0aC3c58wy2szMpY4LtPJwZ5Wkz9bP
v3BYPwQk9y3RwA5FguqyFOAaYBuxTY27Cy8N0doDRa1Nv/r2K80AWIyeL+zfP3v+XtE3xhkL4Mdu
7NkCOOSrJoG4BsFLzCQDeKcPB1WGB8bwWmPalqXBVVgHWyN50ur6GnvcFiraUw3vCB+vK2UsxmLV
+qYzVoVFxnWIHv2AblPWfRBhep9l5qEQao0jc9Mk9ccm6y2v6mKZflGsu6vqZJn1gc2HcqHKZm9m
uqvwrYFHw8HUvGQGdou8HwGJBa5Ole01/bavo0XIlNMxz8mCCx41DhSdHc9nTiZ0q9bbZeyZDmBV
m7F6E3J1QeNA4iK+oml63dXZuqPxSwb2h1FvFoGeRWdgEBwTIDpwuJPRvXLESWg0JiFJcEARhJo6
FK0khMkOfUW1qDaqdjG/HGp90ftme4b4FFJ/hwCTxkBhEAEFYQBFAGcf0za8jg99jT2H87S3CrNT
Vjh2uWQlHR1e1fVVzgKHVqE4YzAze5lQGdTusA7FU4Yxm+8k3pVG1Xd8vAgr8hQlZimDtkgWo08u
PL/iMqwpl6OZA0wOK+y+vY/xMXUDQX5vYiiywzZmUGnnEyh4JfKcNZ6fNhx9KHBElgPzr8LEiDa4
qZBEnhYvKAVR1zzbZXm2UqNqdhHPFi1ONoGp053O0nvGxtT26zGWfp8/5GFefQC0Hq7fXurpleqE
CZNAEkZmmCg1kMpiwA8fGqzuDICLVoJQKhUVm7RSd03EZaaK1I7HmJ+xDXbs1Q0Gj2WcIcitKSU6
N6frr6SEu6Q0SN1khzht7LjrPCdvx9XCViJP3KDkEHWIz1ZJNFb7RAW5TER6M6Rxs/HTQsmuaMyt
yMDjl0G9aRn+ZAxpd6g7UrplGVXW81s9CwqHs26w0kEot0bDTeMn8Z5ydGEULDyIOvduWL0fk27Y
hv7aFEF7neGgtILc72XIBmQHPQ+tqkvb9ZimyB7Tqr4SvrdHesttf6A3z0r5lndfvk4gf2Q3L/nk
j7f/+JAl8Pc45XlOY37/yv9vuRLmYF1/nBvtsvT+ITtK8acbXrId8R4ciIAqjMEBSE+5zfdkB64g
E4yIC8OAkj5Y8Y9kh001TPB5ULsxCaBBA1zft2RnugRGT00kwC9OWcpfSXWgxnDk6ARkE4RTRiBm
ExMxQmY7XgSID147tLIgB4g3vt1sALwN1rgIrNBul7tB2A1sLP/asNC6c1I7cZUrLsZhMYaV1Q1y
c+u3xEoyy6Vu7bSlHD71pVw3iyCxw0X3aVjydevU685fcn2NGrs3ZLW/rZxKJstkKRwIeOV2KAuZ
UyfRlyS5RcMysWheSyUza0xlsmv5Fbi8FhY2WP2itQ3s9Auvk/7nCWkeGljFobE8x7RjN1jpTuAq
O5LZJjjQztKHbbMBENTI20YGW7Qnh3iFgB0u2wVZ51vdJW5u87uNZsfwEM1GH9myXMcO+aIWntMs
bztLu6aAyCcKnmTiIhKSbr0FVY4SEl21d2TXWI08eFbl4As9klzerg+3t6bcbaY3g1Vu41XlfGZW
JoUst+U2k8M6imFVm0Qm8tPiwwdffuntfFvbjZNcZfBhdFvkISBiqxJyg1wSS1CHGi3TlM1tsEiV
LeDZQn5WEuBlJsNVbdfwWW+LB1NqUrcgOfxS3lE7uqrtTKbbRPr7wQwtdYNJeqV0S7lhXcvG72yR
BpIeiofRRat8WW9YaEdMZnSBgQjct+UHdelbuVstG4kv6rGVfuUEiUMuFPBereGvblx04rL8NC5i
SEjU1l+BHdz2ziC5rX+O1wXkB/kCx3ZlC2Gl3WVhx/GlUlKrrOiQf2GdlTHZPOUXOLLYE18Uh8Zt
3NiuH/TcLiO5SRWojfLV5z6VXLNwYQ+g67aX41O741KLXCrDyo2k+THNC9lKdEOBGxDcrrU84pSf
/VUf21Gw6mUWrC7TYHVX9qvgawM+s5E6k+HCd+oNWlGbbsu74XNXyZ7IKpZlJs1iGbBQtr5d+zbu
3ALZYlshp20/jr7F4715CAFs567xMd8FkLTQ63Lbuc2NLi61L+aXbEQ2MpTVmhJZFF6gdbQPbO0i
g/ehtus6B1lltM0iifgigd+GBa9LIpNe6rnbbcUq7e2RWzhwmGkPqUPwjlarRpdKl83XVElSSmzK
ji/yD819EEq+rS8qeEa26oZ109hZsKS2tw4uw1W45Q3c5B3gkfaXEaR1ebldw/oLC10XtgYuIOtl
Hcjgk5bJ/EPaSgr5XWFVX/XP+g6ivmuuPGMRF5bm0HW00MDASiWV5vCHCu42bOzagSMCK7G8bOEf
slHWrdQ7W2tk/wmsruBSfcSXEPb4na0N0rtGD+EC0lSovLjNku1aarW2blj8ARgzZboIFs3iclgS
U1p+tEGgFwK4DJyDv6cX3o22iOxpByN6M3wMIhugS/UF1uVZeWrlnzj4DchdP3mH8NLf9I+64RRP
2pcmkl5mkUJWdFH0S+6m/sfCt8jwgVAbL4ddumDWYnAGp1WyXo32Rb7gmy+arHawbdQmfIz2+lqD
6sR9amMZPXkpiARB7nsXf0k0WS7J3aW/M++pskqZhpfkil4q84aGq5bcjcOqtvCB7sidsc3LWvqZ
7Br5gFZ43BkXzmgJ1/jkSW2XbFuLyfwLuVzRK1dYeB98pXvjsrWoM1zT9b5YhctsgQuJ/CsRraDk
ym5ZCQyVUMCSwTKywS079/fBMiwtc4XkdbDMLtehQ62PTg5Z5n6wHX4ggfNAbGL7VvVItvBKAvb/
lN7fUXDmGQHtDIvaaexuEdxPWb8Bn2Crd3onXnJrdLrtniywtU9leVsFNrsY18CCVK2VrLJtY9eO
cZGtEHwlh3tz2Vq6LXxpwndMN9ZlvOfrzoYFwd+PW2zFMs6WqpAmXbHUinb6XbRi3rr+yrmEl/HX
O+E+r2Jf30ISXG1iN5fxrXAa8IutTFpZbYttt2gIGHkQy/ZrSNaVDRVlXMrRGha6LBr4X+0kK3i5
Nd02BjcDoapea1x6F3Fix7LGbjMsGhvu0SV3Y77QYns0rB7ME+3Yg49KKGUvqONfcvdO22HgwWR2
IAdfBi5YpS1c7EArgt7fhDJcX1vLr9oKUCTZ6BtjcbNPR8mV5RmS33MrWpUQN8UO76POGi4ViKhZ
FHZhU3f6qR3tIHJL+wwxFpYv3IRI/0N6HyVWZbrVFhZlfEpBkt0WyVSXYyeDnVl8HjxLe2yh5FPb
ui8Vu/Ccg2nzDsJX7A7qovWXLIc4x+9iWLKWSxrKyljk2pK2S9PGNbJYttZN7QVX/7vRo/uUTR3d
ag4xJzo/MOb/jiI7hrTxj3HjTwNJz90huOUFOUKB/D1GUypIhW5O1fDvyBFj8h6yHgI9buj1QJ8H
igrfm0NwD0BJqIFD00bMmkMTdmQIquPcgNo7ppA0fW8wHGF7aIZ9e/+6OTTLwKCnCLmqAakVJKkG
JI6zLGj0PRYJ3pJtZGCpkOOrNRSmRyvD+7LYaOxc2jUVnH9PyacepoBKMCUApqEoz80ZUs0ZC7lW
DHgLM252GH8myUOJQzfI6Isd/mHhYZbevRCClBKqACAlfV75hmRV9VBtJ9u0MlaFyi3DCKwot1/p
+oT4TlCBchRUGIQO/wGUP04i4xb6ulmSsa3ft92HevByK0ZK2FFc0eXbpKYa00xyQEqYmEJjEHQ/
IyX6Mkz9uGTboiNQDRXxaPcs8HZvUzmhH8GgZWNABRt6hvqs0tVmJMcYco1t2hXKpi3/AKAycMbc
yHdDW7EzWpp6QT9xxSG3wlBuJIyRGVet4WsFpE5sCzMJDbG0RCQ3WZfhUPaq9xVIkxqxVLyEgG10
LQCtyC/vmzLpARNkZsUdv+OQQmhsLGOrFbm4b8Iu9xeY11ogxyAMP2R9PVqKovBrUJSdslVK2jtf
CdJctkNnLsM8irgT9XDxDHv4ODF7NneYHcJQiYIuBPSAZv2XpuoQ88eGbalCgVPjYg+9D98ONIMt
0Sis3tMuEtZ8zr16XMeVVsmiNOj2bZ3OanDPqzB1AxwQjFPq+nND7nWpQ8+9Qq9bEDKBAqVNeiSZ
We9CY1CyGsKFhqBGAXlaaqJVUI7hPyEE08CwRYhp6gR+HW8Slgnk1XTkWxblmUX9fDik+Koqq9Fh
dR1vVcgATqPCNvVwFWklveCi18+Umk6oAtqLhknAdULjh5HZKmqDhEmtGr4lOCo+6U3qLZEw7to2
jJaKkM4ZYhTtmmFsXK2Auin2FF5Wfayt3tbGT/sYggD4fEj6wehhaIAcSyOnZkU7I9M2ejTo7mCK
/nrknXfGMf2scyDDobwArT8EmxnRYzKU4YpWpNE2pW8Lb1z3In80I22UVEdWEEI9q8NGCOamdv71
X+eQY+hwArKC+EVnku4zHHWlP2obA69LHMtO//w2gckpHLlCTmE4zODcgI43Bpd4zFsWC9yYlWlu
6pZiCyt+zbSpUE5COwy9aOkbceC8TfInvzgjOdNaZZRlUkXC3IiLuLjD5MaIbqpvlbc/H7NmRGY6
66LAb9tMNzc++tyl9xyvuvjwl/kAHAIVIsShLg0jR8eiQ1SvIo2pYKtpoxX6hmWSxuqhmUXbxduU
Ttj5EaWZkroqTDEZg2DbYG+RccNtVP/xbRIn7GACVdBiBQhDEJl518JoSZ8UYbDt8iZwW+i4GBEU
M1Jf30RePuyqQKEzzuwUVxCGDR0cGgQsMeOqjYemLnLo/HR+6RbQ7iqhJvA2V+dIzEytLf2hyAog
UQ4l1HJE6UM2cg6HTXtwtoUE1B4xeAeoXXJjRgSPXlPmXgPFDXLw/HZtaO4AgbYGM0jNjVFc1wY9
45JObCFwdwKQLoz3ExgBOTa9Bg0FiSmQ9MkO+WSyOq07KGgW/xPy+53O3MRxbkKTiXfBVo9Kl3UY
MsUB6i5vE5k6Ez/JDxAfjJlQw0D6hGtedQ9Q7JWKt0AEyoSpM1W7hviiDQfXSKRWnINJJ7X1itrM
0JMoEqPKhmCb+IlLmmSNS/SYBIPMTCgChViWVW7xTpxxes8x8S0uZ+gMD3qrRR7QLYMrVNRuZTa2
X6yhmhkQ8qktBjvyucSQSKumsZJoE8RPfrBMKs9SkNGWOzjn0rVMjn698zsYwcicUI8WiRm5FeVu
n9V2avgSa9BFGf4JTzdh8u8amjT4SkM1EoWRxCjY5l2wwBDtQYR2r1Gogt6/bQun3NBrSjPD7nit
N3wAWwiaQ4nyfTEGj3750VcBkVpTnektPnctf1KKMKDpYOiIwNzhMWOt2WidGGmwbbmSo7GEY0Rm
9RmPUAEZmjvaGh98yOL64pMW2gkUPeJDCANQQTnY2QhtgHQdtgc9HCwqPGmIhc/P9Xx/wvScCvFq
gTPJe2EToNIwwfNnsblAAP32TY8Ci43DubB8ylcaCIAAZJUIsr3ZxlCo13He4GAbZ3FpN5xB9ZSx
ZPW2gk95rtdUZhIfWj3wat7DNlD3VVPuOu1zPbB1QpIzXuUkO4SAMXE45AUDJ8eqDeOKR5C2BtsI
fQjyzG7JeIbCKd0YPyhAlnxMQSFogJctsFJrsYygMW2Uh38GxwjQBYH5VRNGTulMK01WD2OpxmDr
4QP0J5cZgsoy1O/f1spJVvgEoiFdBTw4YyVTeQrdJQ9cMJi+1t7m4+cuP5M1nKQBJ3GgWoF0aO5N
1185EaJnSFehHmzDdOeN1IoqN+TFmcD4c2oCGwamfH9QmcmL0hE4LAK17UmKZFIzYle6H6xgvCV3
VEh2Ogy/5qqzKp/fwdxC4vi07M+s4pQXe72ImZH33KceI8Dq2FeaLOKpL9ErKtXQc2lovoOy7lz5
5CRNMU3oQU0BTv3N0JSnBlREDahwlUDzEmaLpTEyi5GL4eptWzm5g18RIsd65L3elK2YXFLbSI3e
c6jYQJAah+6MFM8RmkH4cMpa2t4Itpl5Xbe57I3G4nRt5LnzNkcnLRPOkKHnLBKStmOOILaZtIMS
xzbVbvwQZviGGxiMPkPkJDcwRyKgUQ0Kmk9RNqSgXamFahuSr8IfZRTuYazbZnVwJqjNpnWhRDFt
AQPqnXzKz6EsesxO36SaKCulti1MfxVDbRuJW3S79EsUQGEiXfYWCmFixkbpojKh0XhGbSekaUC9
i8O5U0DFUKU4Jh91cahEPzFq3tT0JoD865wrOZWRH9GYmQYpUZ3CJIeCUpfmAgoWa31QTr6oh3g5
FJWrxY+aQc5okMHCZ2ABxn7BF8MokgH1gJlraQTpAKj6agvDUIew4DZGeiD/silCng+WTXQY+IYi
07HwPNHUWpUmaus1fAGpsUYjp/SKMyZykpNXVGa+otG1sO5pqraBB+12AU0kqJ+9zcgpElAfgpFx
HX4gdh0zkhVt0COzVtvR2DVpufBb/QyFExsKElWoe+tQwYWy/8wGzDaI/RpGm7YlulVk1/XZVQDt
ZRSfKfmdsmdwDXDMC85ZY9jBx5wo6lVBXHCwZ/2JJVdad1PH52DeiaQE+ga/05jtmayClkEYM7Vl
wdis/YgWVpOx3IVi+zrJxcfQrKIDMopDF0bn0q9z/M3kWI+o0JoWaFfGpdnehvyuNr++bQx4esZ8
67zmb2YNo6Fw31e62mqbCusuX+qDhGkJzw8lfUqGQgrssqaTkHqJ5JxwTxnKa+KTAF4Bj5rQrgk6
qrZRA+MiqVPwjypB0owe3ubyJB3ojnCYV9ep8Tz7/IqOnmItoKOAMDKYHcxEqiu9JIOsyggmBHp2
bpL2NDkTIj5ELDgbNWNLRExLCgLuSED3tvJzW6/XMQz4KRiKeZuxE9ACKt5wBAUOk0ylmplT6hkr
mlKAty1xIAGHkhBGiFRjMxhrSprN28ROha8jarP9hgfPK5oQqI2lLT4mWinL+IBHCQ2ToNo0IZV5
f9Nl4LSE40e+HAZmvb2Ek7sRukKIAuyexs2ODSbt88jDAjxL70OWDYdvdKsZOkOWCJrEJTY9GRd0
tMsh6tzMy6urt8mf3JCvyM82pFkQXONJ3Jo5yAamqTzt5mzx8hkFzLck/KsFU78S5ufg2Nwxk2MS
GBpqysmt1VLTLopWgZXuwuSTgqBglh/FDc5WgCVs6A+dSQVOVHwMBgeTMUzYQSeDz0y3QTqUkoJG
bW+HDEYwVCbjNoCxno3o6YKKfyK7OSI37aRXGzMLQ5gTLYEc6mPJxSEun8bw9q8r7TVLM8jvM60X
pAcaebvOsnvVHAZ+RmonUQ+DAzjTkCQ1CZvx4Xm4pcYAdlkFjQUAT2b+lZ8jO2y0xybItygdPStt
V3UUvZzL/sNq+mnSBOyFwMTkdALyWIR5F1OcTQEqyX260scExq27prcVzg1XoBgm37yidKFahbe0
rDpXTxL/HP+nogigdOg4wQk9Ahj3eBGhFqsCYQT8k0OmD9kiagp7bOljosodBdlTbVxNRTCaIyfW
3LZbqRSd6eqe2p2vFzGrK6C6LH3FerUt8M4sS4mqw9mmzMn9wZguDDHh+HnZ1eBV1MZ1BnCghKm/
1DP1Fdf91Gnika+ivGGyHIYN4jk7E8JOeXo4Jwtz9lDHBvw5i9N6x5KsjYFwncdojVvmhhiPlpHq
LQwjcRhgLPph9fbOOQkOIF2A0/JwoJai+dGCJh/aMG4KcLdc2zXFTdQuCXWyul5gzTahutYYt17E
HIVjB2okTnv39gJOQVUYX4cSoJjA6nxyvqsNr9HbCXOH3k7UzIZmy5mIctJoXpGYGY0RKl0vOwDc
KLsd88Ia0Y7qxZkwfdJqficyL+KUQQCn6QIgoiX5J8BaYXTdi0YmlTq06iGOz9jKtOV/CiA6Njic
WaUGHMM83o2j57FygHMXW5Ssx2GQcbyG2mmQnImGJ00SjoTD6WaYY4EO1TGZFs7pFJ4OJtkbg6zN
wBL8c8xhpFCd33cnWRIEGvvQx4Eq2Czw4zgsh7gHWiGMiilFrDr7mpPB4d05V3bSIAQkeAQUBi59
ttHMLs7rvAJXnsUwTOs9BsOCNAuDb8bYs1amkVvQOlJ1KpkOh5mY1NN20Q2Pbxv+uUVM11/FxbQW
EEwwbLwwvA9KZdVqPaovb9M4aZRQ85hSWpiMwjMaiZEHCEYF1NYE2MSNZR9iKygu/WAh8oU3nqF2
mqPfqc2MxfeikRclZJ08gHZ8aScVlnlweJulk/7iFUvzUJ+yOFIx6K4mhaV7n32Yqn6bwjmhTddf
KUZQGKPJKhBa2sBZsys/8ZwggAnytrfM2xLmqt8m96yEn7byK45m7qnpRVj2XgsVI/hXC0h/EUUF
jIxfZGo1NTYatc57mLnm6CrkictpYwcZTOSCRUbnRkvOyHbuVCIdd6FKgPMgDq1QHDwvOiPbkyYC
/5ADjHPAIA9UWY5lO46aGQg4xr/VVPO1asS4GnX+Ke1pdgYznXQmrwjNLL/oCt7HOgj1/5F2Zrtx
K0m3fiICnIdbkjVIKtmWbXm6IWRvmfM88+n/j+rT21UUTxFWA42NBgwoKjMjg5ERa60Y4icpjR3k
6+wgTW2vqzeWtGVp4fWSV6lgsbCUTdqxlPNbGhE07d0sf7ruKKunc7akheebWdYWStMTMCa/B17/
HIfVlu9vnc/C90eYs3nVYmMyHtNA2WX1TylOd9cXsmVk4fCANw0lEHEzk0OJvd/0zzeTuPVTQdRB
hJfEO2tx/mKk1qk64GiplBx6cMxC+nsUh1MTbjja+mL+GFocv+JngYWwB4WAUr9LlWdzhGhemRtO
tvodhnWqAtFUNfklizuLSUXTGzniAvOjWDPuZF7FNpBcGDaStquSULozfSnaCEzrK/tjc3FX86QE
pqhhs+2eRGnc4XHFUGwYWQ22oOlmyQ9SjGVAKEQ/4MU98arIf8eJYsPtVcPnDtYJRNpMvPl7z9MQ
NZgxyYjZLL0ia6I2sgaLynWQiYcyF1S38KL+UMd5smHqpaWwDOv0AmZVE3qIIKcvQ13dxlWrgr0D
YDMda0uyTT5acbKrA6j0xcFq9vMjso/rXdyNrjE9aEb7qWnV21psnFgQY3tqxsP19a/dCk2dCcSk
Phbg28vfJJvdZOUxvykM4WRpP6Tsd9YI9tDurttZC1UaWGINdPSMm1tcij4ai2Ywk+iU+B9H/zct
net/f81rzv/+IhRGgUdFSEijE4R+M9VtRUKhwv9ajK1T8YHMYve6vdUXOBhiYIDoTFL3XhgMYk0t
p2ZekNWX+6qM1f0U61C7htw4+oUcQ8hCaqDUY8uG7pp+g9SmbvyItfs4o7UAOlEO1M1l2DTiJtd0
Fi35X2RfdGjsCPqX6wtdOzjd1JCcAeJPmJn//SzOxNnUNpOcR6csSR9rXvs2YKfiDcGMkKzD8ZQN
EQzrpZEyLMcxH7PoVNaZ6rRi0Dki2Ba3K4pfddHxsbb04Q1xhgajbpJ6QFNYto+o11ajiOzDaRTv
/fqxQ5kpzr9LXuqk6f1o5RtLnM9iefmNGSEs85qZibWXSwwTi4p70EYnMzK+FIott98j+Thkx3Dw
PkjFB96fG96xalGHMqsqACJ5ql1azBUxTIREj05dvSPnyU2UNvSxgb/oU8o0bL8cvpWaub/uL9Lr
m6iKaCEA3yGmUlNcRjmtSItg8MEu/DL2auKW6Z2UOO1P75kKzSA51nAqR8BrDoj3Lr6d9NoJAGv4
m2XylZIqvwSahG7yY2ZA7eUGjIFYKiDhgZz0PAma0J2OQuV90MfyRtQe++F5zAqnr0pHEbx3IwTF
6zuxuhH0wdAqoFmlvPADzm5OWRj6GEw1ShqyaPtxZff0fzupcppdo36ni7Vh73VGAHeG7/zMyqaM
qy2WmxhFVqGlFpxKo3bC7kddDE7X/0p0iM7RxmdjzZYG9cSYe698OhfenBRCGuQ+oAOlK3Zy+mn6
LBgTwFs7Vf+6vqfS5AOHCAgKuM0ScGO1gRHEOR9oQf0dRyQ5Ccoi4UYseH1VVLq8gGBkWSYULONP
KjVCOKWUapqQtkL6WA6RYz2N+pOQPctfrX7jxbriGZjTKG3x1Z27mJeOWaXyoNXIuJ1yZFE8QXAV
76vq7eX4xswtEp5/rjvi2kW4sCdf2kMM1gpRVghPkp7sC09yukK7SQL4jlL3RQGl6g+/p+aHcJMg
bbNVcVipJ86b+2e1C7+sAnPozZGyhhAIR8OE1Tx5UFyL2zq8jWLv3mq1XV2YR69v9rKYu0WHVgbY
+o1NmF3yMgDzM+bGCpwVNLpfkYxEz8y1ufKhW8ON3MiOKv4Yoy9jEh7qpHYU5fvY+jZafBuGX3+k
uZTolFE5hkSFctbl5nupKPlWngQnC9K9iToJrQ+6qlsuvFI0ALQNtG6Gv1P/W/ow5dRQGxOw1dP4
j3gIRLcIRidWAydQJXtM7UeEpA5Td8wEO683moQr4YAwS3HcADGMQ88Ofxbq5gBRjn5IVcn4JQ21
nUSfq+rZij5E0a+/P8YLU4ucxzRa1RR6TJX9UzQ+59q7MM1tHS7xdFD1W7jeef51w+Z8Pxauc25z
WQVRJ0MqaHZwX+MaaYhAO4b5XeQdhp9N9THQVJv/qRYVrsOG4RWfBd9C6jUXJXkEL/bV9yq2e+Dq
BMlJ7Z7F8il+rkUFWjnqZc1n1fT3qbD1GH/9JAALB2eSo4QpR7J+eZheLlXtOPB+HardXHj1TAvO
5OTI2UYYXGktX1pa5JZmXE+yP9e50ql1YLMJ9desknc8iRQL7qSTC4kzindBEXxAZ+kQWB+RNPxr
OAm/YUbFwHvgnr7k+WeuO9TeFInzajtBkJxKQEPJM4Aj6EqUb3xlVq8obwYRrC7hEHLH5c6OXj0F
qTSiOjHkjqo0x6R476e0QI+lqsa2an6RVFiWhucaKDbOXTw5iU9BNO0q2dt4MK188lj3n9+y2Htd
7iIFaS6KVJT0isyyPespNqCN64Y9tQjQBaGzWX1ei4XnRhcpqQUJaH5uE4Ol+NEqTLfPjL3ZP1+/
NqtLs2gxz9JYtEMW21wXugZlweK6TtKxMg9Ka7lNo7umWj1HpjupihO14vG60Xm/ljFi1gFD2ZYn
BWWZy7PNs67VxUCiNpIAyu8KVXBSRWk3PiZrd/PcyuJjIueCjwYtxRFZSA5NIB/bEgEZCgNb/fNV
QxKBG4Yq3W1xsZx00LrWawXcg0LXDvBYccg147fKBdxLtW9uZHmru0dVADVfGCfUYy53r5k0s0ev
Es7OCLJkehjz1r1+PqsLmql1pMfI3S0LPXFbg9sTiOFpaSEAeC+J+U7wbzerfyuFAai+Z4YWO9eO
QjYNsyEp0E5GGuzKQHaiobuhiu9KdYcOyjTsRSv6RVng+/+2yIV7DIrmV838HdanYzTty+RDgSam
5I8bbrh6XLyrKBnRp0Vv7PK4zAJmmqfB0yCfcqCGKOm0u76SlRQZrgC8t/nxpPOoubSgJFWfQEwA
Zy9nLk1Mj0xZl74lTbgvaAcbw8andi0ywU2QcBD+A0z20t4oKF0Eoy88jc3HqBvc2k9sedziC686
4ZmVxb4pWibKQg4ovP+dN7FtGA8g+6fi6frezX/lVSg6s7LIGgoyUWjhrGVAkCZOyl053MXDuyFq
nSLaOKetFS3OKbUyuqkgjE9tUd+b0XibB89D+VWOqo/XF7VqCHUISpQAbsSXN87Zd7qNhQ5hD1y7
FEdXLb9Io3Jfi+7gVxtf6VVPODO0+HqATao0f34L1lJB4izNzzNL++FlpbbxyVg9J6iKYIismTQ4
37KzJVVpIVlZzDlB3nZG1IlosX1uInpSah78vr59q/fpzNa86jNbEmjIYYoAVRhqPb3vM088pKP5
vjGk56pGvi9Lx5+6OOUb12r11GYdbYIFhcrltZJqOVWDlg6+ITb5zvChDeSZ9ylTNfjZQTS8JS5Z
1ArQJp4BM4tV1pM4qqWGucSgUKnlMV9i2FwbPr/mIZR9TR6S8xSh5WtnqrzCKIrkP/g17nCjPGyH
2C0ji4sVxmbamTNEJZZuG62CDnmv51siDmtxfMbQKyix8CheFne9ogSmbVGIqA2l/CR1ZYlkWZRv
vA5XGh8qSNU/ZhbHEvmt2owZaR9zs/JjFpUKQLXkR1JF6T5JrAiorDS6fjW1u8Fq9Z0nx6LbeULg
Zrqu77opTu0+0ZUjeuIWmenk36LvsclimJOMZdw8/5mzM5/dkcGX9f8gaCrZyfWelnuzG3zUBBTt
aKq3rXenWLHDU6zZLECthQKqXLrBKAUTttDCtKIhBhJOVGhIFu6Az5m7Ss12qNeklEaC9+oUblzM
1TRlzu1MRB9fqqSXi+1H2lH+SCapFQVa3K2Qu2kv5raQ9fEullGyK1sfNWaTB1HR5MV3ZEO35KdX
fZyLSraEmiuX9vI3JFGvt4En8/GQfsBysyLEZOOffx/4qERDpAPYisjlIshmfiz3shfT4DJcUb4t
ldoVeDVnP+jG+/VG6/elcvfKhc6sLTxdQs1YzBRCQyiLe8NzxHEkyxwfaHDsuqbYC9WPVBlJaNqd
Kdc315e6eptR8Ub0dWahL1NcVDJxLYGQMXipK8m5PYVbid8cdV6t78zE4sSEYRJGoyfAqmW/j+Vw
L0t39dgeI/FzrnzRBnszMVu9GWcW538/u5SN1keCMrGoSP2VDALqa0jmoWrj1mPwHEn761u46pFn
1hapUyoKstlPeEsEcHYqq/dzzG396g1FBz6Jqg6DGzURceEmnmR2YvSCaI+fyuhnFN1uswRWfZH0
HJTwXHvkg3i5cy299SQQqa4kUXvX5LkTpZ8nHRRng3qdwTATpYcxHvAuDtvDmKL1+Pd7SfWIlp7C
l1IVF3sp6aUa5j1PSE3+nQB/oXLfYvq6kZW8hr/OHvI1ppmzbLIoShqKWY6RqqOPo9R2gRhnpLi8
lNGRRKQw27hkKzcAg4bFG/JFL3exKrAEo+FJtCrBRTmRF71XRb4UMvJio/VF08LbVrxtjK1e3nyv
FvcO+CPEY1DWMjpZiyhWCXpVtnoZnSqLgpGuC5/rML5vhNJzM9FI/v7kiCLziBGclJ794jWeq/GQ
qEP80qxP6IsV0n1vPlw/uJV7fWFDvvROLcpAhntRdGroio0oJcYGEwOG+779UoWme93YqpfMxXGk
mqjAL1tjiKXLiuJ30UmdXpq7aWOXmhrsZU9M9rnYPwmln/Oo1J+v210JJ3R3eMfCXOHslulvTmIv
WkkfnazevPe95o4aajdsgFdXwj5pKGpIYLYpPokL36j1rhUtHyOGDK7iOUfL9Poq1pwPODiEO2tG
/C6j1SDVGgQtIzohB2JCEQ/3Opi5zPt43cyaR5ybWXxbaiXzeC3Qrw4T5DOSvWzeyMewSl01+nbd
0po7nFtafFMoxJRKNbIgY9wLXYUEpSh+G7SS9o9kZ+YuUf6eHKaiWfVnCxdRI1OpKyOoH50U60kz
7vVw15WBDTXif1vYHLzOPpaWMTY1OVB08qUbtUe5RchPc4Uh/hKXlZ0U1UYwXPXvP8taFs+jTtEa
w1Pw74m+neHVTj2rv7Xp7+vrWvuWsX+0lqCaUKBZQqemWLPiTPDAMmRgaoz0O3LhN2JfvYvy5lfZ
7TvxuXrWAopEUy5uCUusugu9blCDyDHRhr7c1crrKq9WBLBFJrCsushcXcqgAUcJc0DkXTmhIfPr
+oK3TCqXJhH68aY+xWQvSe+TNnCHDNm2CCWBur5Rk2IX+PkbAvLc0f/vKhdhBCW/rOjkOD7FeuQU
ge7vq1TJ7byXEAcOkmPad/GGyVX3IQeaX4doaSw7TcWElGQ1wz7lZNfSeI2oidX6Rml51QjDomY6
C2zJpTbTINQF1AIK82r7BMouaB83G1mrp8VjamasINiiL253UgQRcpm8Y8JeduIROpD40yt4SwFE
k4+ytxGP12/Dmb3FNY+FPMiyEntFGD34ZW9Pxa053UvhvpPrneghxq3cxMn3YuvVuLqXfwwviVCW
UIoQyRWqpNIN814OOuLUtIM/XHf+dSuAweZPJvdtsZ1mk3p1OOigMSjCGkzSSSqkbw7Xjax9NecJ
uDO3hE/ncu4N8mFG2KQYiTTpFFcJcy68p+sm1tYxQ6Co8CG7gBjt5SXW5aCfn/qUcEA1jwwesR5R
BXuDDQRcQIHzi1+1LzMtzVstDElHkYGGm5WOlR1R8r1uZS0DACH6rxXpciWm36GVofvE+eohY8DM
0KBsld5qgrbxQXkhdy0T3XNLi1irD4nnp3nDhzLwqxshQdd/AFp0bNpg2FUhQxR9pTEeRAFFt1JN
9Q+RnDzUff/d6A2mSPnTcMglP7QL1czdYESQW5zayR4CEcHVyvxq6j6E5RyOcq341k0ZhTCywiQ4
GEPTnhrA1kgH8krpfIZNXN/EVXcg+ZyBzXSAlygCr1CQwqDoeZqiyDGSZkdaHRpbH6sXPMmrHYSV
CesGUiposMuzUryJx5IPMFVjTFcDCUwZHVNNZ+S+vhvl6FFOPskMERhycD/VQ6BHX6SodDr9g5L9
bKPAnfr8pu7foZiamg/AoPei/OgLsqNluyZ5J6CzZOPU++ubs1YjVOYkFvlSmqfkFJc/O43g6otB
QZJZ3EV9+hB24DGn/EYLIlccp9MYBfdNCqo3KwPL7gIEVvP2UNa1nRuhy7y62zGUd145im85trMf
trjFsaIzIUgDZKu3gzNEhR3e1qp3vL781WgE0RPw66xlsuSfleVYcpgVidvwMWL6hShuxKLVG3xm
YHbOs8wwqMuaYYkY6BMXXUTOXpY/xf6X68tY+xDKZ1YWiXXFyBhOgNsra+8MwR0AmaLiVwkWFd5/
OLbr1tZqmMAq4T+D3sBrlrvWTiYC3yVHQ/6gyJPTG9AEhxTcyMe6dqNKuuPZ2glbWfZ8g17dsDOz
i73MPUHKp54SQBXsTLTnVLJAu5gGRl4Ydq1Yjj5IdiuVWxDitQfS+XLnMz47w7APzSSen+WK914E
QMLCJHg/mrWrSEOv7+2qLYikM1dh1mxbRPyxBlA/apxkZ9wmTezZsQT5OOmOtRdSW9zS7FyNjWfm
FmE/MrSwUyvqG5b/RAcAPvVjnm58KlfTpnmaMdqCPJWB5V7un1WlqpYPQLBlb9AdqQhumYwgTU8e
xNIUEQm/ORSp8AWly6yKHt+yn//aXgb/bCrTbuix3ScfvLE+NmrtAKiwC/PZCt9SvzlbqLw4vKAT
qrwwgLYLPB3I5ZP80II+fMjiKX0DvBHJe1RWZmIHPbFF3FalIK/yntLKXaExDrBAJlQcNsrqq854
ZmMRgqcWSbC0lyIG2bR205jOmD7pVeT2qDzTmLl+UquueGZs/vezW8Z1GHPUb6NTahRfJSHceZrx
j2jp7nUz68ELkifSEZCpRXNxm/W29JuggnlTKIyk0pL3hafdFeltl+c3Qjy9K7LbwnLSnxtm57N/
FbyYQcxYOBI6Gs+XyxuYlWWkE2ZLj6mXjAdMi0e1/Nx0n4eCgSJdbit0gw5TuQVdWv3EmeTzfASQ
F3i5nWf7KvDVjyZE6xEpTw3HCIfhpvfE+nB9fVtWFsvzJOiclTxbQWTSEYxidL2Y8HXdyurXlJ79
rG2IFPiyz6yWALjTgaxbiQJ5rgQzUSYR+QCNgTNAi3iTOQRw6NZRS1xO3Y3bQQuUke+ciKy+8ltD
YKj5HGXpG/ZursmC56EvaJiLsDEy6DLse4Jw0kx0Y2/GQN1d37e1u3VuYXE6sh8psSzX5KbGr7ym
qeu9L8vNtGDNB0CsARSZRxQTli5dXAgHIRF6vpMVI7+6p8F3zSh2LSl0VXJ/5rMl91J6FMRqn/kf
0+xd5lUbB7YWsKDA0CdAdA8hjfkXnvn6GE8d0wY4MBXtYPSa0Q1q1V2ra24W6gzHih/fsK9n9hYx
S02sxmqYcY/UhHkDt9VR2uJeyMeNLHUNyg+1Zx4VjKwl+daC9lH6SZikA2SwtmPYmXFv9aNdlMzM
Cx3J6JANY2BwymtByVxhQIz3c7ultL3qQWe/YOGjYSQWXTbyC8zsS1tp+ym1HDPaUqBc9SAJyAqU
dI3n6OL8OrkTtLjhMWJ6ys/AZ7hXUEiT+5ZD+2NkcWgRjOfMm0lvPN3DUr41tV+Nl20c2fp+/TGy
+MrEWp0p/TQnVmFx9HzTLQbpuIkWXbXyAiJBkgyu8fwuOPN3k1HKuSmScOR6CaO+RTaq7hJG3glC
ur++a6tXC8LqLPEO9NRcuGAh5cXoR5gKJKZufxPG2B7yo9b7O/VNewceA3ebZxItxR+TIGcytjbN
rT7RyfwfM2S0TjfKk2ufkhn08V8jC4dW1EYj8JNuWHKo29LUMzGoH429oqYZujvKFmBvdf+0eTYT
D+0Z3Xt5VKFhVox0EXFtpsdTKmoiB/R7sBekuHIzS6W4Hfbpxht6jRSowEL81+oiJKtBWkxNRaNg
qqtbuZ4c5gsfRgnZmDzbTZ11Y4ydKz+pnbUfQusfkN3vDM0/6dGHKY5uFeFhRkvMag3XnWnVb+Gv
URkGnsaY3svNoKNaypNlkutRJ4mNQ6X6zPLe0oPYsrJYvJbU9aiVFl8DkQcGPS3rUR+36pmrfkS7
9mUg1zzQ9XIpvZ+JKekVkxll00XxzBORNbKYk9ptOOz6av5riMEzl4a8HID/KAjRS1Uz7tRb0Whs
BkW9JTr+ux66+5dmeLmIUd2xnsIaXNm3jroau8mmGOV8wst0eO5y/2fbIIpemlHrSJjxAzCPPXlP
6+wDlFQrCp22uZ/JPuC1N94ya9uHZBtc6nlyOKnwpcGi74NyEgkqQf8pmJ7H7r4Nt2qAqzbo1lJ1
BuhO2+zShpwXsYloKWlWFh2DXD3CYIy0YOOE1rYO5BbMPlLSmdZ8aUUQjNpv4yg+hfVooye6i+mk
UhWWBCZLlpMdRRtbtxa6tHlO2MxyMzR1XvbZV0aBR6dMXhODrGdoYtaO3j/+FBqOWXamU1hIRMue
9JZ4CXgFXfkZ6I7m7KVRb0gss+vT+KSq34psz6fuIHzRAiesisP1YLS6n2eWFp6h9Vk1ZD6zVb2u
38/srsDbV2YHcZuIZJWMJxaVrQC4bpOHBRwPqK9L+Yeu7OVcmfr41JYAHmlw5YeiUZKbyYqZLRIP
4o733C6MI30DAbX6/EWw4V/Li3g15t5QZAjrMVh5hDwn+eANx/u2lRje5ACBCWyZiRxV9BNY5sbX
aO16kDrMZS0kUaCEXh5plkA6k3MtRq06/jpk43ijjvG3cNT9jVC5ukgYLRYSA0xJ1NXlIsvAzJOQ
PFLpi13uafswcLo432s/a0W/64ovaW+5tfnPdUdauydnVpfkbHn0zC5VSSxz6Z4B7lkhgEP8NPi3
DFzc2Mq1r865qUWUTnsZGbiI9DKl9V6D2ymr+zpkJuvW/KgXBOwyUJ9bWgRqgTWJ8YxyYchxFia7
MgSoMaTPoHhij6KF0e1jRu2qI/0cr//WpodouM37pynv3vVbV3W+iq9+DHgECMUoOdA+vvSg1vBT
I8ip5ulVwXjV45AW++tnuOajKMb/a2GxsSEtBmQUsIDantvGxo6N3Uzb1/0Thg3tFjLBVwwE0TPI
+MKBDDdgWCxcz1yECUBG6HluP3V2rgyy3bTtnZBskSFXnfTM9OISmpUU5t5EHl8le4n47Q+2lVbI
GTdOr2+KUswH8vrA/ix08a0yjVQj0SbrDaxHQHqO7of7po6ZQSWLh1o99ANSbpb4von+39DY/69U
66qrQGOiA6UwCeAVCtKLDNnXZoiM/2R6v33/8bqjrN7As7+/CDFFyHSBuAJZxByDoqreG9lBC/Id
uqgbufK6oXkk2TxRlQTm0uejMbaGZKQIq8r5bkgmBg9JhynbC6CBry9p1TXIj9BKmXWSln1zTY3I
+2YUU5OKTp2E83zTXVgzB1vRGLH+87q11Zt2Zm3hiIFSx/Ss2EDBuvdMOuioO+s/rttY3TtSF7oO
zH94NSZykq2s7lD1O6nRp0Z0FeVHhPbBhifMJ/3Kx/81Qkn58oBMJiQEhcBjBk8TEOBFA1TWYXA/
0yQ6CsxIToat4v8agxuVLlqT+ASszSURMPKyoOoVcFnt8LnXPghK5c4ivKBY9wrTNlFjGBjPZBQ7
LVcMJ2icNCt3BSpvt0X69xM9cEskFsA8o2MtLWGKnhBJcVPzW0LUkJspvM9fIhnSWeZbatnnphbh
pBj7Nm5jXnSRGBxqZmrXkrSRDa5eAt6kqCHxMH0FOkPJNej1gfePUt/Lgeki4GyX+uQkYWRvijyt
GgOHBY4aKgY50aXrWGbbCU2BsaoOvjCftFGrveAzLRRFkoI5ANdvw+qNexHEwCehwS8+5Qrf6iYG
xk+18sEzYqfKbhMGEF03shp3GZsF3BdwGcjVyyVVfVHHmhHGkOuEH1pkjB9EyLjvrxtZu9dAvkC3
w7dAonnhB/BFSy1WivgkTpkdpfcUkRqgI+DOs3bD1NoRIVcFjJhxzNS/Fm+6XksLIerL+GRIrjgp
hywJXDMZbwuKUox42V9f2NoRGdREUA0BWMR763L3rDLptKwllgyibqc5o1Ujy+myrefHagJybmfh
Cpk4+gKdZVoOyQmJVTtA6c6ov5YgeFDi2ktmZQ/Fcx1vBa7Vg+MFTpcAWW2khS7X1yVJyqRLYkXW
3dY9ClTl1yD9J5ki9w37CD0U/S0IuWAGLu0wsxNQbMgbGe2rIq52cCACa2vCz6prnBmZ//3sXdwF
eRzKJa4eZzS7wFkkn6RYr0H/3vbNlt7667HW4JcQ8Pt3SQtH9NKs79txjhXjPhOYvqch2ek70vei
Pui5fBon830iftKTyfH7h6ABaVWXN3DMpkB2Q/9HWj2k7Q1IDUvi4/4Rylk7V5CGUvt4fe/XvodA
/ZkvpiC2wVyOy20JM8nTa5W9zxLHEn7IurDTmn8YMMh4hRseKP5b4KznBhc7Y/a1GuotCFqx8tzG
KtwZz5qNG/3p1dM+W9bCdWmxGEMoYqVpnzNE6IX4KFqftchNiq2JX2sxlE447wIFDj7F5ssdVMDP
CcNIeOsM75cVH7t6+HX9jFbjzJmFxYcn8gapMUuqAH2R74oqjZDCKpyo0cLddUOrFx4OlI7oFjWW
JRkqSGszrGVqR1b0w6O+F/e3vYfozNaLf/V0zuwsLryYh72vCRRxqCgPXc/4h7shvEPc4lBUHXO4
HS/5GciPbZs543Bn9cW9EfkPaI8fs3Ggk1FvbPDW71lcgqpEOrZhMPIJdc8gOvaa8SmfR7GX7cFv
wi1k1OpxkhhRLqOHTFp46TAxQHld6HKunAU2vrytusnut3i6azWrGelKVY6yCt+oSyNMRrT6aZhi
msj9tzJQH5Sw3tMR1HOXKtY+Ate7kUusCagpJrrB1NVZHJoylyaneJ7vBg355JuK0wvHLr31GEJq
0Nwt7/Q8d1UVQSY4Ma2jG9//3nNJY0xaULzQX70d8t4aUyHJsC18EKbuxsphJSetk4lbo37W7sgf
S68eEMxuq4VK5PSkqbwNMmGPbnVvaR/I/O3/ZU2g7y/3k5JRY+g6lqykgVQ9vgd7dS+krSOG8ZbO
55pPnq9q4ZNWHKdhIKCjFE7Maxd+VOaHIXt6w3peCqhwvUDzLG1IVINShqifmv6gqsGdX9/Heekk
U72RT6yie80zS4uQrFWC4Ityx30eTYfSjQX8dWd5rgBPSqr1f/x+vE+G6mCl6Ycxkp3UyB6MJP8w
i0hJk3isn+o2eYyjbu/7EmV74xD334N+Oo5ibdmw/m4CoZls8JY8ocSttGv9IqGypRlMrGT6wCI8
9pmfoCbPz8/66THSFMTsD9X4SzIDx9ScWojvGHT7TkvNu8BvbCifG/F51cUNOpFg8ufy7yIctnlb
9GjRc5lSLz5IkanfdHmqfFEmqXxXCW8YZUmmPg9y51UlQhmdnfMsNWOyxRAxcgLnownoqmKr75sM
9iGCpPLxug+u5tIwpBDlQYFKNoyFE3b6SLdYwFbufeiE4jAZZu7kSfGJQvitaI6Ppl/tdK/bK2n9
4brttUTh3PTCK5ugGYqxlOJTAgOeiSAdOKVO3qq6rt5k06DYNb9R2dfLzZQBj5HrUbfXkHPlJtOj
2+6IrHkIL25QLlRfLT4wl0Ymj7F+de6R3mbNzWRkN0FcHeO2rW3gRhuFrrVtA8KAOgqjKSmjLLKf
PFbq0sgEHsJy/Mmg/CrndbQRatc27dzGwgPlRsj0oJ/X46MKO9w3U+Zu5qSrmzanVibCOfBEF0bM
knnRWmIRlZphn/g/CloOQdjuIwRb/97TrDNLi+MZLY5C80wsKb+Zf2CL3e/rBlb368zAwsmKUvXi
gMElp1A8UM6yY7AfmynM1n4t8gk0bSMPpjLfC+FeSSiyVPdjh/hptn/DYgA3gJCHIA/K5NKZtZ6p
TWLBYuDt5PTOgVVvNhFWnfjMxiIdA1MUj0mAEzOtt6uZWsNU2+urWN0tpqBz7gD9eXterqKrG5g7
aZycyjjfVXVzQHCnjJudD432uqU1hUbeOqg1vxDPXumwwNrxy8xqCTF12NtyQEInCHHvSlqHXn8r
+/Fd53siIjCV4Kpe800ZvfuWOUV3WheHbi6ixmlovV2Zgv73jnnx0xaOaQjDEDEfiNdlVzn9cNsk
ur3Jyl/fgBmdO1fNkJVfhCTB79J2aMFDoFrr+kAHIv+xZ2a24tu594VWrT7cCkZnq37hhDr1Bcg6
oh28YZg7H2hK5RqZBkA8dZEhhobUiUZOlcGohH0j7KxYdpT88fpxr9z1CyOLL+aY+eZLr+E0jz0M
FQZamLHdGFvSkCv+C6MJ6jJsCj7L6uLkkmAIyRGAEAiR4TLBEZkDV8CVUc37+5uC4Af1jhmcyTts
cXpeqtWVLmCJ37Er0U8K2mIvGXcaIj7Xt27+zYtmg2rBpwW7jtAMusaXd5KZI0ojNLynqShDv2rU
WyMDOz4J9XcqR7nThYW/cTnXTuvc5CIMWIWeNppENQL4p11448dEjVw/ktzrK1s7rZmuibDXLASz
TKPiSvKzSRo5rV7u7Y65mMeyOwbte01LtiabrsROyF7kh7PwE8+o+becp4dZl7QaLNdTEuiZnWmy
5gxWtfV8Xdm4CysL/xOTgjGN9MxJafZDO9jxPMZq2FL5WrXCpsEGQRKeUU6Xa2HOV8lswig5MZE2
aKaPNKzNptxINGe3WridxnDdf40sliInQZiaTA89lbnR7wCufEIEQHODqDHtUM2TXSO0phtN0cYD
b31xlIpnlWAmCC0S3ChoW1CKFKlFaQhdsayZh9j3rtH+/fuE9f2xs7jAiWD5oc74xVNWREcr+xIY
vW3lg2N0x+tevnJ/MQR6b+ZaAt5aXKa+KtEUq6rkxPyCo4dOiSur7+REPnaChOphHNxct7e6gVAL
XkaWIhS+sKdYbRUYVYZ2Wirvebe6AtO+EmPDPdZYpGigqITTGZTG/7l0Qpj4k5zULKsH9U9nwbcZ
Dr4zYvE+gDo6tt673vzZR8Y3v/GcZroNdGAj6DjEn1G5RSng0cy2Vr4STy5+0mLlmhVoHuWNZJbT
7nixxIz84DPTIXtwfYtXj/TP2pewHynvzHHs6uTUeY+Dpx6lmrHQRu5kwz5t8w3/WXvJowTDtERI
u3O6vLjugVw3bG2RnPJRaL60aRLdlL0EvAnAlSOkafZgFmb7MUN2ZzdFceQysvIJTZLooewy69v1
pa96l45Q7Kz4TFtncW10xgXk0YR3oQL3WRBLvg+GyNAff+PbsIZC4q2GMBKveSaryIvDNCe5mSyB
PfampLepVbUEHi2rbLV4QKN7D2b14KntoUNj2hMPavw7pccZf4qThyHYcPa1RZ/9liUISZm6OBlk
HCuqeXTRdQ+GfLfJmlzzqnMri0RsxvszmYdzFuOvQm6rqs0UWkX7vtUUXrsm53YWEVZV6rRWTG6u
WCi7lHp5GtVOmT7SqttIXVZdl8Y6teM5AiK/ehkkmki3fEFk47rywahdun/Ehkm7laIbuXYD4ZNg
7GLJibpP1710rUJDav3H8CLfLJSeT1vY0+ocPISHbvt2Nyl2Puz15qV1Bn7I7spkw2lX/eTM6mJn
i7ZK/MBsuanR/5F2Xrtxa00WfiICzOGWnUVlyZLtG8KROWc+/XzUADNqNqcJ/2Mc3/l0cafatavW
WqXbAljSqYnj6sth0QpSjgY5LfD0ymxSvSoZqnYsCGWQAvIqdPq6dbWLxc1IyRaghwj0bq4KDbVP
KPWI44dgpK+Uh4g3QYX6CQ3L4jXg1hJdmKsRTa0J7SRR/zrfJqC3E6FV0+TWVJtdLUsn8BhHb9zX
+gvaCG7X7rxipxXfw/o/WDCgjrx6ILUDr5lm4VNUGBDpekZQJbduft95FKnodR+vGVmaysnCxHSd
oAszI1opJXplWMltaei/m058pc/Wvk/k1xykUE9/i+t7f7p4zwI3fCY4IZR+qNygTjG7LoaenKwQ
er2DWB3FPUGU9j6haCU5nqIevKpfmcMlewwNfz81Z0MC8XwOzYTWbH3Xd47cWNmv1AjKDY7d29JN
KNy3qfaDQo95zEKoKNcHerltGCmawjwdoIeijz4bqVjobl+KXefUDfSVRPOj5z7S3wN1tI5pFD2I
SvG7qUX5VknD9tanU8TJUlJ5xcldLC9fgW+Dmzodlwu0XpeiylkLfu8kjULm8nuaanZsFQcrd0RK
4tfHfOG7eWkCsdF4dKJOSEv688kuWy3Kvchgcft7dNR3kardAe04Bqm+so0WLJG7J8tIXoCs5sWd
J4x9UtJDyBnAeA1dtrHMaCcLkZ34a6iKJVMsH/r2lIuZyNk6DmNlNgj4DU4PFN4qbmitMwkhptHb
9cmbJmd2MmBQgA6f+nZNUK/zyTOSTJeGsBkcOXz3iq9IqF///aUNiaoXkLtJskK88GMW5aBEiczB
ycpgLxhvoZRuwCxtwiy9NWPU9VNC39zYjPJXkLeH69aXRgeQc4rKyErw0j0fnSI2I/3rrd7hBYzM
gpcAAYyLNd3vhbVC95CkFQk66Ifz+K/upaCMagrqlajt9Fp8KgPxLqvK0C5Jt1wf0YJnQT+CXA5b
Q6JlxWxfyPKImEPlMZ163m7rlr59bd7Bncvk5GdgBOItug4U2pLqn3XH0WYjkUu0DSQLLPP0ZZ/u
BX80gmFItN7J6QzjS/W0HYt/lkubjMD/xn+QkoCZeG5EVIRMimV/cERY81WhbTAiyyvP6cX1Qj+V
JyjXAvq050YGlPyVqAkGp4n/RFFtS0TsVrcxd9eXasEJTr1EFFP9qJzP0yuZ7KllQ78AJ9Z/GcJe
o5ITxzeqBaK4XYM+TBt5dow5WtPbQzXQBJhX+jRFqN2gDkaHZPghyb3XdkxuBuVvKMobWd5I5ZdG
75+uj+8i5mKtFA3oIeUwcBxzIfq+S4WCT+mdWg9tV31KzXhLAmFlwy/NIu4Wwu1EJrsQ0LPAyfhZ
YAxODqgjEnZ5pfyJh/y+yQ2ni9OVNVtwGFMpDBWkDzm9ucRcJqplGZXj6KRBU/4xk7hpbbBk5vP1
qVvagQjboDeFd2fVZuFq1cd6Fqra4AR+Rctf3cJnKJry0EZ4+0yq5RUE+JLXmKR7+UtWm7T2+Y5X
arWzXEMZHSlNjmLuKL7wqy3t0oj2VTHuUVhdiUMW9iO38pSqQluEUc7cVBU2Fi1OfdEZtXrnS+Mu
hc5YKG96dUjkXa9uqaismFyYU0wCzUEkVsdFzUzWTVgJ6HjRsKvw97WV7IQeta4/SrEylwsbEnk+
CYowQllcatOx+OQHh9Egs6M3ouNWEt26hlD9nqF6u8913zwIsRo/iKNbHK5vmIUFnFL3QGGnbrHk
1mdGdS2oUkMenaB/Mqtm78ZOJGm25Wo84HwbsvZ1e0uD/GxPntkbYrN0M3V0Wu1kxE9d3e0s+aDH
d3kdrwxtwY1QVZ/qBSB+DXI556ZSTTPSbEgGB1zOQahAqSbtruzcFfrmwvbgoYGnmmBUWJsdgbov
6nRQ88EZeim0A7d8gl4YNq1T52u1siVTH40N0N4wCUtnOySJojJIk5T7Jd9EdfRFUOnoplXy1oRU
fn2dlibvs6nZps+MQVYaCVOx9ixFko3Xd8cVZ7WwF8B/UdbRWKVJlOJ8gTQeOWId9oOjN5ktqQ/q
r6alvo561FqCa8H74nbJcE+irFxls12Hvh5dqyLcImqFtgBiUR7/XJ+vyyQIDysCJ7jPXCgTnu58
MAJdy6RelRiMlz9lwaPrHSG75uKp7P5bFTkwbiLx9brVpVWCpIJfmvoiifMwlD2J8Lcv4+41YbBp
9npUlCiwPa/59ysZuid5ddYLsZ75WQqVUPE6g9GxHTy3QISO9661RkpenkQNE9MTDzuzI2vqXTno
AutEf6/tIPyN3B/dPnhIN82pFe6HNdTFgvOjRjDpf5Kim4Toz9es9khbGUI8OlTMt54I+DGxBfQS
QvmmHIYbXxF219dr4QBP9PipyQ4cGHAl5wZdMRv9uMpHR6VTLh09sy+BTwHehY25z0f513Vrl7o2
8JBBTJl0GyMmwOa5OUv2fKPpq9EpCrW7UQw66vWUuTZG1HXHHAoLCvVhYQf0snWioFeO9NZOH3Qj
1ks7GKzaiZJxrTnKwlGklEuAAowWwYA5S0aWaLUh1zWBUOOLxI+oQrZFvsbqWwgTYH5Pqlz0SyIW
n1zPp7u0Fk1PFbOOuMRF/sKF6PFsxr9iI0KcKxYB9tfRSemzleO44NDoCDzpI5GAguA3exUKDWdd
NwbGpve2W6XbdkCICV9djdtm/LmyuotjpP7Of5xLnM/5GN2+YNkrxlgatZPL4hES1LFw9deh+RXH
D5r7BeLHHY1hjHFb5E4h7mR4xkVCDONtEu05EX3xGCiRff27lvY4OTEDOBuuFodx/ln+qI+QApvR
UZRnVb4Lu9BWx/vw3xXfaNKNVBM8MsjKKDrOfLpnorsiaxxevfuiWi8GddkivsvKv5pUv4WBujGt
B1e/Edx/fxJh+KOTLErOZKNme8ujq+ukz8khrn4WND72iNbMdqNrf8rvvmb7CIBdn9HLhYYuR1GK
iwWpmQuQ/yAiH4zQ/ehoYnqPW6HI1rCC+W0jg3jvTmEuddtYG1bi3svLZTKLlDObS4efNbvROgsx
UKPGe+jxu6AcautlDFY81KUDxgTARwvdiyn9PZvKsomh+PiYQC5nGILt0CmIJrxZdMsU22zv/jPU
kj0zldPgf5GzUeexWmPElaCpHFAxluVjplLdIyD3v0t5sFLxvizZfphCf4IsJa1wLl4Nw6j2eN/R
yX+lRXpIhGbbqNVtWfd2XfhbVOf3lZfCcfGdvrrv6uIpGVFuiDdZ47WUdLuNGksrK7q0kdiwJucF
HBR/zo9mRG5EmiSLHCn5BuzfHvYNdS/5WHm3NXmzlRDy0tPzTOOIAgSeoA1z/0TSvXQjVWIGuvd2
/Kn8e3wPWQLWAoUnmFAX6lyonOspDTtFB4TuHkUXzoXfvAlGsJJpvPTq2GEAQPXIOhCZnM/aaNI1
RykC0ZF92Q6lZm9ZwRbGhDN4/ta1VtZo6dQBiIGcyJNTpk5ybq0ctESrzWnW0nDrxvk2p0bSD6ti
+5N7PE/sMCqkUXjSggfipjy30+dayQ3Jw09g++uB3SkNLeiGFE3xYtv5v1OrfJH6/KGLvIMiIIKx
qmc4zdu1L5jtRvZh6nJZ4tbqcC/41e3kASzPuhmiPUFsLNZviIzsA3eLDnJUb3pxDcG2ONf0Amee
gYpI8weI21Rq19bMgZjfmxRkM+1WqFcIros2kJ7kSiRBQq3ofJ41oY3zuuXBq3c/0vEZCsVqbnPp
WBOSM46J0gZq7dyEOHVuqnOXC0mX7wR/fIjd6A/01DdFPrpu+4p8mUHDgZV0xdLAeLmxVTkcU3r6
3GooxG3UiZHo5FG1Ccs7QX6g/ebKaVgc2icjs2ACaQsK6FooOn1rveVes8v6dg+7dpOb8saMZCSi
jX2SRYfrN+7SvURoSp1UBffF6M7HFtBF0M+6gpRP+aobjzqqsYr6wMyGNNoeyvfr1pZmEmYD2Vwq
CdSbZgdBjvOBUgrWrLr/WgmeI/TVLV1STv+BmSkcpmwBkHJe+B0KVUcXCT+mySR2fI/GK+8WDua6
lcvwb6Kl0waACh2lkXkB1mrSogJrKzpmcByA/bfKg0EavI1W0i5Lk4Z+AKoIvBcteDfnS1S6iheW
VYv3D8uN6iPR5fm2FP7899F8tjJbmjJVkqLxO9HpnprqjzQJMx7kNSD40gWDAyadCT2D2sE01E+P
FYF1yYdBESEJ3af8utpUm97bWO2wW0/oL9zKU9NIWoNwcslrzt6EaS/z9uyF1hmRa3NqdNftEIWu
l+vzdkmnJpVJG22U2nBLlJRmB5dvF8twcFunSJzC+NqlezdDsunWlL8J0ltZbN3wZvijPqILmaRO
AKs7Hm7Nl0C48Y/0uFMj292oP5VmW8X765+28Co+/7TZDRtGVuqaPp9WQxYd7zovtJVsa1i7VDn5
SJJ966InVTn6X9hQ101/OPvZlXc2KzNPHbEkStdiusxOgXhS3IOWkq2xZelGq45J+K6iOPtVQG9/
cPdusgleM+Ex38PmL4XYtp5HnQSFdxsdR3UnW39q+VDqt+V45/E/Z7a897+Ez7lnp3VxrISb1IQ/
N9puunLEP1jF14Yx20Om0bWl0lqtU0E9DG5QlTddyZa7L7Wk2xHJScOwQ96bjb8fu41P87a7Ksn2
nvAchIcIlGCYncz+q5b7J9XRvK9S8ZimW01N7TpXISVs4zHaaA09y76Ewt+q8+wAYm+4crd8JNSv
DWN2Net+b1hF73WOmj6S6+7RvKJpn+4dJ/7/aLeb7Iv/K7HLk+FuRzxMk9rRg5ZtdFahcGJKvv4x
MO6FTeS9D+YWuc+69bdR+JaJm0J36ofgqT95N/JORaTGanZMms2ylDdS8pLts0eh38jDg/pkWk9J
+CUS7nuENO3upX8rJDuIHtp7PbIz2e5hXsi3ovtgJVsEByx/ZSIWSumcCAr1yB/TpwOu3bkDygdT
qHqeHA6iH2BJhqTa6WUxnpIiQzi0T2UnzOLE9hT9IR6S7jWpGsS0+mGN6/fBvD9fEVkimJaIYyif
Ir5//iFS3BZN2wWdM7JdAPdsJK19bUkRlY28GcvaMf8UtPgsqQtmhbSLLX2niCdr+E4jNTvslF2v
2QNvrNoW0FeKafmLTMpxSr/EPp1/RcT4hE19aPTyaE7JMKhKZuLUlX4U17SRVscym1S5yeQit3wA
M8IN+unGV+0ocCyyB8XxIhowm4C7dn1/RA4woKFW4qP9SDY/O0XSQ/igGLYqHINd0B6yaOPK2zb7
ne39GxIMhvKUNTZu3F5rU7TgGpl/0BTEByQoeR6cz3+g+MTKcdI5LmTZAiXxRD7UJpjFbDPl6ATp
3mrHXT0k3xrltsq9u1H319IrH/TAi00AyBmRcWJaQrDzjzDDMhSTJuyoYQ4Pgig8ompCvzb/MYu0
mxRV0VwuAa7haTKybIO8FYuN68aHTLaeG3N88dvhF0/sO780aYHYVndt4R7JRT7Tgol53wSSsvVg
eAh7C9HodOx2tbJXTMdonrsUKJyhbzxh5YhdRkVMLNgDyCWyRRl4dufkotImsZl2Dr3BQd2E2yxp
yRDuXBKF1++Yj9j0Yvo+mZqdobyU1KL0yo5rV38uvRRqE1XSTH+CO/1F0YJtnApg/mgbrQx3bRd/
baN8mz7X/p+4qm04+cfWFO1G+dGVN0qibmStP8jJceUrL8MQJmSqmxEfkO6f9692vdbMKn/sHLTX
jf0gtPs0lapt4un6NhVo0JIJ7j14QdxyhMS8QH/OWm3DrVANll3EqbQZK0HlbDTNvqCEuVch6976
XgpFt0/TXVCYNo4s4fk46rwaan1fyWr9fH0YlwLQ8GmQ5aLtxORBYdae71VAr/CWrapzMqSlDBlp
qQY1MiHTTurYHirtZJqHfvihChvLv0MreW9adiqhgyoNp5xgo4t+yMWaAvvlowltd2g+UN2gooNw
OP8oGUDWNLWd05nuc2od6uxJ8tR9UyVHgFBF6/hjvRJULSwnJqHj6OjzThrc5yb7AlaWFYmYjMrN
GN4gUrUSdCwOig7gk3Q9rTLnDVny2uiEOgb5mHJH+/6hlu8NOd5U7SGmktLcZMMKJm/hVmQaSfhM
HFPy2XNQXmkJfRf3jEkyjmEWHolO7rR7T7yvfpVvbezuvbWGGJN7nR1dpJsmgUCgVFRJZrPYeGqE
VK3UOWbu2snw3XKFfZA8K357apLv7VoCbcEpnZmbOdpBVociGhhgS/e0jP7L3m9DuEWTY2VzXD7V
ptZ3/zOsORQwLXorU42hI9FzbJv7qsfgWtVh0QZsMzJaIJWgbpxvQKEPUhqpsj2Ay93EFRuDZlXp
GuZ8eU9MKFhxYohARjw3U8OsjOAOMhTC8FYej81XS8t2RuqYER3VRdCb+Tf0Ejad6q4cgA/sznx3
TORVMNsTSm8eHMVjXeW1q3EvFv6TGh8q/d2I24Oa3o7ig0ZP08b7Waq2GsKEl+maSV8Qz2mqQ1e+
DtPHWd9Ea++px38XiKJBOQQoMkrgMClEzZygG2Qt8lAxAL7gOe/+CuP3oXu77miXlhfUD9RFcKuX
bS1FITW8XMLE0P+o5Ps+O6jG03UTSw7ms4nZ0mrQrrl4oh7w3othRbYeCocxph6hH0rxVNXHf6fL
T/NGnneqfyDEPYd3VkrSGWGdACJNOrgSxYPU//SF9h6u1+H62Banjww5WjsouQDyPN+2cuiqtRxh
SUPI7D4WNFvK05XAY5qf+fYElUVdhaZ17ITZLojSMQ50K+2dDk29bkfBbpMUr1HzeH0oK2Y+IASf
kiWJ2KdNpmOmNY9C+dKOD6N6P6y+Da8P5oNr88nK4GWQm5uCwehfxf7g+5IdlT1CMiuHenKxl5M2
iagAGaEuNbuqEwN9GpfHl9NbIZXDe0kvVpZl+oVLC/w2TXvAeM17QSSeoKullveOCahBf0u8l+IR
+RZ7NYu16J9gHcHBBseOVstsLCjHy0VLCpO6KC9py7sVla1SncKHXhE3Js1uzeEptU5e/O7rPy3f
t61o73anoP4Veem7l34J+/a+HpTjsIbzWDzan75s9qwpIPRlat6wZ8p3VRZsJd6Nhi3/SoMnb2rH
OazM+SUVazrZ/2twfuNJrkpPMPrFOGFxih/LwQN09K6Xe699LaXfRfy9lVpk6Z/q1RTT4ob6ZHkW
QtT0uQ/cTuwdz8ykbSH0oKlcQVmJjRYP4ScrCpvu0/EIZCmm5WrXQ7o4lrIttdNi3qhrXn/xuv08
j9NoP9nRhiyKvIYtRfjfnuT2WyI+NBJdXl1byfUpN5IJDwrtw6/7mCV3CQAThUDiWZ2y+7nZxC39
kGZhvZMNaGr3h5aOdd3w/B8YoZgPGghiGZbOjfR020zDSuFKk2+sXNoU9ZNMW+D/n5HZmfQzuBOa
K/dOrLx5jWmL+qlOVwaytOW0TwOZna4wV+kqLGPDdF/c8KeAku/1QVzKMXOcJnwAGCYyAjyozqeq
M02zqw0JYcHgC7QSEtbuTW0UmybRtmYF9af6A48tHV7yoiR1LsJgLxt78L6tfMeCL6XSPH0FsY4F
PPH8O0rXU+vQUFmyOKDZX6sp+Q/TDPybUB5iOjXFmj7YQSeS1JViMXlx/VwFDB1KUn+KSsM6tkDr
4q2gFmIE3y4xbzQt7W9pldR4pGnztdrj0vfyjJhCYnbzBQbBDM1YqDtWRq1AtqVNIvzKiiI+0Hdm
2KSu5jvGqAiH67O0aHTazwhrAjKYP5t6uRcDRG96p2i/yN0PqzoVucrd9jtXX65bWjimE/SRoB8u
3NQZ73w5WuTp4i7GUtQr6lYtfP0YyiUdZOvGWok6FgaFzBDCMYgKAIudr7yn5EKjitSBkL8Tiwg8
1XiLLqkr3A168np9WAuvQIpAZIroUQvqZw7qHKxSdemTQGG1Fd8Jekl1WvcTJEbJ7sVw3ILLXgl9
F9w5KApUkSegNH075dlE8noDkSmJTlpa3j4ZI2trou97auD2VUi8reyQRXPTRBLLA1ubB1d+aqZZ
l4rUO+FCK7w/hVo9RKL5xzPKNQe4sHBTfy7q7wqoywtme2AmyMp2seSomYtAQ7nx+3FD+7i9ro6v
Zb32QFxaO4g5KMiwJfGtM6de5L6h15RgoeaM+2A41lVpbYNQ2JmecVMZ6ddCl/5c3y5LsznxBZhJ
KqEwv2eLZ3ii6Cam6ER/lUT5m9QFilu/6GX89z+ww5KRUZKAb85r4nVQGojiN5KTRl9SNdqMTldL
dvXv/eRJpE3MRPYHVAiqEefjkeRCS6O6hUGb+V8NK993o7aF176yCRewxhN6D3gbMGOFiHW2VFkV
VTrZRsmRhXx80rSk3iZEpXupl/qdabXGbujr6o9phQJSBK13ajVzjc67sDunLgMTt0qbGAqzq7OR
o94LBFlyTMpDddTuYzPfm553V1vyzo9+X1/BpXDqzNzsHpVUmmah4CU5RijSP1k75EaxVfufuFAr
jg46F5BOq7g+1fc+Wukr1/j067OXCNaROqLCQAF6rk/QD5JbpBDtnUzKbMPlyhvdQ2eZlCvv8vwQ
i+rvWMhXQGgLB5L7GnrGhKtAk3BWwDcRYKiYfclJUv8VUf70PW2VkyC+Zlq8V/R8BRSztKAaRQsw
1xjU5ufflFLftVoKZvCEtmlIcdfNb4Mi2ieVh+a75q5g05aGR+wFym7SWRTn8gRyNMpipiey4/mb
USQhRK7fK+5aD3WO8jYkqXd9Cy2ODyU54jHEbi4e+fUwNHpWt7KTjY09KVpYt1ocHBOqoom8xvVa
8GxgSP7H2Pypr49dbxZGJTtNC1qllQonTHnPJEHgP9btmqT0QhgLpxyYFqBCHWb97BL09ViODFog
g1KAvUbUTMEawaft9QlctgI4nF3JJT/3OmJUuQ2NbWSn6mrqKoH+V0+DtY7Hl3J3UzECHZvJAnoS
H3K7n95NgDrGplYblolOa7ld1uH4mIrl8MjTvNrxKuDlnWg7L6cRQe4i8Ctk6L6EPWq6fs+l7HuF
cpOLo25ztawpF1+qzXx8HWqEk04DdPeZ1zODfiwLuZMd3x+hCsoIElqHSLdOHZ0zk9hxteRHEzRO
VT6J5iEtDNsb38rkgHgvhLgVoO7SjoaxSw9EQkmEAWc+URDEMBE0HASl7qb6YSWQq7ODS5cZPVox
tbT2VLbpiYp+gYyawvnN5nujVmWyIDmAkJtjxF7bxBEQy+s7bKl+qpPn44B+vJfmLLE4LfOkbTy2
WILwVTbK6rFz/fao9UxvYKbi88gzZpuZ3nvmss4a+KYD8M8TEqGvuqo3p8bs+n05GNJOqoti38uj
tym7Vtmo/LIdli4omRSlSLOO5f3Qudm2cqV4Z5ogd+hlqB9bLdfsNC2kbd3RVlCJkpPfSi7TKn6t
ml7dR03i766Pe8kVmsh6fUhV0/t0dn4LI4vablRlp3BD/9iYouuoeR79Uv3qW5eQLdSl0tz2cams
BEaLhkl7TvhLalPz16kfWUpWe5bsjIK+LxE3Sf10n1f0rEIrQvGGmyyWVl4+SzuJOhvwN0IXcnuz
GEmAQ9z7aqw4PhGv7QU3fQXE4Pp8Lr26EWafukMSm4DfnhmpUrXvgV+zj+j2DVAqRAi022niuxnu
6IJtZxYvkrdQFOw4/AskZsX8kve3cJCoq5BOpPBxflr6zOV261zZEQRzBIKglu9uXBjjRkUp75Rk
ebdvRX3cjaZEQc4Tin3hGdlN5qnmVrOKl1RAJk2X6mjXBWl5W61i3Baenyhgg08A24vkzNyNBZYg
6rIQKo6Um+NzBihmJyu1dsiUbi1/v7TF/tfUBRUjGobUUmJPcUZlp9NsUVdPluyCmctO3Fu38lqX
2qUE5qexEQWfT34XDXopR4ytUfOboWjvhkTcd0Jxz7tiH/LGzmVHUuK9oA8bvyvodfTj+vIvjvgD
1Dyp69GM8PwDAKe0dPcLFFIXZgZjovqai+JWNsbvuY6yQjh6hzRYKyIu3UzTk5tG0VRJAMXPMgq6
6PaCF/KWCpSbqDcPruZt1EG+t8bf9bv3VNRktPs7z8gd2jNtRz6kMLrDgOpCuSZktHSH01qHe4Jr
ElbZPJ3uehZdyEZersaEYtBe3UpwikDfBLu4vR8a0ZZz8UbMHzz9WCbPeuo+euZ30fVWvNvC/ch1
DaONNYDob8ymxDe8KlbUTnLc7J6Vfmx9dzeMLjDEPxE8iOurvrgAk8gmvKPpQp4j8tO+K7rcnR5E
hMuahMRfOhzMPHrvdA2AIYjJfBvU8S6WG6JpxzC8bZp4T31ZPQZpvRNWU8FLbyYDIQUdOQoIoqDB
zzdiO+h+kgm8WkqxeBvlL77q2m6cvFhtstMGtKd707Mtrz/VyrucriEClmYfKYwpy0WJiJ1wbr2J
dL2xSBU7rSDsk+FGqqJdSk9SCqyS9bwy+Qu3CtkfAjLabE/VotkNGrIcZpxHsqMqLTn9YQOB1PZ/
P4UlMNTE7mgkq9fDZqj9DRTqwn0aoCtd/4alT5j0fMiJUxJFCel8vJbehJHaWGx6z6y3aLy7G8uI
vf11Kx/chNlTFOgRwQKFV5Ad8xwl2LkAhmhArN+6B8n7KRnaq0LqWC+p5Sv+TdaXTutu6ed2EovU
dklmNuM+z/O//iAdLLxC3AWbwPudpe2mH5OTlPuHthBPobdWIbx0hCSuJtleXs2IlMxfzbGao1Qc
8Qiqy6YjWN8V3peg3lXKSXTpO2X8uT41C+YIYaAFQTekO/mcValQ9ZbKntg899qp6GEVdqkdS953
QUsri3qqZendWle7BeAhHo46ODksMllkf87XXbL8FPcjyU7sgcPWfya0S0qsraWF9E6+0VF3Gn/F
xW8V0kJCt+ioXsvE/B9foPEigX1FDXt24wEIt4QOajJ9jbpwU40ZtEr3thHdv4P5M5H++kL44nWI
VgjVHzeQuXvTTdu3h+vTf5kjmeYBviVIQQupmNl57/049Ujmy47+JdGMnQ/8bkj2DR1PGks7FtHT
sBY2Lzi4c5MzB5+WmZfQV1kG0tIARY2UYm+Mo/Is12G3Mwcj2aqhmv6u1CbZl7ESb+okMG2hyf+d
jXX+IVNA+OnRmtG1JMDRyo4lhMK+j/3icbDGeK+Wrfh0fZoXHAC2qCrBTeD4s+LntnSBjF6mM+jS
V/ehqgJ+UoO30NqmrbYRqofAekK0MqP7e+4C+M7ATNjjW61vdPch6fdm/8ugwISYJkjcCaSNXNv1
L1y4Cc+/cDYbnudHdVnLZHYy97cKONir94pFry0wr25/k8cvsqTuA/HdNU8JcofZxpPuA2u0G2nt
UxY3JahVEukEAeIcPeLnsVXTRl52RKXq7K57oKf62N2WuWmHmnSSzd9FmB+l7NBrdIis96X0OgTF
ofYNArf9AAgp2pjeSgn6A4t87sMV4jQyUXRwm1pIzZawkPMiE3LeQFXTxq/yEFS71Gv7rTiMd7CD
hIdRC2mYCnDzOWwrC3eSijuvlp6QBIhtFEm+GU3dbS1XNzdF5sfbwDIRRLeqH/wjB7FKkQ5R8lep
NiKKjXH6lEVyct/UcbPtKRpv1DEZTm1TrXVIXZptkPjaFGxN9JnZu2e6gPW2FT7esV1rk+QZnjLJ
KjemmgmbzNQfFcszUjsTJcs2SEpvr++8pRsATtWUjp6SR3OlNBWNSVkZsa+36ragYALe0swDGwKE
MOh2aSVriO8FFC1qaeT8AQ5x6bOes9NoCIZb+KniJHoD66MVy5cefPC2CWL/l5Yaw62itgPiOhUq
01omRpt8VG69SCqPchwM27L0rB9dXksbLyjiP1aGOl4aF/6tULjKymmYzt1s23ER8/RGnmQiUM3u
CRL2cVhIreKI3ngoVBnJuqKRt00fNRsZ6MU/54yQx2F30zAachhx6PnUpH0rhQ38UWpkX2U1oBb4
7zcO1Viqe0C20OGZI5DawCtVL+5Ux00r2AnFtjBNW9Gf9MDdeHFzjCO7er++wy6DWgQ5aA00NcsC
LDzHamZJ1hp5HaoODaS1Y6KI4V3cwI1RfFPaiE0Y7vJGX+s8v1DvAZNkoj01cd+JMGYzqePEajUO
NKccs6+6p54KxX91A+s4Ns0DoGjP6w/VGNzQ/mTFVS2cKF5yFFh5RZESmCdSeiu1Cq01VccqZThC
6ujvwkzrd1bb6/sgEsB8tULwp0y9cmVxJx8426zTJUcjWIqSBHWziN419MZ0edM5cWtBl0jYq2/l
sHKZXsbsdJPgzTBhfDkXcxijmUukakhGO1EphDtvCAzbEgplJR+0NInUOcibg7KnOjhz930iZGE4
aJoj1q3ToUNu+D969+R7/i6HLJdX48s/71JCA+ocwCXRw5xL7eKgqybPEn0CnaTJXowOAZD+wUs2
adSv5GwXTgQVSHD55MQ1KCLT4D+FPnJfeA1JeR0OinwI6OgqFRIasMJBoTex5X+9PrKlo/AR+Ojq
pLkBNPDcXCNVBSV3GqjQp0kdb1DSS4NDlim+LUdPbWPeWuoWUvXmutnLFUSnhhkFSw9BGNmWc6tl
AVJGG1zDSdxu56VSC4CGQNrSS1vsu62u0NfcKvu15keX2xOzGm3ViGAguc0FhyrLHzMecqYjl9Gw
zyUQa1Hona6PbSFbc25ldoUNApiRTE1Npyn8r4qH8LoUPHMetq6Z7ZXKBYpXPHbvigdpzXfAfCJW
8bsNg13er5z5y73El+BeSZ8gfEcC93yaDaEIBbHxTCeHgZkEd+Rn8wG+GLRB31tZ0svL8NzWFMt8
2reuVRWtjtt2Uj98HM2e9ymMvPghp/H5yvlf2LSTLXKBxCaQl+faYFA/1EIrSxNJJ6ZUaIMfQVT1
GzHKo23jlZR2s1K+8RK9R5TDMO70Iurer6/y0lZSiIhIxYDXBqBzPtw+ymA0d5WJZkYLlq6uO2CI
qrqygIsjRSkUjj7bFaXX2V6C76rSeL0xHS986fPc9hNErpWHpEjBtiWH0C3s0aMdzJoaz9Jqkg1B
sIWHuAbI43x4soFsU+4xw1mRFCeqr/2T5ol3ht+Ld4reiStnZsmcquFfP9T1L7qlRkJlpW00mh+X
kyA8dOX3wOcdIa1lF5aW7bOh2S1o9Uo2/BdpZ7YbN7Js7SciwHm4LdYkibJkueXphmi7Zc7zzKf/
v/TBQatY/Itwn77YaKA3FJWZwcwYVqxVVZP90GelSy4Z21sg6zULnJUYgoDxhl7Q5c5Fdj1kU2ra
D1nity5Qo9otFUiGb7vf9WsOBouuHqP1tH2uuDr71uzGum6sByTpilF2J4Qw0y1e7S0ji7ehTBwI
0qLWeohhiWh6WbAx/5+NLE9E63LbLztWkgauWn4AHbOPtjq7KyuhaEpWIYh0VHQvLw/FUUgH1Ql+
oCkKzkPqMzeTuJVe72+fysqzRmTON0OJ7vdU0KWZWh0GI5Iy+cFk4sYJiqeSAX19X6f6FzE+Yjbj
BqRl5bthQhp8PVBYvp2lKuWUz9nM1QM+0DqZxl+WW2j1zok3gta13WM6BW4lwp9rHqJcDsZuymb5
gXisP9tRuk8YwjmG45+DrdH/4xr4HwQikeTl/llolsityv7FRvG9Nis3D53nvh42btW19dCnE3yA
3CBXlTVgSaZa+JjRkmIXWo9h/KkzXv/cFcSgoKiR4Au6uCbePYdhmcil7jTyQ1a1u6mGt6E/9OVb
n3+x291WT1DcxpexPTTmAmqoicIp8fWlsZxAG3QMbhB8aP3Htir2lWnCCne/pZ+9crlBmS7oU7l2
yNGFP75bVawGsxxbrfwgmT90/9dQ/HGKy0Le/f3Fs9MoKoTOA39/nj7Yxd//7e8TMNCmFfHn7+f2
3e/XoOVNzQqmmA4JXC5NZg8Tpz7fPvo19xI4MkGtRi69DA0qIwvrMgZCmxRvqVa5Iz1zJf9528jq
kb8zsribfbRG6POrrKSPUMfun/DjwAj/1uTvBSQZt42tXTPvV7S4o9UmCJK+BaUL1OqkqX/nY7dL
zGRvbAHG1y5QrmiDJ/o3w+zCv7TJRK2So3uA9KVgKP7zOL/omDSP2VY+vOrKAsMKKx+fzJKMy4fx
1dEah7u6oecz78z/wH75m4ELP6NvyxT+4oh0Y1Bms8OZ8yz7W231F3mq7pGeSYOtqdq186FgI+pl
QgVj2aIPJWO2QlpbD6Z2zPSdUZFX7Qp0kG67wdrpiNuZJij0YbQeLr9+G1BNmBH5PBids+s+tIhq
UHdUkMKW5XA36BtB4dp3RL9TANHJXSibXJoroyQsNHLhB8uXnmJ6kfx/DkXy7faiVvANv5F+vDak
9nR1Fzd1FgPeMKxI9FWrxxz9ngh2aOZK7GNr3JtOt2ujYKfU3UtbBN4op3soZG//hLV9haffEaKS
9DuX/FU+MxhRDS/1wwRbid59LuxnITQtT1D67Iv04//N2sItZ7M00UvOgJ5l4a7Wy0MTyMOOSo0d
HCHkPYBsKDai1bXLitoCEsqixACA6PIk5TxJa6U1CFP8k85MkD30JziLBHN0D+b4z9cH0TGZIf4A
cmMRgCONl/QMz8PTVXKMo/PQUUywg2kPvTHgrJ0RbaGZV5cnqB9oVVPZW1o040BTxgJHVUEMqhnK
h3m107IzlUyCzK2++EqXjrce1AujPEL0Y4m+z+aocIyExsRIWA4Ehm9Dd1v7r0FR9pOu7nTkF5tD
H/1suw1HXVsoVyZ5IWJBLHeR9PLcdWoz1IooFs1wQxbBz8GU3HE6EQsebx/j2tcvOG4tWDPEsOri
KVDCXuumAFtm5R/8xPicV6XbNtmGa66bQQSNBg4kN8uIRuiBTInCKINTfNS6XcPpDWm5YWTtfuag
BPs2dydp/KX/U+2qJKJE5WEIKndITgEM7bX9PI8bEPCVNw2yJJCAgsTzmgM+N0uIUESgDknwvBvp
z5zVolEPt09mZTXiGxYlCeoSDCxcrmbWlWks8hFavy4bD4GmNwdtVnZ9MEKFWkob19XKAZF4UMIC
yPobAH5prRgKQwsHAh09/hRbj3PzUs6n2wtaNwFTBJ4NscDy+fTJZjq/4/lMQdjs5MB8zFH6c8Oq
2TifLUOLB3S0m6SsWOyDWf7qoocy/DgZGxH0qglK76I0hZ7CslTd0uRUI7GWac6Zsr7ncdnlWxu2
6mfMy0AfQJH6aiwtkyIpCodQedAUv33MJke/o0325faprLqZGIjRNa4BWV5s1gAq3UiUUnlI9aHd
l76RuJJu+Od2ZoAwckAb3ra3dq+KUBCKF8aNrlHDc+MMRtHlyoM8V93dIEnzXjeq2KUOI1PIkcKD
FWXGSUkqHL2PAUMrarnvpWELgLK2clHVhDIZBlfqi5cu3zoRAYkUEw8gAx6oj43jf+7zvSl1L7eX
LL7URd4ItZbA2NBYpKe/CH1Gasa9NVTKA1iYnVGe/YkHGYUPqyyPuv5629hKlCO6uuC5NKF4vxTv
LYNhGuWG7S0yJnAeJBvgoPl97sq9rX3u7I1rY20Puc25nUDsCbTUYg/bmFsyY2m9spOsH2X2fTAQ
C87/w+f2zswydEsHh4m+gae/sb/0Zu3K4d+Zs7GUtVMinIF4SFCCwsZ2uZTZsasefjNeQq1E36WZ
84OO2uMd4U/n5ghxPc0ojhxun5bYnwvXAGFFJAPyjt4/TZOFazRRLDMZZjsP6jzvVD+4G4L+a9sd
R8e56/VyF83/DEn4+bbRq8uLEoa4VXgiAdwAu71cqVxHel/3qvQgZcWTVN1B/vbiGM0GXex1UV2Y
AUknOt0imVmGo2mZSY7uSw9pVu0V5y/zH73aVYDzmfcIjl1U3Y35RqFuZWXcZHS7kEEEKL/MBfNk
Bqasy6GXAJlAQbntZ+TgNhxly8hiXfA7q1oGoy+Sm83OpDyD05cbT9ja5tHBBRXNeBQVlKXiXB+l
jpxbrGTIP1Bv3RlfHOtbOh6D8b4tfgXZhPLcn7uFqKkCg0O3j8lWse53VZvK1MuizebQE3KYkVPv
GMtyx37jU766Mcj96HZAfCmKDzyhl1aGIKRM35qhR4jlSnKyK5ETU1C463/d9vKr7/nS0DKKlnPb
lBpVC70+9klMvmSR50MsBMxR3kJ0XHsEWTpTIQJGyJquLnjoPgqzNjIvwu2q+dSm8Kf+8R3IH35v
ZHE8faOTvM4YkUL/XnawIDVHRMFv79rqUhjaFFENkg1LOKQ/GXHfx3rmzfbf+ti4eXqfhxsnc926
FUt5Z2SxFDhbE0o5WuZZAQCJbDj0mbWvy+TrZPePTpwpu8Gvd2qnH8IJ1JFWd7AnVR64JHesS+D5
W6nl2qpNkf78FrmjtnLplPqMKk+ohJE3Ot9r2XHF91UxLvvne/veirKwkoQOUqJR5NXmq9GUu0z5
1KlbOjxbS1lENUKvt4yEESd4ieTSVaZ2b0TBxv30m37h8uGieEivlCY/jk9N5XItjRpFRZ3Jmdf0
aDna4XlC9SXRd3RM7S55lLvyUKAxxqilpxRfIvNNS+tj32RHBSxZkr5xsGe50e/UqNzN9bC/vdPX
lwypE+06fiF1R8Z0L3+dI4dDCZCj8Eq9AcaHzN+xU0zYnVuIdieti0637V1F6vQI39tbnKyFarGS
WGHhVeAP9LnZ+93/0cLiWJO0g0JySApvTALXNN+irbjxOhK5XMLiVetlfwoNgyXQB+o7waGCHelN
MT/WhbmnnHQwx424eGvXlsFPkhDtl2nhaYUBB/Vjb8kbu7byMVycy+KicYaiLjofnZVOOY2zg4Tl
vZFEG1CiVSNQ55oo6lAWWI5BTkYUBulYFt5ELdql4fW1L7lD/Lx++3MvE28z2RMfHN3IS69OItRD
rLkqvCycBYt5FOkfmJvYQkOsfDwWT7OGhAy1Bxg8Ls00LczZEbGAh0RrVsofq0L+pTd3IDu32usr
DsCeMeoB9yZV2eXAVT4w0NabeeE5c148+GaoHp2o+Xx711aORzRw4JygJio4Ey+XI4OjLvVML7xY
Dpq7UamDH9CMxruWmsfW5bu2de9tLbZuQB+Dehq2ovlVruo7w/g28pLpkOfeXtRKfCg6RRQfuONo
gC7pcdp+gjOzN/l20CNOeUfdOelOZV27mpbuezlziyp4SkMTHsXn27ZXbooL04sNJRNHAFF18Hch
v4lXqvuUAC4sDm36jxPXOwT+PDSZt+r3qweJ9CIDj4RY1JwvD9LXVCaae9xfHuy9X752cQiThdVv
ldHXvJKMljIl01/UKxfrA12FIlE34TBtqN9rRTHup22l8evwlAOEQUbgHNE0X/q+atdGovtBSchB
E0LKHkar+0AZ4WfElNTO0dWNdGx190Az4yqQcsBTcLl7WtHpuWZxanaE9FcyzcVBSmv7WMhoLN12
kLUNRBxTFJVNQYq8jA2SzjBrLSk9p/JPjdowReUbHQ3522bWVgSGge8a4BYg30UmQTU54xcUpdfY
zxPi6SGhfYPg7G0rK4shmxQ4E0AZZGPiHN9lRW2U2rNWtaWnyydVkbHwH4IVMmXiKHjWGCxfvh9h
i7BPWPeVl0Tls12kD0U4v+lq+Gbk2h+/hwxPgwIn1IVUiFbR5WK6NEtyxYkyL47/loovSDjr1sfb
+3V9KpcmFoffZt3Q9UWceTQvxj7agRJW8tfbNq5vIGyAEqbKBcfxFefLHEZ+jyJB5qFecOebD1X4
Wg2PdvCC4pmMNpL8x54GtJPvFCYmKkPs3eW2qQn/UCnMvLKBTDwwH9LoUWcu9vaqrneOt91gEJch
kN+GLq3YcRGYUj5m3jjqh3F66fV8v1lYuN46jCAAjIYtlQUe3ksjVcWlVplkkUM1u8WI5gGqDHP/
KwpHlyme4tQUWwxd14/ipcnFfdpOamt1PSllbEiuMny2gOpwUMNWLXJ1/xxUkKCkBhO4fB9AF0Tm
KKvYGfRDBvTeYaB0E0i3shraj3SRCfbolxgL/55KHofEtDJPLVMXGTBSjIzsVP60eVTXNw+35ztL
i/ttmjO5bA0sOd2XaHx0hi3Ch2sDwDI0LhyGjlD1XFbLVFtSqFxMPopBZ0Tdj1O0hdG53iwBrhcI
MCqrIMAWj06Sh5pSNoXzgFDrIZE+o+TJDF9+n6vlxid6Pb0nABkgGBibB15PLnPp2NOslLWmVT7t
2n/ydu/In6kXH2fL36noNM/quZfumaKT7OlHSVpctl5Q32ltdEBs4U+/499al1RXoYOBI3Gx6DJ2
ulnrZ8hQJnvwSquH+3agnls78paowzWqgjQAR2SSiAq8iRr65arDOgYAl7Q+Rev2VNpvbRgftLY4
j5J6P2bps4nASTU1uz79EZXza6HGf5z8CNiIKCaju8l85+JFGSBiaUgMpIdS6/eq5kXBa4680u0d
FX/kstjAMpk8JGzhLaa1cbnKsXA0bWgp5VW6f3SgUuZ2DCbnOIXfUc24bev6FgEeLSrWok8JGdbi
grSNutLKPog8GJ1+pNb3XPmY5Mbn20ZWvjwuEJ4w3i5mhJYUSOi1tUllJIEXjVW3n3tLZbRd3+qH
r2ybQ2QJ4Aa8EmO3i6WoaVfNE1VQIDePDN9/0JoPsf5Ryfp7ffpxe0Hi1rs8IRJFOmlI6kGtS7vy
8oTULISjwJeoOtn9PgthIJ1PvtYcUb1x0/LXpgDj9Slhj2lNcUp8YUtipy4klJ1DJ/J0fzrr4ewZ
pfTgMC99e1nLHRRlUHJtxgGF2CP/ermsSB9nK0o6KnZRhrBaI1V7zc7yo1xIxLSwirkxu/GHnxSD
JFQRgBmDL+B/f8scvYs4szhIdRK32Gvye0l5Fe2F9tftdS39DxNC10Dw89HuuuoANX5k5WoSJV5o
dQH0psGnwMi25v+uNw9tNUEpgaOjw7nsJ0SDHTvJ1CaeD1TGpofrW+ph6oefReQjHbXl7UuXEGti
1gnmFkAZFstanFWv5bIBhY5nNdQb4x2VuMj6dnvfltHTbxto5whhIVx92bywOjuKa2dMvByN8QlC
f9Cz5vjMkOxu7P7K6l1ff/9zi8yp8ZYQdpJULcpyMxx/WWknqVfWys+6i+bnuNCHJ5uLfV81dXwX
+uZ0GquhOSVVs0WGsvysxXp5VSDuIONnFH3h/zD/y3Utx6mnOwxGx619Ljvja2sP+24YT9p8vxn0
rO0wWCT4Kvm6YdpaPGhj3eqRCsuLZ89qs2d+TXP9oT3qcmXtUimJXSPVikNWy8i1MGS+8b1fRREs
mPwYgCLXGOWvJYRO6qTOHo0UgY/OJliNqvpkoJGG3CUlSqsZypPcltUhUcvurJROPO6CMXbu8nHs
tF1u5tMBWu3+pWj99CHK6uIlzeTo+bZLrHy8DH5aArL5G3uyuGv7wPDjTFNSb0yt5JBKev09NaR6
o15wRc/xeyuErguT8WC2ltO7sMXktlLZqee/FuWv+AlcVXEy/4IDy39MVLcc3fJNk86317ZyZwhs
LeAqwhk+scVH7Gi+rc4Kx18qv+r+LfygSvfZp/j1tpUVt76wsojQ9M4qMpoXqZfkDwHBUVLuFOsv
aE8qI93JW2wO5uJt/J+N/HdNi0/Y0FqUVGIt9drMGN1BrQNIEQz54Kca1KFNG+xvr27lIqSpz1w5
ny5sAsvgog+SBBCKmnpTAVEW7/19pm80cdeOiWVB6CEG8vlrl3etkSZdwxeUekVXhi6awc4jSVF4
nyup9VyoKYpx9VakuXZooAm4DAmrKRgvbFLZidokwx87/3k6OLt5p8w/w+pX/HZ7+1ZuINjNqceQ
sejUlRZ2JjusZKsmDW96icmyINBf0C1oHks/rw7TIBl3VCjDD1Mh/QCdt9XnWbUuSPhEzszo+sJZ
pIRZS/gWMq8akyNk69OurL5ZFTjQ+tCjvjI34fc82fCYNQ8luKYu6FDCIqC/PM5BHyrwciaVBx+J
ehp58J379Sf7cHtn1xyTFxqNYoJ5GM7Ef38X2OSRgaRYjZm0vW9gOdCCx3Krt/wbR/4+EhVfGxLS
YGlEvgB68tJI1Af64GRl7k3lcxSh8BjILsSZcfNRk3dyDt1Rccw6msrfax/RyvKpcCCVdw61GeyG
GEkYXwNk2VpuPkZPzfBVCc9+H96X81bGurYb73+o+Mbe7UZX8vP7uMk9DV5BuqK7WTvOSbax59dH
S5IB0Yclxhbgt194s9xV0zAlAG3U/jV50ciFZyU9Qyi69VxcL0cQy/MqQJrGTP3y82yrDpBWKefe
iC6uAkmHpPyoungnz4UrJs+NAUBJG74qySdblsi/E6BwSL52xjGU/rntaCvPuOCCRmIeryVuWiZx
+cCkxmT6ADLqY5cf/A8pmnzzP1F2z8N9DNvhnM1qwojvgz3+UxrRx0qr3cn8NUTH27/k+tLihxD6
sv0ilF8KJlRjHVdQn+VelST1MdFmXM62aldJu+4kG7F2aELTP+R5uxUOrxw8lkW6LESh4Tq4dC9t
TmNTjePcS2YJkd9T1bl1umvau9sLXDMDQwQ4TjEHQO3r0kwm8ULIY5V7spGmBMHQC+vFY52GbrSV
ma/tpUkgagDPA3mtiKvz3QfjTLQCnJIPZqwhBDIAeHW9p/kPsLWAM6i+GVuC5yshEDB8HlLBjgc8
dolunO10AhoS5l5a3RlydZSGN4uFxd+RitDQX05PKbxwgWco52FjGPQKJss9/N72MnlnOMZvQbLl
iE3/dMJTo1DLDL6lVbv3o11VfOzGn0V/DLbEvjbtLi4Mfy7jJC6w69jm0RqcfdY8F+Gdcu/gR4Xm
zh0cU9P3AhLp2560doGgnEnXSDRbqBheHm+sFnPeTzWfilTHbpjkMW1MygdKU2y1QdY8iQ4a+ECo
utnmhSeF+jQwQIOMX2RA7IcEgXTqGP+HIn+Yj4XTxofYtDooj/Jq43O5kuwSx/rO9FKnasiqOQV7
mnuBabhaor865vd2OCoIlfZ6e6e05g7Y0wyX1ydn2pNqDON9pH4Z6/TRN+vT1D5Tsz2rz2ZFwnH7
AK6Kicvftjh6S480izl0jt65V619o5yDEGS0ICk5BtOzg3ayi1Lm6Li3DYvtvnyy2RMSdkqYAvJo
LO6Qtm5NR0oGrqr81EWFW0xPc3Ys0vwU7qrY2dVzs2Hx2teECgVHAQ6NOsuydQi99qh2EMB4cToj
71wHD74jIxkWVufbS7u+Ht8bok66cOpaa1Q9aQEG9faDn1hfAhhBat12a/lw29J1VigsCRAiyjyi
NXFpCdb4gdSVrrXThT9I6Tu3T7NwI1BccZFLKwsXaTqzC1uzB4JiObzwLVQCb05VuYTR7lTMu9Co
D0oHma90gEa42ZWGvlEQWT06So2CNxXY/u9f+O4VMPRhlkaxo5bzSnWsVh5l9fX2Vl5nNywSOk7R
TzDI28RWvzMxJZpexZ2MidbA+b4o8Sen6dyovrdhgbtta9VB3tkSy31nK/Tbyi4DbLXQGGiHSQnd
oDr8h4TtckmLYNMO7DrLJqXwzOiXHcbUM15SygaSuTkkf/0xX1paXONTl2R5maqgNLri1Fn5Y2yN
9Q6xsp0K4q/Pj/6kPE1asIH83jqzxZXeDJDwpyYLrGf9MfX1sxX3e2M4k9og376BflxfI9eGhToV
IHpxqO8OrVHGAAyhgbHxlx/9Y6DsiI4c/qFkkWs9j8qw4SXrq/vX4OL48pm29FSxqYrxAyW+xq7c
5s7Xn8yX2964/n1D9/W/K1ucntnzDIewt3hx5HWfDcn+a2oPQ/x9qvvTPJwdYjwn6e5II3okVjaM
r15h74wvzhC+uFQhRSg94Jv5LiqbZCcZCQXAGoDTLjCnr5YyUeME7WQd4sSB0Umroi++acZ7M4vz
e7uV4LmSYJbc+GXi8rx8oXBqMeYliPnpLS5uBEPLGieauHRC+xTpX1H+1fzRNT81g9vK31RU7+3y
9J9sokwNJbAuRlIuncxJkXxtjJGb4TjJxsF3vvbVJ9U+mdqLNLwG89tYbdx7a/sPawuSv1QBGDlY
XO6lojR+n3EXzWX+HDrOY6tMh9urWvtyKGXTphXlo6tx00FOx27IbfzLOrd8mkP2EHaDO8jPmZ/u
wvZ7pW90U1Zd+r3JxbejzVBGxpnPPnZf5XZ0ldon0lMglHegnc5kOCSbve7Aoxq92M1LOPl/ylcD
RQWyMP8uevFROUEVtZEugULVj1Z7nyRGCK9Ds0us7IFyxX7e4ncQj8bSXVUQnCT8cGYZy/BGlykv
mj5L1tNz1/tumJ2pq27EUGsvF8Ov8IMBsKYSuIjaxjnP7bEHWzsa/6Cp6aPmgnpNYGx9B8Lrlov5
vRDSaMZglxmm3AfhTBuJwCZI97b61XFTpXAVBJVhSz+pP/riUwtZ720/XakgkIWQuvI003dhkOny
65MnvaylWS+84LMk3dOLy3bxXzIEGXm+106TMu6qf/zoWFWnanJHfd90G7ehcIrlsnVRwmWYX5RZ
F2+M1o3agNxi6aXE3236FHX6DlFdN4tOqvZYBlsKumv2oAYliadWwbEujjMbGqOXAq307LF9LepX
vYge8/RrXobgOZ3z2LQfb2/xmpMS9RNp/S70L7EhSmmUhVOElaeimPRhUKfuLh2s+7SelPNtS1dg
WfEBotsiUgxaJgxUXR6mUs9JbkMiC9D8WyHFrm9/jf3H2LdQdJeOZWXcx3nLi7Zxn6460Xu7i2ej
0e1ZDNRUILrGo57t+8x2JQdy+1d2VYGiuUK9J/gapEflBfJ/s3iqg9bttlxJ3HALV6LbC70d0+SO
YC66XH5vxiidDvyMxBn2DHfH6GorcMtoQmuj2IiN1u5b2JgQrwD9+XtI/tJaMvXZ1IxY0ykGETdT
qY++zQZdUmu+k2O4EedHyWbyN5kOk5Ge28ra+Akr6xX8qECBeK1p1C6+3URP88wessbrhhfhvmiF
THeh8hRD7Xnbs1Y+GppUfDPAmwQrlHq51kgP5Rmlo8Yb7A+tNO619LGRWzef7+vx3IZ3t61d+7Hg
0QL5D8aNHil1qUtzaFmFSZOVoZcG39W03ydn23Yd6LFT1dpFCDaX5Qdf2fDiqydbGFVUYhCAFqTL
i92MpCR3jHYIPTmRk8Pcq7knTYC9rb5OHvNMLVym7BK305qnJpmjjTrY1VlSeRMFE+jXBEfiElgS
pr45F6MYSkyz2BuYKnQTPfMPTmXV98EQmLtk6rKNeO8qECIGQuCPEQgCPqBViw8mHkvdTnPwRoUq
u5WvfBubfmtUYGVhgLAFgh/4N71m8d/f5RBaYtuzXTIHyfl9irRqZ07PdI6lSn9WtvSi1xwH6BSc
bwqBF0nL4gLsO3myjVxhF+MvdWeS/n2wqlP6ECT79CFr5/NYvm34qviTF5eO2MN3Jhd3X6D2ElOy
Yg/L8YVpXRovrRuNxt6cWsYxSaej9tj540d5RN/Ccmf9LUuS0+1fIQ7q6kfwkIupAUStltOMfRPP
5aSyyU047dJsdiPr4wxnx20r11eeWOs7Mwt/mZI2zylcc5bNSS1qaIuLnYPMsxJ9jPaPSrfPi5d6
3kEEdNvwVQi2sLu4Dwo1GyTY9JlEVt9CG2GuUXeHaJfVW3za/58VMsQNFAoOcWOxQmeWgzafmSpM
bBRBohJedGKgyHXm4pMSK5ELsPybUk4/izbKXK1wgMeE+V/wSpnPf75mijMWxLRQTF6N9iV1OOZT
xZrBYNwb0cG2+4MzzDtpw87aHQBBIcxYmiUez8Xedg7KT01hh56RlM2pK9Qv1qBXGxfN1fvBAb43
srgE4qxQYm0yWEydvJmDW/ws0fkNFNgwonJvll3s/ofdo0RIjieYDLXFg9U1iRaNKqty5Odk+uZY
pWuZbqt+um3muovAwn4z8TDUxUu8BA7ZRmCC/hoir+j3oXWirO3G8X0vI+Hxaa52k+pKzyrTAbfN
rm0nCazAPDLlwIDq5Z0a6FGeG/BZe4l8DscjpWTrR+27crEbij8loKXXSV/1X1sL/xi60E+iDFtK
UboDNLebUKg1D3xvYeEcgT+q0zhhwWHMSmKuKu02YBxr16PoDQuOSbAGy8mTFIUHexKnxKyaO5rf
DaN08+ZPC7a/N+pfI4uHQFZrQ5IllhEGr3pHviRXO+ZhDrePfn2z/rWyOPrUd9J80qfImxNjF3Uf
NyuoWwYW5+3rZsGExgyJgBpAmPqxQSb+/7aExXlrdduyBpbQWXwhDhOK0UaTXvzG5XOoEsxxefIa
Elhdfh+SooSJanMUlWK5lTod8tg+OM33qtw4jdUPUWTOqO4C91jOGfUGbAVVJma/bf0OUZjPjvbU
aC/c6mQ3ymOfTOfbe7fqye8MLlY2yJMVm6SsnmK9BoAoqvpxMLcGA694C8Q3T0woo0ECxhSq3sv9
g8M/G9XGjLx0Og4f55/Z3qweHP9+Lj8aqe5N2mf668mT9DMIS6rO+9trFOe/PL331hcu3oQp3D50
6Dy5+VvrbYbZZagsHu3hLZv+y+1G0YXAGzgQ/DQLW05YhEbu68LbTWdXJEO2Zz7O3FjR2jfFEy74
Wkw8wVyUOA2gNopRapGHFNTZceL7CRHg25u25vKMuDAhCExNFKsujyxvm85AWCLyIlne6QhMfzWn
z9Cs37aykiMBN9EALepQPIG4v7Qy2FqktoGPFTQq8x0xyhExaJf2ETovu3nqXS3cJCgUu7P0h/dG
F0tDNswodROj2fSd8uXgyzvQql9M5c0MpiONujt/iyJmNZEQFQQThA/Ud0sIV2KgBFA0YexZ40iY
e0KSzZoiWF1Dmqcf6RzsYmg8h60KxpVekfjyGPFk5p0qBtno4m4smqZCBR3f17gXI53OQJeproX6
FTWMKvgwfZGUp8qv7lWhkeiqP7K7vjrWb7H5F93SDZ9aO23BygNpGBOBV0AUtWmaSK7YeHV4rYR0
iGbTJnRraACh6wZQCvXshsm1C1UMn/KtgH+8QvOUQZxEoHliD5mHexNtOqt7hKusCp1j8Jz9uO3N
q9Ebo0tiJlUsc3l9R0rXSUWXxl6vQeSZma5htr8Cv99NOiLlSfUsnnPNSR4D/1vUbE37rCYb1D0V
UUUCg7lEl4ZNmUhj0MRe3Y5nefjIaOfPCD2NAhG84bWtXWP/ukW5vbrB7CsUMBRdabpcfsFMZOZl
Hw+xZxifndk/I1ydO56u/y3d9fWmHvvacyUQ3PAsEKVSpbq0Bpu8Ax1iH3tFlrpjeKwgeHKr8BzZ
B/Ou/zxqJ+CRxefGelSpiMIgcPuAVx34nXmxGe9qD4nl+LOB6KKnPuoTcjCMSuaPlvUXoUBpGrtq
y5/Wbqr3y128zvFoD0pCr8DLG+0tjq1TXmZ3rf3sF6brG3f++CHQdmq6FYVs7LKtXi5T7fty7huW
GSTRTpa+9/1TXW1Et6t+w+tCmUqQWi1FLGW9ELKmU+wlxSnTP87gOJ3mRRsejekJIPRG+rb2YIpp
9/+1tji4eajMPLVZka9n3SExrJp7sNuqaq5ZEdhnwT4m/HNxXE0Z0npAfdNDDM4VU/V/TJglrnO6
GtARoPosaG4vT8ZA5ETXI4frTH/r0met/JVtRUurT8Z7G8snQ6shg218Tt9GhKgrXTTJj4Wfntpg
Opf+fC91zTka2o/oyD3ZTvihHxC1Sse9NE8nTakOgWK/zt2TtBXnr7klwxsaxQUIGq8Y0JqkkScp
CxLm/et9rZwyq3DjrSHUK7HG31v8r5XfL/m7b1zv/caAXifxlPouin8pY3i27LPD9z5O/fMI7VJo
Oq7al26cgxXShnOouJk/ITZa7tI5+2uQrF3etSfNL45z2ZK36eekkg5BXB9aS3ty5PrRr9JPTuLv
+qY63L6iVuI2Zk+Y7iMuJIlY8puUykBrKGuhiStnwMJwqGihqzJcusXmtxbSMDlMj4/3nFbpMtTN
2lEfR8ibPLmtzoWdPjU1EnEHB7qH5LXT9k2PYEpq7W+vb8UJ8H8m8Zk1YmLt6hub0lo1sybyAira
dR8eNRNERzFvVLE2zCwj7CnQk6bLWjKW9j7s473AF7WQq//5YuhLkOdBfoNQjrhQ3vkaB9kpMTBn
r8F/Dp38tpl9r7gDbY9/LYh1vrNQSU7R6g25cTrnD3AV32f2eKzr6fPcycfbi1m50REthJOVmi6h
7pIR269npmZVEn01PSR9tLcnRTuk47zv4sNoNumpR33rtsmVzA6TpJZippBwa5EHRQOMe4rD/g3j
IQcpVSfDIe7AZjn5meLPxiOyZW3xLNI9QWdPUiOvtebx5AeWs5cyB4R+Nr51BhKyqPNupc4rEYeY
QwavRwAryIwvz68p9VINCjLnqlZf8iE8KoHvSq10HmflUJVSJMqD0rhF3LHqNkyE8tKImb4l91Oq
ZrVvNAZVoXj4ORrzyVHD/ZCkhZvQy799iGufGhPCTI3jPFRXFjmgTOVRtxMyTSOWT3Fx387JIas2
WptrsTEDHf9aWXxqQ9UDlZ3ZyFDvTkxKHou/w/5k2p6ifU+zU26hGmSGu6CZ3OZPtTx4UiBZEIwr
6KLytCzcFNEQyTQq2nDa/DYHH/8cf7T4+4sY3NL8pu0H/n4Q/TLk75uXiNibRcLMVw2gE5g5r++S
yqe3G8uZ0NL2mrL6OwsZXx1VZ4tQf83l3htZhGitkaWFUQKfi5Q7SqpJqPM9Pdvdr9vetvYR0w2F
yQeCO8bgF2YmtDLztGMtY+yZ9XSSA2mnAqhi2k+KtyKW3/i2q517Z20REYaJ1fl2QnktDgf4YhS/
aPdTGCjMMLbInHZqf8jkpP2rYMxqtupeIBuGD12XG/tByZr9kA+vdoKy+O1NWD3Qf3/WEiJnz3Vh
ARWk6hcF0v8j7cx240aWbv1EBDgPt2QNKrlkSW3L0w1hd8uc55lP/380cLarUkQR9mn0nQFFZTIy
MjJixVrewDDkIanlesPKWuwCGQNHM5GLzRbcsu/ysW27ii9a6h+KNDlIo+9G6uCaHRzNuluq+n27
xSi58n0RfmB6iTwRajxxml1pQ2UpQRC5UH5o++Rd05RPXcc4RLtAGsLg7vZWrkSvK3vCpWDZ2VhV
Ffb4ym5It9sKHqbqL+LxlRUhRoYMNBahgpXSedBHNIh/wqTUmRtvstW1EKJAMy07J/KP6bC8JnJF
8RLJu7vUiE+qK9sbTvF2NkiB3BoxIJitZXjiHGHDOljEzUQnEDdxFx/yIDo1Uhg8NW2xn+JIcaMk
Lw6FVfxM+iQ5x2ZFpVgLPk+1Np+asdvCGP7CCwhHlN8DNyRUYgwBiAUMMzAiPUu5fgInfZeb1b0c
fC8T/3MUJQcnNF2z1I6Jlp+YuWO8x+VR5NrpAYX1o5UkC/n/Vzk2f9x2qlUnpoaLprqxzGIKYQPZ
zLKVJ4fLqizu+1S9k+ferULjpEDlXsfF8bY5821851ZauLOAqSy9h+skQ4mN1keNg8wNGXrmZoZd
qn3R+o1a70rQwQp5GqgyUAWifHfV6HrczZRAke3uUL4xLI8By60a40oWemVFiO8AU+xcVyFUqZ17
yx48vdGO/vzUyLFrwMPZRhuJxfqn+r0q4VNpVhOTY0eUaIz2XWyWL0n6rUyfZBMK6LDeyEBvLo5R
XSGRyJRa52FONTPWVCbvEzcCVy5/6YrHRA29zSfeL9aAN2cD8AtXP9JTVKKuHaPX7bGoK+w5bRDt
48yqkFAJC2+qEsmd+jz+2MEdgiZUku6rGGB7YFdfRq0ZkNWOdNi9Gh/OXbZeb6uf00jFMwghppij
PvNwOsebx+G7kTaIWCn5pzCckp2Vxf47ykW224QahEjJ5FNpm6Ppk9OVvtcrQfg4D4GyQwQ68coq
hcqy6hmeccbC00dzPCshmFcdEvi9EgySm+u1CdZU0zYC2eqhAdVB0ROYDLwB13vDYbI7ygQxA5zP
SnDWprtU7lFv+puzeWFG8Gezb2uzmDATxP6+1l7qwfIC9WmMP92OAaux/7cdUXRADbRJ81XsWOiI
jBGazw8FNbnbRlYPCzUJg8AGwFCMtXozdC0DvZTh6n+cVEZgo2NSwXatV3MLTrlqymJmfnlXw3Yk
fJ4UGKAUIY9yhnNFA2mQN5abWcjAlfeV+TeRjacS71BmxkGlXbuCOveZrw+U/buOrLVJdAuZZ//l
9t6tfqALI4IjIFOf1ZZMkp+P71vj1SjuyyjciC+rm4Y+0yJxaTNQKmxawEubxIDMmAG1cK7dOVVc
RpLdQj4PWzpva/UjRKeAFSOCQkJgCLdOUMIZMxNdmLCPdfiN5vfWUMnHAA2WXTB1kUcj/EG3J303
dWPpjrZS/oXPL7VEYD0UU6knXX830w7LPKnpl1RBu8sT07XyH5W28d3Wmt/MOrGbSFLR+BOb31oF
qjaEMO9cDu9SmZk/Xrvntn0au9TN1AomXmafCt3T2PAke447+zAYrTsaTxZadH/uRARces8AU5ez
cb3irohNfwz5LQpUkDvS4sor0vSxb7aYMda8lSF68EQOc+c8G68NQV3oq0yBR+d+Vl9nP3f2WiR1
u4hzsb+9pJVXBpfTQgjhwNf2FmZbtGNYWlCN+UXy0pfduZwec/kUzqrXNF+K8Emat0TZ1q5hdvCX
qPFCCCrsojF2yVg3Iw+bJDhkd7WTu4wGToHq+VPg+lsgwrWb5tKc4KZh1hZqrSg8MSLrpDjZRwRi
qE4rlVvL0ekvdvP30kQBgF4twNX1LM0uPgF6c8MB9gkHsTYoMJ61cN7JWw3EtaYp4FpyDApAAJVF
n8zbKornSObVMR4MJUHSndbdP7Yy7m0nc9N4F6JX/VhFW7OBa/kog9PQCNJQWLB21y6aK6rZo0pC
kl1FwU8KBq23SCX9RYy5tCI8gmH4mYd+YHVwltyV2q4M48PcblHGrbnIpRXhUZWlkDx0iKGfLXX6
pjaups73jGh4kb7VH1k72HT+GVHgUuXVJNx1Dc4R6jL5rk9OfNdk2Q9AS7IHDe5fFCmYRCC/AuDC
bS2SSIyVnfX+kvmYs93uszkJd2lTbQ3vr3rBbytiCVmdAkvSdF4lkvYKWZlnGdJGzF19YdKyAP5L
o8R+wyDe5n6iaC2VLaPaO/YxaA/Fiyy9rwJoId457Ws3nqb/QMYZ05c4yL109rLipDZPt0/22t0O
MTtBkmYD3r640EUnQJulrrWqEhRUcoqG4BAWpyp635vTQQu38Elr7gjCgwjJ6BAQYCFiSVZdt2VN
K6D3s2PfeF+zNPCi3tzY2dUlwTDNxDkTporI+VRXrZmiNA2Qh1r/LJ8t40tSU4Exvtb+3e3dW3N7
5CRhvoD5ccler3cvQ/ErTBbEVT7W/5iV8U9YtHeG9PoXVqhDAOEAFsXw2rWVKeSvtqDCz1kLfwQP
q+GDNW2p2K9WYJhupOv0i7zYEa6vbkjkZkzpY4z1vqKkoUGlajgfE9P2stxx0+nOyY5meAT66uba
vSRbh9vLXHMPWFBgIAWaY0M8fL3MRK5jtZ/YTKuOO0BfzgG5mWnHAHztBlIQboy4vzW3sFqRiiyY
PPrywq7OneRnpUPm3I6V17fMcFUDErQPslFu3J6rlojDNBpsJKesxYsuztjcOVZQ1eA1+oFKStqB
PZajej8ChPH/VG2E6pCMpAmjMKDKGAcUQ74tlXljkKsnAz3pWNHiu7zIIOUzI8e1rcQ+/ulHu7Yn
ZHTzwund9B1NDAkQmfNTy3/i/5tQ27cHbTEDkRvzA7wNREq1tq6CotfBhbC+73TYn/ImfS8F6Rbk
faUhBFkdVWLuMUKILs4R+bmd2XnAepQ0d9Ug9KxMdk0S4SqIyRmhRnLiu7QBxNF878pTW1r72xu6
kvjwCxZWJtifTe0Nm46cNzpCa3hLGu3bukQOlXQr3gVVxpEMXV8PvR65Gr3aG5vN+7VtRpaBl96y
yW9Emg2L1ZZjSyWpk/ZGfWd/LQHHUdUBvroLp3/HaVcZvceQtcZOdAlzFf59nKmfN/ZgSbKuK0xU
gXlogotc5g5FPVjZyYrBz/kKQd4CidO9BpLqMdkvTUDTv+96lKq7czhvPHRXvz6VTggbIPIFlSm8
dBFvBy0pcXp0yXDl+l/IX/ZhOB5VZzx0YfEQt/lTGh1Upcd4+s3Ipy0VjreXFyvnibRgBelfi4jQ
uuz9Kg5lHp/T8B622IPqND+40T7DlvzQ9PrXjZ1eotybnaY8QQ8UolZNFYJuN8Og5KDzeK7lYge+
4j6ShsCdSvsf48WOvUb+XI8ng/FAN5F/3La9utSlAwpij3MtjgVahHTftxSOWrizUbCGcQRhcFeK
Oq/aaiO+zeeWtsJvW0uIvgjBmTlrwWTpDJ539r+to7uRIv1zeznLTr3ZSZCOC00imymWlqa87nnG
8uVmLkitlfb2eCx6pieU10h6sKXOLYo/Tj9YFduHVBZzJzjs9ao0c57kcDa5WAzOh/kN+Lqidrvb
61r9TBdGln+/2Lq4LspZLy1S4cwp9rFjBvvekd25SWK3tNrQratNYqS1G5OeuPwLsqqCAL+2WceI
3kmZEZ9H9VMuh66dfLLGbwX9zz9fG4O41Hk0WPfIGK/tRIyHlGqN94+sZEeDuD9PvtGjOddHnjok
/wEtVTZsrlS4KG9RG2a+Yrlp3qQDfthPmQPqcEBq5fM4PZkhGJUo8LTc8cb03q6eM2tjNGltQ3Ua
nOgV4SZ45/VCYX/re81W4zPUDpLk+THFJelJL7aEtNac5dKO4CxzYkL3DFHiuR/rH3LxoUnCo/OZ
4a7DJPnORqK/eIF44hhCpZW8FHpMW/h66AqrYz5kybmavw2BD0nu6JbSh066V9vQm8bX286ydjle
mhP2sOROpDGeAwEcDLcYnm3GRDan1NaiyKURYQMbBz2ZtF5anL0DGP/JH9KdMj4b486x9wn6nvIm
Bmbtsr00KRy2XGrHsc4xGRTHvL6Lg09Mhbo95R2p/tw2R8X4Es/68+3NXHXIi28n3DslE2Zj1qYJ
jzSGDpR/LG54RXmcu63mwlvWiEUy2aGLuzAhkukLBZ2uURO/nYuEkZVjbTJc0aZuMDiVy+X+OEnR
MTLM/YhGb52ckG08KNm8Lz4YzEPMcvFO9ruNJGPNjZjMQq99AcW90VoYlbQ1JKNOzpP8YOkvJMyb
yJ+1zf31mqeKjeyauGQdnehoTI3kzPvJVfqfy6h20Jiuqmzt7pq7UsWmhm2hXsq8znVcgdTckarZ
TM5F6urhKeiVd20eIFGdunV+r83Jx00K/+VPiqd+GSRe/lukHYQXR29pk9xoenKutdGNydA3G5wr
+JxlfnO5y3kYEi+FwFLXjj9EFfV4O3g00TmNpYcF2TvsEI+Y3yll68kaVcEXII/7Zjh05kb3eHWJ
XOy/aBoWoOb1rlahNJZZwA2RdHZ+CEvpJXf8LfD7mh/yvvifEeEE6mE0BQwBkev7+UGrE7e2Rm97
DHPDzK/b8CJ9CJrKaW2NVD5t1FMwPlNHudv2w1UrNPGXiXrAaGLyVZbOYCuZxmJmQFy5YkMolCvf
JafbGvZYu3R4WANwZsp3wV9ef5vS6eg52KQmpZR6A0TIoUMbSjdCnmSOcuyaQHaDMtyg3Vo90VAF
MEKIO0LUeG01iAyqw/Jyf9enSbLQTnmeOz5X9VfLW1g0GIWTGYwQ6gcan6vOl+UB+bmLNeuOiRoj
5mkQaYesmKC62MqHVj/dhUXhPMtAnVGDIImtkumkVcdugtfG2Mh/Vr+axQuAAYGFulu4BBYVIr/t
8Y/E/AKurjkY/kkZPlUll0/9dPtqWz29S1FXo5pmExavv1UbpnVGxZWWrDW0T0GmSo9FVnX721ZW
PQL0F0IiuOIb/v7egG+1Cm3KV2rlUdj3AN5DLfVUbEmYa2sxnhFdRO4g/ViGWK7XI+Pws0pCfrab
wf7aSomxm3xYa+nIhvf+gjKO54D3ajCf4ypWPYZRQlfXO/Nd2Ut7SmzmTk4z/a4alZdQUiymo9T0
gNpHelImjdEAv5x3aK+gM9OOxoF5Etm1I0otxZz+02f14FpJF+70UC0f+5jfEYydAr9LGd2N6RB5
hQkwQS7MaU9POTn2RRa+C/jLrhbTcncYlt24wZfDJt5AC/sTjy9mzUgprjeEwejKLox50RlNPkyt
/oE3tPmcJijFVmUQfg2lekvad93kIijAuwGIpuC/UaYkshajlFPuCqe5H62vQf0qacFpMF5u+9Wa
98IX4IDopeLGIMf14hIDKHtTsDi9siNaicnH2q82NnD1CUTX4dcIAgMpYjmPKketdNKE8I+t3o3t
58Spn2S62854rJy7LB9cOa3cLvp4e20rNW5i84Vd4c6L+KtS75A7hIVUuoOcvMyI0jyWBgzk2Rjk
z0EexLAoDtNusA3p5KvKlzxQtN04ZeWJjtOfU87wg2BeAeBOtQ1uwevdlppGaVHfwqdjYKj1Kc1A
g2f7jtXfXvpauCDdRoJaRoSaJ9O1oSjUp8RprOQMN5BMGVFpW9f6Hr7etrKaOS0oESZ/Fh0xkRou
Nawk7oc+OffWv/WeQkiqd1+lvL1D9wEWH8o7k/1g9BB+wpRgpW6fb7EHrUV6HurU84mxoK2Ew9lr
PXMvqk+0QpEzZviqhhelrD5NiFg2JslisbGza/cXtzIPawbjSYSFcE9pIdKVDFEnJYIrw5Gj/0Cv
vs+Sraf1ih2FGxn1BdpaaM4Kdhq9t3LT6dNzVv4E5sPEQDls3JIrTkKLCRQ8BsD7ityQQZQktmQu
ckGpdZj6hwXo2siv2yCf5coQIujSAEQDDiEz2riCN1Id6bWwoaMVxy/WcK8NkzfT1XdggpXDXW7u
0siri/2QIkH7718kvlfGl42+yEjhBZnjknN/Tgf/WBv7QVaP9ny4fRJWAvaVEeFrjR30mmaJEaP8
SNjOpH/k8TOk3s7GO3qtXUDzET/nsWGgTChsZejLnZVKTM+XAJQ1F6Z3PwHf2n5q0n1QuWXqWmb2
mFkboPA1V7k0KyQFqik1qRHRILdi69COoMGSUT0rZvfd7MMtArmVM80aIdNc3vDLkPf1FzP5YIFm
sMZENU9xcyTXVvLgkN45xqGxjn/+5bhnSe051LADCH1BPfJ9o1wQnA3q7zESN7xw903xHMkjI8kb
J251ZRfGhK+XpdAB+D24CS2c3htW8xB0X02r30V1hXJWchj0LWaf1Q8HbSWw/aW/IBbN7IDMv8xB
JcYNzciprNpjZwLoy2tdcWPAWXe3t3PdHs8yVHHBkYsoSCeWUt3pwfMFyunbKY4JkeOWOMvavU6V
h27nUk4lJxZOmxyNgdpYBY8y5ZNclmg/ILIQfVCrL6F+GrpToIZumvokkq+VfpfVn2+vcS00X5oX
cqYpj6Y59UvYDhCVcEHtIX0xf6Dn+89tOyuZOMtc9G94fJK4CoeuRII8AAsANlL7qsvGOy1u7+oM
FuvvlfKUxtm+b/9Y2kGBpPLCpHD0AvAN9GkAQwJYanaM+b3qLX3PzKw21rYWMC8NCVE50DJpVjI+
4RTXRxQsdiVia62NHppmVq4Er8HtvVx+uHgFXdoTXGaOJB9U5uKXzDpF+j+d/d9tA+tO8ftjCU4h
D52j+IuB8qPRhV5ZfNCNjSC85Q9LdLm4yaoYjFRf4Xd5B0FSGj3rXbOT5SeGP7UkhULmpxZuVfxW
l8UjhBenCemAITiEX8mJPytL2aixfkx+n3i+4j+M49YQ9Or30chClunIBRx+vTajSg07b5dW7Phi
dneS8eEvPg/jC2g+wpcEO+n134/CriDZp103MIaWGTR+aLTLfXG4bWat/Axk8LcdIcP35SmRzIHK
g6Rgyj9kCePBYPV/8sA4DpZK16nSvbS2vwI7bN28eTIS8CHqeM6W0U1g3bd/0Fo8pui8lA2WyVOx
6ypBJikZM78ndl6a8kdLiqcPT3qykZesusmFGeF4ZYE5tAxWUXDJ92BiPTTTvDTd6pZvWRHOmDXq
Ux4WLEaDfG8XSeZzF+W9uzkeunrQIPXDV3jTUHy+dhY81J9nzhIEM77zLp4c29MyyFerBIWKohvq
Y+009qlQq52k1FurXEsSuNuoagJ7hIpZSBLikA6GltGlTNNpX1vtKTJab2j6Q1Z+VJtj8ecDf0uF
7Lc94ZpxRuZ1LAl7FnxFupR4BWUys/x82xGXPRMD8KUVIZAUZaPkUOhxmZkje+g8zI3zaLbtfe+U
d3Hy50U5OvPMMEBbu4B7hXACds+ZYv4/1/ose0UWjJ42KvPu9prWChvUhZiHgOXYQXhKMFMWBU0t
mahSGQUqu3dSsatVr7aH42zmuylNd8zV7xgO2wgza6f60q5w3Eo4ZiTgAKBis/dOf2yz5uAw4Eph
7fYC1w7cpR0hakrOkLf9sj61Sd1Y+i4H8t5OFPcvrECouvDZQ5QtvmmGEpL30ZDoIjvlcQC4bGb6
dqt11QEvrIhu7kDOIM8QxxjKJxNanhYJwyGV98X02mgvt1e0agseVQjXGDwCIH0dQCSglfpEMe1M
W9CAKR6SFy2J5B3qtfGRtMcgE0+a422jax+LKdElaHEDKSKUPch9BUdAllzRX6kyeWnPLNzfBHqd
1H7hA4ScX4Rq+SwXRW264qOuvO8N+X3QGu/HydlID1fXAiRuoTeieiW+yoJBG7uyLen1y9mCrIGh
Eq7/jb7bqhG45xk8gg6eJV1/Ja3X6VjKA2uhdlW9j7McrY/Iu/1VfnHtiIEPPnQuX6gTIMgRfEGe
Gr2xtCg9yzWS52k/D149K1+VqZAbd/ZNnwQho5RsNuF+9DvbA6FdeoUOgkhu/Xu6MKWnWVN+jPVB
AiJoOm7AA2jXazOsI2PP1NSkzR9v/+q1O4g5YHBiMtcg8LTrrWn7OA76mrQvMN913Qvj4I9q07tO
v7AavQ5avb9tb+1TMOTMFOVCV08kvbZXyUFRdAot0Az9wF2PAss7DZCC69TxliTKuinGg5dxVhnY
7LWpOR06BWQ61yuadU1meSEcSc4WtnItQsMX/z8rS4S4yNVrjf5IqmOlUfOdnUC2PaWe032fze7D
X2wdX8pk8zAogqcaVYE5fGHDa6PvBgTtwfNmAW91MYwMULuDxYRe+fVizLSrprTlNjXilwlKTguW
TtN53sxE1vIuOAT/Z0c4kLrTJJI6c61lnbY3ysjTpcqrJMhYRtsLJ9lzIGAaw40NXL3FmWMBQsFk
xqKheb28KQqMZhq45SYYnMP0cYBWLCi9sR/uzDyCw+1fNbA8aH+26FWXP/wmNJDiAT8lPUcb69pw
WagxOjVE7DSOUUr4iaDLX1yti0LM/7OwHIYLNwT1rNdhQyY7+i/M9Pso7wzdp9sOuHbZgXChXQ2w
E4iBsIqG+v8USSAGk9I+zMXgjvqjHxwtHTQrivC3ja1uGTgaah/MYABivV5QaDIEHkzcP3Ygo0id
5U9FkW6MCvxiVhC/C3+alI5WK1FJMGKNZj20dUybxnh20GGEQrKJ7g+j/V1S923xSf8Q656cfvbr
fTy5RkPvEXcZdyXsLomaH24veW1/GdLEQaGDR1VDOH2d1M7TmIJ76+V8n2fPal/sJidx7ex52FQT
XYuO8LlpoAMRvKAjeL2/hQ+pCvSsuOQJHXW3ch4Yq9n4hmvHfDlsi1QS7G1icj4pTumPjLOfuxZx
qBige5buy1p2k16pWVa60zLawYY0bhhecx7gS4s+G/tI1fd6ca2ZtEpFY/UsD/mHnG82jMnpLz7W
hQkhhCUdbG6Sz0NYtj0IaT8oxkOs1YccAenR0rz/P2PCyctshrwkA/SGlh6SoTzXgavV0SHQxzOs
DRvG1lKCy80TQonUjUoT+wtUhNlaI513JuQO6ZDtLf99k+b7VFX3t5f3yxHenEOK8tSSf83UC1lI
Vjg1KICGfkrDM87Np6zovEbKyI/kUJU+52Zex25qIyvmyp0CyC9WmnZXTIX6Q89aiOAjaBBLBjrC
7l8G55unbEqimEmKKTqUMzN2hV8Pr4FTZ5FrNb78MRytyF9GHfynLlVsn8Pd19GDlKTjxgt19aCh
9Q7qGTS3KaYhQJaSpEMt+hwgKM+TKmjvBmWrlLBqRIesi+Y+6GqRWdsP5kCeJkKH5CeuOgNQr1xZ
/377M62eKsDNS/WOXPpXk/jijsmkNDeNBECpOvjRu8iap30xGn9OEAc8zpIxYzMMirDQ9dmNbSeJ
UO7k+ea8JPF7K6zdNty4yVZXcmFDCH4yKoN6HvHqaIYMYt0il9wqspvd7f1ai+cLyx0iIgAB3vAr
jNMUTmYKiDKNsgkB9K7xUiufT1I/F++kQT6rBpPyt22uOcKlzeXfL76R0sl53LQgIap8OMxy+ZBR
W2rq8a+Wxgg30/40EsSmtRI1TT0MwA5CXdv5dryrYn2nyvmT08kI62wQP64tisoL0vKgUWETERZl
jXkQpC0vq6p4AoVOgcLYS3Gxv711a58Lphna8CCiuIAFK2Wk5UbWS2ydwXQiwzKIGebOu17OzmWx
JWi8uiQQa7TOFvDym+t3jngvzABEfAR4FXTMB8vtzL9Z0YUR4RqUTNPnSapy/xajF/dIo0SHWWM6
0bd3Wvd8e/vWV0T7CozhMnOxvC0uPK+YmEWoQlyil+sFRj9GtduPf/GSZ4rtf0aWb3hhJC6cZIDr
B1Jg6DTi2T9GvbEz5GjDvbfWItxHfTZPTVADtB6M2CsZ9rGz5hhtDW+sRaGLxbxlnTUQSK5YjG00
Xt81sONvNJJW17Fw1HB4ZJWjer1dxuAbhW8tLh1Dd+L8iOME5pOtNG/VislsFAPGC2JGeNMredUi
48U6DPlnXj8EDHqRr2+kdFtGhE9SRinciqkN3H/BvhsPi5jH5pTG4qNiHgLOmEk9ME7qWx16pDzs
JgNklIWfte5nrh0R9Ku2tNm3rAi3jzLZURgOIeFMech3dayQ2Tz1/cZ5XLfCsBUwHCog4hx03fOY
QAshPTdGfqeG90nrHLT06BTfb5/7ZePf7tlvO4KPBXYEUViZpOdFzU11PLlE2WGANs9CgkL7kUIX
sXl/rw10LqwGXDzKcrfKQpLQZpCsIoyanvP5aV6whjCkSc0pbb1fA6yy2+iv5fyxgmSn0vT97RWv
1hF4aANnAqALaHPx1YsoZCay0jgxVd9S96HbltOjHk3vrb7ZZyCbpsfOCFygGOSU+UZgWvmotExR
JuKKAjYjVtDnUAmncazSczwYd7zz9a46pMldHh9vL3Hdjk0jGOoP+KqFFVazVMaVUqdnW5deRr35
3g/WKZ+C+4I8d+Nkr9y7rOm3LSGmq1ViTIWFrb4iDmZR27uqFj/VafKcjGCBqi1Cn5W4C0JgmQdf
qs40xK4/X6ZpVVPofD45/DxbnWvHh9u7t3IkrgwIK0rttNHGlst9hhy+2yMhdQyyk/0E6uJg1s1R
31JBX18RRR7Gj6jciZS9Zd0aSqou91Vgvkqq8cQA5sfba1o1wfw0QELEe+hXXm/a2Mh+Jckc83zM
7nrbOITjBmZqy8Ly7xenCu1Ex6+gODzb9K4pcLZ+ueFpK3cIofD3GgSvDiNTy0D0pGdTfa5oF6b1
f1TsN4ysfXxqpwDbqKIu8PrrZci13OuU8sFzyv0yQILe9+TcLdKziwSQPjwrk/zBUMO7299n7cRe
mhV8bpzadMgBgJ1D/0FuXiWdeg6UbsFWKXMt+JG2/l6fcNuPlHtiU2V98UKj6ucqxLst04y9ET2l
xmM6KY9T5HzLB92k4eFnG2+BlerElXkhDwiUvtPVEvO1/zinH/thcGe3m0pEkpHY9Tesre8qBTLe
bwsVjOD1Ud+EaalhTYcca25cVd9J6X1ubMG41zyTgI50E2BjHlTCqtLQaqxgievMVxCQEuuzRfHF
zrcCxaqdZapvma1lPaJzljSxoSxJz639Ygf2rnNOQ7k1BrB2kBcJesSXmSphNPn6BCiTVPtSy2I0
Scp3WUW1SoqNLdmatWsDXlnyTeRLKOYLh3lqc7VQYAQ9N4q584dnX36qlPs663fqFrZybUEEDops
lowYi0jQm0lDbmWtkp6dsqh34Nvhly6SaaPutvZtAGigPQysiBMm+Jo0q0Yf+aC04ygdXc3/OqvR
LnUYk78dKdY2DiS/9quSg8ahkDtNWmqGrcpqMuW+rOM7AOFmcFRky3OSrTf12s4xbAn4ge9Enib6
tRYl1Wz02bmpggPt3aUacXs1qxZ4r7NnqspcgLCaVJXIQENi+kJUI5WTm291j9diAMLI/7MgpOtZ
2Y+GlmT0dZvvTZLd591POX0JrHQjgq99/0s7wvePO80Z6uV2Wlay9HBq+AI2HoRrawFBCkoMTW0c
TdgtO+mmLmFS+qz62lGqkQVvwsPcfvOLrYHDVUsQfQJgp+ap/xLeubjNq6yorU4h0mjyp6J6csjL
Iy1ynczacOe1bQMkD0T+F5e52FEOndZHw3NMz1Z730TaiW+TbMbNNS+7NCL4cVG3SRm3nM3ANEjt
75t2i91sdRka/Gn8h3i0yB4R653fdz0WBlidWuY/G+N1c1xyy4gQ/rVAkUw1Y6/0CKXK7udyXpxh
2N0+kltWhFRk0PsgaRhUP5d5UOzS3ra80a4a2CliZyNmrsUypp+MRfdw4YFZfsqFl6Wy70j5HGdn
p55NNCXr4b8mKG03DGXpecrz773ZqRsOt+rZ4BdgbFuoTsU6ITTTjL6lSUacRjSZad06gYIx73fm
8Hp7I9csQXan4hWoO71R4oikUKqKnNkxxUCMI4dN8hlCF+gbNqaQF+8VnvBgH5cBRBC5i56PsIv9
NOalkWXLg2gc3iXfi+EdqBCv0xbNVG+zzLJ2msC60/+HmA5CJCGiwsQw5ZpdZbjh5M6m7nZbreq1
LJHOI3GHphJ3nRDn1AbC1qBmRUnlu11S7XPzS/QV2iUbFbHtGa7VpJie2dK9giSTQ3y9g9lMTlBm
Bfb85qnJwueCkk4gwxEfm5I7pj+C/OcQHRS46f/cRS4NC1tZ94wyZg2Gm7A+IsnmTlF/8LPndAvn
snaooWdYkMVQJ7Cnwgrlch4bYJBAl1lJ5E3dfR/8vL2YdRtLz4cSh4adaxuaEYc2MNuMOYhgPiwy
gl6tWT+NSQn2ty2tefzCmYOHUEiBR+TaEsSbpZL3WLLHdgATpvRkjga4D6ceZSh0gvah883qbq5a
5dvcq1uV+dWVLowGuAwJpegvbSClNhVVPptdejYcJcXs6VsAqLXwwRjz/4wIviHZAzETyZJzFAzH
IBh3Q/8c2erT5nzhWhQ2Ua1idAV+b0WEDaUJhHuV4TPjGiKuWz80NjTCsuTuNy6WNTvEjKWcCZWe
KeJ3jNZscrvXiVNqsAvzF7/6qaf9oW3gCOo3srEVIm9VhX9raWVYACREAGSfRX2EVsYyuNudrd6E
eaIuPDtHI6QN9xMYIiAM43FwXpMmOYSDet92xhdHHb0q2SIOWV047BQ2lw6DzoZwMGS/Hzo1DvNz
J98PoXboUFqw8net8cEf9NPto7FiizSEuiosyfSlxC5vZIyTXcnw10qlYz5WkwzrWZBlaMqCarSa
rIBFq0g3zqOyahUMzhI8GU43hDejkVltpAV1dAbh5vmfCuOQme7ouJX6yCzb3tGiJyV+SKWeCfJv
48CTX/msFN2+ZRYm39JRXjk4GpVBlINge2CcTjg45uBIndFDnqs67SE/GE3omtIxqrZGjNftLMVc
IhCxVbg1csMI5VyFzHz04+oA9K5x0fsc9+AmhzuwotXG+Vm5d+GuYMYHVmJemOKtKEnNMDts9Hnq
QP7PiZ/vutFQN6ysxLYrK8LuMZ0YWUywIX08fRgQEw2jQ26mG166agRG6qV/BqhXrLINpdWEej2g
zlfnR0t9ykqm+rdYQ1e/z4WRxWkvsssyy8nz7Z4qF6Dk+KOvvSKOoP35k4yaz8LvCswNVmPB8+HD
m0vFYiW9qt0n8v51njy7TjYKWb9yKiHHuzIjhJBoMlBr9KF6D5LQS5T7xHyMdOlYGpM3tPoHOHGg
RX1W8pdJPjkM1DvNuPOrZqer72HndOu9MzIT/B3lefRRa+2Os3yWkuZUDDFgnEfjBNhh35XS3m8e
7C15j7WvDRXcIksDvBp+iesPkRVq0Lc6FMJSd+RS95KEnLHV//wxoS2zwRA3gIp7UxgZM4X69mIl
1zw/vXdm2LWe/Pazbn388xBLIAcHSlWFhsnidxd+pYwW7Nwd1VPDmEE02MF/dRupu9nPpKMBTcrO
XqR0bttc3cILm4Ivz6E0pE3H4gjmnpl9H5X76C+4axhghfJzYR03QP1dr8tox0FVU6aeKTO6bfbA
JGFhHYPD7ZWsRTGQi4RmXsqUMpbc/2L3+gnawchiRD3KfTdtfoTa8baBte6idmlByA6lsW9S1V+m
t83kSDX1YI6t28sfU7Xaj5lGw+i+Np71fmdZhZv3f94Hwbr9a4wAwJhYOQn0upfjlIlZqwqYI0jz
chdC6LLhDyvCz8sf581H9ASa5ghh2vTzijuiZmBQOhjxN5jR9sz13ZWdm7h6EyE4ZbnUVPNpBw3A
P/pwRxnXTPoDyGJknXbTZv1rLQW4/EGC9zjZ6DdBAJLeggegBhk1Kt6o/h9p57Uct7J06SdCBLy5
BdrRipREGd4gtCUR3ns8/Xylf+acbhDTmK0J3akjmKiqrKyqzJVrWZ6OJNQ8bpwf68MXvS34EMyu
5mIPGmGYyWGXs8ZogJZ+spvpJU/8b6GNUOOD9pD/M6rQmfQHKJsP44PyUZ4OgSJomFLkrK473OrI
z75lsTereJJQfWXFTXNnzT8HiQb+4lSYbplsVafWmFxA9sLjQtIcypFl81CqkeI2BhowfPk5j22w
da2bKA9SdetP1sEPIhRNdpbzuYz2Y3maRMP90G/kG9Zi0fk3LFY6pCqlZ4I7bgqyneC3NUxvU4ZV
bNLlgcfrDmQ3+WcHSMdlmHCieqrGmXYJ2He47ajqbZPfDtk/snbf9z9Mf6tIIP7eO3vcmYmx4lG3
JKgx5jJ3coOJJQ9ZRaSJU+QuUZigs+G6t6wlG6DCQzhA5De4C2qXIwvi0pco+dIenvTIzn2sFMsT
uVw/Kj2nB9lFsOJl8HHDrAgI7wYIOQFvf14F3CMvzWZaEltIGwlSXedQzamHUKlf/xpqV7lPYufB
mV+UfL6NN+5HayQQcJRB/mCKKwBZt0u7ihyWWjrAkeeoP2NknyOt2BsG0oXFXR4GuzrUqbBObhvA
SjTPrhk1Jy7WG8/B1dU9+4iFN41+HsWNQeuIbH2ljOwNNKgALL6Jt3ji1043MmJA3AQ1Ctybi9GO
JoQJQrnYj4zfRVkPXijF1oYLraTHyJ6QaVZ4aQkOuEsjVlzYsR3EBAFLvpl0kdJ2x+dgVOj46V2/
2Zi8tf0Owb8lgIE40PL6ZtlRLMpnbMVBi7y88h+cNH3za38rqK8FUpjlIb8kJ8yuX5xpkxkETiLT
v9Rq9clQ+l2W3c0QoVSeEt6l031Q5W5kPqrOF/hK6uGQyuap6RE/+xwoW+W8tYVEf4WsNF9EpF24
7VgMcg3pDc2uWpnc2FYb76OgUTbu9WtRDjdBvg1me7BQC7/Mi1mbylGHnbz3j2Eq7fMIRFDY7NBJ
d9v8tqn659gq/yKAg45DSo02UG5hC/+htQ5IFum6+7C3PTpVrDKB6e94PeCsTeC5EfH72T1PUQpd
GUAC3c/1czl/0cMtSrE/HDXLiHZuYbFE/szbzyiYvND5UJjdzqfJwMiKW5mGmNya3SwQ74AM4ukw
+xAnDxI3EbjAkL48llk7gNfUXZ4l8FlFt0ZhPcbDPkjng64dG4h3lPrUqgcr2sL6rzn5+VcvljyZ
agnwulhyuIaLfTDarp++RqnXJn9RW+N5AmUSzBKgfpawBBpcjKRwCL10MezE3UAiO5Eqh79YaHBF
5Co5W4BlXS70TO9Hn/h/SFBtMDmRJyUbWfK1AASn5n8sLBZaapR5HFumrFBAVwymZ4f3BfIz18ex
bgVqYZ6O4gK/GEcX6GnWNewKa7R2PV3n4jk8ThvbYi12Q3v9HyuLsWSRX4WOwbbI5gfVN3bO8Jv0
dI/Igqrucjn497wiCO2Bvae4Dv2etfC2YphGPXPoc4ryR1ID2Zg8dBAgUIwP/mb6KNWSCYMNkxrD
pRtEtZ/kjQ8zjOAgmDjznOFlm1FYfO+7PX9mZTEehjoXliDdCLtyn3bTs92LfP/t3GzBotdCs8hW
kDoWtLu62Mdn8csyk7q1fBYqhZ08p+5UGZ6RfgPVVurJXun3JFuuO+BqZDizKFznzGKUW4EURmyk
puh3vqoeJgfZMbsPTkUbfq39raztqisiDofwqtD2fLdiRZJVieCcSfLaccewNk6j2dzkeVK6VRpE
uwF/OqZjvHUFXt1pZ4YXixhCgTBGOee8KboZugdV/w1c9G/8EVJm+BKFXM8SaxtRiPdnHyIT39GO
gD4SXseN+fwXS0YnMkUTot87ZZrADxsQr8QMahtup8U341ennzlViqOTbFHUr9U04Ekm8wu/rS7A
+pcOoud+37QScdAuka9X5hOcCw73957yUOqihxc+yLeZC09perTMvbVFBray+UCfgG5ipLzL/lAo
nDloGGiSYqSoA8RSyuM6KL9VYQWFFirHflBsXFJWjQHZAqxKlg3xn8vBWl09polEu9ogT/lurNPe
K9pM29k0YqNujTLY9aVctQdjI9hasZ7LC1+U2MZgDC3dNqMG7LxXbrOp8eQ536tR+PO6rZUNAJgK
yb0/Qu72n3LK2URmla2WMpuPShjAuiAdSRfQ6bHTSz/eeCtsmVoElWYq4lCi7e9e8XlXRp2rjLFb
K8n++oiE6y3iMqIp4rZBd7nghLxcLSmd+qyzAGXXQz+RbLMPVTh8v25jJSIT+WmI0h2eI+gAXNoI
hyC3SgOYtF4hzUJf1p0cJPu52GuNsi+i7Dvdoa30dt3o2vxRsYTEHmJ5ekoWe25CKRrxcpvrGlDV
pH5NySVK0s11IyuRWEjPiHc5KT1gV5cjy8zailveGfdt0HiJox7k4KNxG8IJLL3MWwnKlWMGXIXY
UzRowo67mMZs6kxJnjFW5F8yqDqjVy323SHOPIAH18e1OnngSAGrCYaSd43cZVnLNHwxrrjQ3MCX
5CNV/cwr62naXTe1OqozU4s3jTSnPAVK/DyiDCe3r8PwcbI/1J3lVuXW+bXm7EAwhSAZdArksi+X
q+vLLs0GhuUEH3sTRArUktdHs5YkIsILkg0bFW964C9NxMkQWoNGqKVlwA2ciqvhRAV78pJUcqNm
PkbZL4PcnyNvoezX4iBi01CI4BrvdZCoZYWoSdH22kzp57Qb0ccqbqPY2Ud/URaiSvtfS+JLzqJg
j9RFF5s0uwZtXXpKZKKM6I+qZxupvOEda454bmoRnrTZjseioMetCt/K7A31E1u/vb5k6/PG6czG
Im+5JKOozcxJC4vRyHrsFZAJWsVtXgSHqNsIFmveR3O1oEKCKRYxg8tpq7Wki5Mc9uIeViz4LqQ4
O14fyh9c/DKaQ+7Dq9Eh5cP16dKEUw4SXN2iISV1G63Zq/ui8MC4BCdr/jREb3N+E1NPQZJnQICl
/NrCMzN7VfqKgpYb38bBDYT4IbDxjQ9bW0bIc0BxAxakSr1YxmmS2rqx+S7LhsFD+j3+P7Btr00v
eVlSwfROEbgWXjlU2mj1lkMgyScy+ArAnq2U6Fq4PzexGIYfqGi2IZN532bxKVAfpnjwTKSk8uyD
Hwe3vubLrgJmY6w+t7XtVp+SYmdM1rFQkp0WfjSiu7rcKv6tfhPhhlWnosQF73LJJ63sE5TygMha
xYNqfgqnX0pc3am59lhr+g38fVsgLjHKd05GEVDctQRmdjHRqTyrPU38tPMUT4pSHUrrVyeyYNmd
mb1cd+i1sokuoGI4M8lojvHL0Y1SpphBQvupr+KvenziuuAhOXCKZPuYTM2uLUn8dA/jpHt2FD3n
zfhkt/ZXMEGH65+yFiYYLohquiugVVnsXt1PSnWUCK+d9myEg6uOX/sSzp+P182sEZDr5PfI/vB0
JfSJrXQWXJVaR1fFIhHdVfonx6h/OUF7p6eoOczRZ1vfJck+D9zIr62dUpun69bX9im3Wy4Zon2d
GHJpvOmkTK2g6LhPtKM/W17VhoexyDYOyTUH+sOYzb3T4JWuXloJtEkzINsFepH0rhlXEtiGHIw6
kLmy13+GjbSRrV0dFowQ8O6wfgT5S4OKOgRQoOgU4ckkio7vynlV7Q0HuW7EWJaHHCnxiTxGRDXx
Ts5uB/Ok2Bv5tLUQB1L4f4+Dqbsch2TO3ZAKMIHU3yI+4W7LS60uzZmFhffNoR+SzsD7TMQkNDq+
oUH6lXS38O5uOMHWWBaxNJZ91GWoS9zP9kMBhfkUbkTrtVfH2WT9QRucbSS9D0F7+gxl7lxytUV0
aAy33+XTm2Z/CrsNaxurv0ymjqGkj5EqlkbaVWF5QL1mX5kbEIXVRAL4WQFXIpHwjr6iDvPQDGL2
pyyRfR5V15lVlHytY++QIq8nSJ2+IQAYptlz1FkUtdMjOo9H28x6t022ivmrS3j2NYt9bI9q2E42
Hm9FPdLwo/VRL7WtyvmWkYVHFkOiOKPMkItc2U/Vy5RJ++tBb8vC4jzrdKOtMgcLTv6aDXeFvJWR
XI/pZxO18HVgRaExdFiQtC9xp+/9+GaKO7ir9+Rao+FWCftdkcWeDe/49bH9XzzmT21OFDaXu6CO
kEV3hAD3oCat7OWdYape1CVd5JVjlis7Wy4mgyicTIML4/PwHCs2HMXVbM3QOxVaeepUJY+Ofg5J
/d5pIxLRTq5tdcetHa/ABkhA83yh5Wdx0JvKrJqawP7Uie8BxHH96eAP1a6Xfm/MiPDK5fXl3NLi
IJf7SLODKaCk3KRebIKucR5i6fP4sQVj96I7rmKyWeCd05RP102vjhHCawSNQYKSDLkM30bjpFKu
CRpyNXOjWFPc3nYQ4NZumf5gI3+0di80z4yJ38/Cn4baZt+NgFvCaH6dhkC7sfJRPEND2at6WDwm
qP4O9lRv3fVX4y68u3Dkku7RjYVh1BZqI8yoOrf+Pw4X32j4MKn3wXCogw8xyWlynNendXWkZwYX
T+7UUCQ0gDE4NcMRCgDS348j3S2hwnvOMHbhvPFiXI31NlgQcsfAsZbrOFdwFpEpZk+9xVp+OynN
F1MBNnR9WKupBAiOxUwCzoZn+3IFB+pCk1VgJgcEjxBNqP4souMkpa5SP4GYdIuKkulW7XHNSWmF
Zt0AZJLZWmxEv1b9LHFwUroy6va5LG+VInC74cvG6MS7ZLkNz+0s3i3xjCx7HWNnyr/UZIcfdK8M
3SiFAsqLHvOdbP0DN7zJuXbd8Or4APGIx4vBs2Ixq84cybE1M6tO/QwGyhlfYae2uo2TWmzld6MD
I63DDQrIbYlKmoAgBH7WUhIyUM7sPBMiRmc3B0hcbqTqViM8cBIAhYBAGdMiqhR0qOWZRv1O+2TB
QWAfBmrSdvRlVJRDb6serye3oypqdTrNBJ6fPBjZjwyY8fV5XX2qWXTLkS8Em6DYIu6eBZxYzswx
9hmyApt++SswD1W57zsv/xbJrzX9EuY8ug6qKplxP2u3W6nYNfQo9HhUV6DmRmrk3dsli1LbGEXd
qNS9LvmpT6Or00aXD6fhLYsPAwSHw40y3o7Or42hr642bTgC0kN6e9luLdshIkAh9R3V7l2ceSy+
R4jCgRKQ9FPRyYc2OwKcEXBKNrrX6s9yW7nzVLqCfWWLsmktAINRE+yfNE8D171ciNzRUqNMBUok
yW03rZHwLpxPUQupmpMkwz5OEccbqMvQR5N835gKcXq+c/wz44vTNWnLupZKaqHwXe3CWvmsa9/7
4J7q880c649NV7lhFuyLt3CLy2F1Y9ORgCQpcHL6Dy+Hzf0qKNqOijnUMq39ENnog3wYt3rl1iZX
lJaR5CO9y3Py0kpeRLWJnA7hse7vgii/VcuOkVWfq1Dl4Gl/zLXyTdKyn9fndc3Dzs0uoqXfzFT+
Z8yqx5aSYVBme8nPXd+qHtqp29jKa+cb5TQ8GfZugd64HONkalLZzsxkUr7BKFfAbWlFG/F/7dCm
uYEuVLFn1eUtodHTMJS4auMZgVdo3zlq9CLfJfF+gqI9KbY0ENaEY2iKB3MMDFd0si3CpKxWxf8U
zUuj8qLmR1DBWFE1CHU9O6culQ5lyJO32kNr7jZTdKpUnlftvLdL+0cZyhsv+dUppsYN3B2qDtJK
l1PcSXKqSyHrqem1KykviQZWztpCxqw+PGgMQPMH9B/RcXE1Gqa4VNEgZE9EVLlvujZx5cQCsdTv
+ngPzF0vvShHe3vjkF0dHgh30WhMaWzJ34K6i5GFLeSrWW8LkhBjNHeDv+Gmq6MDYYyCM/1rWFmM
TlVaNdXKjoJYFBV3do6KeKLB8u/4cnzTzmp74OWl3U0l/1XY37WhgmyfN/Gn63tzrYmOHCXlA5Hg
pjQnItPZydfWfexIvKnu++kpSHZ1NKCnVyFLcbKsfTHvDUl7gIiqmptdkIffVf3k6w8SdL6FYMht
g9P171mb/PPPWXg6jLtGTSkcGiwrPnXA7OfxJZe2fGstENISCrgUiDBo1kWgn1spH4aKUyZrrL3l
vE5jfVdYwPZMOjWb4NFSK7cq/qLBXDSi/sfqIvymqZlOCeyQ96X1lqm9Z4MumL9Yo+Zm2ewRIb3r
c7l2qIBNIuUGFQDHyuIsnZrRbgMV7nUneaE7+4AUmF2FXmdv3OJW1wymFjCrfyBsizULosYP7Il4
IOlvoQRBECx+rbqV6Vi1QloZ4CoUbFx/Lx01IOHW9i31z6JJH4zuN6mkQzD/vj5la0cVYqf/MSI+
4mw3TFVWVZ0oU+tW403Vmww/lP40Z7t8qDciwKoPnplazFreJFEnxwUqvIP2VaEJOjO7/VjrN1aK
0ICs39j+uI/izbi66hVndhcHJOTqiDoBt7oPGv9XSyLWiMZfsyndzTJx/Pp0rh5c/6P3aMG4BADg
cj5rGrKsQCjC9O1eD5/l0ZPNpzw72P2HPPhhwx5vzw+WFaIG/BDI3wJSfQX3/DHdetiveg/PQnCW
fz5kseON0lEHXVTPyyj2FPVFNRO3nI/XhytccHl/ZAvQyMabxuB5fTlaJwGVFPR4jxIEO/oeyGWa
G16zunpnJharN839ZEo9XhM04WNtGjurbg6hpf8SgsbXR7M6ZWemFieUXxX60IvRRM2bXIJADH+X
W50L6zZo9YfHjM7GZXexUQLXlgX+qZZzz5Z+13bhcqb/zUD+a2Sx9qnTZmXHfru352fBdS73D/20
1R6xGjnM/xpZBPchmyY9QqPknjIrImnHUvqsUL+e0Vkqgu9/MyD4sXi0kWFZAvhVuZ9AL+AEtQJo
rH4pLd2tkw1PW10aGy4UQYcCQk04+1ko7KNs6ENxQYH7fnDpUupP9lj4B4SXnP9PU+JTzkwNRaoo
fsHc+fmXvMt2Q/U8gZm/Pmnie99tTqrrYGhMgFzLlqCpjvLO1wYgJrX1Msz2b2mzX3Y1neGISu8f
vlUaOS4HklmhqWcN4hWZFdATGfaPip7d5YhWBG13iLL2qWWb0h34IJWkqfu9iT44cIpwl2jB/WD6
G5mc1TU8+57FGoKE7v3QBLXRiPLK8Aw/VJl8uT6vKxGJerrGex39NJJ9i6BX5z3j7PCTvOtOo2zH
R5gei12YWpM7yFtUjmudXRfmFgGwVJ2iD0aWMSuHQ14TLoZ/lFl+seXhqxB8CNObxLqRGmRXsmwP
u+UuUjbiiTCx8CQ6DmhhoS3JBBGzWGVp9HUznxC2L2LUOWF8N6TOq+V5jzjjUzw+h+O/P1cuDC6W
MTFDeYKsCkQbfN0ANKxpr/u5vWFlJYJdWFnswgahFT3XGdZUvMHOXx4UREkpMZRbsM21bNeFJeFS
Z/ude0YXtxTH4JT4GJrPZTTsOu1hPiXGE5x5O71AVOehBX/b9RtB4P9iGvySeLlCxLxYO0i4bDlp
oNmNzE8Jp3NQ0m3Du/KYKNHehtgA8vMHe/o4mupjVm3BfVf2IwM36TUDAum8a2rLxxhYcQK5/txn
u6S9TUC6SenH6xty5WJJAR9gOBBfiKW0xbltlylgapuqWfQGH0r97Ot3qYHm9XyvctvLzN/Xzf3B
ib7bDv+1py/uePAiB7Xc0zQbZochvwnvk1P43KW7bvgg14mLHLxFnlr9PNEwqNB7BO6++aUYH/zU
y41dMLjluFc+SEdlq89tJeIDM2CjipKcSCRcutkIvBVNuon3lv5GtrywN0a+umHo06DSoKKj8k4+
N+5Y61CkgUblLhy+RJBQh7vAeAOqvIFLX2s9ZyxcXYHv0FblLPy2VAMSBhFvR0UBg/Z1yHaK/kVt
Z3eqIZLLPsPdskt1694uAq83D/n4ITQOVd3tJG7bpvm6pVCz/kEGfdKCv4mKy+KDIj40HB0+CHoh
VEbNcpc80np6CNTXLv+YpneV5VAi3EGrGOkv6q7sXmf9FMJw7mR/oftF7QAdDlbCoZNTLNRZPLHk
MJmniP6cEVysYXx3thJ+q1vqzMDi0JlrTcmdEU/ymy+dPR2HarzR7Fuj+lnr9vdR+5LSEXF9W62G
ijOTi12sxPhB2WMyT1/06DaIe+pL2u66kbUyHVsDsSuLsgNFfvEVZzNHiCqUOANonpdoo6QkTveJ
41gHVUZCR3ba9gAuaHYDeaQWqkv+sVeifuPcWZ1ceBGhqqLGD5/N5Tdk5lAN5FOJV+UP7StetOeZ
mMsghLTZs63n60NePbzZR5RaUJR9xzvWy5ofZKjP3NPC/CExuh2SO24znIw+v02eRrntNhZyNQqd
GVxsFF8uwlobyY707UMgtAWULfdfnUCR0KdLhgzeMlGaRKViJDZKgYIENk5/ZJ2nNF7+j5ns/bz0
EAHbGNK6QQMUOqklMJSLiB+XMe8S0cprGSjJlvp9PM57PU73QSZ5sbHT5X2ob2EC1jKmKM2r5GRp
+aQTaLHLqzYOuzgI0Q8S1OFVpkSeNZbmrlNT/5h1EH+1szbDtW0da8OJT6o11R8nJ4g2/HV10wBS
hz8WrC7ny+L6YslpQxWK+eZUNY9KIe8V7a03hkNWP9fdq+Lfh+nGJXvNieDoFy8xUgtQfl/ukcF3
Wn2EQPQemm83rN5U8/v1bbFWAYWi4f9YgN3l0kI7yV1tN7QylL0b6/kPddiPd3LXf8+L/mZsP6gU
bsYvQf4S0Oowy4DAzY2duXo3o2WUrDgIcLIni0/Qq4ZYJHR9zbb8nfR56VqTcqAVxpPa8UNqpQhv
7oyQXt/g1ATqrZqrp41ZELFmeZcBu0p3Oqpr5MMXPjbF6VgGDSlTSQm/5KgPAm7Z+7PkZaZ6UmvZ
kyGTMHJoTmHAGSFBuG5/bWOdm18sM7onTIBNrICLBQ6bkvbPylV/KdBVUB+Q651mxRtHwNo5c25S
fNLZCaDEsVGNpYi+3Y88snaiYBZsAiZXB8bOBcOFchUg3UsrUd4W8qT4oIfm1G1l+ljDfT1804JX
ubjPjOpAKWnj7bu6TTUaTEW/Aiz8S1RjkjiJETYy29RqOEu+taNDie5blPmQ/s4eTwx/mJ+zfvCu
L+LaXhXtVAIJTW/a0q4V9mo1WbR9BIkp2B4jfesZsfbkhgtMcFlx+5KXWbN+UCbEcIkGpfOgSbGb
RV+6sXI368XC25e74dzO8mQO1TaUApKmuT7u0taPPC3VuGGp3byfCMVcPJOt6tva+XxuU730lHam
e8suyW3NycGuvoy/7OK1Qxt9cNO++YuV4hxBPYF+J57zi4AD2a8mDzHFpq54k/zKNbeaLtY2Fxdk
/qHqQZviYjDOONaSNZPenD/FzYOEMHfUNhsxY01DHFAeCA6QCwrKTYugEcso3Tkpj8o2atVT5NvT
boqKdpc7vYQgpqacQNBBKpBHjqf1abezhhaSXKMyXNWuy9e0RzTHsXdF4PseDWDiWJ3q/VjUtucj
qOk5abAlTro2MRyeXB74air1i4lJOi2MIxmRMVpqPRgBbds1+y0Q2tpG5DRhg9BnTlvbwn2jzgfk
FEbpfUqaVOnf8mKr3XvNWXmLsc3p2cF/FsfF2DSlHsroSfDA9iRukFkTeI35QCwVqKVN0tzVaTuz
t1hqPecVYvOOBoT5XGf6oS8GbzOhtzYo7m/QS5KVhyJmsStCozdy1WrQlFBNd0rY7wplYHncO3J9
6Ir4pDfF6d+HzHOTi5Uyeqkp0BqE/T34QXJvJ0NvfN3C6uXi3MTC4xyZLpTaH1JaU3rraNYDSGI5
HO6cqgqOOfdz+JTb+VjKdNBJUckTWsNdsjBVnpGqk7c6pNd88/xzFq+CdE6lzjIYccidXaDchr+o
yooSFCQEDp2T78jqICH106xHhsbo71T1WelgZZNers/q2kEEEQHIOYqmqJCIUZ5dHpLQqGtfEZNa
OF6fD24MTkNx0LreOMzX7g9gbWA7pdGbp8Vi9bpaK6c+19HTQHJkHuejLr/GxmuYG7d+WOzqydqH
yda7atVnCKz0w3PSwmeyGB4QYUmCZxXlC9hF5MF4LvLBi1IdRbPPQz/vtelrZiWehURBEQ473wE3
d32C105gBzCrQ84QusUlHwGBu/eV2RfjhspIJL7pecxjrx3t28nK99KmWtzK7jfhaRNqTTbSwPYi
xMz6UBTqiCpwLYnmyjur3PX6h2lOPBPCoK0DcmV8sGXQAAhkF7K2ZQe/n3d07Kesa6jeq8nXfPxZ
/yiLx3mrSLFmxxLIC4VklQlUYeGoeWJR0DJRysjvdP8+MY0PU9O8GB3cb6ry4/qirb1UOYrBDgmt
v/c0XokT2VYvrDVWprpzr5S7skFuKqljh0Kd8zl1sv52SK3WK0DholetD8cEsOPx+oesbE94VoDx
AqESF4PFqKtSqWWlQ9FAqiuvL3/O3c7m/tZt9cSt7E7Q+iRZBecTqfXFG6JF2CgfxzK7r3XyR0Pr
NvZNdaM5njJDTv07T/7iAgxEFJFSApyowSzCQRlH2RgJ8YnY5BIqf5LKaKc4ovNhi+9rbTvYJOqF
MptFiFtMIeong5X3Rnpf+HtJjg9JrOauYYaHoXCQUKwysmTqlv+I4L+4d//htSK5ABIFEPalt6q5
FAa2j9KApQzxIzJ63xWf5k3f8UPHHdIC+v8yyQ4+mOHHLpjLo2qP+cuY5CGU08O8LzWFV9x1X1q5
etATIfhfwI8KranLb9IHVNtsHwWTPOizw5ylnReF7FOrV7fq9WublQvVn5hArXYJo6gTFKagA0Cd
Z/5t1tNtD4H9jlfBsZe2Ks9rABVCq1AcMgCGOPpiWKWiRUof5cil1PXw2IeWv/cBiIP9CYO9oSrR
qcgLex9R8vMmZaCoS/Dcj4MgghrqZq8MiLiEqTzcjXM+HuRmk/B9dTZACdL56QgCEvH72RnbanmG
THudUV4pimNSlNrRyEPnkBRmup8NPXrSfT+/ub7aa5EDoJUAzABOfPd2biDWn1vQUMDwusfA0p6m
6VttyoUr+1uE9is3IZMjDtY8AMmCfuJyfEoaITWR4+xlfWuYz2mxtYVXxoJ0HUjLPzKU3CEuDeRa
YLdzwBKXxsc++ihBO6IoXqWfrk/ZyjpZZK9MHYpDqm5LqFMb0bGZKBPrFHLM2I+pPbvGKLmT2t5U
48/rxlYmDYY9LjuUnWAkkBduq+SZE5ihwm7MP8TtQ5ZvCayuGUDOgBca5x+RdjFpY5MnqRIzmqYo
7X2iKZLbNq11vD6MlaBiaZAE/pHcgWp+4dsTKz/Bp5bdd03iauPsKeMLyaON0LU6Fsqh1Iggn6Ec
eOkA9IvR1pbToO3olJ9qyoV7UsPqhpU1N0PBnFwTJSjaABeHYJONXUENqqA1z//h+E9+aB2GxD4F
6V8IMlLaJfPDBQ1K1mUXEDylkVbNSJpIZWXd1XrTuFaoZ6dID7T99QVaGRRlNUwIYCfJtMUzpart
McwlB80bKd3RwAqNiQbpHVQm1+2sXbWpYIDEJesqiIoX/mZkeWlBUpDdixzJR0n/0pn/1PN9bsju
IN3Z3gx9bvsktbsNu+Ixuzhq6T0SQucCX8/l5dI3wtEXB5iGPEzRnqYw2ev9Rycf7gaF3soxeCiM
mgf9nWVKG5bXZlYIaFGnR9AHYo5Lw0Hn+KTbcUrxtmh1iIqK7yMEU+rL9RGubDFufrDoAgBGoHwZ
loIG3F3ZRfl9qr5VwwMtY0r471sKMUFFzYFL1ninqtnN3FVkK8vvR+k1t15Div6bnWIrexhIvqCQ
hiX2fc0lzEY7jM3izzAMahHNFlvH6nqcGViEoqKUxxo6h/y+dh6A783oV1T1w2ZKdc0MDx6UYVEx
MwElXC47hEp9bSpxfq/0d6WNtm/yTx98i4pv11d91QyJIlJs5KXADFyakSZVrquuy9Hi1o7ZvgkY
jdp6zlbf0lr7AN1E/zH0Jwl/djuZrCSppaJn7TvH1ex2j0HUxaNnjvKmvxO30Wio3NT4HKe76DAH
5r3dOLczhGb9b9n5/K+HTVn3z6WFejbH4+WwjVkppzYkMZ7nr3r/3Tc/SuZTtKWRtbKlLqws3gRB
2Q2FklOnSp3h1tkbCVoD5RZ51Fr5gqY8AKUcJkJJdBF6wdurkaWTnKbKWEyWOxyZy0qWBb2wYRzn
yHRVLb+/PoGrQyMna5AtpTq+7EqJs1KpYph17yP5GJaVG0tPSrsR61d8E2pMSNk5yWFZXPLOUY2x
rLwDJKnr064fAm8qikMCzt1Pwo0gK9x8Ed0vTC12m1ODCqxsTE3ygxn3d1Hacv7f8ED3pPx32OSn
YIvSX7jYNZNi9GcbwtdyuRlbIJf2+AKBWnFnWabbGPNOoWPy+mJtjW7h7WE9y6pkYao09v6XqSqe
YvMu715r86lKvvtOuTGba3kNyOeAt3LRdRxQI5djY1P49aSAQ5yb51hW3VqiTxSlrVnXdlMYurog
2PdUK6AkVdkbpMJrrnlufLEfeDlkilqylipigqriKtqz2f26PqP6yuKd21j4Cy+IYBpybCh9sYNw
bxeY1cYw1k1wGnO31gDnLS4cMWzP5aDzmhesYo9N4Dd7X5Gsm+sDWXMNgaVBEAZSMfrvL1eKZJuW
150Bl5oQJHEGLwhtKJfIkqjfmvYm6T7m09ZDbsum+P3M8yV5quumwmZBmQCifIr5bh0fmqk70b3b
yb+drbbptb0G3JpXIzxbPLwWG0CNuFFKugNgQP2uFA9oF5xg8eLukcZPfzGfZ5YWY+Pm0eMSPp4f
jd4wlN5o3M3NXZC8qLkCWlUUSv79s4UHHvVyg4sPl7Rll2muBpEtGZSvGioWB0UZnodajv79nhZW
eLBC6iEKZQt/NKe0GrUUBem6GhHDkA5x71WacVR7xW2Cn1MH9n+M7vovvnFzfU7fnwNYJrfw54VJ
snlRZzKbMuKkoUChqw9DmorrVqO90F143cwKKP/SzmKE6RjJ6axSNEsr+VQE32KIanSYyBLwFHX7
Va1eFK7gSJVNnyE17HOLMoaCjI1UbjB5vd/6fAjPQ1Lr6OXQbX+5QWyp1sw6Y8Bm9qi1oWfML9eH
umFgicTVMqdG3L6gHGNVrp+/xltA9JVLCUMQzYQC2yCy25dDSGyty2qLuVRD/ZQ0xqFsnnL5oc+f
4qlDgOk2HWEOnbZIiES4ujxUMSuQT5RxiWfLcDYZqMv1CurQarrnclL/UqWnLMr2rWzvNov2q7OI
boyo/IidsfCXMVbQyBmFsdByLemJa+bGwf3+KGM4IlkElJfL1rLDOPYNNZxDLCQhQpmAbTqA2UWx
dTnfMiMGehaQefSBbxBmMsqXooOryR8mo/urwQjIhqDc5T17aSWuFdXo/Pl/RMjpMQHfDTX+dcde
6fqAXAmXM8RTmQrO4vCPU9K0ugxtY/aoZ+7Edm24UD3G3VFXX41G8wK/9cIpoWEyAKO1sa9WQ8i5
+cVMJiBuIj9jY9mTx+31MTM/qegZ2/KDlCpu1u+kkv7N7tWOjX2rVicLHtJMgtHe3OwxfH/mCZop
0j+87aBJXfL32E1h+5nODtSPVf0ziGr6W37HtLpsT/r73MilqcUlYgxSQ4orRh2jl+lXhzB4nKLk
gLyDl0W7ws5cZfDyn9eXem33nY9vEWFK32z7acpSkUyw9Jei3zpWxR9YxhLqOMD7uDJwvC5GVdVy
IcszlXdZZgWtfRV9DIKXQD+Zx/FFkjZ2x1rkorufeI+WEY2hi+Gks1zm+oS1KOjDg1LSDuhPEmqd
VpPcmJ0FbUNHx5Blpbvr87hheAmmtGotN+wAw5lInp2CYZcqP0fjaCSfQhAW/4u0K+utG2eWv0iA
9uVV0ll97MSJnUnyImSxKVH7Rkr69bfoDzM5h+GVMBkkiB8MpMWt2eyurlo3prrKr0Yp45xoARBF
XwIHw2o/dOxn4pBwriowCezXDakdgYl6uHikgk1QCvk8tLt6+sSKy4z3Lx9eSzI8NOl9/6PWzqb1
Q7Og9ZnsdKiaMTCTbeFUVB4VVQq8XJF+BUu25AfM1qON1QDvMJVf0VGS9fdV+ro+QqUJpFpx8aCQ
gH166071BQw31mwWF8s50eFB53u9/bhuQrk1UDMQnRJIiMuBpUt1YpLWwvUDxoP03uKvHbrKqqPV
/kTZOlo3phzPlTHpACxT5y+JQG44EwmHBGoAacS39HDVRtBBAFYSBzrw0qTZCcjp/BFGvPRZkJK4
2qe+Y1t7Tzxvf/McoLX924q090CObGTUBBzEg5JcNsZjcrTsC3e+MO+r5cXt4EfooM+LD0Lrcn0W
xQB+Mw3ZSRAtAcGANonbXWHV0JLTEixZZozTgSyWHc5+Z8RG2YGCqfWtrQq7Ag8O54+ELuLUt5Mm
bXUwLw88q3xEzfYSg/jIYCHozcbYse459D5xL0SQDwqcx5wg4ZAjWb4lravcpldfIBb9Knwx0E9N
tBFfoEfc+avLSUirQ3FGjt6jW25aPb+/RittoMBNOe74BK+gBf1V6cuUf9QS9C/RT+vrqLp80KQE
DlQAzBHLyKfBc1AlHGh5cT6n7an24t77q8rm9w55Zw7Dzmy1/brBt0KdvHNAAYLFBAhSNOjezuJk
OmipLFLUGYLOPvfcKsPBErpyjHF0HuclWkndZY/gOzuNc53ugCfVjsHQj+943liRUbPmzIdEe6qD
5FvllSNSvEgmOC2ESipAncMKTSk7IcRxcKvRP+dpB4ZrewrufSML7lAQJ6f1MakWCxTPInni4U0u
lzQKUms9itHFRfP7vWcBZzlk0aDnu87/911Y4NUH6+MbiA7xp3AJV3uQORnPXfC2XJx+Cs0OrENt
qOkba6R8VaGBUPCgg40GVYFbK7oNUTki4CwLMZNo4TOJG599sasli4Kaf6P5WOyNrohsuwTRA5t3
6xOq/gAU+tGmBBAx9CVuPyCz3aZvuYbt38XoK17uhnJf2Pep9ej/lVch+7JuTxXDClzB3+YkR0qn
IgPoAKcNOcufXfFsJBATMpudW9J4GDZaJ8Xk/XYAwMhhAKaog+JPMjYNYHULPABXLC1aqr32o+in
B+qfHJ++m8vkr6neYltXDg+4Y2TZUOrBXX47mzOIzVifsvKSl0NM2juhEhgAp1TFWpr/wfUKoipB
1oiuIP3t5XK1QbsxN2cjB1Cjbrt9qzU7vQ7OdbN1HaiH9MuMtEG8BU+Rko7CDNBddXpgaHVCoSU2
k+WcLf6WXqEi1Yxqs8A3oKDoieTe7RzqaQLGCQ+QMrP+NA1HChqFruqONgGoQo+6qj4gzZe2n4d+
SwVFde1cW5auHbNIkTh16/LCSNw7RayXsUOmw9BrZ2w7CMw9rh8GVeyC1l4TiVrctaasq2oUGjVb
G/geo3+sXEidZvdZvUXEo1q/ayPSdLoT8lJegm1SeMcU/HSU1jEfoyA/jOW/hydg6eCZbeAsAYeR
IVWG29X2mDrADLilHTFjrqJFAwkDyB63hqWcOxc0f29kDL91RXtLb3gj49iWFnPvqLHMca37J7Ny
toI/1Z0DrI1AjyL8A03n7X6sLTAOz00CnIDfhNo4xWP6SUdnbt5s+GLV9sOmx1iwF+C1pO1Hc52h
sR/InszZa0sec/ZBt8P22U+qnT+yp/XNpxzWlTXpXKdgwgKpHKAkiM6n3ZJZAIeOXjQ1Xrq3PcS4
6+YUg8P8GcgyA9AMkSHJnEu5U1EbvriHlta8QGfgOygKzOFctQ9lvnGwFGNDhgRlYJQA8c6XeyaD
eqwbPoqD3B7n/gIMfOqCntvfWDDFHkTaC7cmyrRvp/h2Z+QAHpEKxamLDgS440fteHY29bsV5xcI
VHhDhCAYkayGbM3OMgc5th+ynymxd9r01QWX8uh+BZZgY5EUmEiRHwH4FBJQMChnSEatRXNQl1eX
0kQy13ry/XpfjjYcv1dfgt6+WP2rBkyvjhw2sf3XXLcP6SFBKiM17qxq3voexbsLzVMogaCbTige
SkHYUM1DZQNoiTzULp3S0PdRWNW6e8HtnJL3dhFZQTyyzyQAqWhhvKzv2bf+KSmAgHlUqlGOB5za
sW8X2NaGeSI9IA5Vnh2a5Mz5qdXuulRDqo89wvHsST/j9ddH3TTqkVM9c70Fjdn95KIn4s7RXhJv
P+YHPj5UqHJz48yslwpPJs28y8xDOZz8rcY2RU8YujFEkQEITpCgyjqUXalrY7r01aX14iJDTsYl
xyKwI6DE0sj7WTphQ+adZizQMWUhvorpEJl4yPm9UOrrF++AYPgd77fiaTFXv80lBCAA+bchzibD
qfXJZYioAVvQzJrsJsRJh8Zuh610scLPID8j4nU4GdS2xHG6iopGI+ltp0MTQ/Ax5WeW/vCqL9BW
DmuLRpD56vhyN/XkXfCNdi9D+ZJm7ONodiHcK9QEj6xLNqI0hSsS+SJAmlFnA2ZP+h6OJfIAehCE
XXk0FOPruJiHhXofeLN1JapMge8ReFqkyASr5+3QWZItSSvIzsosj/30ZDo0rCcaBdVWFeNNDk5a
TPT/I+gE6gueQi4dIt2pVXyEoGRm+nGRBJFWfNf8KnKI8+BNP/sDdfBkmdnet4aPadLHaXIcLLYn
yNBgqlHQ1KDR9379uKrG/4ZYRXZOgJ+kqaaa73bNAoKfpftsJHsIVLjNl2kLN6hw+jhYwEUjMgVu
Vc7HzGiSQxYZPb5IBPpLE6JqGCYf1keitAEHDBpay0ebg3W7km4HtAWoGpHzMZ+c5VKSEtTJG75V
NVsCFPu3Dcm3zXpRJm0HG0hWhDbCNZrvsYvDbN5C2itOvg8AIq5+1A5RwZPWBUeANW6KWn1WP9gZ
GH3BBL0+X6pDf21B/P7q0CcBwBtlCQvzctQnlO6CPXr5LD0EOAVKCn9gDMU7ZCGQWQGDyq0xr0KQ
6I2iEPpVQ508dCHR7OhPuveh33LmigcsXDmIMkVZBNVyaY1qsyL+UgFXURX9O8/uPwZEfyhcJOF8
6j4ZkLcEFBzIm3J6XR+jYnPcGBYb9GpCIbfbFFmDo2SSKe5tE0meHgIjTmjr3YaDVI0R0QYIiKG9
K7Ckt6aIvUCGmoF3YcHVvhingP9s3oGEzHi29D4qXHO/PjQFfRFaKX4ZlAMqvHrGvBhwQyR1a7x3
vIHsIYeRP5BpAMl/N9J9V5hDOOaGFs2QdoksFB2iYIIYZoZ2y5CzjO3npE+fSl5kLpCVTlXvTTSv
78EhO20gB1TP4ZvPlZ4fFkghIPwCYgi/tC5p8Jy22XuaBDsructA+Y0EHi1JPE5z6Dv/PowGiTDC
LuBVsadl1EIOSGVuppgpJ692gwENMuO7ryPH7mobDs8UHk26UATbJG5IHywRABTf7oKkqlqvMXF3
gQh7P7U7nw7h5PgxSByOVn9nlXcE1MJIDEe9Xx0gBGB4+6r9UWXHIQlivTkEblRPSPSAZWceQho0
n61xC+akgKpj6/zzlb+xBgxzT4qkBuFhX+5Y/wVv23Ce3zFr3Gsg7wCE5q+UL5+r7tSzB2vMN+43
hZcDGggCPEDbgYNGruuZS6O1aQ5YaCH6Mx/dBAzo0DGF/jFJrBiog/9oT9p5RcNzbeFYkyG7JIUZ
WhDDIMGpGcqQIQOs/ZE5FEtB8YMkwtvb5MrnZFoKXQcPkwvqhFDznzWrD10gcjSQxGnm00j6DUf+
JuD826Z766MRUHxchrebroEzq5wZZIQOR+qf5cBSUgidW8O509y4QVOzVR3n6rmj3bHg+j5LvMhv
l+dyTk6J8aFcLtANA1kLfTfU+zrYE8v/tO6sVH5YyErh9hQEQHK9zndb4nWZDT/MGIp0GtRxTW/Y
N+a8cxdr3gAoqlwxpl5MP6I7VAhv5yNtvNGswfd1yet6ZxcWqF9x2MuX0iLvWyjC9L35slTucX2M
imBHrDnwI4IhButwa3UYKjT3AcCBPrwnzaugNnL0ls/rNpTzCLyxAEUCuiS/a2u9BcS/RdDm0W/D
4ArAmWBpyLYoxlR2EHui8VYUC0ESejuWpCTd/8gtTHpuoAGkWwTaZXuXbL3UVb7g2pDkLzWztyri
InrrUwiyteRp8h9Bwcfs4TB1yc7qyWF9BkWQJp8V9KRCjA15AeCjpL2BCmfNhjdwRvI8Efu+su91
FjW+dy6hCvYHtkBAgZY6oXUk0+jUOmdkMICW8zMb3FN83NVgamiChyHPjmB63eJRUd6xqO3/Y1Da
gl0yFHPpAu4CletF2xep/Wzo30E5FtdjBNFfSMDECY45WFLWR6oCNUBUDTV/6GUhWSU/pMDe4vTU
BlCr8wJyZJoAFPXtAgnE0UaO1tcOlZsUd1XekjvXbacd9dljahAI47Smc2+g32LDK6qOI7QRbNFt
A3ocOeXSeywN2oIDZdQDnRa8+tCbIltBn3LGkfMW6QD8AJL39qC0g+ey0TJQ4bX5Awe3dD15scPK
s0Fc/BwOZhbEvWafnfExH5b9n0y7KDMAuQZHZ0tPkmqxKm/iHmJ4UoDENzFZ3M5ZsdMhmRLavGUR
vNIQ2XmVxHScfKBFpyoaXDzE2NhoF6ElvLEVlPMOWDiyAS64t+VXkl5OdZE5os4/FmFOPegsfc3H
LWIc1THGykJsHbsdvM3Si8IPqn6suWBd6Nt4Qb1xp9MmCJNspId2LB/6ciOGVBlEOgL7SPBY4JK9
XejABYUKYwAZ99S9L/kXQz8jP2Yv3dnN8tP6soqPl33UtS1pUy2Bm0yLgKj2qeD4NxNtR2bb27iv
lHvX01GBBrUKiITlhsXa9gtOApxZGrTNHu1pdJemfrJH9y9I+Wc+HR19nHfWZFQ7t1gCI6yqpLvM
fuke1gesugUEmBSUY0hBYz1vJ9equ9llBZBe9tKAiERochHQ9ewZyaeosNIBrGfBE88GtuEkVPcc
IjT0oQJ67+GBcGu4Ii1kwxLMNLNeO6Q8A/u+H2ns/3sFZNw1IJcRBOOGUHi+tQMVoH6yEwyQDQvi
D9/Oj8i0tvEwk623tnJI6D+FzBJ4UfGoujU1M7Ck9g0uHcfKQqcb7nOIhab5K17mG95HddKROkMb
lKA+hde/tWQ3dsL7Efun7D6gFSTMwCBrlvMf+BOQglqgPsHOQFbw1gq6MfqqZSi41Aig7xHJPw9W
6h2XgCQb17Vq5hC+IetovkEmpCNu1mlAHB/VFirceRt69cNU/HDSjZewctquzEine14qBqk8NPOj
nGNmr4Q7YbCFNlYOReRrkT4XKmLS0ky1lQ9v+BKoLKZJE9v+yQNncVp+Wz+4yrH8siM/5VDuqDq/
wvWX9Z3QJEnBF9jkG95B5Q7xmkbxSPBAOXKzOBxTk+MigTs0LLRflnGCzbY+DvV8/TIhfn/1ZuOz
VmlDBZBMkxyqxI9t8z0g2PofgPwQs/8yI+1lH6FZZ3YYSZGcKuN5DE5d8rI+kq3Jklzp1HVjTYDF
vRipH2ptGxHd23Ca6kX/NQppcyVFOmp2K7iBDK+Osi6NfcB0QZz1Jw4mQHCDKxeKSSic3a4K0IEB
8RIYGu18b5nfrLw5Gf7r+oSplh5VT7Tug1gBGQkxoVdLX7tpRXIOXAGOY+B97R0tTKcmnuiwsY3F
tMi3uuhkxrs0AJJNdpeZ28zJEqBP30VkWDxm7JsRoMZWRqn2VzeRnTH965AFOD3ACoA+wV+ELrcj
a3OUfD2Ow5lP7smb3y9+H+oQnWvN/MS7L/92GtFTA1qzN+YI5HWktcqnFr16FSqufQUS9de5vjT8
K0H/7bqZ3ycR5D2ItIEgBSPlb4Jgeu2VQdChhMztfebqkM8u9x1rcPfMkUfcCM4dWhbzcd2qIlQS
nEHgOgDRB1Rz5aZix+IzL1MksMEfQrODY71aPKEhwBuRhh7I3M7DKaujfJkv+pbO3u/HDbaRrsOB
A38OWlFulzErdOROChQFcO+dGgtcPXwCHn5re/5+Dm7NSC7QrrPB9hv0B4LEOKQlNFORtjI+uP5+
fS6Fj7s9Brd2JB/oOq1RLegsufi83OUt4GX8nltDNM1PXN9ih1fPHep6gL1AvEtWszHahVKNpwiG
qndF8c7oB7R2/euGczEgKG0DZimegZI7nPVuaXyD4O6g+gerDUJ/aO9NvpXlUw/lHzOuFJ20TEtK
XYcZF++qor9vjEfX+7m+Nqo9AHcLQlMbuBNEj7dbbXQ9nacgxrro9Kh/678GI0Hj/st/MyLN19Bz
mxUWjJQWC13+wShBzGfn0Wa9TuUrXPToI+OPkgyom29H02I4DRO9hFxs5fw0AUTAXrjhnD0NbX+l
GRVluXE3qmYQeD88yE1APX4jHTI615sWQVnpUT3ELd/4ZJ8xGoNRdX0WVdvh2pB0jCyXm9wse+SW
+iLK8RjNfqIosTEapRGUhz3Q5CMqljWlA2dBs5wwYqZgyS9fBvOwGaoqbEBxCQkUH/8K2N3tKvUW
dF70XgdTnE1RCjkDJBSWeCStT5diXQzU1AWLoI4rWObB7CDKjRZMoMQqrj26Ux37vQ8435fN/lIR
LkjuDYaEdA3wIejpljZdwvyx0jxgqYZxEsNBOWgjjlA4UAFrQhMr3pMgMZDOD5hqOsobwOuAtszR
x43YKyqy+zYg+36L3FK1OP/YElN3uzjT7OaM6licqgh2nO4G295mRlUbESI0okAIVplbI6RIDZY0
CIx61xsuIK0t9lrHdCTuGNm4fJSm4KkBVkEKB7D4W1O0QmeAyYpKkIMMQxkjAs+6rceEyggg0+jp
F0UgdODeGsnQrmQNFQhySPY4tOBtHoYQVGj/+l2MegpoxwQRD/Rr5ET24FF7zgXbDzhVbBTrirM/
vq4fGuVAkK0AmRVkXPACvx1ITjVdbyyYyJol0iBnUgqmT2fDk6mOpiNSULieAaqUaxq0MsqkQMoH
zwmoFGcWQGWPUMDxaLYxY6qDA24uAIpwfgRl1e1wPNa3dpGb1SUgH9Dh14MiQFDQ6OheBknubn3u
VKMSQ0LEjwUKZIdTeHi9eF0AVqGsOlGbRthqBhS202UL16sYlim6Y5BvxbCAgr4dFnq9QRHeoPNh
KaACPJ6M6rjo2bEsHJAAbOQuFKO6sSXtCH12fS3VYIuf7TmLBz3qQU2+tVAqK3BwyLLCYYNOURpR
Z/ZaDSpy4FGHioStRrJwaH8siMtjTy+TjZVSIA3BXXZlThrUMtM09wRcXv/ap9BZ6D/0Zbe3kV8a
uoPdPjnTT9QPrTks6d4n6FoGk1rPLwFqYjghsT4fta0ZUJy8m0+SArGS1LSkAWYgZXegwFr4u3Sr
XKm4qGAChLCo8OEykSsXS9FZweKL9oS5DHPyweie10+Aegy/DEg3YV1ATyYVBjyIV4BVu+re82D/
32yIQV493lv0CM+9hs6D0f/IyDP3k7AvN/yToo9Q7I9fAxEDvTJijDaj6FfETDnuGIFQdfgIAjBB
2zCRaEI7yTurIeB/cqEIshR5DZJy3dhn9pCfhikoQpqaTjRCZPLD+uC3VlA6JqQkvpeLCfb9j9X8
U2Pf/9v/L52LTB9mO4HCxAXJ/13g9HcjlIv+wASyBQiXEGTqcv6dAShBtFxwyaFeZabnqd86ScpJ
urIgTRKzsspLZpAH1mOHnn8dyhCH9TEo9znCMIAlRfwqhy/WQkbiagu4LOm3bDrr1VeQcq2bEB8p
BZVQTPplQhrEbE1Q6+xgYmzAS9VEo7nXP85I56ybUc0Vcjjo60SiI/iN3cXWe0bbUTRujN/04Wu/
2ZKrmqorAzK7y5yM3NAzROGB3Rw0Pt6Xrn5PSf66Po4tM/KTws0J5ZCxvdjMCwfv3ki1aCsJujFX
tnnrFGZuW9q0mBgKZHIN/8n0f64PQrXmYLATHUimEOGRTl/FRkdnYq4qbh5BZPbiag+Nh+axYdmC
0CrHgvoxgI9oMPxNLsOobC9NdYylbz5N0DCpnS3qbXFfyRtYdO/+bUFaEa1xgkkQvF6SpX2twLgY
ogWhbvsnz/485feLl25Z3BqTtD5dyZbRM8WYCshlF8/FuHUtiG/+fUyWoPOxkdUPpEM5ltRoLe6J
LruCxZ2RvgRmFy+50O11I6gKgY4lpovzGbpRJz35gzwauhAAqgYmGXJyMrikmptlntDSiLCv4WGS
pueW2Wev+rRw+9DpKPOv70f1hP6yJ92C4GhH6O7iFmTOM21eGHtc//+Vh1Zw/OPRDHU8GcrgjGCQ
RTIA9Lna3gGt6KzfFZtqN+LQ/LZm4uEH/ichqCPtCosg4K89gr6gmX5viyVc0DPm9sfCtOOtZJoC
oGuDsxu4U/SLITUoJ42NfCR8yPDY5AVDc5E9E+ANyXJc/JlFhqMlkY7Wq4/+gP6G1KrpnvbtY0Pp
F+ZrQ4QWALQeEkIgC0CDYw5sDzqzGnD2BOO09YZQTj5exL74Ylw0Urw5FbXtdWWFe5gkkDwQNXgn
nLaoA9asAHEgt/SAcNrWSAor7fh9bp5Z9zB2f3AZo8cXBMxIvgF+Kzkau6pr6qdddUn85AE9Zxno
r/QUXA9bwDWlew4QOQM9i54Y+TEJpGq7aBVic253e2PKwio1AChOdkDvrh8MRRrTFO8g0diO57F8
Eeh0QEfCgG3kDQDKkr3PYz/5qc0/uE+PqOjO3lbFQXXUry1Ku6HwZ740PdiQfV0L8+BTsqkIsDUm
OYfFGt6VGixoQJl07H0L8qnBPbe+GfbdxR52Of2yPouqMYnaDVqqUEzBH+m+LkvwVi52dWm8F4ui
W4zu1g2oNjce4OBCg1N2A7lY2Y+GS70GrgV04+UXr2i7yPXK9EIZFFrWTSnIDgDxA9wO8kv/Y3m7
HYxnDcmgLThIzoKu/Pqxr/Q9odlONy+NbjwugiPWeSn9rWBaNUYMDvVY5JxAeyh+f/USamntNX2K
NkavnXcNTaMge6HLRuubwgjaUNErAs4pBCOyeJeXUj6ZKdC7nlO4H7uGTHtrsqZzM7Bk6w5XxCW4
wIH/ESkhiDpKb9Qm60ZOBLtunSX7Ns3eWSlQR+YQL+1h8s5JPcFR6xx8I88meiG9gD0C7xdW9z54
qIfcKEMzyFAjScYNygeFe7n5MLGdr2ba5QxsIAHqnIYRfEmhC5OhlOpm9Ei9DfeigG4CpnE1B9Ki
DnPlpc4IvHo+znuoMLQp6BCeRx9k2NY7wzomzcWditjNdlNOz8uyBdRUDxUoInB84wDJfFi1w/Qi
wUvwkld9OJNXM0cjp3Myi8/rp0a5r5Dj/9uO5NWQyJ7BwYgabsnn5N3Ay/LkZPMT2mK3qB+UlkBm
gS5xIZAmw9l8Z9Ec3oBk2AJe2oHGF5So68ndr49H0eSMhbsyI7k01gJR25hQTXSXCA1+GRRe9XCp
kv1isO85s+ED2h1wQPeM2A96zfdeMBxsc2rCUl92PhkjnW+x9ioCLCDdAH4XrTaA8kkHCppw9Yz6
CA6U7mdH8F3EhTM9u137WOrjp8mftkjGlQaB9MdlLzLUsn7blPA2dTV0eBE0rdROrC9h/WXMeZxv
9ZIpfcWVJemcQCwa2esWlub5yTSeNJqHBpRLXR+ZwHmv8aeN5VXcWAAUg8EKoBSkFuSR0TygaUtR
KOdUXyK9LenOaXgaF5ZOomEqknBq8yE20mQKwa7DThUj7dFuwOa7pPn3pBmmOO0af+PyUW5utGqJ
9hY0QMsEcj43J+YI3cu+OgObG7ZLF5rjx/XBK3wCYNs4OlA0Aj2SzI8E0i7WUAN9DnTugtieH0fx
yibNY4ps/W7dlmKe3wQZkAkVAjsyYLlKYH5q4BecyvradcMxHfuNliCFxgCeHKiVoqEYeRyYuXXn
tGZM9yqAK4alPUHHJUwYwn0XHKB5VJko4Laf6vzTUtYhcFVfTE4jMk2xh+QhN+qompFyHra+SbGQ
N98kvYUAu0eS3ffRYZ5bn5dsORaohNllBu7kkE8fS9MJK4PFbHjouh57Tf9GzfqrDT+T29nGRaw4
xTffIrmNIaHmrBOAG0ha2Cdggb1Qz+fm7I1NEhaLVu6ncuEbbwXlwkOATWA24Dx8aVGqLG34wLEo
rUP7qEl7BLuGvpzWt5cqWIOg0i8z0th41geF32BsJX+GUFRoIqjQu1efvCa6H3XoQEs966i1mz0Z
6vH5wH8imNLR4Xu76Zo6bZfFBq2tljkmqmrTsCuKDMjjZjCgZMGMBaIwQfcXhYDwqRkn7QHv0Xyn
aS2JDC2hkU/7MaxpkmyEHMqdZ/76MGlG3LGfE5xvwEz0CsICbTxPL3/QwoQjd2VEzM5VBMXt3Oo7
H9M+ErIjxAvH+bVPgbX103/vEW8sCWd2ZWnoc44WG7CcT+O5RX+7m5z8YoslS3lCEHJDoxBQJjxx
b43kY4vsi4D/DDSJnHGPQ0r770Fxrupv6xtWuW1+WZLpF8xyWLAucPCGx8/L+IFm7saREN8qZWGQ
gPlnLHLpiZSM0oFiLAawz7lxLiE6Wnrvqf4kLhPBrYDW1/VBqacP/UDozQb+Q078uDWU29MZSJYF
HeCHpU/IY18mBxIkYTnyDGHRSJ/XTSp3uYNnBXJmAW4x6fjVZldhvRCetfaXHCyCLgUycQtroGg4
xja/siJ58cX156mcXLyWeHqxp6imMa+KcLJ1NI5M6EK0+1Bb+o8jggbud2nI8z6E1iUIH6bmHJT9
DmRRIXdIZHdTbKFCPThxNSZ4vI4fPaPa6j1WRFH4XlHvAaYf3djSrLCJifIuvjdr0tAF6wxPf1jW
udA/D/eut/W2UK6BiwACYjAC+yM5gWygGMooYii/u9erkR+G0YRwHg82CuNbhsTvr3wA8yZ9KGtc
pqg1RY736A2IDsm8sYtVOFQbGFRcVxBVMDCwWzPQyvUD2sFMW52NtoqM6pRXYwQCGByeKnNjMuw+
etVWkK10CXj0v7XvAnckTtfV6OqibHpEC2jfNR9tj9x7LNi4EpTb4sqC9DgrPLSx2eiLuIxBHU6W
F5qZ/jUjd9CHK0I/vUz2VvgjNtpvTujKouRQ5yrJmlnANotUO4LXAx1xbAc+DMRjJOzT4OjyEzX0
eEmLv/o2eVp3DuszCvK32xmltlnouYfxdm51MofyWLcbaRRlCP3P+CCHfGsB3aUICQT3SsutcFzI
ezShvhtsN7TpFkxQvS2BDwSbNfKUvylwsEyr+ZLDVt2OUUfZgdVunM7LCUQYUAazeIT09ccuGD+m
XXpJxy2YmnI2wceGXAzobDyZe8PnmqcZAunZz0UfmsBffqjabvq+vmYqoAjyXqgagZBJMMBJpy8A
h4RVUHSLIWMSLahRTKURLw4iZmJGdXOH0v8A4Qj7bPOnbFh2OdOhcJseh9wKUejez0Z76qgBXojs
wlP32/rnqSbh+uukMKQZqpJmE75OhxYI6X004nxat6C6tw2IFAgYuo9wQ3ID1gim2qYFuLUsTgTK
sTRr94yjO/yISxBvGXasbBqv21Rd3Nc2JceQu35Vo5sec06+UWZHJB+jsnlKMJ15/7puS7mP0QcH
8B5KCOgRlwJTZhcd9SClcvGsTyWAD2UbnGoyfcmZA+JV995mO6MD6VfqfM3yeitGUbBRASp2ZV6s
8JWb9Wualj6ZQZzOQhD35AcUZYC/bg+s1e+H4QPR0nhyATjq7lpkliuesrDDwwlMjnE6dnuAT/YB
QowlWSK70jZctPIhA74O9JcL6QYAG28/L89dq6sDvCfqtoiKJI1Y/8Fw6qgk+ofeN6IuSXbggUtA
x7axLmLeZV99bVnyZUbRo7PZ1NFmxpcwQz93yh+q4WVqXtrpxbKWUK9QF2/vNMQ2RmLv+q2j//+M
HWBy8LmClk4m29FNAt4AtGFcRr2JvPax9isB84nYvESLCSRcUJ7JcNdl7Lg+duX+x9tUMDGgOi8n
1IbS4YwRLtS7zUvpVAcbUiFj3YWe3x9aNJevm1PFMeIp/Lc5aQsWBjrUMiG4UpAP6Io6aOlj8CdA
TJSXfhmR/OiSda4BglU8TC3Q3LTBfWd8M8pzGaC9C2ze6yNSTiAgv2+EDwBTSGfar3kLUDb2jtkF
UcZ3nUMjqn9tkGJYso0bYsuWNHtoXParTry4s2pHezwq+u+zFo4IwV273dLOU13w0DX+Z2DSLDb5
BI8vjKUl22ve2TfMPUBKUYGzsD6Far94ZUq6WqyM6UTXTDw+wXba1Xe5eZc4aEqndTR73xGeMQoE
XntpGrYRxSj3I9qm8egVsqwy3eqigUMuqOASDT+NBsg8ZG3Emw0jynsNTwSAghE/oApx69j8IqiN
YcRMomfy4JNzT8s4Z3C1yX5gT6PZhYOhR+tzqly9K5tiK135es9tIDnAYTPoTqX5FfISIZpiDuhB
+/AHhjB1qBR6uF3ePNuVIaDEfVBAtLhAi2k+1DNjCFKaBYxUJAiHsd6Iq5ULBi1d6NyKopJM+ZcO
pGsHjiu0AMcEOoJZBuqdLXqat0jrtwsBkBtEnDYiTpm7ztUpqwehYsKDIh78fjwlHoosTmNE5eiD
TawA2RG03pcftC/AuJKGzNiDAey4gApl9rdy4srFDHA1QgsOYcNb+vdqjrtBL8YxwC7txoe2L5fQ
r8fQtpedRXFFr6+naoJBsY2kguCrRC32duMQB8RdiSmEQsxXG6YYe2abJ144Knl+r41IuxOUG0Of
TQ6azdImhiZaCXDD+jBUrvLaghTXGZxyc0jR28vrIjLHnwY7uKkVDigQmQDkrxtTrQ8I4ITeDQoW
gBfdztkc4DVJEFyhpFxHbQVOo2k+9Sm4zXAa1k0plwdd9xYIL4HLMs1bUw0KwwgCfDTdujTqzLjq
/RgEXP/NiHSnlR4YjFIXk+cEzxXrwyzbFWjv/29GpMvMTgzuZZaHvkZ29jUjcqt7rds6OWKZf9to
wM8JHTkEVjIz8TJS6gQLGgqY2z4hCRd1S/48jvZ5MvVDXzc/SBpsjEu58wAwe+PMgZCJtBmYybTc
wlPukmXtxXFR0bZOWYOiA+BZSIWtT6LyIKEbGpRTqJnB30vbwbKTth/AXmHoAy5L3eMHn1rNxmWi
3HRgsBWcO4BRy5uOlVaValOJdoE8qCJBxh/Z7mjgwuTVYX1AyqOEXlpBvCP6j6S0yaTRwOl0dCYE
6MBu7E9dSvbTmIce3SBxU4/pH0NyCXAAtspLaqDbG8hyd2zaBfw53+QR2hiO3H0Iyms8ahZ0/zte
Av5R/3vnv0+Ldle6ZLc+caqdADJjIFuQRgMjh/x6muuit0G8dCHDAqCDa4/5j9rVtjacanfbuHvf
GG2AuJXMFMyyx9HF9cBndjdruAMb0ryko/HBhkQWumc+rg9LNYFwqaA0QPMW8HDSBkcTNyGtjuaZ
tuuiyn+hULYnWr+v+OO6IVUbBgb1y5Lkj0oP2Emu96Bn8Ws/MmcQxnpB7zz2tg/+ct3Po2buhpNN
cgbwaPAyugmJRkvXIrAcXajWulEPBsA/OA/XXyV5Ey2jGZQ2cR4a65Pn/zT0b6jJpOX4ByccanGC
phqti1BOv/UjJq9K6Dv9H2dn1iO3kXTtX0SA+3LL2nphtdSS3LZ1Q0i2xJ3Jffv135P6gHdUrEIR
bWBmLsYzHZXJyMjIiHNOdMQRxjXY3ZMM92MXbUSrW9EYyqIc1msz+mWdCNu5yxguHZ6BLhAEdhke
3YuvTlc/tbpySHsKo8nWsPFb/sOZAA6KVBhetHraN1bUle4MTlv0i+HHw0fdcHdan6v+1G+FyS1b
+uUmAhXpXEui0GnU/1Umhz5P9xEv9jBc9ved9dYppEoGGY9ev47i06UlUhuhKjMDRAx9ClJLC8JU
OaA+cMpz+1jl2Ub7/NYDBpQIYvFgD019nQ6bWmNWRQf2cC68wrd7+6Wd0I31nmNLTjM48f968iZ7
I0LfkJEFqy3HGgDaRpRy/bQ249yelBj2jhVT9om71zBpP5S84gvXOBkWBc+l3BUiPav1+GwvoZ+M
7X8IPx5zKZk+A4UPCcLLjdbnNJl1B3qPN9dPY+38WaTGrsqGB6fealHc9B4Kv2AF+bSgRS5N4ZOZ
0CxwuCUqH5M3vjjAfobZOrubyfENU3J+j4lmJDoMjP+4NFUiReR5TJ8M3PLNbZZdw7SWunRo+v5x
309vGuKpBtISyQeg95eGdK2yECzmC9bamTkMH8viZzk/Kbbz/lchuhJgFamao8m6RktbrZtRtwLv
ayrqYwRgqVDb039hYl1YWZ262pzi1h0EGF/qSqnzmjDDMxVbqp43guSFlVUUMZYurmIJvh0G5cMA
2spWPutKJ7tUZZfsQ6fbiP23zhkW4QExv0PeAauvVM3jaCWVxJo7du8zyw1FzVfbepsRu1Grg2iE
L6LBr9U/ozHygZI/3veSG6mYhXNQEYdgzHlfeb7wSmUYhco5Nye/Kn7yEjDFRg1my8bqPdjaNBb0
HhuFiQy982q4pm+9X65MagfRTuCZzp2zRgEkeU5DrIIBnuo/nZJaQfOaIlp3f7dunSkdRX0CMqMn
ge1fnql+qdWhFrkIlsQUp362Kz8sjB+VWn9AYaHZuGluWmMcO+RJGnCYW1lDdNVCXxVIdrQ8Nui9
R3X9uTfifVn2Gwu79Yl0rheqHJRevDUwu1b1qrJDpQzsWhzKsHuirnrOBuPT/f2T3rx6EsJo+p+Z
1fnS3XYqLSMVwTjkzOz82ddbIlK3F4IChNQV5NUk9/S3ck3fxuhI9ZlgIW8YsL0/1OHn/UXcuJEl
Lev/TKycwJk6d0mg1QQaTCNmUQyN73ULfeVDlkzPzmTulbp6Vgr77b7dW1kyhUzg7Ix1APe1xglV
JQlV51jwXUVjnLyK2WhVYvR+EnYlUdclXJGcnKZJt95Gw4FrVDm7rEwNpOod85Fumxy0PiP8c/+H
3fJTOFfowvKjJPnncs+rZoxHj1JkoNfzCZF+EvjlOBtnsWwVe26BLdGjREdEpkJca/Lz//Z5J21o
SaLxUy21Hme3Pi7Zo1G7B2f0dm63U+nejYn3ACl+F330OusYOuN+FsnH0Z12evPZNrdgKLdcGo4g
oz5ZPuXB1cXUzBA5o0SIoKyt2ncbM9rFZvh+5V3elr9ZWR2cZhx1MRj43DS1DTGnsXY640p8N5yr
4/2vefNK4k6C72IwwZ3qxuUeG0LoibaUggLKT6fWdiMAniqRnbdRhez/XGkPk/48l+AqPecRweeN
sHfrCPNOQbsVmjIp0mpH57Gsi66v2dFW2Sf5aWnCfTxtpNVbRlYbak0FDEunEYEA1EM+4c61j1j1
/a28aYTHM/OHkCWieny5k54atkbuTBiJX3nj7urmXA7vn27OdSf5CFzfcmj8KqH0xmIRXOFVUEWt
8J38XA3pD92C2JL/l+sP2AnyszwWkYeVgeC309emUW93XV0x6ozxSaXyfdb/0YrkmYN1f+Oki63u
CaK3CWuQeILCoXFpaE7VRGmzjnluJkO5vUo5Kl305Dqkyum4t4o/75u78Z0uzMkz/tu6nC4sqOu0
InD72Q/FNy2jsbE55fKWFYbjyc6GS6KyBg2GU1EzOFTFr0FCll17ih4SK9sgF92i/DA0nTcM38eE
ECN/xW9rCdUYj56qKmgV9zR65sc4+qPqk7MNC2ppq70Q3wAQ7sq08duwOIElYCZ4t+H4N4Iiq/w1
RQ3OKYiCyx8BarnMk76tAldUj6JpnsotFdwbHgIVRZVj4qnA0vy6tECZvM/7NK+ChqEPdfgSm6cI
/UujiP2QOTP3/ePGcii+cuXTmDEYC7xajsNsBNfJ54qnvmYse7y//mrFMU+Q+3ZuLYo2LgO1oCqA
QVoFpdHsw2WZdeKF1+WMTNDLR3ss0+PAgEE/rGCkuEu8Ncj8xuLILWlpsDqEAd3VoS5oNI0DWiOB
lVeHTGr6t6n+HxiUbB2Tvk1J5IHbfvm5Os21FG/yKhDbnnvqKiV7SmJPeTLF1G6cgBubKL8SGlDk
zI611gErG7WnSEn9P+F/cJyswXgy6z7x7cU2jmXJQCJHdMbGI/jWJmKQqhBSnuhzrzZx6rxeKcKy
Rv23+abEEpjrhaf73nEjfgA1hjdJ5QmOzhpanYSW2kyxWaOLf3YhPTdeBWf4PwhGwHNFUZYRIbrH
NMDVlxpmvXXHpOE6SR/cpflRpP+FRIe0AcwFly8lm/+XNoxOs5reqJogGexT5Ch7rY4OfR8+3N8w
uemXtwiLQPObhhD5MkJql2ZK0bSI8ka81uwoaMyvNjMWm6Lzh2RLcGnL0nrT0irnWowFSO3PTvp3
EUIFsT9kyt/3F3TtZSyIA8Sn4QXCeb1cUIVsQNRz1wdKxiQKZ19m9v6+hWsfI4dFTJK7nYiH4til
Bdqzc1fZWGjCk8PA0q57c+ONA3rTBoUvOUSYj7NGr6p1SZUtcrjcm1c3eUM8DT3u+8u4tVEARv/P
xMrBLL1po3qy+fLu7JeDnIV838D1B0dRgdMuXYtovXYts1TjOTc1EWQtk6BiW+0ZnlnR4qyqdDcp
47JRJ9qyt/ryUVmak0ovJrBFaOxcsw4fp0L5u1RBxRlN0WxUbK6fuHJ5EEshIDBCQpf7+1sSUYRK
XPbGghsoxrgvGSzim9wJ2tgc9OHf2uj2kyYUP5zHjSN7HbylYSnSz1XLjAPpO78ZHsIlcYyQjBnM
QMHgijJiQOyZQXa7JHu9/wlvrVHWRqUCIhSCtTYh5Im0L3UuW89pggI5EsYxhuiUusVRR/9ZuI5v
b13w134pxc7lpAgSaNDMq30VmTC48NQ2MIwfnXlut+YP3Ni+i7+/2r5STx3m1/L3xynhgfgS+mn0
QSR+5m5s3g1/JHazbdxGAFXWBFapauQZi96S4P075i/4AhNd0HbdyrxuLkiaQS+QO2+t81sUreUs
U9gGsW09VA5U6y+9InZLPTzl1kbPQ27O5XXBx6FyiLYnc1OuMLACGfBFV5OO6yLxBUx5Myaz3Ajh
N42guSvrU5I+vkolG6EskWtiJGK/RPo29Me8fXu3ZzOJ4H82VrmxoiFTwQDTDo66unPz9KkGWcfk
yP2cqIe4+mGMSJp3erKRvd50biYjIr/5K09ZOV8zmKE9z0UHZ/pTWb6O41Zt76bT8bIx+PPUQtaT
5nJXwFYRbReo9cd8CnmvT3si0qTrh/sbeGMl9L4cWk6yooPw22UUaspaNZiR0wcJzNaDwaylx7ZL
vI2YfuOpRqtH4u3p6oHuWF8indLFodebfTCXyy738jcRu+dB045j1jHTbvw098UncymfrORkZ0+a
+2YPX++v9DoIAikBuiAFvHgDrAM91xVdG9sYYHyH5SGma3pMFZ3qnT6GfqNn+SGOaDsi4/toTXPx
eN/69QfFOggahgZq1BXWp7uryHS62h0CGC27wVv8XD1x2/qVvZGe38B409zjPqHBgeoa6eDlF22T
sHFbexiDbkzrDDnCvH5SjdI9lEiA7ZKl846eV4Q7EKmNX02RdlTUVpzuL1cauQww/AgQ9rxJyHtp
VVz+iEQr7LTDsYJiCfdTBG83nXylMTfO4Y1dpXRGMwn/pU+xrt9NYVjO1ohWkTse0o9tJClCQVyV
G2auXUc+r9CVQp+WNNuSP+O3q7ql9Jw7WaMGmlWrz5XRL+dYgZ1gDPm3zkFf0J7V9sHM58+AU42N
POHGXEwXz6GPKkvOhrNeZLUMizsJRwssVBBmEz325UuVn/N/x3SfPXvLp1lPfab/hf3Ryp66T/yh
0xx+GX6W5ucsfFTtZLeltnK9766k73l8WK5FDvblhhR6acGki/UgmdrqMDdq47x6ZTrUOyu2BFSa
ioL4RqS64djI6CA7IEHUfOp1R2ro9Xzo8gVFbWfwDcgihddDSHJ95Lh8s/b2IncO85IeGvv9URIY
JOrEkIWoVcCruVxvpKW5aHNNC4xCYTJCZltBm3T1l/uH5saugj8APEKSLUctrk5unTcDmNiIXS0T
7VEd7EbxBQQavzd40o1wZDdixfUp5Wr5lQnQ6GOFMiX5za/rdJlcp5r1AD6UjjiPjTDH97yxmuKc
TiJxNzz5V6XqMirQPPB+iY/QVLzqnoiG0nMqWi1Q7X1R70yHgQJ+ZewRAmXGgPdSAM2f3h14L22u
MgQ1Da1mdIX2i6VdjR/7vbDqHWqK97/djRCBhBpeCfwHdrurX25lVpPrU4zRAqcwh2a3WJ1W7HLR
lDwn8qwWOyCCKBS7Vbfso3iBllIoiDTd/xHXKSQpsfar7Ao5mVbq5Y9AO99VJmXgRyiafqKa4e4n
BFSOWto4j9aSHMfeTDaO5S2bMjVG4YWXOhTuS5tIfi6TQVMgmGY3mO34PNNA8YXhNYgKqwGjsjcW
eWunaRB7JBIgdq5Gn+YMIjY7VIuCshz/iWMITOhK6QWoLgSmHso02ymi9eus2fDeG4eFW4Djz+1K
530NEdSaWG+SiZgHMEk5uNPYfRN64e26tB3mjXzpRiSAWS4H32kS6b1WkfSKgvwPXdbAVKNP3QDx
NKsPvY28BCnDfZ+5TgC51Uwwy9TQ5VW68plsVKpmQL4GTVMz/lbbzXDUlUbd2LzbVqjlgSPj3K+h
QJGViEUjAgVAORO/mKv+IavGLXDqrU/Eo5o/hFvQu5Hb+ls8G8dOjLmTGoGbMw1aNfqfZhx1uxrw
1kZUuW1J0gdB+1G9Xu1axUnL0iw3mMRtfZ9G6/NsdS/KsDUG7aYZbn2SDzJnFF4uF0THkA5XzqT5
dtFRlpgi7ySLGA9VrS4bpSp5ha1iM2uRU0HJjrnYV+WwJVYtpY1sPbCG/Aksxs6o/6wbdVcMHw1F
OfGv+353Y2k0TYgaGkwGhiKullY7jh73sJSDfvq7XHLfg/Cib+kZXLsdjUI8DtAXFT7HXRlRTWa4
op5pI5fI7DWvmv9O7SnbCEg3jYAmoRYuJV/d1Q0jkgZ/niKMmG2v7uta0JkZ3cpN/oshlDM55BYF
/zUK3+uzSpRWbUulrnqnlwV5T7SU3b/v/TJ8flpaiDYT1uECXTqdujRmypwZm5k8baEeWs8Z6odh
JgXy+7LW0k/vN4ffqbRLqMHz3r0013dh04o4doLcaXp/cIbPZuw+2O8n1wNb+P/Jh2SQGSszS1+P
yE0mThArdSCtoKvz7qqKB7yMghe643IU38rbvFwOrVYih/GoyR88WkIaMc6/de5usXOurwdpCGnJ
X7VDgvbllplMkZxDN3Po+3xtM+WLQKy9YJKctvVuv2XIouXIzcDcOHc9pKcZezWsYsQabeHtohEt
vgiqq4qG49bnuW/patrMCCpM7VU+D3ouB737arjVfuzR7nK37tbrhIVE5f/WdDXjO+5qjwcplozw
rInmBQ2SSmlftKjmkbqhp3J7VQQFhnogzLl+i481x3ip2T89TeJdGenxsamSj6IQ5XPpthsH90Yg
Apsj5wEB3KOkvDq4PRKtfaGOZA0xzVNf0aI3B3DlP/fP600rsidDnkkGtmZiJpluhaVe6yhypFXt
l4benDSSvx/3zcjDcnkfMdb+F1KU7SO3XPl4XWldVBVIwXZOnu9TD6ZArqjGrra16XDf1M0VgTpH
LAHoOfDey+MkEl0rx7YjszOTYYfg4IAmgONuNBpuW5HzxwgPBHD5z39LThAJXFw3HqC/p4X3CfmR
9GiXsbu/v5Yr70ZnkKCNkjNjZvn3quiqjChERciUBH0R+U1ofmppnLUG17ljfjZEu7F1Vw6OOR6s
iPiCiSZLkV/xt0VZYummOez6IENjOSf+eKW3K5g6s3Vqr3YPzK5UUvSAw/3iJV4aCifAcKmm9wwk
G97Qui0oYilbw6h+xbMLp5NWZI6KOgRJ8drpen2uRNS3S9BIVcGdbcx5BBN9ML/niJR2eytVSuNl
Utwhf07TtP/kGbHrnbLBzp2zCIVpAYsz3MUn34n7fWtO9r9GV1nVIbSc5KuL+OYXEaoaI7onCaSc
2t58McYx6/e1otWfiqbMUOSthPcmptj4KWZR/2N1+vIhT93sS5npzWvezcohj8Ii5QFtVJ8HlCyp
ezFvTOyrpR8/pdRSP4xFunSgxz2lPwyUdf/RS5F9L+Yw+ZKGcV76VlmJ1zBbzHxXLZZ9NkD2xgcQ
njFnDPGEv+JMJ9CHw6jSi4jH+agv7eCdwNHl1rEYRJZ8MUUZC9/IvfncmI1iHuNEV+A8WsZ3O0zV
zo+BH6hnrU7y16FA6vmlTBTexYs6o/AU1yGNgbwYlS+RmmR/Lc4gvo5O6zymaj3/hZdnua/SuRI7
g/nM38o0h9LWFmLQ9kooctiiQ99/jihdqMfJNVJtX1hane66ruSRkcddW/h1r9t/tIsx9Ye2TEXo
c/y9b3HCcIiHfppTj7LZorwOaloXfp/Undh7bawh3V2nqKotTP/5OykjsTz27J3N6MXR6B7nKSq0
jTffr0fdyvloRFNgtHnXSnrBpYsnehq3+jiNAbPMShSb54F3rCnsMT6qizfm+zB11E99g76KX+Re
8rkTnZOwIUZp+kMv+BRa7Q3tzpi14ltY5RP4jyzVwaqmbLqllU3KrlBe2+tMQRgOuepa0M3spHB8
LXO6MymFWgDzhQOxCw3Svh2KgeqZ8mRxQMi//gfQTlPvPW3pfiiIhGf7cnDRgnRHgDAHLdPj57Hy
ws9OUhTKA1SToj867dBMp85r+nlvgFwvffAszqepHVV1D7koyg/DtMwi8q2W6Qx+XxtOsisbakUb
6dmNWMVTihKFRBXLXPNyf9N5qOLSpiY92hWc0pNtxMeh/qHkW6L6190OAKUwHSCJ0Luhmbd6HbpK
OUwo1VGWTiPtE+oPk+8h2nyc00o9lAUaGkk/dalfly6TfBQiRR86ylE4IDN5ckaH0azTLV2eGxHU
lf0HLgceQ+AFLpeP9nhmd2YxBTweZq4DBfUb2/753usHUh/by0wKmnJXlfKp71vRJ+YS8KQ9QmJB
FLR76lu7kANYPcR23m+OOiKPBirDUhX/ck3LYg+mWCI1EAAFP/Syp+1UOG8BVpksa3F2RjKp777z
uIJgakEtpLvirC+J3G2dsZ2UBe2/1DugOV48tI3on6zWFBQXrS2NAXmHXsYFaY9PRhbOy2WNEB3a
SfBRYzWI08TZRZFZnb1BGfbWPCgbOcpVEQDGAm0OZlpQquFGX+coo0HdTk/VQLXC+dGyy296546n
KfG4bADsvZS21u1yTamP9z/kjSMjEbAUT7nhAfmuqVWqUiaR0I0F1He982r9oLrDw9h7r71UZ0GP
S5++DF3GxOjHRLSTn8iRAVWYvt7/Hb8+3mqzAR6RyCBQCCtw7VHgYFpv6EotMEmzdoOgcO47oz34
6VTWh5ge6qGvGntHqJx285JUOy8d2mOR9IycZpKaX4zDjzpxzF2vdeVz0avKWVWX5Q/URMYjfP1m
T8c3Z4zc5D2UdVx9Lue68+dyDo8on9UvbiS6z/cXdX3yDRg8JLcQU6n02fKr/5akqVWiVy2spMCY
5pdKr//sKmOrE3fDSeHzAsZV+XbAPlYnsZqZQUBGMwULxI2zrk/hHn9Ovjt6723UEq9Nybk3Fq9S
RnrSXFwFMuYtJyI2Kj0QWW36ntXND4iVFDtz6qaN8yD/1KU3sB4uYwAs3HloXl/uHGWrmDV7RtCo
Sf2sd+18UAfL/lQWRvvMdW1Llmq3syY72nnLPGxp8l4TFLhFCF2MYuZfIMRXN0nj0Y0xQsMItInm
HiJ1oYcyavZdYYKtNx9atzqZS+tX6ngcIimx/XjfdW7/AI+qFseT5a5JRi4cWK+gVgSokDmzU3TI
+mmXqzWi6cubpv5RIwZYOgbEdPeDOrYADreeGDc+t+xk47z0k+UkostvUPfYnweNmCSK4Y9Gg7NH
/cM1d3EYgnK8v94bH1xe3bzUpS/Tx7k0BpUISV+zU4NCRSWO/HlBBWcwzaOTtePbqCThodWH7Fg6
abEzFk8c7tu/zlEoHMn5e8wQxunW5DQ3npQQb1KDodW8Z2tOhoMt0paE086/lqUiNkLDdcDHniXF
fhgewptzlROFmqIuNb0BWo6p/YBQbvkUhW7OgFB9+JhnYfGihKP5wRWIxd1f6XU7V2d/2Wc6nvCb
rlIFPQ/d0R1Yaq7Hu1B4r3M6vwl0/9J+3Fmp9xqL+EubIllobqFrbqwa01Jp2pW3zfqaSyIznlyF
VddqKW/sXTj8LdLAtDO/cqpd0p7+01r/Z1D6+G8R2EhCykM9Br169JX678zNjhCJP7iVgpBpC0A8
eSrruvRHR9uwfeP4gBkAP8A6udfX06oWmhRMlqBcYxdusdezSNtlxUAncrCyDVPXyqJQrwFFURiS
XRg86nKZkHvtiSezHkwCDdHKL5ESdxGcXML8XzVpXxjSsley+rGqk0/jEh/07+M4/Jl67QFdtkPI
xJSYwRdL+hN23SEat6AxNw4XiBRKIyAp5IjhVSRxqYVVKWiwwDJQfbTFLqm/piXNtWYrjGxZkv/8
t+9Nj8tWa4tKXIYAmzqcO7s7hhYt7q35jTcN0YAiPkrdgPVdCN3Ya6ew0SGQeS9j8zXtKiZrWb71
7pHJfFquH7RyIGQyO2kVGK10miQ+Qg/yNN+X9jdR2Q+GMR6AZ2/k9NfZCpboDBH0ZVfZWIUkL3Sc
wTIjI7DSrnyInOIPbuEtPcob9xrNatbjsG8sZ9110DLFRjU5A9GBiDqS4v34CMCDuZSAR5gWkFjL
wban9qEBIPFIu7I/zGRY59H1uj/o1w4bheLrRUN3lXFQziORGo+XDtPFijnETaYGbasjhtYu7Umv
h2x/Pw5dxwKG2QAxkeQXypDr2y0DLGMYfMgA6frHxQ5RY+0fI3sjabqOruRmBBoD7gsP7jUKAVEv
JVPjRQsyvT0gJ36sK0sCs55ndfoW1vqrsTW79voU0LSkUSW5RGSVayJYYXqjN0CcCkzw9q9a1Q77
rAztJ9cGDqaM9vRuF+WBQOIjsW1yeuUqLVSoZbhiaUiKOr18joXdIvwVo2Z6/3NdOwWMQAB01Hvo
x169RQBtCDNRJzMQhWntOzNrT6OI3n/e6O6T5FryzHn4xaXr5UqTDXGLFSRlLOYNUawQfeFubNm1
62HFw4YE25PLropbi1OU4dQZZuBOYY38rKJ95+x7r3XbGof72yZz4sukHTfGGtUrdGuuiB1toS1J
mqdWoFRderKqgrtELVVGyevGaU6H+S1W+q2779b6DB6whEkKyOhGXu7iFDphUYrOCpLGHAp0jNMU
GBzFU9M3WxFt6WNduwb4N8BwxHyCJE+DS3OinPtqGWsrWIra2rlMiT32bacc7+/krUVRuZN6WDyF
ASNfWvFQoFlqRDlRZSh9sXzwsuhBS/WNqHTre/EwBSXOUYL1tWpboZTRWWjH20HiJmBjBzN/tHNj
fHBDET94HXVucLPvhopwatk3Ml+agVCwV0sTpj0NAJItBA6rYe/G8fTM+6ryZ83rNvzxRqYrbQF0
YHWS0bb6WMZsZY0ZelZQQ608iWJWnnP4TA+QtPqgd5rosczj/mFWbGNnjnr6XEyztiV7cePGozmI
dqRGixp24hqhlkxDpA5hCXpALcmpp6fOjA5m+Tf6izbyL2jH+pFNUR5i6WdnM+W+4UoUHiiFUoGV
SAn5z3/LiKrGU6NwUS20/ZyEmS/xtDfjOfbJXKuN/b5pipcqrSmwcGT4l6aiCRn9vnfBL9ixqz5b
Bmz+j+mc5LrvKcNkbAiKXx9Fl1QS9BRD7BCnXQNnijyPa1SB7EARYfilyZ32RzWF6kZufb0oaYXs
QGqMSZLI5aLaxVaIrqqN/rPbfNMHzzjmBp0cP8nafuNA3lwReR5cF8RvKVhe2hKOYuW5kjuB18Vj
41MSG8VxFBDyNy6Fm4ZoIksRRt4ozuoQarVrle3Al+KyLt/y0CkeVEWtNhja1wBqicWQJW9JFucI
rtbTpvQyBKTwwIo88RdiIkB401b50IzN8NSPlvocTYv2VE7KfEghRx+zVC1ObVH0n2otfzTTNGfG
cZgfnLQOT64ymF/VLuv+TKu5+uDEo70fmi7716FrtpEB3PjqKAShF8inkARwGTp/OzXO2PBwTtoQ
VCkTjUVEpdAurM9WPm988hsxisOJd0nCvsWrfJV1985Ec9HSw6Dj+tJ8TY3jv2zu6vxA1SH5pxZS
2DTu62Fv2ENcHt1sFG9DZmlbS74WRdZdElTSYTyCbu+6TyFy1APVNHaZfZym+ypVpy+NEnvd3o2y
I1iK8GFgrNc+K0jrmlFpDt0cviSF13xAmyU755n7ZjZod+QE/o/vvQ8ZV0MVjrqjVEheq0KrWj94
XR+5iCfY8xc7ouMmiqh6XShVbByN60uR1xwgLLAqcpDDmjfc9bJGVFbZefSKnV38Y6CS2CBQKioP
evy7gwsoU17sqK6St/Ofl242G1HbW8IpzsJ9kawQbUHs+ut7905W06mtUSAmTq1LqSyFxlGmZ+el
pOlYTNq/pjYsOzvaHCZ19RpAf4rWGwohnJtraWkD8VgjjkR+DrlMP+RZIguXscOsByt94uhsTR2/
qhnySqUZJJ/fUh53zXSMVacQPY3jc1mo5ueZAsh+MHt0+ePxxxJ21m40AX1rseF90hlov5GjyRh5
ke1incSdMjHxgcL76mLo67Azmm4Q5yGLzHNaLsuBiVnTqY27H5nCLGARq80OAR3t8/0PeuWh0rAU
SCeb4K5Yt6WMHhXSpfDEeaoln8kwogo5qDCMNH/WaYUci6VrfqTV9G7WAoYJUNRpeetJxdZLb00U
ANelFlfnfkExHEqcesCdEt/Nx27jYFyHRWkLJBV4SyIw5NlLW6lVogRrFNXZqsdwXzaVB0OBNE0T
mvYRzGz80x1S8ynspjT3nSjRP2reVD7c3+lf7/L1N+ZypyCCMgfcgtX5HN0opktfVedFa+zP0NgQ
zLMm2Zh3DDYAOlI6zuVRVUX/ubB6BHGSPJtfZ9Hl/uJl9lOnWM6xC73vOnjR4+LNxwlyyS7Muurb
/d96dWPJDZMMP9oWFNvW0btKBstjHnV1zsLUPOS6+1KSZZ+q0jW+37d0lTxgSRKauRgNORBvVWyk
aZJpCA+L8+Jpyb5m2iZ6uVOxEYevg4k8XZL37lq67HBdOkDitmGd2LVBcy/ssn09lDq108YuXrtW
TUfkxDtri7JyvYdAbw0QniSwsqyxeivzFp9zTrXNyL0lWj6XdTbFPnIeSv2hmkS6Ray6NgeJCwQX
qavput6aAmr1xrggMeMGDIAEQ+TQkHTPqgcI2U/UOGrfDUSQyCpOFH/B4xZb17oqs2lrZXadINIz
I/EZH5oOR6RC42gjM7+1MNpWkrNHvfcK8IHLLE1WJm4wgV7bIdyL1jIoqOzzGMaMu3qvO4Lv/M2Y
dNffUjUqeLHF6GI36IGu+LyohG9PqfvuaM/TDXwaJSGAJaiwXVpxQUovxaCA/K0H/WQsDSLReBHc
LTNO/XF0SBaszhR+Y9jZBn7mOuCThlLxoo0hQQJreHMbMsV4tGIPpYlpXw3hczIlNL7bL8ugnWrl
y7v3k0GHNnhJoMfogKzeBlE3izElQwz6Op8df7bUXNl1rp15782xmabDGwepcfCFsmR0uaWmW2u8
QSoBKS17SBzua73XlIOnb3WdrtxxZWh1U9u1a4SlhXxebg97vfwpxlenSjbuiquoiBFeiLC5pWQg
bnK5mjCc2ziRqhLC7iA4C/GlVPtio8J708gvJBGFcwYCrHy9iZVcCV1kTfohAaNnRX3yoiLcUb73
TMnFIPTGt5E6PVeRycspGXkuUoBREj6OBUOb6cq2G1bWfs2tjk+TxoBXUmlarcJt3BVu0/M0erbn
XaVlu75P/RAWqTOfpujxvlevfQBbINDgovyavQeV7PLzjPbsWJUVWs+5+tHtpl29d7puf9/GVbrw
ywjcb/r1FEBASFwameFuUKnw7Gc1tRXgmXH6tphO+TbwJHqqZy/6q+Ot+rQAPztFxpLsXCh1f6q9
Hb3aU5OfeoWxYKg7tk9llUPjK8x/hPAM1P5TM9qa9/crbPye3PBrqT+TMSByxs6sX+eVscyNW+Tu
M5CyYheapXjU0Mva0Y5pTghNTftybupDN9XuPnWT7MVu2+mkdHYZUa3rwyehu/UhdET84rRteHaU
RHxpVNF9ygtJIphH5bQscZjuUcpR910HURPCdm+1B9MBVezHGjjSjaCyThtYFDxXyQYFaUhJc3XW
gfQWy7TY7jOkcN5sJ01vH5X+a0bp4f7H3jK0Sg0rdQawAFj9eVie6dnvjNHwi+RDNrz9BzvccBL3
Ly/tleMuetl1CRP1nh1rZhKvffDK5Gtl1odpcY73Td04j7zc/mdqFZBnuxdqEbvuM0pjH0O0ZZ36
2M3nzlJ9XR83Qtmt/fO4RqB1kl9T3Lk8K3reJwbcJu85H1B5HxH3fmzhKT+4c/9iOrO2sY1ym1bO
DoNdDuBjF8lJVubUwYhDTWBubLzJz+yy3zd6sqVX8ItLcGGGir1EEmtwuvHBNWYmo1KUek4dB6Oe
VPUOBfGwOgxxN/zZRoPDbBVn1L+1cB6IQHMeT7upnft+p056N+8y4fVfelct432DEnfkU402kFaY
RWYavhHNy/fBLvJXu1Q141Bmps6YZSsytH/UqjGAbM99M7p7WiU8AhM9qrd6SVfqwNxrSOXzuJcD
qaX01eVH0+Y+CR1tigIvBTIxuK+goR/MxoqZoKgw5ezrUDMgy2CGaVv8ufBfpTit2Q+HWdnCvV05
6+VPcVavkIJ6gCaSMQo65alQU3KH+pTrJ2d0fbR7T+88Gb+MIdhjAbD1ruCu0FtnK+7mKEjyPxND
OQzz/+PszHbbVpp2fUUEOA+nJCVZthTHjhMnOSGSOGnO83z1/8NsYC+LEiTkW8CakINSs6fqqnf4
04cvOMY+9OPX66HOLqol1NIZgZuJCvG6Py5h9gqUdxaoD1e+GtyPYMSnW/JoZ5sPQRSe1RySPLCW
nOV0Hh2j6FU0rKNDndnHLvgSKMluwMJY726krmfIFFYMkRaeKZUK8PXLL3mXnfeOEwRhNoLxUaQH
wyqGjUYi21Za8WmotGmXjMW4SRXMHkyhJB/H0G62U4j0whDa/Q4ug/okD0B+C4XcreJq/BiQNz52
ufZc9I71DLgTzfrrU3DWseFHL5zFJftdNMLWXJ4pAhRbaXF8qOK3UFTYO02+Ous7CFNbC6maanpA
zdLPX9mMqTXfKHZeDE9PDmwxTRgadKulXUEoqCfZiBH/xsi1gjuE5cF9a/Qu5AdYgCPnivHRML6J
+rVrdD+MgRVd/wQXdhc01P9+wmqBFEqSGIlhYss4/RAxbLbWDSS/b2VPuwVwWd4TqyOTTHZBe9Je
WV5XpyskHC0ddW9GG0x3Q/VnDGZX9N8zbEpV8dnArvf6yM6XPuRNvuxSeOXqWTP8h1xDs1jtwoMS
HeiAeLUd+bljbIzs5/VA5xuZCgItXOqSNMSpJZ+OC3q/bBe6FvK6VxdgtZtJn7PmBnzl0miW82J5
llKvkJd5fLe94jSHlpWK6FAVvyXJE0+589DWP/59JKAFbRAXXG5YB54GSarJUOOuidiEjZeWfopV
ojLdqoZcuFwAmZKSsufgw0OhOg0jWUKzAtOIQEu/Wlr2URbFrrDCZ7tOtuWM+Spq4LX+1RHl6Npt
/ThP0p+FEit1N55ylz4q02bzZKC5yI86/SHzOJXOAmRAsOq+VP96lNZV5w7jLe2SS0uE1cHRSFJC
rrpsjXezl0ZVCEl5iA+mFHv5ELmdMboiviEwcGk44IHgP4L5hGa53mB6IYWzrscHIXeuxGkJWc3l
GdLrNw77sxyLDjPgJtD7tLIoga4ODVnp1VAE4DmbuP1YKNngLiesf30xXhrN+yDq6TcDBK+Y81jH
h0Ua2Szbx1Ir3MR5ErX9vwxnsSl3yHkW1fPTSKpejY6TdPEhtrLYraX4UZaGWzW5s0I3lAsYH8Ca
FMSVKLqsooxVUdZ1yhqY1H7c1aEybEZnNvwaOBfFJPvXJGkyFW4j3bT56GyCwYn/+bDnsgOQsegm
L3KBq/uGNHJEsVCOD1ZkhL7k2A81fLhNKGt/pqY0/FHnor4+i5dWPm6a1PfpoHA2rrYYkif1GCTL
moydHY+E+Y5MMvFi3NBuDO7CeuH8pSkF+gJS2LppYZZyVw25SJAQ+1Pw/TggtaT2FkbPPw/pJNBq
IkXYdaUeS/HBUNMNiML7YDAOMHM318Osm16slyVxA+mL2srCxThdlQK6YJ9FSYKXuVNtyiAXgzvN
zk8zzhqP0nHoxnaguLiiDQK64XCzYX1h6k5+wGrqZinCs7EqkkOjyF/xMN91svGYTtJdIJuDO9r6
h9jUXitR3U0dLnAUpEG7xFi+ZzHSYWOayS5qOpp//bNc+lW87Th2aEpAIlr9qrwAOQHNNDmEteFa
Y7xJ52erNP710crHpzhKj4Ayg2qsAUVVrIUdiINl7M2xqn6E2qOiRncOr55/H85f+xeI+Ly11nSE
qGzMSHZShqPVG0WHp2T9bKp/LsAtw+FVw3L6G2V9YHeaNQRNlhy6jUnHKsw/K83vArLX5+ujWdbk
aYqH+xTHGyAooLZwDk7X7KD1TjzUmFVLKv6idV8WZLLD5nqQSysAyzNSlEU0+czpPhO11jRGyXHd
fFXTL7F6V8d/roe4dJYs+lewrMBJUOc7HYdSZQHM04oQ4kMWPI/Jvgt885Zi5aWvBaSIy4AWDSz/
1axUHcJpo8GJpRVz+RuQfuPhdWAWNw7GM+bfcpK8j7O6SeumLFAtCJND+TVNclfC1UDJ4Z0Hrox2
U13JuyBL79OycjGsS63wQ67oN/bT+TODn0Busghh0VtZJ0BNVESNMcTJoZAOU5Q9jmnrmc3dkIRo
yN6Cnl9YILzfyf4X4T3qwKtsq6sx0bFiJTlk4+y25h/R5G5qGTeW4YU1AkQZdBA9jeXxuFojvVSF
Q1BPfFX7p5y2riS2UMj5rLfwOheHQy0C9DsdeXOt7BULu6uaUeVi62pXLYQ3z/dT/q9QaBYJxxz7
Vmc58vFWwxmqPGpiy+Igsk3Wh/Dkpv4fvhhTT02e3iQudat1mA54vuCjm2AB+yuan/o+4kKr3KT+
9M+7dyEeQKpiqZHqrIpXZhzo4J4chkLmqA0hFH/haekOlY0bW+vS1LB1F2wKlVmML07PCUpy9Qhc
CX/tDOkm/dWBZG/9q8TNMjNLd5V/LhzlNYYv6as+yPqGIEhJC3vjiEclPFbpre7ZhYQD9PjSqV6a
BCCIVoMBNTs2GXGaBAfOKNnUdbRPzMpvAd8X4j7s7HuAnrvrk3VeFfiL7CE1ZqLYSavNmhiznGX9
lB5m5WMyuvh9lTT+t296+Xo90KX9ynnO4xm837m6YC6XlcQrns/YC/BeP3E/cHu58W4+1S8tikW5
Gtj2AvtfdyZ6uQ47Z0qzQ9PGbwWQzmYGI2s2/545cJ//F2a1YaVGHsNJwsu7bIy7PA/3czp9t/T4
1vVxaThchX8hUGRD6+VHAzXQ8hln8gFujdsB2twmg1jqKEZ3o8hx4UJEgY+qPYgT1vralISGB201
ZfEM12LTUwLoH6Z1q+J1YR0A5CJzBJ3AA3Z9bo+idpxhZsE1TeSFhuVKjepRD6XTeuN0uFTogF+y
QJZRu1ncNk53lGVXdtrZY3qIu3vMBF0UDNX0tcLssaQz8Uvu76foZyZ+UG+uFMOb2luH+sWxLsRq
Hp0Lt3mVYcRBXWjjoKWHQr6zSC5LBEqDyBP/wxWF+B90HYd8ieLUMrHv6huKUhhOjxYgYo3ZrkBb
gBKYFN4oly4LepVcQifVFyGKZShronRnlgDt2iA9JBryp/NuThWv1p7a4It0y/bnwqHEPQuJEWtm
6lRrIEZb0doxEhZiDlfX7TMRIy8SZ7ts0sd92ZFyZoDejxGQ93/f1Qv4FZUGKitk66vjkPeWqmb8
dbB0fGN/d4e4//eGCvheAEKIPC3yVetyh9YHRRmKMDx07c8S3JNsgD3v7jO4As5N+aoLpwdFFRop
dDUXPO9qC6CH0JjSPEWHOSy9HINwgcTd9PTPRzvX1V9lTdAFZLunyw/BoExNDD1CYv8pmztfNv6Y
+M38D92UBVj7X5xlsO+WeWSF0zzoFC4t49kMLL+TfsTFMyiaGwfHhZXO8UeFdDk1WIOrBAZhyrFG
AitC8Tfe2GQwfmQoFOWVxJ2y5Pvcl//qrk6O8S4iII3TkemNopVgryJkPFNP54Wgxs84J7qmnN4Y
28UF8f/HdiahF6ZlnCt5QPG3CWgtDjIDNH+MnXXjLrkVRz0dkdNh2cOXjQ4Z0tCTFmP0R157i4l5
4cbijucFp8Pf4o29WnkAhoPEsHPaJ7Ux7hwlues1XCSuL+/LQWhqg46kob2enGRoDBklwHipl8+m
+GMl09v1CBfOO4bxX4TVPdELkXSpQoREbjap/gM1MK+WrTtJOUIU88k1vesBLw2J1Jw+w983x5qR
1jkxnAuTgFTlH3OoaPJUf7ke4nwBaHgOKUC0FhwAH+90AUCyDkYl4wyXStsrwsRt25/jrfLm+Ydb
gqBkweOM5XSW6zUWJneUug5FGWxTx/gQa58jU38Ix/ExzFr4sdbd9WGdX+lgqbggaLWyZTlTT4dV
B5LugMzJDrBi3J6LaPwo7Jf+lsferTCrczsqgzas85Ib0NykqRG5UUN5IKtSt3Z+Xx/R+WnHiJaq
LaVxC6LlaqeqjpTasTxkdOkeg6j80kLzLcfmw1wCjAhvmZJdmjFYV1SnyP4WStnp9wvkTqIKR/oX
xrRiIt7R0vil0tGwrts/QD9vv9/OFuKyr6hHk4IteO21lixyte0oz2V30NO49hvABD6iBcWd1o23
aNMXQnGrQ2Kj0bRYxK7eBBb9zmIKlf6QRIF+zMb06xgLdTtbRre7PmlnG5hOBn2she24oDrXRYk6
MFWpqvr+QL/Cl6zSD9P99Qhnz9HTCH/7Ke8u2yxIzaYuGQv7SHK7Tu42RKy3c560dzTUY0+Sa3Wr
G43jj8mofL4e/mxVLuHxXwQzQaOJgvPpOumrIAQkrvbIZW0FZsyW+iL8WvuAc/r1QGc7bQmEbhwP
b8r8aGmfBirKGOEfm3E25kOKIk6AB2lsoXz163qci2vjXZzVgOa2SpRQYUCt/CXRjrr4kmo3eIC3
Qqz2VhFE8hTFOlOmfezHn4N9LLTv10dxad2hWAFhYBFoZgmefi0E2mINZZn+IEejK2ONOGrljQm5
FWI5Qd4tPHQa8ybUCNHG39X2Me6frw/h0ld6N4S1EFvaiqmJLDEc0rzyC6XyChrCuXmjqXl2zrGs
oLNy7IB/sOD7nY4Cut6QNm0yHPI3+g5ebLw02a7vN3W002/haC6MCMYguQkIGg7P9Qlud9YAfo0R
lfVTHr+kWFTEL9c/2oXhnIRY3UdFUZZWgirIQVW+Fekb81IVjw1A+Y9KcWN+LmzIk1DL+ng3/2pX
As9F5vOQpQ0J6g/N/jaiIqncyh0ux6FqSE3vr87haRxIFfHQaxFfTfOcwfZymwcY6qC6M/vXP96F
s4wR/RdptaIXqogyWayFtoi9BM1WjJo3ieZJAcZKN77ehd2DNBGuhMjULpaP6umohDypk12mwyEC
fJDrszvwark+nIsfDv3Wv+kPxP/VSWZgm9wi1I/MqHyfVWKLtoCrm3f6mN1dD3Tpu1FogCCx0JO4
DE7HYlejMehpN4KO79xo3Kflq51/W95FSnfjtrv02RzQQ381BCmDrkKpcSEGWW/GA3J3ECm1OPS6
Ov/n5Ae2+UJ45W9Kh0i6nA5osDOrkEYGFGrJg/kmqcKPpldVbBRlBwziH9lB1PJOoq327MSryxmT
fqTiGvtZgaVj8NTfotJfSBMIQmZF9Z01vgYT1Qrl3Katx8NUPWDMhkErarnVtxqVheANnTW9u1Xs
ujBVlE0oaUDlRYhrXbFGiKCXpGgcD4N2LGjD17eshi8M6STA8ufvDiCtsFNZ7wbWQjJuhiT2KBcG
6AKi8ZOqlhu75U2j5gsn+PuQ62RrHKo56SRCKhWHkXEMyY15L1/fTucQmEVAAQdAyu/UNs4sCGL0
aOySrPeQxPt+Eu6smaTdzabvTDeJfZldZuH5JptfbgS+PGX/BV6te6BSMURadpfdHNLGR/pDHaIl
C/9edV+1qNjIo+EWzk89Mdypt11bdYfklmrGOQ9jNfzVHg+KvFZtk90nVB18ln3UE9XHz6nl58TQ
MWC1zZYfZM/IhGvjCzzSpnTpyqaOJ6d+1e36alv0wV5PSnqAO3vets6HRhn/p2mCHUDVGAwEopin
689WRKcDyB0PEW3iMS3dmsJ0SjEyMzxrdPvgQ9xuO7zPr8/ShWMdRP1/YVfLnsrGZGThxGkrf3JE
4aavQg9oq9441M/kDziW3sWBynU6vBAVC7nWiaM5P+x0l36U+t30Ge/jZRLCb7343vhlr7lzq/Lv
yBtujPPi9l4kXKm4gVda539qaYg4Nfm8doRgbCRthvIPVlXbWWo8Neq30vhZCvbXv+05BmAZ9Lug
q7JB2g0ojaQEhV37ZON6a8BJiIt72ASG8SB6z1a/6Fa6l1lyIeadc3GjHncOEF9+ARsc/WFrqWOt
Vr8y29Wgzgqb38jynda+dFqyaYPmu1JtdbnfdNa0r4bKFZofJi365OUDjPo+lPAeLvaJeKjn75Zz
7NLgPhO3Dohl+Ce9hdWPW6UUQx3jLKfx44RpbI0g81vnY9DttNEP6iOiReGzMu3L4BZmbdlJZ2FR
4VgQEXydNbchz4osmIclLBJ5s9i1mpdm4lhLzo95NDa2Ld14Ffx9H12LuJoFvBQSTLGJWObGfp67
O1F5mqG6xsGMd2F4bHSFP/qiyUjdkrgJya2TfT/Lu6b+ZyTX8s1pwjH6peunr5Ykzj1SUQqVn9Lt
1P5oqC+ldmO451sN8BwNenS9+Q/k8k63+jw1WjSVyrTIa71Itdfwls9mqLwbPKTITr+pZf92faed
n2JEWgC4yKIhIrSWeXGCqsnN1JwOCLwFZDsw55TYb25Cis+Xzmmc1UQmUMrnWjemQ/wim25e7yRQ
pK+1/NQBZL4+pPPk4DTUMuR3+UiVOEWiZPb0Nw3G1DcwG/zN/6cgoHA5pHitausgY59qYiCIqW8R
Nq2mmY92k7i5nO2ny38Zyn9Rloz/3VCcuahKUyKKHr/mkEp2OVYqnLup9h2vPAd6pDYaN0Z2/oqA
3IE8LJ0cus4IhZ/GxCpo6lUMVQ5Wso2dX0O8s9oPJUYumXbjZrkwUVCT4Y6D21yUIVc3W6vYk5M0
yXxA04fBdI+IacxRtbm+HM5MRrHko3uIOh4bd0FsrC7qrmzbcZjj+WAVj8VzfSiDxM1K6pmoGTyO
ttti7JLyf9fDni94ouJATPOXUioyZ6ef0cyKeSgNBtfoEMiLhxzy2egZ2ougkNtGd9ejXbgwT8Ot
Bglli/JTS7g52QbhUa9Td6hf+uE+eE4g8FrSRtc2kj7dTeHIo+Pn9fDna+Yk+pqy21a0SwukNg85
+ve6/LUyX6ev9Fi9Yfjzv0SiSaIDZeONu9p3GOqlnCTSBLrsUyx9loPvYf1HC37zXLse6PIXBRQD
RMBgBte9MtvpO/hV4QwawvKrOMIAJnI5myVeHU2/pU1XBgj7ABBUpKfyew/s6PovOL8N+KiLfhCo
QAq66yNGzeRWdgRTOqEqb7qdulPmra7TGEq9yrpXn6+Hu/DcOY23OmzUrGuz2mafTPJRmj81P7DZ
+arJvhnZUDP2I2Ti6xGXuTo93QjIYxhd9cUTZU1LtyZwiInMqmlnKKkoDDZz7dJgC2+K1p+fNKeR
1NPNqDpmqxgFkXR5p1NFMLPZN+ZtIr8U6dc8eClDY1P3O1UWXlkqewrs3tTs2+7GNlkuuWsD1k5/
Rt1g8TY6xXxwgm+R8zMZb0zhxW347oOuLll71uI2DKsZ3HRWPtsBJfNHtfITPdxdn7lzKiBnKl0w
xBYWxR2eIKcjKZs8ndJmxlNVpEeMvzOv1Rr7TpLlFLWpWTpmQ9e4GmJ+XmGWm9Qqqn1WdzEvV6Ft
r/+YS18VJNxCsAGsyzl/+ltauVemKlKxX6l+WeFjfquzc36SwxvCbw49EJ0ngbnaF3aoBEGpmsFB
ZIlvS9z1Hw3pY5xgkeQO/2osTq2LrU4Kix4Epel1iu2Ec2IViQgOYV65eovJ1D+vkUV1DUAS8goI
n68VBO2hhPZqc2yNKryu6kO20ZInHZWLW1JZ68W4yFIu1U4TqULQs+vOr5KZ/ViVmnSQqJOI6C0v
ezfFCh44vFdUNxbkpWAgn8jE6O3RnlolLQFlXLOYY3Fsm33+kRV4lyHdbdOxCOcb2PD1cljG9T7U
6ixpp7pWyzQRRy0I9tFow12rpG3VkIwJkbkxct0y3Jfra/zscP5/UWkEA9Gk1L5ehCa+cHHXSRJY
w9HtxIs574bhThyj/Vj+EbMCVu7tesj19fM3IqqGi6YaC8ZYbfGpUAOrkfikSrtTDb8aZVf+St3X
tYLnaW9FNx7cf5Xp3x+Of+Ox4CkysP7ZcafbuICOms4J33WO0k/pWCzSWq7SCHKmvfY5zD6p0WcR
QOR5oJUSLwTn0mv6XZ+Hbji5fflbnW8hItcXFD+JPj/FdI3KMKfccq28S78LnQXcDbo4inyXdY9N
+DQGH+lN3Jjc9QH2Nwywy6WYDt9g7UNGSzfKOWRYvHb/LYjqvcA76Ppk/m2lr74uuTzgLF4ssOvN
1apNc7vqTKXjxVx/6e3vPAcR9fbb6Vf9za4+T41vhIhnbqT6rTkkII0rN8o+GzdVfy9snpOfsboB
bSdCjUXtw2MaBK4DpdrRnnTJT7p7LdnFt/DuZ6k/XxZlEsAaOieRpq9rVwO2uJhdDNHRGT+peMdq
HwZRexa92PAueSStORq3JIrOxHaWmLRgwNhDiAOHvBqiMkJgH50pOmbNwdpWY+Fa29q6j7HjfUIJ
UHO2euWbwUsavYlt5qJrKgd+Yd9YU2fp6/pnrHIBKc2APZtzdNTEjwF+NFYc9OofMwRUvg7jQ1e+
qKVf5htT7zzJeL2+3C6cHbAAlo4DwJWFR3O6cUaYeEkJqeWYmK92aLmBgdtg4CbfCyt2IyXY5CgX
XA+5TvG4+5GE4iUJuR39rjUhZC6hxHbUzI99+RLhg13W1Azvrsc426hLjEVinc7NIhu8GlYahj08
4n48dlbpDtB0kvjWs/HsyxECNYpFI2jx1ViTQexaVvthEtNx2s3NiyH58q8xb9wGX0xr7+S33sY3
wq0FbPvQjGJnIFxb79GLwwZ0+tP9ln6Z3abI3Dz01P28aR70xzR6kkpX9vOvN9vx52fT6ZjXfcvG
tiOFxuh0LMqPMhXureWqiYvfoROiy/QSvknBQwGmq5EeBLUjnpfQwrryxr1+vnHhyIEKWIzOSVnO
HAmCvncm5CrTY6ZSXdk3zeemyP3qe5S/KtgVNjQF5YNAlWE6DgF8I1ocjds2Lh0aB7HP60vtwq+B
PYUMGRktytsQ5E+3EDlF3ih5CGo7LyhwF5U4srwTPyiREnfUoN2ohqh2yjS2m7ae2196rjr73Cmy
D8likJxOebjNbTWCWTxlu6Ep8J2zTLGZI1m+sS/O9x6/VYcVuKTIuDmszppR1WerUOPmWBbfOq3x
++xTPN4ihaKLvxydJ5fYkt4jPYMIAi9ypuv0m4yFWlRaLY0vmmWFuptSUJzdLojUJ70Tyg+h9/Gv
ORxT2YPn0B8DSWp/T5Ntprs205FGH6YsP9QD7H8/qjPle417/YdpkqI/RZqYhkuT3rmfNbxht2k5
RkgtF8HjPLTWlzofgPclg5Gobl/3GDP1tdSLO403zW6gMT3uFNRnX8JOw6AqNsNRc6sgpQpjyEm3
m2am2EWFT1L2qdFDqugHO/dT+Fjwoge9fauQhvxSF1Wo7ctc0jpPafsIk0Mrnb/IVdM0iWdVWTGV
B6Nsxkq4eaTI8Z8QaQpBB9kOHKt3x7gZ5i2mw0imRdikTdsosfEPcOGAxz+nTkJoOdFQB/Zjo5/p
HUaTBLFRtCiuuRPamzV5VKI3rmKGEKnSJoqND3phF9m+cXL6uUoZlYkbaF03+KaRzgG4r5hacdI3
moytMAebp1WJne3U2eyiO34KBSEJB8O3VpC7U6DXi9QzgkahMyJTUYRUkBtuH5vta2EHY+wnRhuZ
DzraOsgnN0q4D/G+fa7SpMaOtzDKQ5iabe+DKW+exkwWr3OctT/BpKkyyKTaOKpx4rSUuGb7E1YV
TrWLkcHFi3rS28HHQ9fwjSLpE0+UTdzsxtJOhBd3Q/17VOC8+mgB1alv23LFcahNcbydIi1BXhw6
+b5sM/V3ZTiBtMsBpdwbcS4lm6iwxxkHuGW6R62z8HxOszb0mk5qxQ7lpuwlsGS6oCq6W6oLWKKW
/DayGsyFtGTQvdbJ5WyzNMSOaePYgtJdUj5Ckko/GS0ATFfokYa0Zg3MFdJrWj+BXVPihznUa8ZU
hu0uGspA8QpJVqc7q3Lah2GUJ8Ub6Y7+TswikvZaEWQ8WOpWbba4dLMqpkI23uICVxm3HYrU2aiS
lmpuPcraU60NQeyFPajku67uLJQ5qkZW8HBMwl9FZne/HK0fENKSmrZa9EHogBa53UJuUfrYHc2Z
+RKi7WRPmGodkbfPfbZJy7CbfVPvHR6BelJ/ThJgw24F03PypayJNL92TNG7Q88LAw1mZfKmqY9w
rl60lQ26/FA96wkB4RjvTU+TrIKQMqU5O2I2tsh7FMh7R4j3utqsdNP9gBGldLRAXtjHRjIwblLy
qKi3rTHrCOBYZv9jRHztBYsG82ngMz51cuvs0rwmdh7341sPAi521YjXp6dg3UkKg401EopR/DlD
UfuzMMwwcNURF1a36wXjLwKWmGuNnfkqZ4PFjCpW9Vubwnxw41qb70UcsfVbqpyJq7W0mWlctU3q
zUFRtC7vDgf5aMC3tHnHIfmidAn093ES9c8xH8e9ImUT7MrMCB9yK1wEF+xeOB7ocvNuLJyxcfmK
xcAvmBIWiJypbmeX1lepAiuPZUuX9rzj4mD25yALN3JVL1dcYUhA4bApdZMkqz6XpZF1wJzVlK+V
RBJHmqNmb2k7VBGimB0/NJrN1PZaI1MiT8JWVHh6ITsTNXU7eEHUo5JdPaBvBiDWICmzcBR6M+pg
aPx8CB0GbSIc50JMVj5bABsmn5Td/FlbWJG4c1MksxfiBP6SR9n4oxyqBJhRGVvlXRYuk4o2h/wB
58WywWUVn/JlkXEgOGpb30tBDaIryU0OrFZNjXwzW7Os3cVynfzsxtKBSScC2dhoSoVOEW2K5l5O
piC4C0n8BneQtUTxdH1iIvrBGUxAR/Fk+FT8B4Qv9bktPTnItK+m0hY6zK6u6F0HfSykPEah1lBS
Gxuz2pyMJk5Et89NZDfDrLKkndXl2Sui9FK9t52m2M3y2JW7zKgKxWVOpGSbFpljH8MQvZ8nML9C
9aUmW3zI5nh4GDuBzN000X1369RMj82MHcNuHqX2ExY90gfKyUn6aVClJj5Iclco1K51bUezW4CM
4NT/Cm8R71AN3+6fTWfhcEOhNvox0rP4NGEvqblqbxtPXWe1lWfnVv0yt2kSu1o5Yo7olLpGy9nK
5H5nkzXNm9TpZm0bibHL9rq+QIJHW5T5ToqQtnVjaGIvKI9o8p1idpK5a4wpeBwVbhrPBFquuJKe
WT/HBmHrx9mo+tZD/lPTPslGTbVD14KqPI5NaR9LOBj0DSu0PX387dUEo7aq7Xx1MMT0ILVDGPqh
rPSm20xanm9y0ToKOv/8ek9hfZaeSYGUz4iDR/Cxw6TphUxjUNyUA2N+yMJqIl6t2xPQpVaUnqLy
/PdCrW6+0a6ynlH2C7/F2TDEXNAKYtWGE431oRmCqrtLMml8SmgbxNsqkqmap4ZTmC5m5tJGlrsW
uaglmF+HNrDsMbGNvSracvA0HJadLzPSq5K7GG0K38jrrndtqZ2/C5S6RzfgQyPyLg2wXfpS0oBf
Wtox7MtM3YZ5qKuQ4OVg3BtV7fQelbcoIkXtJvGpLIWT+BmEzsHrQ0RKOBQKM70XUyKspz5yWEVl
Jlut15dy37hi6aH5nOdGsJBqwhyABYvbC5ym/GILUy7BZOJ2vVVSgZ2W3pZ6vpFFLf6MRjKWmyw2
rEd0hZYnEjoeiZ8OEnoDjTlUbNCIYrQf0BOsfWko1C7FYFOSW09oRNl1okLRTZVIaca6Dtt75kJ+
lMx4Ch4apcvCO6PjT3dj4PTmrleK9sWK4DN5fVA28rYys6R6EFEkPUiBKN/y2EifJ6OfRr8NUyq2
pii7CEZ6O9i8wgu92TsoUEGHQX4c7J3ILYcVOVIqKDS1V7ZiVPqnVG978anQkqrGn7MJxYvRturn
rC1sx8WiXmkezFadem7zCTU0gBGVHH3JYVEU7qAHlKnIPDhuEKydBl/H2C+GOzu3rSu3ZfdaDIr8
Z+7TMvcm+vTDHf2gSLjk046yDdoqJdcjB6WQjtExsu+4y/XbLlEilPfk3NngxGqX6Oq0g3EnVLUS
z3PuqKFvl2gk+HnSKemnYEQiwZenIP7cyogd+kIOUv1g9dYc+3PTlWI3h3Vh7FEFy5097wyeXApg
yPyHJBxLfArYQ5krSYD6/KGzB5kMKyF/IluwrWH6VCQoN37I+VWF31uj9tqyOr6rgamU22DmH0PY
iuypiHhjgRpu5a+aIo2hp9H+f24kMf8yWtkON0pgZ08Zlcf7ord5QvRRmnwS+HRU+7rL5GfA9NRX
l0uXtBIzgTeer+H3Lkym6TkLElvgmS0q0gcIbuFWDvO59MJOCSPPKAsRo9XWV6FbkDEcHSGPv/S0
t213gC3k+EkbBc1GMmvmsOYS01zMZHT+VBXZGyqtwNnw9aj/ZGkRfK6sXmk2FUdjiqW8YbeuZgNV
oUxYi2gTZJYWuj3K7Ad1yvtsy0EGdz+KLfEhjtSGxEWu1I/cIWbqJvaUfysm0hwXq3EeFVM0sI/G
ZJ4nNxN8ZdceotDh/ZH202+lteInJQlmcC5t9gtzhTLYVE3PwRjFVQgGnJruq5obJlmHhKAsfWdt
OjpRE/J2kbU526gxt0HZhpipj1b2pRyVYJfkanp08JTaJbNsvwoJCn0v5f2TXMtB4KV6oOgbra+V
704oUyfA+idmOlpb9+XY0JM7WwstJrTozHBnCblqsQ7rxvxe7eSy30TGEMguxCLwrZTQcatu9LYe
PvCJyL8ju6YMlTq1lN47VSndC4P36sYYk+pLoHYUjUKbNN+FQ+0YKMKMw+g2rWqPqEAnjrVJ6gJQ
9VBlvUoyEuiRb6AZXPg8Zuac1H2mnkkBCswJejFl6Emx5VS/p8Him2sNElleHUdZvOtRtWk5trh+
jjy/inpXx0a2N0QdJXdwLHTVV+W6bJ6sppozNiZ3VgpBQQIxDESv3zZWqqUeCuvxY9Hr1BJksWQa
qpaSo8kjAv6eVVMww13NHiOXu9P82uW58aq1MQ+OUh9QmZfsuErcvP0/is6sOVIcCMK/iAjEzSvQ
h6+xx/Z4PPNCzLWcQiAuiV+/Xz/tg2N3uxuhqsrMytz2L86q8fXcI2wvwcxgumCgN6Nzq6qkz1Q1
HqeQm1rkngawzyIiB9y82ycMrnAiWh+qEJGcDCXfKg129eitbFrQWYnkfmpW0+RpNPc6OxJnPLLO
TQ0YdBN/Vl6De91MqKBht81KkYfBkD4bXwVj1k9VRMzYGnbRzU+36/Kkbzyk+cFq/5RV3LsZxkp9
W9RLtClUe+PwlZAF56/L5gWITrpJy3aw7od8jZIh5VD2g8rTpqnfTKiDrzO5LckpmHU8Z5NTGYKO
JFGrZD4R0mADgMUMnR144rQ0dKL7XO3/aaBO1KfBFjxM/O3I3S3sn5HoMLZLv5P/Nm/vvoiuroZT
MmpeyTYakibv6ZqqvG86Py4qLw5h9duBzxQGm31x3brVZ9fjouFGmeJ3Tl79tmEBqzL+VjmFSHtV
A5t5+tkYVWnsverJFAYPWEb/QO0vssLB7lRNXcMItSXtvX94HfFh0UjQcLSvw5c1AkWsREtKC43b
UTHGmi3MarIi8WCAlf+++H37SmRaBPyD08m7qzpXXdjCirysHt3JZh5vA8kZAR7ImfTG7l8rtXDZ
Nqu4BustIRo+jY76D9Znx+vS7IEt/BKIg3+lbR/4ZTXWMyJSX3DJcBZ+9dh5sx6rtUL5yj25uo1Q
hYnOjwoPX4UqE1tF3HuZGFl0VcuKW8m2eVQkTHY/kr4M3NPeRvJZNofBGtzp6x+WaTXJojVcwmzC
/W7J+rpPcMucB0SkRDpgrKqdJn3dCSBRl6Dp6r5AnMEi3b6GzQk7QLFdJYA/xL1WvciwBq1+iCDY
hnuGCSVoCVeAuyZxGFcHcnM95rB+UidsuytxqnzyHMa9tfFp3/v6z9Rv8kWBftZXb+r86TrJeRrf
xrTqKdarO6t83wZIqH6SsnpXYtANyxvHEhSJIjL7bhFSf5pOJVTGOUw/KinHI7+V0DgLDndkDHZH
RpaKREtxPXozdRdVhot/FjX9btIY0ZPhtq2EJQFrh/nsCPEcVS03txnc+Vl7QtFcd47Hey+psVmp
HK9+VFro9SHUKwMjQRaAw0EdpvT6QVBdS0vWLupssd5uSg9N31gHA03sIv0xiziCALumLfm5vICo
S5IXgyTXDXNAATj6wX/OXJCdgDjVVbh+PxKlTL5MWjGMOUD7z9JxCdTdSPKllpv6GO/9UBD9EUyL
Tgq8Z1FdN5wELxeEBohs7pA9ZHHczvirMT5P3FAzOblR65Vuody9/+KnMh0zhiNuu8MdAh/n9Spo
cz+uPJt1c6XiU6kOsj4WOUxIIku7Cq6+xj/tou3IxNkVveSw+oy+1i+dibiACMQ6qCz8UsJ48s89
lPPjmMJFnCO664WiefMvLznriCujdUmfMZpIS6DlLn4esTpPgQmNGOguSUmnJawRkStdecm190P5
MxXT8eE5nkVQsjnmPw+Lf2YZfxVdEQQmyZPSlq/p5HDid6+j/sV+RRlfIb6+O22yMV9g2xFmKZDV
xJs82POYcEUzvK+3W+9ADXdmnh6bPOqDOXpaWR8pL6vt4z5zvIY7du14oqcef0c4LRuvc763xk3y
tkSyndcmWn7482DUqW4rHRAnjxQjq/f1+JXsq/93sH4EfDOE3ts22XnP6pneKI+HgJcZk1uFy3uk
Ompo6ss/W4dPBWZEdPiAg1pygc/VLfNbq3XICVIYHvY+7bnH9obhqcSiyWHu2m4hp16nnsvdJscp
cc1YFX0rfVwKDSHAecd18K8fu9TNtsBVT0oPPtBgo+bvngh7/zK4x/KUJJNqCqvAabKmnt3hKe26
qL5G8TaLs2d33zu3zgbxU3dy4CXDkWc7wyzsyMdDf0HK7Wm3KpxN+O11425/ScO2dwqviQCYgJLi
Jp+OUDXPoXXa5mH3WyIlZiEQvetdjV7W2aQJcjutyx+/XsRYhEArWFx5atnzUcgmOW1T4P3GDzLm
2RzdtOUN3Y53OojU0/mmvf17ssXbF2nVRhXwRrXiJz3pn87qpHSv5O6txTb0IQ1A3fZUNzFGn3t4
gyANIoM7lTpqvxuVW0/5iA+/OjnDGl5T0BxbSFQ5Ihuw477GKwPIKU172VwGK2WS3TYiuUsrJ/ky
LQ6ZF1NNV6WyzXA1FDGCH8SDloLtWPCZtdL96yS7Hsh4V1F8aRcc0lnMXOEqN5sYvJY77HrONcoq
BagZJGUuZOUCLstN7ed00iDDE3NZXfQVaYzdFDpdgU5CgunpOniYgynW14oYWKzLO8MrxhJzUhYH
gGYNMiz1kovJxFOxDp752XLKVL71fUfTO2KPLca0Js9j89p7Z42kg1Da8QFh+BG7+7mjAtJmBeOD
2jqgHANY+iVwg13nKVPbVRMlMxedMi5GpZ1Uj0u9unyEcIU5RKDNRsWhmj9JnXAHVtb9ANTpbCGU
9WmYBmSItDKTwmoHAeCSe6RTTiBFS/KfaNKIPX21ze7FG4nzzVpbu1uBft0drjQiUuX4G/I+8bjo
CmxQx5eY9bP6c/V1+YuOzNZ53ZoG6/txGr35qsizawB2Xenct2KY9vOx8Y8MggcSKvHXibV5ykR6
W1FIgIXsauPCZ1TTZyJVo7duEt39XvVkZIakdIR9vqLa/Kg2041fnX6rhJvth9t4JKGmGKqZDm3Q
ZIy1MElr+dAeoCo5+IofZm6vtqPQXWnGIgYi/rSNoUNSqt1fq0iWn2F9hH+msj2GT+K2VvMyU0LC
d4+ibe+OksXuFz6lqYvDnUNKW5mO3oMbll75c1f64IEN0/goxl1u+ZD2lcp5vzbWnvx46orK+NUP
7YqEwxAMyfu0JyixSneTNCeuKYc3O3Y715qUMxirN9sq2fN+UbK7jMl8cxQlYixQz3tgZnVXeYsS
mIwSaDq84RcreBbjFhGZ0ratU5AqF/GktWpe+141AX2eKLe/mLouCQA5ZAFjPnwucdXaHwi4KGss
4s6kCzhpTt3bUe6vG4lI90vrxB4X9lA7hUO3ut9vyyG+gY4vT1PMAHfp6CLqU6W3NnzCukf/rvpE
W9TCQ7B88XsXkblfWwmCzbTI6J2qJM5n/kvyTnbbNl2XyJi+WOfYbPcbbBXXtCP6hs5NrE9y1nb8
mG3UNyAPKqqLGwIfFPE8BtferK68EhtZO04WJmYpLwiDOnGa2jIRLPnGsr4fu4PHtW6O+4NeN2qx
9O3IkgwSGcIHsed6+0wBj2sfXdYXpNr5eKuM4gcAu3k+0ZmGZGsPK4r8QGjUEA6ZrF7eLVs0vmpm
pP7UJNyjhV915XQOW1GVF6R3/rcgpkvhZ0sap2gWrONq1kbpIdexLLfTgeZiuYh969u7JZ2D4cEI
IllJIIiJjI26RTbf94Mr8a4taW9KMD6Lu0BGmVjCfz4ulvbBPUR0t1TBEuErdVuiBgD6lM482r/N
UsXlH5A6E3+lvPoMIXa4CWi0pEmqxXR/BErFcFdNTxc7gNTQ2tfOdQ4CBdCla0VsRgm0BSuApsYa
wDHN4vSVm0q7+ZEOyv6nN3XIByes5X6ux3h4nhsxISNxDp8uTc/H+jjW2uvzZhqH47WjD/lwWhq8
3EZR/44cAyon7xxlnfu0Sbfk+9h7x6WfDnqJg12m/g5DZuDMMXHlWFQzSRuXSO4qfE530bDKN3bz
b9H4ZEQRktR32SgCN7oma788x7hhRpmdF3Ei9Ol4Kgmp8bB5puU7+UoeD0a5OsqqMkXFEwy6/evV
nRs/bWpaXbAogDCa1MhEORfOXN/7/qb1a6g8A8+hpFufm7aj2a06GQBJm0SCcC5JzSjijbQFgzzu
vClp32t4MwSlToRKiYiB5XXCQ+R1o7tu7uD0gRcGamOUjaNiIqpL1/vgx0xemDDMU7fs0c8t5WFl
Kqi3S9wcJbkskZx/HGG6kJQUYn5/rqfIrzgF8eShB24WANJdR18FOKYEL4him5XTlJgMEMCqTOyR
894BuTtZpQwmD+1QUgt2UH+TpaONJaB0E2g+DQEWeUyN5i2aPHuKua3fdzsOvzTw3Uu7LfRh+ISo
PDiO8K7pwZ5Oo2XSy0W38JmaoNdTIYPN/W+Qwl+yYJzEZ1876hfhic6ajZuRrwENVlCsDN3mNHta
f91Z3igzNoGP72tPKtsyJkN4Omo7mVzdGkz4i6j7qKODoVxGNVRP5NXlR9fPIQKEG1C/MHifDFqE
hl52aveiNluzF1vXRynvQ6DfUjhoMKqlsVE+A6QM+VyP6aetUSLd9TT/Xw40vG9Vs8HhlWIi57fc
N/vcOxoIWth6+1WVMe1+3fSDyQTI2f08tF103sXQ3pXzbqHU4IRYYADK5DkyyHNGcRi6QgGFNDSt
jF4sGMAHxcH/g6oEZohIcQXHhrX7u9NS3ZmY1vHD54ckmUhS0zNHS8cCuTfer2idky9zP40wGGKa
utxJlo1LzPf0x5K65VcRsBGQLEf6bpOyc6F2NutkotEA/f3ag9iZRuivKIZDvNA66jUQXhV+X729
bi5TbOpLTe5ck2l4qEezY1WZOZ1t7n2TLrAzKmg3nUd0gHcmDbBpPWBn/lYxHEgG+Cm/EUczAIQB
Gr6ynDDsJ5Ze5pSMJuuyiSjq2c/DniaaGWIredK19e9jtvTabDLN9qd2hyXASGgFqBXhPu1Xesgt
AKSHys4R40tIszEw7XmcS/dlKieyZXcDzpUnyvB818AlVVePCohiaZDbmt0jhsBuvfnWbWX73z6m
05BXwxLDIrVL9D44g/IfZ+mrD9j+Y8jSnRk4H+Y+URe+tfelqoPmyOa9SS+tT8cAB1Eu51k2zaue
DpLSpm7hUAWNZQSWU9PfXnKrruPU9lAbtuze6mk+JJnKhO2ewpWVttz1bfLnaH201Kss91cEAt2L
5GM+r1W4cyLmG6vBULx8KmdRjwAD1V+71TOjI13bL7KAjifZeUA4iY3upbhpX7clDd/8ug7dzBn6
6L/BHF562to1Gt6MD9XGGbTj3bpwrLQbeN+ZLW6Q+RajaNqqQT1Ma41Px5F4M/2Q693VvS3j0+yH
Ft1T1NW/0t4sX7sRXCFbmJbtGXzSlDm+mOaXE5CpeCZOa/xEJUHXk1RhExW0lU6IPGCd73fPsgVN
9tA2AUM203TXSbuP55aW9y2u/WP6UdcoQdBhhwqLFd9BLJfL2JnODl6j08M6pzDNkW9vp6ydtuMa
7V4dXOErvBq6HPvbu3XcSBc2kfH9S704h3dt+1R+b3nVApBaHfq/wWIX8a2Pd1//oLesUFfs7FrB
f/v12XNaJXIubvEDAH6ILouZG/fUKwKtMsaGiCQr3JrQVMgYddW6ChZDkAwu4YuLLoB2sCnH6T48
6GQLD0b4RzRAjRcld5R7GvouQDIBvY/0kumjuTKXlXuemL1Mz8exsNgWdMBTl7QV/YR0206AFPGu
/iUpBBTIW7t8xAxlCac94ofckMl1OS/E8qdPEikRUx7IodN1dwT5ibWrz75cAcEz2U7Dt6GCpPmT
8Of4YWxcp8n16KcUThQEK3REJf3i0M3oYCgN9REXGrstVilsGaQPYzm33/oV/Jz7pIxfQhsF/62T
dcvTkohRZJVt4p/JIGawCHd1YYNh4s9R2Dr7ta2RD6N7ZCBFzOTiW2DnYOugTBcFZJDUnTOfwt1w
yRoHePJMMEM0nzh2oAJw1cGSoQUasIrcHF7UAcPeF191TfM8hwpsNAI9QQkRoK65p28NVohThSvL
1gQoiEpKrsx7nC2H3NeepXOdkvDNFemxQRpbRslwnjp4exlPO8NeWgOl+W7Xn5HB9EFmAyRHsJ7x
AFW3JuJb54kbz9Gz9XVn7F7GmUq2SHBvp+GS93XK8LPS0SeZEwOR7ikcbw4cn/zmPTaIRsZ1gZE0
y0zmBJsX9pvXaSp+IvfFOSGdGtt73bgtB/OoocU2ZBTRaYuYWnMu1Hg9Q/dZv8CVo+EHsq1URSc9
3zxX+yxgeDX83HFyvLk9TuuIJ+mL0VVUnZcZBuol9NHj1dynW7y+7KBpe0He61Hfq3GT3bOO3Nq9
bEHv7Xep3oHr5dy6zguSKlNfm6hPY8ZNMzyR8lstNOFOurXfAPA64mLdUatXX1s8rGB8grF5F2XY
pXeJiiFd1t4JQ35hYObvZIWL6TIICUafHu7+7jOe3VIutb35JdRzXxib7vaSlioGv2udnm/vjOYv
WjHgMNdv4+2c1lPjXEArfXXuuoM4tNJCtqrA7r8331nXs3DKQRWDSqzJnUOXdb4HCoGe5XNBsDDd
vch6Wys8J92U+jTspXlAeLfIHI0eeFGN8QrAOhAUyKXchzRfSYnAaagLsJzqpdfgybIcILLJosfx
tZI1SD2Fdj9OogvRGU9NehMWuXtEgtuULD+YcqqvsalugR9xg3PyjI5hAvlgN/O0dMP2pOH5j7N0
pqpih4nG4rPd4mXPgmZMyjMPGSHc0MP+ZhJJ81KM+6hSVBXekQJ9DOVE5mDddFmA8Wl7aojjTviQ
vkFUpidlPnukitixaW/ePg6+pfo6lyjzTmso/fp1W2HPP6vE6QJEaCXWHqFQPT03Jo3bs0Yh/DQ5
slm+Cw8b1UIhy+Nt2yi+OTHk7PtXYsZ9YKymhp+itGPbvEkJQ0NuqrP3wMCQu4Ba9VE+2UEF0EWY
5tcZPEY03KGVNMH9MIfOcQKwbsx5XFN2SbYxNeJMh5pEJ0CcYctqHnl5Z5tKPzuQWOpKyLTbvq0p
YNaHm4y1dz9Qeuq/6xAny4OwbARhC+eG5mr3LnoUKl7qC3Fx8siH2goW9COEKE+l6Vk/QlXJ9uR6
HKBztZMczNuQCs03cu39+dFDoJZ+WVInWX8Eo99yuoJq9+4P+pyogO3TuH/yZWVxLHsLHYlgZGVD
shdUra6Mk0dSu+L0shr4xWvfL2kHVhrRzeXLzPtzgQme1wxT3kCc8QwjT33CjTPllC0xgoxwDup7
Yms4lTsiK3OZlBsN/8TkkpR7lD5Ct2VMUwknNivjfEuCToandnXK9oJKw3SFE25ifOZW7l9GKSiD
SsTj/tLz9dLroE1ffgyrY7ZXF+cXPjrlqnzq9pL21sit+iMcVp4eb05vQPRg1M4D7CEuOz14715g
jyzav7uJPCyFZkUwS2VUAHsKDl/ekVxEBevmw8BIcXGb/nSYvRdnl7t5eXegdJYbbQPfR7+ZoEkE
pC7ru7Xyqj8gETtpmYhufFsM2pZ4eMLh9XcrTABsciqxNHSG1NnPoRti/GK9NqnuI0ct3iU8xPEe
4517XB3bejV2bvDf2ayD8k8XkQ59Wlno6mFJKNsqA4sB2EXywrDBfEz6KMD8uBYw42i/nW2JKB8p
xRpxmvZuUpI5Xq6OWh39wGuOkCE5ZND9HnrmMULQsSg/7enmRUWwkeb8PglvjFjkNUP7EKl4eyAw
hRHQLg5bn0twYJW9mVYAXsvAac6O7RCM+KEKgtybQxS/VEnKqjtaxgJd0ktPxKomF4X22GSSpkdn
7pYsTiGHAZ+StSR1DMrfiaExEGgFGRUICWQ7TFH7o1OL+3MIpm0Cc9Do8NBdpDrTexz/gCEO4kuY
KPHGfBTSXE9twNXXzlPzBdJE7hczQPXctYN/e5cX1/Dut9JE0FaRoUzrIJryqdM6fHAO110Y3Ngg
u3cqx+MQHCHgthd27ZGRDMV8pVfPt+hWBpHcDSjg7dU5VAslKysaMicI/VsHMTOL3hwy0mIokU0w
BvbJeOetBx7ZBAPN/0nlHf9VUdtGJwm38vVQEWhNug7udKKVOT64OaLnYGIO/eqnkKGXqZzNt92p
2Z1L1TC/AuiPz2kyNQTIbrN9a9jM3C/NNOjj3DPcH6gJJ//fwGkKM2AeOptG+DaAMiVbmS1pcmOK
Mk2W/0JntsG1ilbBlw/jsgMdwuyRcSp0fkGiLA2quzF6nS1MW47BryZqelhQlOnK3Z4MpdbeBXQo
4ipsmpI7s1hL+IdZ6u9uk3o/mM7GLxu2nzpb99Tt8g21sbhqaDeMyoJ2RDgeSZ27NuyqAt6VuJwx
bqcnJWxl8gRrSOKqIQ6+xQgB1TW2aIR+a+DuFWkgARsF+nHZ3ANTBBP+BHJzs9WoBFVZxZk/oRkj
9I0JggPXEYoDujBH5l+89cfE8ss8Ouel2lBVmHoWB/HYh/u48fZ0BamSOy3szfs1S0Of5lXPjXfB
piFFGjAk0jsNPthasSLZpc4Evm0I0VKYfTZBtwyXQTVLXfC6shIXkyoPpJPU7t3hJw51M/b7jU1I
4tNd9xbHq8eqL6kFFC0UBqYmUXVtsXjcPJoOXrB5GE+L6yFHNBEELiPWTT8YefgU57tCtwSrsAuL
3RZxcOTVWAYeeiPXXGfZbl9qlOIDUBwdROb1LUumGmh5P9Eat1cHT93xCQo9fU/h//tTHKwOOvlZ
RmG+Ov3h37XIUc09zAFvg3Mgqz5J0nsr+MdpQMfaAgvlUVNNkiY+Nt+SiPkoB+UU1WWPejj8bk51
c9KRDETuHpsLyyfX6VW3Lo1GGOPAt0fhiKTWbmV09daEz6zxC/aXLvkXqtZ5Q5ITv2ylRmsw4p3t
3/NhwL9M6/V9Pkb7htp8SlilZgywfxa8/odPo0d3zOLBenPWRW0VvkBW+LUqGungLl9gXC+8ux6O
jmMHuSxQ4aM1Pml3Do9vdQJ8m4FANWR3L75f510wrv15jo7wi+DppLkKdTM93rQ0v4DEJTFpx9TM
uT+o6rVsNR295GTdQ5Rw9v2QmfJMJM/8VuMxF2ShhUy8LEvlgHbObvnJfX8kZ1rQoyxkOQLN6Zk3
PI/xx3Wfhti3V/+YK7S2dhlotZsFeJlv3jmfcXxoJs+uYZdl2/2g/LnABF1vvl8hQg2OsL2ErpzR
+OvOvDlOQGb1lgB5/BwWXzOvjBP7/biNOALDJG5ioIzOfpWlHdB4RRrLsHhkr+RMGIs295Ir7h0e
JvmjQ9SNd30yrz8nNBR1MYUBb5eHvni/NjqWrBTGs92+Klz2zKNX27n+Hgd7vZ/5bbGiphF0PrZ5
iqNTW3EP51O/hOZ+V1WpY7Qdgf+4s82xIcbSPvtdDTnPGSjCsZ3jrkyj89Z06gbLdOnPeBTJ72H1
zIgKePDfHannz2ByXHaUIKba0xCVq83X5ki+zmPXUm+5afS5j1rhsGdZjTVdso/XJaxR55dfEGQ2
c7FsyYYvQruG0xtsStQXsaIRzeM9wk3JHUcQbSIf3Z9rsNUv7Vz7RP36Fqix7xnXvnjpMepirBqD
GmZ3Jl2kw5J4xW3TYwLBMPrD2wdvytGHlO/7XsKa6rppKkoCF9mJyVg+yHhJKGpBBQpNX8UCBnBy
/50QnOUv/XNnnlSnwWzifVuTk6M9Vd81PIV/Szh23c/AZR0ETIqbp9jWHbTC15oSmo7OYYo5rOrl
FNVz1f3iARIS2zChroVhZRRrFKqxLCI/6H6NlMdnd3fNTzS4XZgnR4h+aRJbOOfH7Ea/VuNP4Xnh
5mwYDKPJ+Sa625oY1DNVelBlan/77DA8dyNas99at8a5m1FFuwV6vWZ6aDeumbejgsrMm6gFVYDl
BQ8+sUQj+zvQ5HL+SxsUuOcliYx33xkzjM+O0Jp7zRy7n2HYDz8Sau0LlA6i7PyHxYZzWSAQZMWT
iLQteA1HEzh3bcslcD2oC/ilVXuDFm/0tvqij3nvznUwT/01nCsZ32+UaOcOjBgCVKgJHp4E2kUU
VMfaPVdeCD9eMYyBeSTV8trMKdO6GwbTx16Pkc3GKIHxFWim3qJ0aQh/oP3GPsRjDRRpRQ0dushk
4nI/ovHLaB205BHc03ZGgi341KVFFo9xmkFgd/hcGpDh23CZtKOCR45jXJ3MwhyfVwIgPMPu1gku
3IPHmktREfKYugIV34IqjJ+3G9e8Ip77J7vG01uvF71+TefeD05qd8vf0YzipOnDviz2oaz/ViYo
/axa/KZ5MrF1AGRYyaofPfxyfoNspL83FTMCd8YNk9eeaZ+YiQFFW3fpoMuQGMMUrm8l+09IMWo5
036GoeFdPOLSPc/NYuu7PUT+yz3l1nvhan+yZwLGkvLRdUuPyrUn3viCo13dFKsmURESIYrn5Gfg
MCtwSHv7fScBUVyE0Ajek3JMxeMWHbA/Zjis/1QGCGDOIvYOGg2BcXY8ngaWLKYVhU+PwA0UbDBj
fQkbG44IGpQYwQMwY15zOkHL/8lBZDzINHCehACWrXh7RUgKD0T0+C6hHIezBBA48mkuPe6GVHZ/
G84bekq405jxRywrWTpD51DnbtaPrdvu/q+48zHxrVJ/Z3stBFspQGvrA/yZXmzfN/17hAf7l9pg
iDqKOBI1x9iB2J/RSXpgjNHq967FDYcm3PEc9bC4XccV1Vfjd83SG+TR5qofx2i2d+3a1X9NTYUB
pRrX4dPTcg3yTS67m4XDIKJPfNBGlKMNat7Mq43kAB77BJTY0kx5+W5Cm5z9hMVxdnXiQ52Nnc2D
F+AinyFTO+rnHaRKMDI3IDQrfjzqTzAeAMdLohaCztje8OVp3pPjw9Zp8iJZVtL0y14bP7nAlfK+
DMqleiSXuE1OqLia7ilw9VB9NWRX+Zr2KW0kSgbaK4uAUpnkq0XivH2DGBc/ZheG6MTOu9Of6gWt
C9d0HVNowRf2rBrWA3xchPU7TiPddt0EKmtoHmPks196t30bdu52BkB86E5l71A1yr5u/0Csu8B7
iAbW9CXS7ogPQ4JfS85JpL4gr05+LHMr37sYjodNGimBZZlfxXnu0ojTVNYL4VSspD5C/TK9ziqQ
X9A/3xZ5Ddm9pK7a8IeO3UO+wH/SPRksh6oiFrP8CW7lU8XgItH+rKFic0IAvG9RS7JweDQROxPD
TeDsNmJPHtEjQLX1a0wuVsQQ1udV13QpdXmE+y9D/vof8G9V3UWgSOrcREiV6DoQ2nOLLWIqWPwU
8qkUfS1ODR0vIpik3xBF9q4v9+eKjrG52+P2WC+uO+ifLey1KKLDtxtzvyCAK27r6Z8JTfSzdqeR
a2IQbd5uSfeiyj35FKyC/IydViNErATLhSJO5rAYVsV6qBaq+6n31REPxOWwJ4GUvdlOXpXOd92+
hElWopULH/1lb9bPVodrmfEKxyJDvlnqIiaJVRVr4KD+HVMf37R26H248Mkk32mriaWIWEqoM1Yh
2EtD8Y8eMi2t4QnFa2luOxtkKPHT029t3RJOOfvPi0uTHmpbjLMU+4919oEHe6lMdU2CMWBnNL1t
3kEm0dDnDhRSzf6jZb/MQ8T9NdSb/wRasaxgrP3yZ/iftPPajR1JtvYTESCTJsnb8iWpjNzWlm6I
bem959P/H/sHDiSqjgrd52bQMz1QVibTRKxYa0VvS/Q2JkgocBMymvEP8VL/rafY1my8PCcc3XgS
/myK3XLcrYTlxxiokN+RfBtR3yztwMW9ryqyVKxcv0RmkRp+8pg5lp9DHUmsclm3YaGuM61VMvga
bnqPbpPN5ohWvSFQd+2VSvvLR3zoDOV2FIlWrsK+cYdjZfkJsW+ZO8bKAeT3CMEs7ioOBeSOstTq
F9xPK2vZSCp+LtYOLRU6u39xg8bvXsZ+BIwuhRU0ULumbdp5kfEHuIbvEKK/dHdq0xTE3hxrvlI/
6mJJ8dDkSxotHogGzKyVLAzFXvTdBHC44xQqFZ6OUrdyqGpCqA/U2yFw3GQhksB4ooFx4SIHEhBx
LM+rwNM8RWlWw9g0TxR+Uzg5MRoE8P/AdVdSlN1tDQUZWJSVPJGdRyerdpEUgURlydLMmq5Z22Oo
toummlTSpqJS0g2Qe9L7KrPELdhI89ZGWtst+jYcDglJHy0AItftt2k7UTapQqv3vcqiHNuaisWe
slqb479Tpb8gz+ek6bSKPbKAYQ9KB7eVMkiglxvNiTLqDK2hITCC1ohGIhvLc6U0ebzy4oyMX3H4
EWvTKO0fut4gNwAKhYWeGKIhFPfwfsJ4ekTzzXFICtgJE7WzU+gmslTtVEW+C0lwCazpvFi0r/6Z
qmHGfwfVfqljVaXXHCHzMqPq9M1zCZmXRjdmSAcaN7qvELFpCxvWIigv4NwCOjn4Co8SnN8cmPkX
ty+W7jDpkQzySXp90wdury1MPR44756D0xjRUiMPwajWZy9QhrMvtFRdUaJOiq2VOP1fej4p1SI0
a+qHGKE3z9Qx8mckSDxTth5H5k6rYOHfllQufyWRi2phjPTWXPuWHz3gWNWS8hd6czRzyvQTHYBn
uK+K5NHoy1issbeBOemNfXjjYq2LIi9Vo31s5aYk+dd0N025goPcOXAHK5C/XFPYcAk0JcjfDPhI
WF2g8qnCHwGMSAiL7IjkRjOUoluVpukgHPFwALxXVfLws1GkdnnD3dX+xQwAm3YSrcbfFomZvtDf
RTHhd4VZ9RTmRqZsgjS2jwH4JG9roPJhmQikulYFGlmMmQ4VIQ8NCnqkqbVxq6GJLJA7xb3RrZMU
JPPbmJjeuesp7NGCrlAfItWOy9vQoZHbutZzPTh2sjLLWzfVJ2J242j+Ou6J3hEiReMvZMTUj8hz
CGxIAyk8Uyj2Xu2K2In/h2v+1SW4Ll/Xz+RCYxhKuzWkw105drazTGPhnvCECZp12zvVfaf0mr43
qRZr393S1Z+MOqx+jIbWFfCUmhzz/zgnZYWw4NQSAkUS0cCsiRyso6V0rWFfqrE63qKGyex79NXD
o55GECL6sEB2PwVm9U2VS3wcufCR+aH2oJrWx6GtrMK8LCBQBp3uroWa8FhApHJ3lAra51qk+gvQ
SxguYELh2A+j2LbpruiVbyOtkCF5t+qgLhB9BD/K0alfHSI5DmBvIEfpIZ/+FkRIlBErcJwl9Oi+
femUqKGU13Arbqj86AYtyHvyYjRFNR1D1BiJnONxHZHERytnyHqDprAJlOkWICLjTRgpETa080Q1
kea+tTFU4vx7p+sc5yxRDcHyk533oIAatqfe6hzMGXRSmxTUXYFwi6DTrZe9kkKqSRCp1ku1yEp9
Z+g+TLSInEKuBgp7zrIwvOopjcwW/VyDTIjKr3TXraGrxr6ospySjS/L17xUqmrbJjFaVr9p4pVW
BpbF7e2mBex8LKAJt9TXHJth6tFpngG4hnqy08B7JxlbmaxBJsyK89OPybINBXlcYwh/19FCxbtB
D+/Cbw8ipftOtJPoAAFdGhwjCDT1H9K41BkXsZvgUgRGGkvedX845qgIvnWihjyb1sQSC12Irngc
cD+CzzfCKeXn2mb8jZi0CfZFHrW/Ix+B0gLCUsH9kEv91UyV4RipA5swC7I82rRFkz/3YZ88yiAe
gSS6YnhreKx/t9BUrEko1ZxTP1DyFe1UBgG7X4XVK+3efDTdAQ6hWdr6S+zn01UwSDdZIrpLY74H
oR48QLiVi6Co8W2pDWhhK4ffKRcDd9E3E68JGFdl4H2rXT8KHnX4XNT/uVfjx0L0/nOU2P0AV7Fu
zqDDZc5WHBHTNJ5qtzsKQgDxplcn5kbVkOsucgDIP3IgzlxV+hge68FFoYvirILxgjTuKcazyYWj
K3BUwR1+QGRDS8y3esxtBJedAl2Vp/GHyvEuV5BI0zcJ/o71DlrEdoWYAx+DtFPlkhJ194Kj0mCg
RQzDU5K6Dr7Ttqqo25oQ8wA3wn+BjQSj3szHEHs2rDtekHi15Qb3Pa/YurCePIjiVVT8GHnHicHU
SH8kz7T9ZaKncPvVoCrv4Z70wQ28JY//2er6dG/h+ZLdjXHS7IqxLNkllJQC9q5hQYSmMPAyVPCH
lrKq22M0ZsZbKSCdLiQNC/CnKzugbsVB0AOhyII1BTRcPRkk6b9QeiT1NnFL7S++HfRF7XHoxTKW
Gj1G5603fY1GBDDs8S8aGyp86mgiFslzCrxFLjJ9KaN88DfkP6lylOWYfQMgo/TjuV36wqWbHnti
AnUJTmsTLVVBUy6k4Qe/uAEabYEorHfuBlwrKBiL0LkBL9bNHVTYJHowcAVomWYGGlg2tU2Y6ETd
QRqws7jy8o4ooyCkWgRRzIXTxmZlPbeaMPwfyFY8f5tabXgHfUp3wBex9mHTws3IASz7HeBKUewq
v8FWwQwhUS4tEbqUXgxViuWYyw5tgJk6vyeG1aGliqBux8ruTAL2YihvJyz5R4BhRQRFQerPkSkc
sPO+8+1TpnVV8UC1Co1ZYk/WBkoQaeUx1tM6WjcyNb/XoTeEC4TO4cml8kQsD/Hpe64NiFpakY4U
zZVgSGmsMJAiO23UUgHIvDgFOZq4G6DwbASOAs1eYrUtifdlMWjHtBq9k4r05q7RLHTYCy64MnpM
kO05R0t2qUaUVocov5eqoSqaesSEhTRik4WF6dpQexuz+jkmuIeXK9Bb6LKLxDZk12+w6G+V5h46
vlZoZ3to0FdtNV8ECZoe9ICJ9+AMOCwUt7YOM5hMkXxL99YWinpTIlBBHR7s8R63FbpFmFqsEKeW
fvHDyq1RJQOE9bSKgjZHmJ5a0t0ELk6y6SorhcgCqMdE39GyaNX0b155BcxMqtZdd1Ay+uk9wlEf
7bXIuo7ISw2wUdCzWrqLRteGPzreLdnN6BJwUGIw8vSpC9wkv/G5Cc1VE9vpm4OnknquqOdPam0u
efu30iaddxZycKjc2CJycHTrg7jZR0oixy1tIesUG2urBXjpPPokj4NVJvsh73x9V4N5egenE6p1
Ezs+d6aoRj9ZdWoo+8eaM03viFRaFtoMHBG+FY0Ix9vKjkz3gMIIvZUgQUXFRU0UMoTG6a/FAkIe
sqxFyukyiVuRkKxBPkrlAfAE6U4fUcC9UbCko/kYHjCcnhGPAnyMYsg5Xu0M/FlK6e2CzLubgL4C
r/kuSaHE0ary3Ax2BLO+6bURKbFDmQDeRfhstqX1QyCi4b3IO+dBy8eUHhQCyHOgwIhYKE5CIhve
nZRE3HHNRSTd4Wy4ptGeKFDxhnEijedKt7G39zjjx1ZpWwwP+NzOjWKWzq/eL7yfEQswrn2I4SpA
A8jOuimt6lfid4SPnREAhEo6h+FI1PE3A3fsUM4ZYnzNR09xdyLKlXJHEa//1qay26SWJaptXbl9
e0z7EusVG1bBY+sA9EGeQAm8690c1SnuPx17RUa4BbbswOOY8cLe+hICEORJbgcMg0J3Tbm73I3J
WBfrrC6yh2H4573Ttf650CnFrUrhU8tEQJNaS59x5dLvHK0HKTcjtCZFY/Q7N4v8F0xHArKGJnHu
kLPieEInp4zephodv+FbwFUNTMjoCwDcJttxvefcWUaL+8/o+/eAXVq5IG0HrqtUMrAJuNL0dYUS
85FCPgVqvYiV0+D7ALellyBdd1un+dt1Vk16ygHK1yGsClJ18OIMkBBd2tFDIupi/JDRP6oHQ7m1
xxrqdE9nGJoT4OEjbhs9tyFbexUMCpUCbcGBSvpw7et5xdQ8tx7vhAQMRZxeuu2yq8CmcRfRRhKS
yhDaOS71Ptjale1PMq2iUO9Ei7qAAoICbpeXfduv1ISMa0n+q8KgGEIYWTKrEJR4LUYL1OXChVcJ
PVuJyOv+QKAn93OhnToLzZeNsc0q6SEk4b3eZngIjmvcwcwHv8AzYYVzR3uvdjaF7sZ1SZxg6bHP
Ylhvz7VbGJSMnapaSQPEGQKdWt5jABOAZyFcKO8kRmPfhqzr3WNGR4cXm8awq0iIpn0ddArfoOmD
ExL3UrXnfFOtRS6L9x8sx7J1FhR31HSJIyAGL1oIFLmGeQLTVcdiANoFqZmGYrM0X/Ip7Vm5piw8
frGVJ3vHGN3nUpWoninfmo8yV4cV0vL2VLRlvBmhu3qw6a36NyJ+GDzoQ0DhMaoj2RgBf9U1Wbx6
wm7GmfTKVEsXIJARinUk3NpaQeWEdQdsZJiEMCcQl+Yj5XaRlPFLlHSxe2vHsdLD9I7VVRJa2AU4
ms0/O7mJy1lnduOhIGn/lSE2QKqudOGDP5amQEqHOGYBD7nRqVbCMN6EuOjr7DOnus1UzRU5KFOZ
PuSGB46Sqmn1N9Xa/GcGNMwvKFObJB3EYPjZmkkp17ZT9KcEaKtbBKmrO38sVaGQpFOh33pa5CRL
GEf1IyYSVo5y3E7Iiuo8pV20Veg3vVFSSalS0/f2mVXZ48qhEJWv7UZga23Dvb/VJqOh9ZD57YmL
tY3WlJvgomlcB8pWTzKpH/OkGbpb9ADIJjocSLR9EaAQc0iqYQOqVfXTktKh7VeqOtYZ/NoxUMci
7JC9g6FUq9C0NkJr6CvhzkoapGCBIf0f6AZCeMGV09Un3+ut6qA3/cROa7XgYKCh8E9RkyTGQW3d
nrIJgpYg2sBmsNm4XYQwUEMD/CsAA/5Bc7P8DHsIzjcBRSuxCXJQPPLPIjtIBA7KnqylFaiD6yxe
F9SiMhwhENIASgQw1RYusZSydLAwjzZlTOLEyQqoDS6DUlfoDRW7tnvDLYdvpKkrE5UIcz3caNqx
a87Q8vG3ZePnNpYm3gjvr16agdHoJ6+iZuAv0BMHHY+aj0KjXGpc1skDGNCIQhNnc3PT1fRZ2jlm
hDyRklujb0acII3boaP0NiHBgs3L87siNR39ZRBr9e+uKfRzYuADGy+dBpTnMGC5jxVVaqm0X8M2
qC5uodokxncNQwlKwaaidPdAVH75Dc6kj6BawiUwViGkFzgxgiIh2CC+Kum3QLbWr5iLBg6ITo1C
jq1B1aez8GSE2CbjVVdCRocTTvl1k+RR7e7jzmrlFq+esto6HQELDyJMDnpmhWWUw3i2HCwl+zJs
brI0QZPst6V+6HtP9RxQal/Tf46pUd6JFHT/u4TWpZ1rCIjqshyH2n4I87pw7xykkqAXuaJg5zsy
zLZAdqt814yqzWiHwl97jCV4/84pSkr6aGAEJDxE4pGRrITrFfe1Uqdi34At2FgwCfEYisBzVqMq
CK6LqIPfo0yCyJRihHpDzOuF+97jxO58vspDXWpkmU5ZYzWQSNt/I8Hsqy1uls25FbKo1kFnNS1k
5Vrx9iiLPXWZt9mApgspgqbc2oD3mHa5ju/eu1EufoW54hX73C5okG3pDlkIAl/rjSulxl+opmSH
m5NntxFgg9RtSmgVxJjiezbyAOao6BI/uvH9UK3fbJV4G2wAHfw6C4ZCP5q40/m7LISPgDEa7lEL
EyCP/ipx6EUvGLV03sTUNdWHrKjy7EQLFSyqS92oqnPlFJDeRj6Zukct5BGzC8XUiyejyS0K1U0F
6NF2OL6tkso3kjOwed/f6BbkH6XVLfQA0shcxGxNaxAp0sbxgLvs+NuwWzOAnFuHP6+4i352shVY
GMIlMVVagZti5pcetYlmw3+qD7CHm+BRxMk6gYnHgFCc1MWoeE/eGG+aTNvbu3q55Etds56dDEzn
Zp62LnC6x/Ab/eDMNFRhjDaWXnPo4mJYtyV25iWsKEq0Xb4jJQcKJJLXt1FfNBvFkq8pKrK92vri
5KEacK8Yrn7y+tYELXoRtFHFnkxMJ4f5d17fZoO1jZ9lzYFaxLoddmHyx/G+45l1ZeU/OdX/Mw79
bqBXYcRjz1ae9lmNQC7UHOz7vn7KlkO/lwdTWddLqT0F6aFc6d42wRthmdG54ZRcs1m/OD643tRM
XPAL5uPLQIpMrZsD2unl2BxHjCSI/z11iyjf4e0wc6j2f8nEQGLX+cTFrfeD/ld0yibPoiu74LNz
LJiUqk6LTo+cTy1AyhrlY4uZ14GCx8krNlSVDmHx8PWaXxxEw/+bXSYtbf5pKVvqfQyz/6AZyT0k
t1u9eQiNx/8wCNkbyDjBijBm3rRR6um1ZbjtAX/Xb46l/UHOfW/7+hWX4vlc2Jy8yujkpAPUZs69
ki3FqVTbzLEXCl5K7UHIZ7u4MsT8JDCEpsK6wGDXJIzSZjuEYM+sbeKHU5jf19FD5P4Vzs+yOf27
9ZqPMl0P785bgI32GJdaeKrKnyL4bTun8Vqnhgtr9WEisxsmV3rX7wM9PMng2TWPrvHbyK44H19b
q+knvJsFXl694bTMonPPpndkrdTwYaj+5d6ar9X0K96N4rc6Wh2VUbCiW8Yabgv2d8O6/799kNkF
GEA3N+ARhicdBUOk/MGFDv3ela8+f3f+/0yITPSpk6SqzWZCgTlXctUKT5OZ1YLKy41ao+f8eiYX
P4pNNdfkIrcgS31cLjIBaLE40J/8/GRjSRriWakFv8vuWut1bX6ZTtMRJsdRl2Tiuj7bxLJNNdUf
ovgU1Hekx0F1Zzf4AUNDG/PXwQT2oVCCzeJmFCdXfo9wiNZptNcD7ftQ+BzcpL6e+uRA//5Rnf8g
/ePU+3o0BsXlB/mjWMe4aAWmoFborUolR5nVLaKXrwe8tNbvV2B2xpQ2c60KVOHUOlvxI8WgMLEp
jF1d6XknvPnEZgdtlAWoW+HFpwgbzATqK4It6CW4hjlbXNkcFHxRv5FQ6L+e3z87cr6iti55I3QN
tvB8xzZ2pKnIC+KTkyon9HcQs854tEEox/9NeYwe5E9SjfYuubHuElx/wFGvufRfWmPbsCnqTAGK
Yc3WONR9sxmggJ3yld+sfcVcIMXD5PvaVKeL/dNUTc0SENVNmpHM1njQbBfuWh2fivoBzHCB6VZM
lK+9ugt5b2zwZYIRFi+vLPC8BYEUtMrg8bdUwhFLWLMrIYIjVIJQDGeBH4RKIlRhLmCs8rB9sLon
LbsFWQrJ+Bu5tcXPvojP07eAQTHgMpXvSJs3Zptc+VWfDvbsR80uwzoIhh7nsOHcoN8b+qcAPb2D
Q1VD+qtlm6+X4NOlOA1GPKjjz+IIug98PLQ5JpJm4rIC0nsAOliU5Z9/P4DF3596ceDjY8xedDAv
OCpmPpw7ykC6jtOz8vr1CJ/6E01f8f0QszkobW/a5HbDOQfWsuw73/jNnI9GtO5wf6auusdJoi2c
K9/pfxmX7EFKk3DFmZ0NQEMs9NJ2OEfpsc1fcdVbKZP6yzkpNm46P/sG18Liykn5dCCZLMso6Q1E
qwgCvo8frEIRUVAUHs8KnsR1AsOeMwn14WBca95+aSRam2lkSAbwmTq7z+3CdcvOK9Sz4eHgjTOR
G+6xn4Zpc/j6A14baL6OTtpHhher5waR+hG7WAW8CwNWDm68rwfHXv2H8aQA4P0n9Ldnb/RAdkoW
16tnUUWLuH50iJ8wWS+S/dfjfHoQBf10TcsQAnxNCjH7VKYHuQXihIqOWp5qM9rWxZNXlDjzGOD7
4txm6uPXI4rPdwdDSmIbnBcI0ecXWoJEujK6QT3LDHvO2FB+Vq5lPycjtYIE26hb09Czm4q6z41R
jdpv4KJiZwCjrbAcrY5JSE1k1JCZLlwvTG77GrI0JmDmDYYUi6bO32qEEyh8zXrX4m+wqMHOl0qn
HBPbDPdYQ/qvKJX9Kyft0kLqU+NjzWbHC3O2E2FjZOgYhHrWusf0NYy4B5dju6rLY35lK14402SC
WA2CDXAdavNOYOD5SlblDscL8+ko1za5Za2D8Ua3+2WOSUuP1KMbsQcah/XX3+7zp5uuEQeDay5J
SWD38WBnVSTo+9CPZ2kpG0T0mEgomza58SFAVfrb14P9k0h9eG8Foxm6Tc8/k/8Q05l8F9ZH+MtA
spTj2atwwUGkcutb5s4Ik+9aQvkMw1xMtuqf2PlvEd+san38/l9+gQNWxZcVOknlx1/QCxNCMQYO
56pS2F7lN6CvvduvutDco/h9Q28Kndmyo0VDZPf14JfWmjefxoAmrSQJrj6O3QTeGFYUTs96Wj3Z
N5VcOmn6mIx/7Xz7fxpp3gXMp3CJAsD656tmCwPxMSXNm2SM90qHVMROv3093ue7dIIZiIqBp0we
iNl3TXWYI07kqWdmeNNY7gY3XcT1+YPdXhnp4lGxgPHYtXQsItv5uIjgdv5oqAmn8lRYGdz5X2H1
RCOnENWQ4tKXOlbXRSavndCLM3w37GzfYNKmJ1HJsIqsNmW7DeoSDUB+iEP3yXUFtNy171UHLy8x
211hl9Qo3U3gROscgLO81hxxikvn54j7FkRLmrhcWbOd1IuszTC6VM9pFwdbp+3/0rGl2/URSuuv
v+ylPUsOYKqORi8Yc76TEpGaEAKZt0EJIxpxut3BPcu7ZxMZ6NdD/dP9dj6r92PNgrax7PPCiCP1
3JkNwhmacyyp4O0MJX2mLn3shK4sQ6O/G4vynrrAbTIaj0lMu2JsgZZY9YbrKoFPauJTvpAOtkep
pqOKUU8efrv+WN97gYYRnFKOqwzECZMAsG1X++3b5lbAEFsWwl1bbQevVVTXrr7PIS/VLuwDbEcV
oGXObHKSfsow+EqeZWFiDavXxyZqXlRzDJdJnOZLKGg/8ZTdZ4XxRnnlENj+TVxmAimmvoPaOl55
3S7+Ht00LcA10+FXfTxHBF8gpm6jnmte00VninAJPdG4MsrnY2PzQpr0D6HdMRjsLMEqkScruu6J
s11CCs/FXSKPI32joKOqu6+3z8WhTNrWCpUQy1FnQ8G7HIMGlI/dQ9aCdZuPTSP1TBj/Xw/0+fAx
JwIdbjsHLH8eF+BgEo/WwEBjU2EOIYpxW9NEZ+tluncllrs4lKVSn3NwZ7DEFKK8ey8VbUjyhjD5
XFJm+4syJVh6QZf+sgLr19eT+nzOmdQUNMIoErTLnd1vOu63puMxUkrdl8rwMm5vqNomGPZk8RW4
VZsip48HncHo+mvTRpmW8fNsIoqNqKI7gqA2m+M8CrlHPtPDZmfIp1q+JdQqg+AbYit8HXcRcjLd
v9Ic9PPmpzpnEatypdkUP2Z7JfURKhUd/QjsAcYsYUBCUS+x/sNGIdaXBs+9BkVsNgpOShoVsE6c
Cf1UCvAGtCWRLsXD15/u0sZ/P8z0799tEqNE90srSHHOYi6KGyW4xzwSysnXo1yI3Viz6ZlnRuz7
efUqr8ZccXG+Oof6nwEKlhI91fg2pskuiv/Ai1gYyUudQiW9/3rgS2fg/bizVRxyUFpdDuLsUZoy
EuNWdjstrzdfj6KJC3vy/TCzVdStXO/GRBPnNENAbbv6KqPl0boqwYgn8hmNA+p2T6xcHvEMDm7w
uUsOkYyCuwEl9JVfMw02OyA2169hcD9zd857Hxt1irq48+R5gCBARkp+hJnHwiulvsbptFl/Pfkp
XJgN50gyOIc7mi87H84FbLciA6+xNnzTMS8GUVl6/b3I2bE1AgKvufWL6soZ/Dyoo6LrNQ3bAgQi
FP+4bWHst6hlInkOCm2npIvxMdbP3aDdReGDbd041pXxLnxhhPGGQ7hEf2Obpo0fB9TdsIe61Tln
oTXrAqOBKrgvoj1+0ThflYuipbrdPBu6tpRIC7k8rqzyP7HSx2WGC2mj/JpuPmK3aQu+O6gOTH07
NAb/Pml+mM4JZdzCCLcazJuoXzawCHrM3lhyzNSV5B6a1DgcJOIMfGcKPIoaK6H/3W/HLK4gE5dW
RtpE7o5Ov8KpH/PHH5Yh0IQxoLnnCGY/jA21Isa6gf/awr/1aeAIfICm8bu1Ca72IJ1WfbYofI2p
6GYSzdty9sS1o15D8PO8+64R3/Jyn9OXvdkAQ2G2fZBNv3bwgSwVvG6ccZslBzM4a8rOC6orR+7C
o0RpmkCXBIaWKiSqHxcBkj9aDC3y7pFmrXTzmzqSe5eP2S9BVfoAT1DNvCWWHqsuf5Xeled3muV8
Fd4PPluFPDURsQfIYaPU3hQDbspoux3jDW/pZQ65SHOzKx/90rpT8tR13icVY+PZaQjomYBqRffu
cYpB3xRAnsG1ztnhzXANzb9w0qfggmMHgcmQczSfNkHjIAfp3VsHPOyMYJ/2R9k5i9iK1lnxqtjX
DtqnYEanvg6xAYyBNFGdQ2CweISFA0J4Pw5Hbxcb+8E7GOHfljWNwqfGoDyKI3a+GSzvGHdgf0ut
/xWucGVRlkLZOspthR2qi4NikSvLotuiEfLxMo7D4Ep8/CkQ+fhL/0mJ3l0JHS0c6SHWhfdV96rT
77b58/XN/ukhmf392ZWDxZOsLJe/b7RI/+1iiVyvCH60zeu/H8cWFlCZxfOhzyM6uy3rdBiH8L7u
XoyyOto5JzaxhvvA65Qra3bp69oG24m4imdLnWUuaWF2tRK5zEkm6VbtsxgjwII0asyzXTU07R71
1ZUgRPv8oagQEak6lIoc0zBnC1lXPPd1FWmHJIE76pNqW/dmuPK+j9296d1Uyb0AN9Of6PxBc0dl
IRXryrQv/AKhqdOPsCRx+vySroKoFk5fCOQfzTEpymcaFWz/7Vfk79KamijA4eSo0094txsbGjc0
jVaKQ2jR8BHbEfVVJn8tea3udmkqQuXa50bQIUPN7h4ddbWCgF1gtAznPNpU5pVt/89f+HCfQs97
P8LsRUOI7EkjYgQFit9Es5+8vm9VF8Vvtk7bY9Vuy/xnkyr73HyxixVNIuWVeOPiJLnTJyavVPU5
b0UYigySwBQHE1/bUaWrcLj6+nN9xsKmWYIp0CtWtTQYKh+/lx7DL8zMUD8kobtp/TtebKdNaT+X
oe3+7QRHm94Uep5ceSo/3efTsLyQlJ8EvefnJZqK9mj2qCeIgpJlGKQwuP+g+a3tfeHfKeFtkb18
Pc9PjyOpGkQmC6hL5YoxZwfe78aIvpK2c6D32jKMUKfF+VrkdGjHNaXAkKO4MsHPsYBuObZhGNRn
dWoa/+RC7w5CVIS5rVHoP5hI+ZWSxjkuPnEavtBDs0pplCHTG5QmCwXDPK2kgqRgrWAEi6/nPR2D
j5v446+Y3TlcoY2HQb57kOLPQCOl9FTIKyf+2hD6xx2kCImuaojdA2rNTRjvne6mw0HtP8xjssXi
+4GbzMtDRP8DkE3rHiqvwmnzXBd3jXOF5fd5T0ptOgzmlFJoEG0+TsSgf40Wj6N/tKMb87t2yvW1
Gv6unFOc0hq1/Ndn++Nos9xloGXHBJf6R4/2RssmQTKvVDC4v1437fPGn0JjInJdt5jSHKPzOz8J
cxmg6xzTfZI9BnSAd5d0xx6KAeHzt4RGK+jh16hny3Hf6XRUkvkkBjyhb1uHVrt2B/vKj/ocUXz8
TbOpFyJX6qjzwmNoODf0D9E7Z+/F9y0e5ldmP+29j9vfRlTJvA3JM0Hs+PGTxthL20YXhUc7qFeF
fMlpmecv3JPnr5x7ArIjlmr9H8c8fz2ufmGGmoTfDTuDNINU4OO4oxPWdKpq42OM36ePy9yC9hsL
CyOMtLlttZ9alC7T37q5DelFgkkdhpoLJd5hQiQUTMoX0RsqLbu5VZR1hx9e+BJT5PFRu6DZOdHL
ICxO6HDjN72k4rS01RcH/4+v5/D57YE7M2GgOo7rIGyz0xCCUIiitOJjEWe/begbBpK7r4f4fHN8
HGK2D2jC5xg1XbmOHiSZrN331moorwCF18aYdsi7a1hvA3MQA2OYOD6qt1WwFuIKPe8zrMXLDHde
ooKiC6UxvzhUnA9Nt6JVg1IWm0qetfLRICFCrI58cxWbe6Qli66Ktv41PujnOPbjyLMVdLu+0ces
pgOh/fimZxSOYjq87ioEIV9/qgtxwseRZju6ohCb5l6THdG/S23l2fS4WQSUlO1tfcBM27/yfl6c
GWmlbROmTufo43fL9SQJHXRzx8R4Vepy0WIqLPLXAnlagI/t17O7cFwN4oP/GWx2Tai9kUxtL5gc
2grUxHrzQ2ZbyPXXoq1plWb3EQMhHTA0kKtPtC2cTMcyavhefkfDBG1v+TcoumUNKS484MLWW2d6
IFDAz9rj11O8/AHBRuBLEVEiZPi4oLSQaLRMKbIj3vClj9/uMy1Hywxh57NUz6V714dXbsFLbw9A
CJRo6rlEQ870jd+dPbUKbDgVMj8OzQ/jT0JrQ9+lBV+1rpS7MdtZ3dr9JWiGbR+60xA5mLQv+/5V
tmvL8tZfT//CM8iPsKjXC952qc5mH9IFR5Vpmh+zHPWA2S6jwVvCfQzFTnj5wtOHK1vq4oCWISF+
EK9IczZgN9SeD2CZHyvzOwz+pdodQtdbhdaxyjq4mFeGu7CDoe4Sa5LUwouYS1MKOSr4xYicFnk+
hGqayAN5YVQUNtfIYxfeBZPda2FyN9Xj5kAvJt6UyYukOCJqxh8tXHbVlfDg0gjEX+BJbFbQ1unf
v9s2Im8QlOtpcayCRLvtkUGtMdS4dsFcHgW4kiubmNKYnfmpI2Ce4oZ0zO2qxBQn187Ijq9xYy6O
Al1j2gJAGvpsLnA0k7iKhgJLCRw8k9vJRf3rnX3pYAN7Ars65lThU2enLMDzvfKdoDjSsmehQ6s7
YdGo1ltnm3oHjZfVpnfo12N+elTx/KIcawLEcbjJqz5+IbqCN3mVsgdQymTLErOynUUrlnVpyHb1
9VBieqA/XJmzsWYHiRbi+CF7UXFM+qck/P2HJmbtsl4p9e1AV1DbOFUI/PP7/8fZefXGrQRZ+BcR
YA6vnKxABUu25RfCkTln/vr9aOzeneEQQ9z7YBmwABe7u7q6u+rUOW66Repaq5/Cb/w9/ICStn33
ThWMkZ68Mvzr1MDsm6aXxJmHdlBKSYXJN+nK196DoO7kS58E/wPJAJLdNqQm0YFefg/KkOEwdjQp
7W/PyvWV4+ILeBRdfoFiKT1AS76g7v64R9f9MzHcFE+jAovLuNeMz9n4WSqslSh6dShPt1kNb+P+
LhPZZuuu5GKNDlXTOGaX7HL9pZXuZCPdxP2kuvPr9hCvfIxCi0GcAQlEzYUEyOUIA0NpikLXS6dI
4q955O3THCGKpvl828xV4JzqOdZf0BHdmmQGLs2ktA1q1OJLB8HDXaZ8CrT80GWPHZKetw0tjefc
0CzeRBVTmzQYAifxhrw3TdLW46hmK9O2MB6NjAOPDjrlePvPboTwuuS0dweMB8pYhBxN/93I9xkk
oP96ODgCkZPDi2f5/EDNIdg2UcYoHYMiUxU+B7uRV/JtG9deruFt9KRYUwaeJ4h8uTh1COeXJgHv
lHRheMzaQqHGJ5U0igzIeoRQLUWVi8ZQG0HDCKXMBHKkzxx2z/3tL1lwfJDgVLeoX/NjDpYSEzot
c5pTHdFobbR6DmLwM1LTjWsEW9Vae7ZexzzGTQeOOvX3kTyan+ZhGk4yAR5l4vxj9H5mBb0a/laR
SY1txgely45C/oyG+nuf761vXe0d0KKFuMYXj5rcbsi+6EZjAyGP2ycLKdiVdbmuQv79Ph6HE1qX
itvMyaIygvuYUoDTlNaxRhpP/+kj3qAo36Q7OBOjt9ywoW8RxLs4Qv1bOeX9Y+XTigD5h/pYWrYf
f769QNM5enFKTF8EeYSkAqmhhDDzlAbV4BrWTE7zofhC18uGluyV9NDCBgZ6TeOlroIQ4rC9dEY6
Xfw+7YrayaUR9eO7HnquSF/ZvguONjUFgKRVdLLbV4d5UxnFGFW1k0V30vinsKxtGFob2Z8URtZA
NAux4sLY7GiNIdvTU72sHejINnJD59fPNv8d6Cu4taursKawJhwYCu1eFmfH5cSRU+qhXMgaR69/
CEgCmfQbSSDzyWvL4rtG8um2L8jTYs+cwaSJjeecQg4Gh7g0qHRerqh61zi+eVDqcMdzFc6b6msN
+Y9iOdUphRjG2A0/szfxPjplb1b7bkV3eKqj31fq8fbnXPvNVJnmhkkzLRAebXLds8tCnCCPG6sB
BZf0udZ/m8lDCPfUv7fBm1LCZaDlvSot+WoWC7CHNU6JFlTgPaVZvKnblTzH9R5TweeyA8gLgfH6
O+1nA/GVTs1JbDVOo8ANWkv9k4yoxcpI/uK3LxdPlXmlmkR76ESpIl1OV2BYWdkoaFTEavLYvekd
N7gapa9i4wfvif8yNvlXsYchqnLvUBEbXOSQVDQYVOCPO+/Nz3cd/HXxY4acWvEJwr4H9Dn3SGcJ
7uvtSV+YD76UWh79V0SeuV9D3iVxOS1axzUr4VTHLUoL1fD7tpG/Nbnr+fh/K7NYm5clqhVQWTnJ
+NhAyKOi4MYpoH73n9UEXWpE1ZC0trLnXkw/5390f4+qmifHK168MFi6GPCuKZFMO/jsM9pMd5E/
rQYnlJH6baE8WhnowjZB7YirhDId9do8ZSr4kGMIlTw4FfLxOgTDNLHFVb29PZ3XIQ+dUJ07H8SL
hNe/J++ZD+uQjGdjD4mxlPZHCChtDbXlNP0i5yuG/p7Rl+vG0Q1ZADkAujFwj0s/Hs3RQHE8kx0k
+KJNagS2K3wJ0TBVf2viLkGoCfi34XZ2/JrJn8tqD0PfPkq7p8AFeswzEUK3Ywtl4bCT1xDZ1xGZ
ytTEH0DOgEvivDZV+kmgA9ZRnREGvk02Sup2hEMaPescxQQ10aGOEEGrhJDT3Z7/ZcucowbXbo6F
2QvCMDPeyBWWSzLvHdlxlHNsETbEU1Z9DVDsvW3u2mtJ+yugCqiAcD+wZsHENMRQGMNQdYIS4IiQ
72shWImKC6cNgCcgP/SaEhs56y4XWkKpmByXpTq1v8ufQ9o+69OIWuIh+R07yUPuwPofyXb3AEJU
Ufc15HDSs7QPttIGhvHb412IFpcfM/O60LVSqI5N1RleRCix9XtJ3VB7B/Qb9KcK/Zd9UryNn+mc
GeqjvLea08oHXF9gJvgX8DQgx7wK5gmPzCy6AXCU6sDPTRl3o0gvwb1rpO95KNt6cxf7j3JzF5l3
mgS7rQkr9D7UfoTNa/fj9pco07VitgH5EgKnjHYd7VdTwDnb6oJWGIUOF7xj/DRjSti2WiP//SRs
gmcteEJsrhEOSfFY3Mt3/p3qhC/6U3kXv46/6cOQbfmLZBwpSFm0umxy9shKfJg8b/51vG3IjlqE
VGr7l18XlZWc5SFfN9Q/G8j1a+slUf78UdttCcdyln9ZmQ15yd7U9AKHCbBQbRa/PXroZNQ3NEd5
6iYyYrt+7se99xrsIm0Px1l8gLGo61+pRSJZ5d0Xny1pLz+2HyN0ro/CflR3cr0fjRdNP6YwmOXe
uEP99hCoaz0c1wfB1BP7/186jeRs3eqoRDxaTzRqGq2tQ9IMxYWmruWmp/FezT85OVWnYEP9ZpZe
kH2p94yqg+ACSqMSzjGVG81rICNhjeoELamqWtsoq+313e2VuEZKTj2/3BtMUCsq2eiZZQuRgSER
Ws0Jip/aveBuU2kLE2SLSPpwrIOnAY7ZRnwdg5UhL87rmd0pVp7Nqza4UqNVtUY8+lwGbykrnv+n
tTNBADE8Eup/9+SZjbLu4GHNRs1BisoZjejYmvUBgveVp9hSkCHJ/Y+ZmTOTREWJsu81R4u1g9bF
+sYY8p8liY54EguEXjRfOUgWzq3p+CAPxdrJ4FwvJ0+CcS+mpKM5cf4RlfcBQtuRhlyZC8VnAOpW
WPGSpRHqdGuQAeAlA2Lr0l6mR0imeLrmwF0MePqLJneH0P00ibL3MBHfdsmlU3ICB/B45kp03Xsb
lH0g0lPkmGSV0HOzjF2W0sV428pCVoMCPOkCctTEPW75l2PyG2HSGJdVR4d7OzW7jRa9JvFnFcoU
Ud3pOApIXdHudx38hQYSuD+idF9Yp3qSs9hbygdcb3YtanaT7MxyxaUWj/G/QHmKjZZyNeMaegaN
HOmqk4bxHRLMtgtMD1r/Dh0GX5dtqOM3mitsXBdy9fF7DJ6+qQ6JtFGUN886ggGzVNv9hJxF2zyg
TbPiENc5Z8IG3U8GmT2Dk3Xeb1IOY63AnK86EkBzTUFe0+7K6uhuoRj87m6BcTTaa/DcCeZ2EN/h
cbu9eosOeWZ+5pC9ylMbd+fK2CcolPlDtwvCokAyL0hsZrPgZT0oK4NeckxQMgYYXIsYPQd2Q7Vm
dMbAoeXKkMtT/Aq3CEvF+38/NJCKHMY8DSYE0KVfgudv6wrBcCAyUOKH78Zw3xnFvpWepCBcmcZr
ECjLeG5sFv3dxBsrc1BVB2b+XV7eUeuVjXc13Us/UJNX1V3yrtyZD2F+70IheXugU5Can3nntmcn
APlNpUL9FNvxhwp1a1dum/9yr4GTjFWj3gV72PQNZydABDMl2hsESm/4lvXHdjpo0MQan4LqXtT2
JQSitwe15COk4wATEr4mrPalwaI2C0jhqasWLlJV0Z3nr6Svrp+M5HupHZOU495KYuLSAMLccCO3
kwHtfnAgTeY2/Y2S1Ep4XFocC2ginZRAdK/6n8fCN9MAdnynRVatGe5a5ZihZnV7shbHcmZkFoIF
rS4tX650p8fvTKrEkgmToW1k32/bWVyUMzuz221lkBlBgEB3UPlNIaGpAD4V0bBybi1PmTGBuxDg
5kl7uTJiaSL60Pa6o2iINKkPEBBKytqTaunkp9NGtCzOLh0856URJCJaD3EG3RkgMM0+A+3J340e
ITeectmP29O2uDxntmbBQaZNWi0RQHA86378KdJOQNeMVK1dZpbeHvRo/k3iTz2Fsz0qtQ28tX6h
O3kObahyqiqRFtdi2/cvHHIIftuW9Xp7ZAvHB+vEs4P4StfmvNpu5mnoIYqpOxYip/em5BdIyUmH
MdcfK97U9FEHKxYXXJC2YUSX0BpgA88BGOjiGYknsG2VUvoihbyH2+rt9qAWluvCxCy7YASZnIpN
rDtSpNow5gmwb6rjPkn+daMNzDnAdricQWQog4q79MF4RDAwkjBUFL+otfkFLbX9Ch51YTNd2Jg5
xViLhmeU2Kijb4ylMY5Sv8KAsDhfpH5UetdY1Dl0xNKHNkYVlegT6ymqlsObrvP0UoUqtiPQULdX
Z8nlAC8CUtB0Q+RKdzlpspcmWTV2uiMgfLprJ2p/aYSUw6188aAlgX+ApmplAy/aBARIaytwW8rJ
lzYTFEJSEPUslFW/1UFvbiKzQWqWDKNqDXar0Q55e5RLy8YQ/7EoX1qEs1qXAFLqjgmOtnwNkS8O
VqBjiybYuXTL4IJM56WJLu0TGDQl3VHHp877NAL868yVrbS0W6lb/2Njcp2za4PlVaUQ1Cohaex+
9lL9EzKb3e2ZWlobRAunRxXqWsDwLk20FRKLQ2YwU5qn7mUv1g9ekn3NEV6TGzl50oHIbW+bXHJ4
MhkwtVGMp5tsZpJrUiR1Rmw4mvE+xCdufVkYbuQs+vcHIa0NdE1BiAMqY57mTAZo1EspMDhuwUmJ
KaT+cUtFpENrZcXfFmfxH1Ok0C9nMU61stA0AWeoyk+h2n5We/mLEUg1unqDhkBd3+5vT+KS+3H0
0vBKruYaupcib9DHamk4lnAn6C+i+NviZLxtY3FUFLamBkPO+TmtjmBE2tB6meEUPmQa5JOfq6zh
QaWRCVKex/Bw29zikMypxKVAIkSe5HISKbOMcuDWML0liHQOyCiZ3+vx/baRhUoa+Dyyn/AEKcAW
9FkwMgZfRf6mMZzSHWy/u0f5viWqD3/6+hkt3tbcWyYIVPG5QB2nRhm42SBQkI6VnR4D4bVvI7vo
0BOFS2Fwu0cP5Ug33lbNs7gGwrnGsHHAAVbh6iNTYL9q5O76uqzKejAc108ATSl7v76HQwUZUrQf
kOrUqwG8rGz9h3UwWAQV1iyIReZZlrJTTPqCFMORukmX1KhfBCFNDi4pgpUqwdKK0ypL/wV4ORne
wssVJ6GUajHdP04w6m8cPm96aRQoHcniiif/vUnNHnl/KdvgvwMHcUV+JxXoweWeZTgxEtNqs7W+
DtkvoTto9cFN7/XECX30MXVeuhYowR+CBKgqs8vqNGQ7tZM37djvg8q0pQJIj3BvKScwL9tcvx+q
oxLemyEPB/qr0fNTaJLx7xKkX5voqWr2lQCpD/d8yAZs0Ql0cqhJte1014bURMuHDYrat1186dSY
6On+b6zT789ODSHs637sDTy8lewwoItsrYC0FMEpIVDHmG6vpAguLVRRlOOvnukY/XONFGwcvJlK
usmalSC38MqA20ciwJEa1hV99mBqC7k2FHSNHcX7Lg7fJwU6tJCK9Dut+jvVTHa3J+66QYUNd25v
dnUNi75Q6hx7hvlD9B5dWnrjo151juGD0s4LWyw2CYoZ8da6D8IO+Yq9m558JEhoyK1lRDfKHlLl
nTKg2pjfc7/fuDQGJJ+qYhtLHwM0d663SZBjKV7j9rPZfopcVHKiYwRNw+2xLAaPad4m0BtVuDkt
Ut90mVdoienEJ7P/gP7P9kkkntRjG92PqtOv5NGXUjjGub3Zlcs3It3yC+y1db0Zs+SLZn0RG3+j
P8Ew61kvuVnYGX0KY7DToxfEaFxtrTnn74E03+Xn3zA/QXx6BiaMGI3nT6KPbs8nQ0YtCF04CcrV
A5g8WX3hnNso0Cgj5dL1O0P8Lgbla+kfc9+1pVXY9sKrkpoGKD2KKqD+jWkrnW3GGlKjMohwqY71
d5SCV2T2M883Otpd3pHm6pVln7be1RRgjmojtwIyJpf2EJRAj8zLTSfRgD3vtGdtdOjV7z9QFE8q
G6rDKlt5Ulw3dbJtph71/7U5f1MMOhLslZeZjtbv60q/b+HI0ZN2A+xWrw7+UG3qCipw4OT38CtX
2Rrweumecm5/5npN74W11mG/sPI7RfiKAJAhnkR0iTV/jaNqcT25n6B4QO6VzNfl/Iaqj6K7W7Kt
Bsmmi3BjVduYe0No3Av6s6wUm2gtebi8lc9szgJ6rORKqQA0cRRlpx46I9kYTC5JdqpKSCp8yd8l
989tP1o6malrcHWmyw202GyYsH8WimB2yOlq4rZOv4pUOrPo7baRxXUj3wJnG9wxFJAu55KeeEnN
StNwwjDZBPLR7eItKqq1Wm0Eb6XjbXHduMfy1MHc1Q3dF5BrSzvCk+anCBPiF0N0HzVbbmD7aOi/
RSWylOnX2wNcOr9IbMuU/CYAjzZNwNnmF6WsIYOPUbNSELlObLi9D41FY2uG9qH0ftva4pqdWZud
lkVdRmGh4SY6Gz2Xf6jyr4Gb6m0ji/dnTklAzmic4B0zzxisJEplwSegCZ+TBn0h/UdbnZruzfO+
xvUR+ZwGgIAYEGMfw9RJpGOP7lwiwg5g/Aitx2Fq+WhGuhHyXankX2qvPpTBITcPeXe8/a2LG2cq
7NOoKfHCnTPXedJYwzPSmo7k7Xxtl2WH5BXiY433hQ/aSHqt1uLv0oqfW5yFeyNRvTCEBM0JAq7s
3ih8eClcLAjyBMbPMuq+dpw5t0e5ZnLmZI2bNWE8YHKIoh2c/dBpvfXxUwZs34u7nSpoK1tpzeD0
+zOvRjHRHKu2nwzeuXdJFTxE7q/CezUCfZsG7fH28JY2LmlZbprUTSbugEtrWiMrFexcAB903kDl
vWQeO8HWgSBktgQv9xoJyrRCswPU5HVoYQooN31Ql/Ykrx0sWSIhgvPsDO+HnFfH2jDR9K1WttJC
+LuwNJvHWMjRgiuwFLvfarG0pwsmCmnbOOJhKqxM4+KwAP5YoI2J6H+vb2eL5rWItYWtb6DUSkHI
D/eqjKiVDkefuJYMWQL5mVNs4MU60QZYU6A6sxUhZ+0VBYkXql1BeALPNhonPfs5blvhI+p3kZ9v
o/dGsOsfsJIFFfqh8kau75qT0r8N+kGO1lLFS5GAT6JWzGOTu/DfTz77pCJCBFBI4MhMkPZVx/dS
elVNNO+/5UJyMrJnxcs+K8qX2667uMBnRmf3kohkmt6nGEVjF73p35T6t3X2uwHuSGJ5xZumfXDl
t8RjMuEcOCRtLiddRNQ8DRqMiUEib+KYkrsQF2uNZ4tudGZltjuaMUASeMx5sUt3UGhCfB6YLQ0f
XWQH6MDenr9FYwxmEiiilDUXMxilIozTsCLHFX6YNaFM/VFVX2Rhrf63NHU6RzQ1xgmIf3UPgbRK
aRPyLL35FoyOWf+6PY4lP5hAIlx14H5V520YpdG6NbA7w4H6xNaKj16NbSv9jIY89LDfb9uagsbc
DQBwTtMFxvOqH6NQujAMRZlEh7ob5dLO5E/xKNjtS0UuJ145ev7WrW9Ym9MhkByMZSBABuLQ5knJ
HsVM2qjhRymcpPS7r+wjd1NqxBo/vg9jf5uX0i4Wx7s+LnfwQaEm86Wvuo1YnUz/s9Entms9ud2L
n+1ad4MOQtCjwRvcR8WdJJ4mVP1Y3dH0dIIax4QvPnsFcU/TmJ0KQBLTBzhjmsEWklcDWUF52N6e
2YWDCKTHPzM7TxzCtOIGdF4ZDiLkr119MHVhA6oLiO49WNLuVEtr+dclvzRpwJ8a16hCzbPKnYWe
bUTi3kmMcBOm4qMp5Kfbg1raYrgkSOxJhwLi68uoAU9xM9AYbzhRpiIsGMvWBvVF2RYTHs655xkr
x9B19zspRXpQSL2S7iP7OgtTPtQrSie7JHn7ndLYkNMn+n3kH/XmJI6nto82nVNXsNnciRTjR/jA
gEdQRxzseq1ha2lbTszb4LumBvi5tlOkKqPfDdzOvWqw9f5DdV9pYkPR+rlEjvr2PC9BkKlB0Lkx
oRzpDZ6fiZYxZKwn70byhiRjiqPvH0bjODA4dNeBwnMmRNuoQV3X7kf+EVbS8E3r3lY+ZDI037Ln
HzJbAMtEOF0yC9MRiqNeB0eh2OkMfHjNYK6wDjxg0/CPq2xKrva/6Zkb1soyS+mCi6mYnSGF1Pcx
Eqem48ffMmNfVc2pRbBa0PaGZrfdywSUHH/nqN8m2alfq9stPWAmrB0Qf/IxuP5sJcwmboWsrU1Y
bmh8KuV9k4yfVIqhdfwpVJ5k91FG7Tj8WSd/NAVp8NPwc4ReSSPJH36IwbDpc1tSKruUNSoBlS3J
v+qP5FNvrATXJZchMQ5+h1yuCDxqtjcbFVVLr6hMx7W+8oTyEnfbgpY34TDXBuSE1QgN5nuUb/1n
xUo3uXscxi1g0620NmcLgQhydS69/ABeqs/efK0nJUHeSbz50HCEoSteIyJb6Gn9S98+6RZNZ+Tf
RTu7n/mekuV6pZlObR4aY2sdhfpF0h6ntsniJddVu6jugzV048JWmDjj/zE6c8SuCarCTVXTsdI3
zfox5eRrZb+y36a5me23iRmXFwpoPfpeprk9Gxle0uZmJhBlxLDY6gmUUnAtF3u9zN7T2jU2rd+H
+x6sFaWWPjzCu1A+imFjvuhQHdpSbv2HdBkRGEwVC4rW3Jz7vJKLNJFqVrMWHqXi4D4L2n1MTjR5
vT30hasIiR1wJlBbUyCfd21WdRGqRcT0RuQjRO78cnQP7zg5YG/0KL2tRLal1Tw3N33O2UQPiHi7
VamQbAkea/l7HsBoG62E8bUhzbakJUR5Mw4MKWxIp2a2me9R3rblYmc8hP/hrk2PFMuErhEv3zlp
pIkWcdSomeUkdMRE0pvS6HYufG3kNYdYAt9fWJqFRJUu7ixKU5pA5fxLDGB2iO20VA+Vuzc6hNQt
2yi+Vw3PuG29hiRbDHNQFEMejewGJaVZMUnKlMpqgsJy5IM6HqLoOTZeU3S3FPkpkixKJSetea2t
u1x5E6CKCd8VeoWalXvJwj3o76ueRCTsliDaL51HHVQlqLTKclra0mo6Ckc08czS21TmSvZk4dZB
ZQ4EztQ6r4P7vrSUZnJQh6Nggd5Nt5r3MCSNXYcnKXgxu8+3N+DSjvh/U1d0GCl0a73Veq6TiEip
02NH1xM1zNtGFm50xDWZGw3NDbQ3zREkmRuEgxDiPEH8qdC2abzRmq9SxdMjePS6U0zRNDh1yTdD
oFJewDp9dJsDYI9aOK4xg16vIukNiaslf3GQzJMcMaiSutXZMXEufmRS8VUIFWgmjW4fK9Xag3sh
p0CTEs0yJBfhUAKQfbmSYiGBzekkVlLSNjRR5+V0odN4DJhBvhnivWir+e72bF8vKTaB9fJWRfhX
1uVLm11EmrmvQ9epuQ579b6R/U23UpVfHtiZkdlxX9XyIKKS4jpV/CcMX619mtowtuincvwpKOI2
Hdde4NdxFZ446CppfiRfDmH+5bDoBRtEl+y94yuAtdyPLNCd0lMPrf8rTh8oof/7WZxWjb5t6OnQ
w7s016q5T99iaDkiTQ3DeFdM8gMrrROLs3huZBZUK4VGvlLxLUfVmp2kPCAiURmWLdfyIQ1feuuL
7v4ahHxlzy/cpJhKzgvQ2WjH8Xa8HFvKeVxFI3ugS51MDu9cq9jC92eXp2ZCNBj7zoei1wsgrV45
gBeaMS5Nz6bVSrLaMoXSckrqUn30/tIj33TsURq13fCQbs1fFnyPZrs3sp2grVm/rnxO1ulbo9LK
uOdxyFDhVYv9ab6ltLHT7ncI+OJRkY/pyGk2kujcKJ73Xq1K8Sw5L1lVUtMTgfUVJ09YJErrpZwd
+rvWqTsOD1nfteQZJfljVSV6oSMHhUq4s+D/o6DMtfJyfeHnbzLdrPFdE6a4gPdHoB0K8WvnWvuy
9DdmuXdVYoNkbkqXp+Vg98qj0Y+8prRqMwRbsfkllnsjJikEiUp1MNZa6qZlvrzxTl8IBRataPDb
iVOUPruImZISebo/Wk6q68++4Ht2WXord8vrUxQbUOxD70AX8xVBcybFdYWkheVY8PVV9IaG/WuV
tXbBU3KV2GpxgUkSTCUIeniN2Q2FZrTMhMwSv66UTSSdeIB5wMZMM7MrObVDeo0U4UmMDgFiLYLc
b0z9gF4jsPFoV5nIfJhv3rBGpbdw1oG8Vywa6enzAKx1OctqXPqqEbicPspe1+5dMmaSfAqqeiVW
rtmZheZGLquxELmvCI36WAXpkVaJO5WXUrgCqF10m7MBzS5GgZQluVVx6uht9N30IzhoYWG8HfiX
3AbChgmHjPzxVVNTrPbqBIpxHUPz7ZR7AW0eSvpFrGTbb1dw3UtH9bmtWSCmeUoS2iTlqO4Ohvqt
SF4KbcXEkmNO9BAGdwHyWPOUZFC5sWvVDMfvQbpsrRAtk/7eVU6Scqcb+9tzN83/fFuD2sUSQHW0
zWbroxcpkOqxch3kRR84uDZAeLeCL/zWSceWpvwgdz/LbuW2vGJ0ziZSB3WQ6ygVOc2QAr4jT2jd
lyKvAqi76jFO7MGwNr7sr11IFhcPtmuY2OFag7T/cnc1aponochgvfRPHr2Z6q9C+C8XhIlR+/9s
zHZw4laeoIal62iIAiR38qncqSiSDt/C6BG2kszT1q7q0+3wagnPLM72sqLU8MjIWNTd/qmtke4w
bNFEFKx/9LLXnBwgzD+69NB3yb6U/eNtB1pI/PFKgCBPhp5sKsfPPChL9HwcEsyb1ChsSd8NyY9c
+o5UipV/kpKjVSu2qNhxdBcNyjb9D0fGmfW/97WzY2kcpyp5XrsAFyS7AI+g9cbR6LbJI++alaC5
6LZ0egHet3RINmZ48IHdozUaez/gvN4YdbXtA83YZK17aNtd/7WeRNelw8r8LoVqbfqvAdTyzfMj
oeoKy8wTieUN6k2WHEibRcKxH7cx9K5q8bU292gxBt63AFz6Psw2RfGlkVbJ1ZcC+flnzLxMFDOw
gB2fETUKbKvIK30a8523G/baod/CfuFSuYf+o2BWhJVFXoqISKkBfQXzOJ3Vl/u2MgOvzwIi4hAe
6+gDFlpQcHaOpGYlbTJtrc1y0aX/MqUa022HJMqlPcTIYaUTWWjq4JteT95b9YQyuerqmyx9qOsA
2V/u3iJypSS3RfWUrqltL46YVi6Z5g3op+bkAmk+hKIwEiFpudhI4d7KD8CS3WIryw/mmqjUUlic
+sb+z9jsJmQiKNVp0mRsfJ+Q6OUjhL7/JUqdG5mi2NlGNeNx8BKB2MsZ7ZblNpK/xQokXtKXwE02
UucdE3p77KYb90i0p328to+mRZuHSZyH+RQNrgrzk85tlCr2E8N1QpJBsboBzbAFpQsEhAxGcl+3
+yb+YeaPaWAd5WBvCJ9vb+Sl6HFmf37owS9Ex0esuzCn7+KK50QfvxabQdznWvtJ5DUVrKKFl/Ys
lWm2DsAXUI2zhR3EMBRa2WLfdPohiRxN/jmWX0r3Xszig6t2hC5jG8Ubqf5ReOEOup5H3VpNBS49
4UgCcN7SgElqenYiyrVY57CYCYRNsMrDJ785mQWUB1CeeDV0M31rG3TFFUroZJn06fasLz3YTQ5j
UnK0TPO0mM2B33RVGcmqMPmdHkdbP9gn6mu7i56syEbxQV6DTE+nwMzPMAjjE80PqNbNX6y9ayRx
FMuCUxnipi6EHfCAZkD8pUIm8WDkf0Sr2yir7r0wyxdmp4hytr+kRFJzpk9wsvhTD78zOkGRgew7
/IMxHFf9httWtS39NRK75QkGhkO1Fe2eq/Sc5Ae+MuaNi/4DyqSBDZQ+GXe1CRTTru8bFSqkNRKP
hSMRVt5JEh16PjhDZ7EkwNd7s8TkIEAHp2xCH0JOT7unyfF0230W4rDJrYZGQPj5dDpTL2e1zppO
DwVOvTYzTyYPQTO4TxLzaOrBRlK+GBAJ3Ta4gHaHY5QObFpgIVJE7unSYh72VTGoMnFSILFLqhz2
CTDsvX4KzIROgxekYTawLO6kDBoMA141UDoqj2TundtQ/pp6n2TvXVk7gheqCXwXsgEwFTMZV90h
vqcFspKGgtPGkD8LOy3lz0OoEDl4qUipjZTYwasOctIhKP7vq/qX1mfroEme11SNLziGOyZ2VQHN
0Bwd+fJWg9thDVi2uOp0aJLvAN8D5eHlGgRxKcP4mmMN1nw/xK2T5jgoKPE1wH3jHKphaTWzuBCs
6XKA05Vc6ZSTmD1O0roRGtZToII9AHSRUU56sup95j6l6LSDOYbJitSED4FSdi8XT2lyn/UrZ9Ti
wPWJGwd9LLL+s2lGFD1uhCAVnF4/mEW9N4pga1AEYzeXyi/4r1e8feHmAT0O1Pcw8cCuq87eDpUO
KV+PUC5KG7q4tXJS0oEgpdvWyNaahxfjlMTkovHCPibJcrmodS+6XuRV2OKFvcGXj4Iv9qfWj6i+
x9mjZ9H8F8WZdtdl/rDxJX3tJFycXbK3vB2onZLyv/wCYfDjofFFwXHxXCvmreuThL9v6JYO6w8/
/rISSpZOIqyhUAcpP6j/WSgZrW7o3YTVrJJ7N4y21R9V32i19gSJpqFFNg9Uca1+Ml3F56ffuc3Z
ikawFDSKhM2ktPUxt/NdA/Il/uFubg9uaS4R9phY5SiBqfOxdWXb1oJmCU6pux9pke3zGMYcOuzj
b8C/1dpboQxYskd5j6I3jz8Ou9nbL4skuUki1q4xNmEdHISn6iA18kYs3vrkeHtsS5Hg3NbMT6Ig
EN1s8pOuH+2gAT+8Fk6XDtBzC7N9XiBTnNb5IDif/Vre6Uj7CrtJnO32OBZuvOYkDjvxAXP5mtPa
66VeS4nF1Usv9MfePHr9m+me8gJSSKngANn5L7cNLg4LXA0tSySPSetebjANzcBqKsM66QiXtGAh
zgu3riIexDVFjaXARYkQIDncBwrU5ZeWikbK5TThkpdrnzv9ITW++mvNOosn7rmN2VYqYryxJN3o
uNDXubvq82geDRSw3FNqG9tA+W39Ns397RlcGZcxc/PerGN3bLFpyX/i5o9pPeXtx20Ti4H4bFzz
MKgrApkMHfdWiEFifC/Bf6Y4onsky1n+9r6M5RoZ1NKGoqsL0CUIGdqeZvkDq+jqoDFF78mIO3E7
Ktpgj2m6ptu35H1k/aDx58EuX3VYF5Wbu5JCyRzhJsjSdq31oy0lqBatFTdfKsmZtHEDtiRzC+Zg
Nh4z92vTDHRqU1azjeiaCMbvxR0t/WkHHDhHa/HRt/YjIX+QyOK6D3r4kYyvK+u4FOrPv2K2B7TM
t0bBN4B4JL8b+mrv6q+l9c5jAPRub8NNKEKti/qr0wcbV37gS4TmYYzWEHVL0z4x30CkrMsAoGbb
JBYh+evk3nUgB7DzCJhZ+FiMlt1G9Uo8W8oLkSb5x9T8ENC90Uxic6SEjoCGqdrIIpt3qR4e6dB6
6qyW7MxrlELrZ0qPmvparkmgLfkxHKpTC/9ETD1/WlZhXmlpymukEh8Hwaf3d2VvLiwp22RCsUwY
Fo67y7DW6kZmmGPqPVUW3B2Bx/bkBIq++QUPrGrtSjatzMVdAS2NiRJ2krOHiWKeOfaGOFSK1vBR
JqWcuZ3KnSoa70jbBA+5sS+6lTN8xd7fwHT2RC6GMe3qDHtSkKLM8M2XUeganqzqM4T+2zK9K9dk
wa7mkxEa5JwYn4USsTrbIo1Ue1nnqt5TW8W7IlWPZXeIo5fCUt9dYXt7P17tg8kW+IBJqegv9Ply
7ZIi/19boC0oiR8KWD1qQzisFqvXDM0eKmafNF4Ymd5T4z4XnQLJEJI4iWwXa52ki4Z4hMj4xkTm
OjdE3qbkHu099a2yDek6MNXncLT+h7Pz6m0b7bbwLyLAXm4pSnITZTuJM8kNkTbsvfPXn4c+wAeL
IkRkBshgJga8+fbd1lr3ufzz9tRdH+x57iwWiGtbpHt8PngfdkYSifCe9UFwhjOi6lFRiEaH0N9R
0/xhUMLHJKGHBXlLwAHsETH/vjnWtb358QsWY52Bpnk7xMGZwu/gxfdC91Dr4b2ppk5cx7suSR3J
/3N72GvzC2mGIRF4kVRf1jMMpagTxUqDs0jIBRxYRahP9+43a2LrdgwoJ2nM4SzMP/8wu10NmFEb
iuCsJnei/2dGrIM6Dv6ad41FJGj9n5nF5RWVwOH0BjOdP+6LENr+WLP7uN7VpbgNc752Y2Zzc1sh
ZWcyrEt8UVEiPkRsgrlm3EncYd+isLc9RG7Nbq99GYV/4kjaOOPzfbG8Mc1ZVh2oMxRLxmKflkXT
DYHUB9Cv0SD+5LM5T174RZCPwdbmmH/Vlal5ucCLz91w84b9sGixMoVKlw/B2fcjXjq91XnW/a0n
4FpeZ55FeqhpfcNxx52+NAPPjV7FMDmdJS2y9fxHhyx0ENNcMv5CUmdSw52cDkfkecmJlP1dM1U7
yJd2Yvy50l8zuI97IQdeoDi0NBxvH4/VGYAiiWACbWvaOy8/TReGJIykKTjHcMnECUjODQ9qzQCA
KFWEbQVu9GXGp+1jtetzi9VMNI54yZYNRhRvbw9jbYrp1J7zs1AS4zQsw0kvJB3RmMF5BhxNQQoZ
prQ3mjP5Ttu4+1MYn03J0cM3IU0gxLMH1SlGOy7uRenfIEm43v9DMxFV1I+ftJjarmm10hwZedel
6tksNOle8frvtwe+dkJJoZJIZXwANq2FlaDLupAcPXdqHNDNDen4HXIikfKCME9s46ZuQRuvUSjz
uD5YnFf8w6EBQt3EgeIFZyV+Es0BFwqULAmQOU9dJjpdcid1jJwExSqjNR8lJTgODc1Hj4L5u0Fe
UBt/FvK3wP/cD0BWjl3ktBosFEG4Y4dzep5vz9DKdXLxuYtHJ0r7vvN1gZ1RQmsjOhGNMy2YZSv5
micluL18f9vgij90YXDxEsSpX4upyvxQGngOLM+pxUfLCxwh31j7lecUQwgQkakGH7wkTFH6Wg6D
NoZhXvxWdo2tZo4ijexlJ1VgUNe+adM/t4d2TZUzrz0bbWYDnpvAF6GzqldZVOVJeFaqfySTW0lq
ENgN5KMs5DvBs+5h3thbwnCvh19UQdi1zfMkU9HvtwgSVq4VGt5Rg4A4e+7eXmzCOqzEOvcZ+2BI
AQxFI2xEafHXOPd5uB+sLPZOk4lj1sCIfe6i7+ox0o5t8NZke5jybs/r2koC38UaHb2A9xcudNji
tTVI656biX53N/cfvC6Dk6n7maWBbYG82eEZ3ra5di4+2ly8fZ7uhUIqYNO661+A/+zVvd+e8kDb
wRn696boJwOGhY4AoLCF06KXY4gPnUdnqdl1s/zTvqGqoT57zUnYDGDfsdWLR52WMiChYBWp5iwf
9a7rJMChDdZScS+g/NBFc02h/ywUR8+XTmGHkAqyOPqLEBzK+GhW9Ihb4echYsr73i27P72g/Ep/
qk/ot1fDD+R6yvBrS4Fi4OGO6vtAvzNA/zf3kfw9UrdICNbuDwQymS98IJyrxf0R6lM7CVEZncOp
OZJApwNFT59SCRqkrcrf2imCWABxOuhUQUAsFsZrwjgRrCQ6y+FvElPRVnpvbV/rlHroqXkP6Be/
vy7DUbNilsLCqRK66T6aTmXyBDW2TTNR3/T0lP+1ZAWniIAb2CF1LTyBxYMYGTW8IvB7nzOd5mml
s6PogRTOxulZnbkPVhYunYp/Si65Z+b0yLLTxvxNhm9LI2B1+j4YWVxyTFqmS1YbncX83yE9aZYj
ZW+ieRfoiO7l36ItHNpKDAPzlvheBp6lTReDknplxI9i6iTfCeKnRETKXIX/IduiO1vb4h8NLQbW
DFqNPgWGZOOTqNV7yeD9P4dGfchU5/bds2qK9DUOy5zsWTYZgZcaQmGqOU1N5cjdq9VSIBJ2VvUW
CRuh5jWAgZwECXkmbhYII1F36RmJsWUg9IGfL/vaczpmd2Yl2jNVtReP+9ibHEWDM29nCl/CcKtD
cmXtsD2TJ+ITzOxXl7bVRO0TQcZ2p7wWxV0G0ylX+pbc18psXlhZ3E26PwgWOcfg3JpSbhe0jOnR
k4L61DDpr7F6f3vtrnPAM2yX4cxkseAGrIW5UQ5VxBaD8NxGsvjoxUnpiIkx7lD6bve+mCR7re+n
4yCVhV0Vhvdo1GF0CnTDO9D1nlEeyfO3sSdqaow23NhZK6cTDm/SlNzRc+CxuGhq3Zc8XGHcL8s/
1kB+4en43aipPaSA4hTPkermO9poP25PyryQi+dNfqfH4PGmLrNsldQFxMnUgce0H4rPcZx+yqDF
UZQtL3YtsFCI2+YObUrJyjKRqMm130RGnJyR3xuPY2qVdjtFSJX4Lqq1qtz4OHy5DSl3i+dZbAnm
rAwTsQnO0P/TmyxfwQ4l+bRMu+RcQVAaDzv924TO1e2pXNnN2AB7AygFEoVlXB6JWeh59GKfq8qM
9yydeKpNyaLxJQv+MaS6fPbVdItPYWmUdAo9RDOnIiVknqrFJRHoopeGwHHPvdzRDnc0fFejlaTU
jWOkbDVqzzf2x80yG6NNG7ZqQH5zg9jlraAIgT41CsZ88VvRDgdREmy5QCwO1L15tgynk761ldOn
ou0Z0i7WNwB5y1Wc7WsQASOxO4v5LlXRBt2zhqzykrPiJTbZt4Fib6z9FyMzKpxlhDV0WYJNSdZa
MY2X50qrbV37OlSNLWwqvawO5YOVxZvlTykvdRym55F8c8/85TOmGIbI23vyKsSap4w/dHDOoQDL
d7lkg9rXUd9IyTmOpUNtokwRILYXf1a9O+nBkI6ilt1LqXlQhcYOrBrOH/Sk/vJgzN8wk9fits2g
1GUNiMKIn5oJy5Y3wSusNySv2CneQUr2ubhVQb9KTL9bmx9OukOp8y2LW0YsB6JSsX7pBO1w4XS4
HaSJ5jJXQrBex8N9aA12ia8+wWpbBP+mkPDdnva1U0maaj4rCowqy1gaLmevrCCrPovcrTuz57nx
cRv2owFcyitqz07yIby7bfQKQM7I0ewkICL5CBhqmV4FKzp5vYlVDby24H3Ppzt5yL8l8s7qQf9C
tNo78H0p1k9RSx0kHiOgK1z22kYm4Wr0cyGMZoJZycMk9ph//iGlI7a5lwT0fr2YiiDuRU/c6Qi9
7KZx8kncaNBk5Wl9vD34+bxcXE3YRN+YTDbdjZQbF86moAXCECtW+JI3Y+DUgSzRpypP+9tWrjfX
bAYeIN4RVL6vyuJqNVN2IOn+ArS76f80RblTRumQNeFBLyyn77+WzWMQdjB1IeDnNkmzcTtdpSbh
zLn4gsWFP9AhovWNGb7oCVj2xBHGxy5+0tTiG3n0tpNsChPJkEKH/mvYC8T72UNbQIei2418Erw7
+sWVrW+6ehfew3HePPwWlFuXfeLFJHRG2rLgfSrl92Ee9cc4kaQHxQO4VvqVYk9RLdEkhg5A3Gv6
KS7yxmnqUD6ICNo8q4E5I7aapn+YGgm1xdhLdkKBlonIM+oUafMWaOpPoUVsDfX2aB8EJIluL+3S
450h7Hw/lQkuDSj7FpsWDZ8yGfWkOSHb3O4zVdTRXDSHYzREvpMi/bPlja4apMECGXJ669k3l6dE
m4JAEJqyOQW+q2bpq9m8yiUiINVrVw220X2veuleyPqj97W+74PHVvvJ9TUFxsYT8Z4v+Xh05pGD
FLao2FK74O64/BDf6lDby+vmBLPxvS89NP1XOMwR/yqDne+He7WE9Md7tDrDLgUorbtnP9h7z0n7
09e6Q+GfMlW/y6tvgGkC/sKnMb2rz+ObLkjHfot87P0gX30tki18DB48bAOXXzuE5LKaZGhOpDoe
hty2WhViRcMeE3QAm89+3CKJ9EeniZu06YOSTfu60RzollP9vi8e0mqmPXWDWttlMNxp1idtHGZ+
tY3C+XskuPxOen/fWyxweJe042JVNbDPJe0pMdJisqteK14yadZSkqegpQvCF0PVSSo9sezWN4JH
eUxCzy4HdN3EkBqZCUgLYiMVKeTPZUFboq23qvkQld6Q7du0ktwobgEtlV6U0dcgmOmvKfJpBy38
NvpVllrvw6JZFacBR/t7EFciSU25igZHzRpzOmRKrFBbnNItupb5BroaOXkgXnt63AEFXa6QqoYQ
U2hk42qY1AovdLTu30z6jigg+Ocn8287j3lreOtpFYDflvhiyQ6jSwMckkEunPzQO6WJx8aoHgxt
eoyFkxo3uPue9PUv7wpMUh2ScNEMBRLRxWMTTL5SUUATTnr0QGntvm9OA1FNqH75WzukGYAooNLB
nURgeDmT7WDBijri0gsTErxmdVeVDzDZ77ti3PAdlu7o/KZ8tLQoeKVFn1V1ovsuwuQ7WZhEW+ib
30JjbpRP5lv0Ym8s7CxOb1KXnU8BAjtq+4Sf5hSZ/6j5KdCw6FdS/W1WmmHNPtjMpoNzBMXF5QR2
Sq60QcsEBon30L8q5d5rT3H6Ha+FF3FjV1zt+4WxRXQkSLmhUqJibFn4YMLuDPurXaQayDc6I+rJ
hrrr9v5Ymc2Pw1tmo3S/naAgwaKafgpjsuGm50yASEFIBf6/t21dPVeXo1sCozq9FdS4sHxXpIAc
9ju1e8rwnkd9Iw+yshMvxrTYIUNYG52aYGfKv1GChVlSPkjF4fZgrhpFFxtjeYLxDwc1i7HSC19D
3fzaeelb5smP8ufkpVQdwQ9f5QychDa1SJRsYLmXvurS+CL2m/LCUirJY1caX6z+z5j+pf/9/vvn
djTAJ3hj70RFH/xvPfe8Pp0E300s8LWDpIWfWl3ud75UFYeuLHK3bIetjOHauoH8pHRM8xFsXYu7
qkuFaezDJnD7ROztiH7Lh9QYM54ZccvUMlU2j4/gfHZYiM+pbFyealThQhzdOnAbtYyEPQBiPLS8
TumCI0B4TurUr2BVKvPhWE5lu/dEv9tizlk5DnMEgEYX4AgVfOTlN6QJV4s/hrHr9334jxJadJG2
Xr+XhkbYjUVVbxS9rhJoDBotKCRAUZcAKbeszOdGYk2D1cTu0KHeIXswHpHGQmbFr/p9PMXoP3u7
Vg9dGe6TjdMyr93i1obZCj4icgmIvC1JAMp6VLVJk2IXVr/kLbJy8TgqJSIWlhLvhqSQAPRKwr60
hH8aqe+dssz9jQdq5XLFNSXXRYYU7u5lHaYxikgWBiV2c6sr08MwTdqnuqtotjCtIC8Pga6KyU7J
yix0vDAOtrq81+zzdsGazWeAvlmsd2N4maBnU+SKo4L0RFQmR62tuy+i7Be7mJjzUQyE5ogyvbzV
ir2y1eiQpn43e5EqG+Byq5WTOEpx26bQwUr+OYdI5Wg1FcLwuXnoqlI93l7tNXNEchwuAKjQbi5O
1xi1cm1UZeb6UwbzCCFanrY7hHR39KBvCShd5afY1uBskDRifWbIzTzvH+6qrBPNqg+m3JUb0zH8
1u4T/d4Lw7tYPiGGvIOcAc1qu5X0XSoJZ5W6Yp0qjy1i7reHvbLAUFNr/EONAL9/MctxHTSBqpeF
W5I1KQyAp0F+tGLzoaiGdhdF7asshPvbNq9KPIz+HWoMRH8mNl1mxqI52q3ltnSr3Lzr/B9C+VKm
Xw3vbKG7RXVYi5q7cPzky1vcsyu3Nd2hBtlUmZW+cozMMQeaKGWlK6nZv43h7yOtB30UbYlnr9mh
aj7nw+G7oLnicnn72Is7z7QKN465IdUk1W39zUs0fWP15t+zuKGIoGfgNkdEAb51aSeiuIhkVV66
Yx3u0wq0IbkmrQ8PavJZ0Z5vL9vK+20StYOHQ/SL4vB8gj7sWT9sPQHMHekdFCJfJCHLjj5EVBuO
0NqQSGkhijtXLXD/L63k9Hx6hhVWbqHsuJ3vzFE6lpF/6uovvbjVhrVyDtmBs/Icz+n8jC+ssVEF
q0ee1EX0DzETAejkw9gSPDVn7Zju9eK7Nz1lKEilxvfI2tqO12MljAIoSwFjPgrLZmJR7PNRV6LC
TTpwdv53UfHJq93zGDhWqNh/u3yXxuY9+2H52jgXxriICzdrYFavaHjdYoeYJ+tyNyowkpHsVgFY
EJcurtDY1Hv4lM3YlcRkP0C4EYMJiGrvKTWKDWDL9QG7NLUIRVvkfGaS7dgtYGUOUfF5jZOtFpIt
Gwt/VagioYJiKwErkwGA7IowgVI2NR09b5q324uzshMupm6xONQJ+rQQrdhN/dKe8vsyYSeYj6KS
7yZzgzVqy9Ziz5PL1bLQYJnEl1w/aMNb8xPxrl2SbuFtVsKNy1Wav+TDltOoZxdRiiWAL/m0GwDf
WwnJq1EJPgVB5RTCpzR66hMEdOkL6qUt72V1pDxv9PXR4aYoixW0Gq8NyCuzIftsl/nV16juD+IY
2InvIR/w5fYaXvvnJGR4Vth3BN9giC5H2xjjpA9inLhJifLRqS2Oauw02p0Qn7z6RRV/3za38ope
2FMXT7c81YlVxQAOGn8v5o9pgIQp6lLjDuJDv4KTrm5si4RgMWwpTK7NK7knOoTmWQUJcTnSuBpN
ZVJoAq4GwQltX3VNkyxX9iveQk9eNS+A+JnTXP8ztdisQVwaapVjapi+IkI7SZ4ty93ByxFgvMvj
8agYjj/10O6hMo6yXOgd9HqwayTZbk/36up++JDF6sK2XvpoeSWu6v8jParTP/DDwJXRfk5/idlG
pLxla/75h3PjJbgNvVkkruEfMwRmSSGqwqEs7fQ3tG5atwXFviqhvc/y3FdPgRu4wJL6ZMaFe5LR
Ju4kHKZDjeqG8DOlYSmd7qTpVWh/Kw/ddAp1FL9SZ6r2Y3vQt5JWK6EeJ5TjAzE/p4iNdTnqShDi
1GiSFPbeSpFsosLBt7MIlt2dH3XSnJEwyoYSQZv/m5LyRaBAFGntKxGN/Q/XMX3g+Bdz7HWFQ6mj
YWjEMk9cTa0PYnons73H5DHNz0MybGystWfmo63FJVmKke4bvLMumXK//pIIz4K1kZW/dvKZWRjk
KcnyKhJHXs5srOhF29bcTFbcO2jtEac6gQnvCjQvwzcz2spUrNmD+oz5g7UcUqqFI6A3ojplXZm4
3nTyZ0WiP7p+73ePo/69t+5un8vVRwY2ZAMqTIV+1WUEEwahmY+igLH6bYzsFJU9uFCiboDZUbJF
wc58fSeU2l6efo1bOa21kUKZpFDwQGCc/OnlzOZKlYVBF6eugN5omgYnwT+kBro+bbwTzD0ad7dH
u2Zvjiqo9/Ksact0ZOUrSjhIA9izUHzQhEepEnae9+qrjpEBYm+hALhtcO0qgspgPgdMLfTMlwNU
k04s21RN3dgu9MhuvJc/Y8B/v/n1Z1/ZaiBYG5458xazdwg0lqilwWgnwNdWyj3k2T7of90HpZzt
tJCQOPuUB95GTHNVV2btSJShCgnjFNiiJYzdSHxJqmohc6eJ2jKZrDZX3LH8orSPjfK5s/qXxPRO
YBcLTdnTyL6Tn3wqgTQ5FVMHXkxzpvCXED60X2/P+xW7z/uHkRLmBAGpAnl3OfGWX6AV7CW5a2bR
fdhpj1VT/lSs4rdGRyQMVT0bTgMCqNbisRTkXUXEEth+gHuFqubBq/SdWE3PQnQkGbrxbSvvv4qw
MNQkfN0sEH/5bYpe9Yo+CLlr6H8GbzxPcmSb8Annk+MLrxlo8upFn2Kn7QJ78O5Us90JpCmF7n7y
BnsiUXr7g2Z7i8ADKCsJFUKoue9k8T1RWqme0Pup65neTlPBeqlGdgr7SHYK/9NtW6tj/2BrcV1X
XSbq3qTOb7MjtEfKWLuSia8TJzW2aCS3xrU4fKkfJiZ5L54GJdgrINvkT4LYHLJ+I5pae3rZ/qBg
TJwtHuCFwxGRXDBzi2us6mEnj9WCKnKOHBC0ALG4a2PRCRLlMIG/MdIt7O7K+4dtVKHo0yKvvEwp
Azodo7QLU9dHmjMPjft4rL5YmxQjVz0s84GaRUtJ1EOYzP1yuWmluBOM2qtTV6G7taqHvRj2T63/
qTV+Jr7lNLo96arTe+GdX/c/VPVLsqm8Mp/Z5T6FhkacG0JB8S1FoMq2UqbJy7jedDXZyWaOIIyl
/7m9QdceRNyomaKRxgadWvzlQOkSiAOtYqBh9q+Z+PdpkO61Qf89ZsODRsudERo7zc+etF47maJT
t4Nz+wvWti0PIo8ivVDqFa+dXHSaWiZlCgQHaw2NCvDP+wAJan/cuL/XNg97FiL/GbpHTeJyrHKm
sFh9M3c2iJJttpYAY6Il7yUPsfXbo1o19f5KIORHemNRK65pWddBis2msv3gK3iEdf0UEtT+J0Pz
CqLtBmXdYkwEdWUTGj3rp6jwHn4Je1ok443Cytpo6OSnWw28Krxai+BRAdKT5haOhACB2b4z5N99
lYu23uhbrStrm36uXJEPpRWTJtrLJfLSvBALDw+iEnqSGS95OGxM2IqPos2nGtiqiFSEutjwWteZ
1lDmmVtNXY4i7dCQsPfI8h8LYWy8+0BQCBsFb7QiR6DUdOShEtP9X28PUpbktRECmKtFi4+Ak3Ks
gqbLaE9BWtQ60NBtIV9328havhJWKeqbKLubHK7FslmFmapRWuZuXFcORLMwYg9Qy495va+i+8ba
DR2sJntPvSvityp8ECAivP0JKy6aJkM2rsq0OcricpxdnoA0UOLMpbNGPxhh4O0rWukhcwQpYSrF
odIRmZiUYitZunaBQw8FyGpu2Kfdc3Eu0nDI5YB/uTwixY9SbHpEZQd1B+Fwfx825ry4UnQsxhDh
97TUd71F9TeUovQFBJCwS5SsPvz9ZFAbQ3UCjUYaYhaOx4C+TFLAqe2WQmw+Vrkl7WtclAe5KMUH
v7T8fdUXo6Opgfh62/LK+aXJdtYpJhHPesw//5AiEIOxg10yK1xBmw5e0d1l0W4sxeNtKyvODpn+
uXmFCSeQW2w30QqmoZny3G29fVn+kLu7r73272bmbM0MHcuIWXDnkX9YrCyVtqHOxYppLGJWMYnw
4gbxvp+Uc95NmkM+YAuUunJnkPfH4ZgjDU7twuOZ0mBIszgvYOdXHqQMmCPUJIlxyhXJ0ZK77ijC
MH97MtcO70ebyw6xrFAaaBmotTX9J9M/heL3znxtE/E+zQZ251lF7q6Wnyca5NLsc+Xnx2IrJbty
Gc/ljhlJAC8qt/HltrEkT6jA9RWEONNOGL7X+ZYrOd9zCx8H9m0AvxQVefqX171IG0SclT0FxfhO
ivYi3cEF8du+69765E0aW9tPPifxfku1aMXpoIWVZ5kEEtfwEuXUjfrgeQqBXJvI9T5Vmx8K/OO7
2AhFOy3Mwrm9mGv7Bz6GGYRC/hMH5HIiRSHO23Qcc3ycdiptPRQL24eL70XqKBV01n2Jcut91UUl
0m2CuOH2rFzC+I+4WPTjwgC6RKTkpFuNKBQoHFk0qdbBDsWAODlUyl0vZPNVvNHqvLJtQBriktDZ
jjLSshaveGPcKUVF7aj9KrWNHW3pPKwMiMSjNKNoaTKneedyOqOEBoKODiE3UtTqzh8hTs21YXyu
lSR2rVym00WQfZhGfWOjGrJykc5JIzRkTIpWV/3IvTL0tVlNhQvZD6kjq3nq2vEumv5D+Y27ZuYd
wxMC2riIG+nqbaV+jCnVTsMu8HXbV/a3t+Sa409pm74/qg9zRXHxGgF2T3PZoqzuZ8IDgtmfuqnZ
lYZjepXtd/lrYNTQWaA/25em7TXJoUm3JDXXNopMoIVmIehN4MqX6zjqqo+YHwV2Lw6puHyu2z+3
B7llYDGNXW1OYEGS0q2zx0H8OuTexi298hahXoRnTFM86d8lfDcLyjQKR79005kRMhBPBpSo6j5X
4Kc7/P1YwFLMyA1WDW/8crLSqRDNIq9LNzcQxs7rSdz5SbhRS1gbD46CBPWQSti7XBFdjOW8LtTS
VYtq106yI8IGrdeRDY3KC5Hihi++cg0T2tJUq6LFxbW48BigxBrMscsrtOOQ2fCHB6NVjwrXpR1s
DGzt4DJ3BBRz+pUnZzF7aSDi7ceVG0dmuVet8tzHbX6XhRs7bm0CZ02Nue1hxgvMD94HT2uCiXeo
W7XC00oOvRC4UnEE0ER5tnjdZAtd2d5w++Pa06IyS38utrdeVEEc6UmNQkv+NlkDYszlRjFgzQQu
Dz0PEJCQQ154PnHajz21LJpv6g5sv+FF+65NtkoAK/vAxMdgFCRccAMWF4HlcRklEp0pcmU+dkZk
CxN8JnrqdOHx9ilasYTniEgPGJz3IsDl+gh6niQKwBoX/gBHDX83+ZsID9UmN9n1vNHMM9Nt02tD
+mbZayMLaZGpHV2k+iSa50Ez+++oMyfO7dFc+xVYoQxHHwXJKu6Fy9GIoRz1ko9fkQXdk9pnGXB7
T3IUv7HuvQi48DCYBWpntbA3m9Ha37Z+PZe4NDiIdHhyYdDVemkdzGeR83zlbt0X8LQnkfaiekbi
ePlA7mgwgo3RrtSw5/430o5U6Mn0Lb22QYbzNFCLwlV6n37KSWikp1qMTDuRBONpqLPoPNW8y2aV
0uep157+j94V6CRkAEsOtwd/fdBZXG58voiNxDJcDj7U0z7QPUKqUBrfoOF6UsRvCCK0dbkzjK1r
eSWaxRq0HvAVzsSW74/5h2ulqeOghzx+bhGT89Sp66L8xg2j9bbaJfLLkOfkfIWshK8iE0L1Hzhh
VPmpB1SJ4mdcQWWmdEKJJsZkFH/9BOJSzvRfUNTOCdPFRESVr0Vd6uES1bV+N/q5d9S8UNoncaQ5
ghd+glhF3nDD1nbenMHjcNFVbC5jo24Us0iNcI+aKjiIgpDOaj0PRhkVu1Kvf9xe6Wtvc04XUmPG
TcGfXUK/pLTR8kzGWJ2P9pzBtyD4msbd6KEsHFt7crQbz+LascarhQSAAIUrcfEs5niZvM5ch3X8
SRa/F9I+MB4U324eavV3pG/dvtdvIwP8YG6xgn1bWyIELqXbR80zSgF3g/6NlpAtRY+1EwN3ysz8
Z9IQvsy+qpFflEZGWMCPj33iH+phPA0dbrSc0DEc/Yd9qfMSE4VwA1+lntpBCNtiFAvXjKVjGNAm
O1ntn0kxf4rjrwBA/u1dsjaJ1AXnTD11QZo5L++DOG6FuqvVgnY2gIk1nbhAxK1xi9hwbedD7ANV
Cxc+c7nwLwLfKy2jHXGZkRrKarFwRs3/NkzqJ0HV324PaaXRA3AegE/aqWnhB0ZwOSapNrxAiGWM
kT9EpeEu6PPDIO9APoUKoteEJsVBHt8M65MYq0hn4Of0Z9E4jeF/uG055kAaZ8Whq3xp1gy5kpRm
6ZbjXtbdOnysq8+Gf6eJG4ZWiluMmVQpyTJgaxAJX445bKa44Mkr3QmNLomsIZRd90nV34ueZieW
RF1r+BIVyZep2AprV9qXSAUjC0IkNDeYLrMhVQr5UBJNpdvRt4RDTJt+VZ6a6ltqqHYenRLpVZN/
iCAlG+8xzmHxS4VnpB/+2lfmxMwN3jOX01zovpwCuJqnJPCE0m1lw23E0A7lRySuPt/eXfNEXqZ+
Lq0sDsyYl5McAkJxoyR50PUdXG02UfW+yTaWdOVkvgeYPNXUDXk9L4fT+3moaWFZuWbX7kUzAeot
3zfK8Pv2eFbNGDpUfTNcmZ7WSzNC65eDNzGeRFAsgHMyHa1l0hwDUuMbd83K+zA7lf8ztfD7BRFp
L4j4KjfoetuMT1rk74JI+BQ20AOWVmTHJVwZ3lblZHXFaLkicw1JGrXfyxFqXo6HVQZzbBPZdCPv
cxwdNbL2cb6xA9csUcpCg4NgjUM/z/UHd6ct63oco6pyfYrLYaI7SvwAYPBQNn9uL9racUcYHVeS
JnK6ApaVLatGW3Dw+8qVcql9ifOxOkjFOP3MNLk5VkUe2YWkPnahMR0mUX5ownyLe3flWZxhK4gu
zHrmeBqXY43gnqvAA1UuxD+OniIcN3z2hUMoqIeyPdwe7tq8UgZAaQRLQGUWr4eQQ9jkxVPlZvEX
P4HC+zvdY5705baVFYcJGBY9HzKIfQgrF/6EbtWC3sS8UXDhpOeA7/iWCvmDGPF/pRma+6RBhxkx
p7+HRVJZIatLhRLIBkiHy6n0u1oY9B7MQdLuC+ubFryY9UYude3ofTSx2JlVl7RZoImlGyckazOo
QUSKSNn4qlrNXhSfE3Evl8fb87m2Q+akBb61Qe5xGea3NYlCfla6bMBO65wOfWDLnrp2p1b+Blp2
9UBA74kPg/tJQXmxHcXOD6XO1Cu3KuQfQihKh84w/V2laqVDz750QLB71gv1M6f2aZlpk97acLjX
xosEGyVgQj3qZYtPsNLOh0+CHEpTPxSh9YRD+ckPw6PkS+dG30hwzAu2fIYA+ZAZgqCdrbM4EhE5
3qoLwwatsWTPVQoZSOJJGxf22rn7aGRxc/p1RuudHDRugxhjHx0n61no7WL6D9cmQpRUbEiKU+Ne
mBEAEQVeW+CvWYN4kqV0l47GQx1ZqhPkSuTc3pZrg7LovdNncnSEL+dl/HBJe01GCzWqci7boASa
Dh1uI1W9k2jlnac3zYa5lYWiWDOXE94r5sv8pxgZlOASr3arpmHv6Wa5I4Md04MTbEkerIXb1BYt
4HZsCoQAl46v4sVWULWNawRFQSv1vxmyqXboq4ozDmjVN/TuH8xJUO+SVlQOtZxm5x5110OQBiad
dEW3sbIrgyclC8EBHQNM9ZJqsAzNsTaGqOaRoHHFN22lax1d2bho1g4/qWyAhnOki/+7CDwteSjb
oApaVz9a5YNn7sPysTFq6gH3eZ4fZCPk5N/f3kYrQyM9IhJiIDmD57047ZmXDtwBdffuzLTaayEp
dtSKu9tWVjbrhZXFZq0Tv1SqqercfrKL8a1tnFx67qm+3TazNhh8o7lzjIiJKbw8E/IQeUmThb2r
57/74CGQdkrz67aJlZGQ/aLaMG8FfPTFhQUmPhdJkfZuOp2i8EtB16QXy3sLesbbht53+eJqJKtH
RZ8M4xwKLBznehQHKFfr3m0jumvHoHiqyq/k9+COUvoUcA499WTbFOsuT6XXygDq/K3zd60Mgf7P
Xv8+6ec8i+ySBa1UYsjnJDvr3Rc91HdhT+dJE9/pUfly+6vXpoeuHrLhSKNAmL346DAFGT15Uu8a
YeRklgMfvF1rX0I93LiP1g2xaWFrnNNeCy9nHJMi0Y22d+siPcKK0JXKqx/mz6OPGuztMc275moh
CMSg1CLdBTvn5a4aJnEY4ljp3fHoR/e9rh1JOUV6b1ebuL9r3w2lEs6hBkqduszS1wi7ZBjECCyq
3lF75zJvHiMnDH6V0r+F8H+cnceO3Ejarq+IAL3ZkkxThiVXspuAuqWm955Xfx7WvzhKZiIJzaAx
LaABRUYwzGde89/9aelX04JIjODy+qlooG15rxpujAslbDJAY3InLthpj4R6fRwxzQKzYVMHoua0
3QzNUpthm6+lO6w3fQoc7qhjrqTof2sBxF6DEIPZAipVtGy3b2HSLiaRWUIfMDM7V47w5O3tkxyj
+ZTirprJL+O7Ic12grUbC0ihAP9jULjcN9syqJisrF1mEjJFrwNUkn4oTrFzCdyoudMiXs2btHUV
rzj9k9zaZhoTD/bICfjZomBMb+XvzC7KfKdGHQ9nDVy3GwruamRj0r7knoA6vXMEbk31DS8H/5v3
ydkc677KKruUSeJxTDykUnHQxT/3d+P6N1weMtpPUF6oGLL3QRZdHjKqzGKIWqt+qarKzWMNK/p0
yD21EUGlK50f2vp/QgUnJtc7b9P18SbOpr6/TgxQwVZYXxoMg9KP1WBknZ0NUnozCsIVEJOGz5r+
6f40r68t8Dxw99FTo2sDv+dymqoO4BFm2oB396I9VBrqz6odJX7UdfODpZXyzoe7MTmWE9gUuCni
CmMTSiGPXCr5UDJe2Z3BoXytBOIPEm4Crj4Pj3qqH+9P8PoGY4J/DLjZKU0652Gl1sNL4VhnFUpG
VPsWiI2FHZoK9QRZ5HR/xM2S8tiDqyHbJNvFROcqhVD0UBsnTHSDOlHQWDOn4sEYM9vTlWR5yjpj
r++2udXexqM4CPxd4fkHtn35CTHqsQ0hl1VgQeDR6QHFFF9r68f9WW0BIm/DoEwGNQvBXirN67T/
iO8tvbUzuiwMkwA9x9LHeET1D03ZpKq8xRq1f7s5Sz8OI+JeyjxbT0LRJ18txvFxjkW+k6dt9tH6
a8A8gNTCYICoZ1uUdCqaO7GqtoGkz+1RWeLPhZW8mgYkfCfM9QdJIPFyfwVurDPPLc1N2ges87ac
UORtiFmR1gYaOxhuoRQh+xeNhDlLtLOFtgSet+nxAlKfRKaYd2Sz2HqZayhQqrgzREpqHdHwF+D5
evhpThpLROCxmdaAt5rma1Smg32QFAS53VKTwn8FhlTf+naQPqT93Nhu3i8NQngY7mmoumZlc2jQ
gJlcdO/kyIVAWO0URbaNgrdfj1+Gtnpk8d5exaQj74ZV223QKFk1ummY1OfQWnK/LC2sf9phlChZ
h8Wx7c3ylEqT/BMYVae6UV9LR6lOkECSpf4xiTHN0wVSnEMlmp3Puc1u3n7lWlpf1XEop2y/Z5ou
0RwVVhtY0MrhXSfNh1YKwbhM2eKFdlYfpbbPPMOMHCr/2DSHOBrtfOi3U/PHM8OPWDNYig1vJDno
35enqpxFZYVUqoJFpPgj5aowQl+dlpX/J6wJ8coybr9wvkV/jAAw9ccGvFnnFvMU/jMOQgMnM3Y1
kZky1O/sfDa8xjCSRzQBipBKvT1XJIgTEod2FJnFP/E8DZ1XILZLnjCE2quBUJPkyppYlkM29aJF
N2aSX//26Kw282gxaRjArZDHy1k28TKb6Th3Qakq5aFoWgXWIanDYDi7Jdw10N6uKO8K8TE3MHX3
zYr2tWUltBsZC4VVX4SZqnldm+D+4wjbL0MhPk9WKXxdiuZzo/UcBHX5jkNdsrPB1oG2P4TbAv2A
VRwVOZLLSYdlE1eSwf4qrclBJj9+FWaWnjFPpQ6T4HWWtH/3uL5tJqq5UNlWwzjc4i5HtFrdaFJ9
6QJzqVD5tAi7ukVHsbg3wwP7bDyB6Oke7n/bTaD0f4MC1yI5MFeB8U2gFA8hFluJ0gXYYDUfgIXE
qGoUpW/V/XwgGmxPvRLpp2ieI08sZvG/DE+4zTle6WfbNrKMgkfe93xuszIbTzfy8TtC0grC3Pqv
NG/zB1OXWi8dGtWjcLrXmt/26NbZ0yogVuNFXBGum7TPkGlF2kIaAlNu40+Z2WKDoMvoFtp428co
ax20KZ4PU1/2Xkj0fmy7WvIIcz5qoCS8rlZrvyzG8Ks1dHt9oU3o8/bbyNQB04E8Uq+MseV+gu6h
jFUQhlQe7A5k+KDjK94uiltTVftgD5Z4X2WOthPBXr+UvJFUa2HNQWu5UjCiT1INNKWaYMDQZ3Kb
sIXL5UhmL59wKdWtnS1wHXDBMUBgjCoVFWc+xeW2X6w+GhOw6UFJc/pDpsMj0c129myjAjGeVkb8
9f6WX//CzckGus3N+CYdjrDc5YBxmETJEjtNIKnJcpTWjUdheq8TdHNaa/GIWgtF1S23kY7K2DpD
2Ab9JMwcg+dBa1KPslUlvY9FthDpSUIbl50s8sawNHuRol11TxBv2KymGS9AmdbJqfMPxQCzA4Y1
lwb0HbudFOvG/iSMMtbdCWqKeublMlqV4jRkk21QYwzTZYZnmd3BxLiuB9xSWeWpLfbIvjeiWIIS
Kgx0SCC+UDy5HLMamyId+n4IuJmcr6GRfZ3MrDxUWW74kYFJjDNpmTcQtrop3iUe9TCafrFuYD01
iD0JrhsbCa13OIik0tzXW0bWlJSVaJEjDWDr6R+jKVyO2dDulcpv3NCUBtFow54QoNeW01lR/a/j
WB2CVM/f9Y44ppbszxJiIMtD2aBoY2mvox7tROg39hFVI4iIANVY7e3FPCl4n1tjMwRN2A9uVI44
1eU/5DY61/r5/nm8ES4DW19lc3Cf4K3damHlJVl4K4whkJUu/qQJqTfPuZQMjpd0InlnJn3xMRV2
5biRxj3ty1UL/K1r6vyXFurpcZRLy015xt6FVTy9p+P3vU5b5UyM2z40qaS8HzRs2e7/6lsLhC8X
JVWMB1aU9eVWDMHu9FMVjkEH0n40nAG8w/BTm+rKq5rsdH+wG2eNSueq/U1MvpbzLgerzFHLm2J9
p6Zm8OZmsdwsy351ofojGjq/rUCw6d1e3Hdr1NX6FyIvX4WM/3LUpDd7q6/iMWhM41ObPy/1v0N2
SgVxSHdYTW3vT/LGRufOWktubyyibVJoj0klTV05Bu1gnqfQQmLuS4E+X5UeHK04Fb/EOO9U+Le9
ofWRpVHx9t7RIaXsdzlFe4ZFkMrZGFiLjbRFPtsPQ2Yi6Y5o4qnT5eGEKGF5DuM59XPD/kac2R0U
ap1u7kQnY7b3aJ43ttX6CHLNrf9cgYCV0BJhkrdjgK1F8oROXneaqUyfVC6GBylb9ogIt8ZD2A/A
AuePN3HdA3/UBZZ+UqSeZz5Q9MUvAfu6nLyfoVZ+Ixbt/v7MgDwjmqEkRxVC3myovHM6EwukKcAb
/HtNCcdZ/quM+XNo1juY0jedmc0jT+0NMhhNKDL+rf5XwiOUyE7cB7Opzq/IuX3u2+S7XA+VLyfL
8hSqmeNHjWa9ArcvvWxsm3cYlqQHS45jLCNjI8nduSp+42k810CvnepTy8SOggquGyVCdZMynU6I
I6jHkarDzonf9mvYmbxx4DpWgDRZyDZ+aEvJsps2HYNEtxIIxVKfPZA62J/CUDumw5Ccw7xrPmSx
HZ4jC6FORQWiO5oFmW6cW8cq0ibU1kzN7+ianJo6cY69Y3TncihmvGGUDgccU7hyZn+M8kTyI6cn
z0Fg2cu5hfy0yh7jYQAZOHR7NPcbXwffUXotNtEXYIgtvnKCluI0eTcGdYpfDaCZ+FMytOFrTM/t
MI5Dk7tRq32Grjh73aKNx8Kap4M6N4k/9ONy6GfRu1M7dI9IqYpHmwvKa2hwnRwjNE/FbAi3kGPM
djRcvZO+1Hc28vXLz+9fBVxXDj131hpC/3FqGllNe2EYYyCWSkCJkypEWLARu38hXp9NRiGA5NHn
WkQN+XIUG56qnBbcBXondX6RKstzqJbjMbPkwbemXt2Z1fV9Tzke9MlaIySc2dIcFLPV2mWJpsDM
B9VLbWt8Rp9mcfVIGw5WWkZ+19klctfGnurZrZERk6GKgmgq2KlNXJcOaGWKiluonSpxitXwc7Kg
GDgOBkqgsjo/d512qtppr559/eTQcNFW0iG1G4wrNt/RzHsTw91mCYbuRATmIwAyfTDM9lGRTnPl
tXsiR2vR4PJWWsdDfuCtEGnY63//Y99YNJXmIomXYKzGkxrHrqZgRxR+qBXdWwpzZ//cnB0dEAWe
FJO7amr264Ib/RLAGO/9xqkBWTiSxkk3HFeZrRcJcKA/12vVyTSXnd10Y/dSSCcBgtmJtMsWntZV
WlYWM9pxjdL9aJXcj7Mfo/k7wlTl/jG5sagM5CD+g4YxkIPNGw41xlJGuV0CaAtR805OXoz+s5zO
Hto890e6kX+s8EImw8KsoE318vtFk5BMOXPmIGxIKzRAqIc48pPUa6kP6F73tesyt1FPg2n4O0Ov
R2CzdVYXzpWIRIIHWeJyaCHKoVPDZQlogg4eFbRu9Hge7CMf0nhypqh2JSOmbmZEuT9bSJNE9RDv
ZAW3lhquFQhLloCodxOHhm0f2bXOj+jjxdczd6EGojwaWeRxI+8s9o07gaSSogqVQPLZrd7Zokzq
NJW6HFCleKZcbo9EQQb/1lDA6r6pVbMTf17XPahCcBOsUFxC0C1OiEr1VKb1jMGxkT1IxNivWDPG
blVIe7jD62VkJIT5sWsD3MByXn5Ls4qqth2FErToLKof7PrXYD4iauHCPt1ZxVuT4mqjwkYMRONj
E9+pjdZYTharAY5H3VPR2BGWAZJ27KtO+n5/i14/imj0/9/DQVH+yiuxq5XGCo1ZC5KhqA70Rnpv
Wuy9CV1fK0CmqEQTHq3ncAurn6yiyOVRVoN+0D+pKJbLjePGuMI22Z4u/PoZLo8cQ3HKNe4VlTR4
8/4Sh5vmHFtqgKTQe032FfkZafpjOMsnqM6nhhoHFNedAs71B1vRdyRClOAAiNqbvBLllTF1ukFD
b1ig70fpX0LUe0AUbmdn3Mh9GGmVhuRuJnDcAlGKZgmzJGd6ldkpgTF0P4YOnlBfmNUxL8P3io6/
Wy0hnzJY+E2kSr24VHEjd1nqd3Xc/aVaEBEvJX/AKnQEiQOom12eCgpjw6gJWQuqtHCb/Lcmvtzf
oDfKvW9NhTXiZImvxOdtI2zspVU0fJrkJHGVXmvRFRCoyeoz95fcqs2XuI7HwicqJwvQjCYDFAve
rPPaWOqnw9h3k+RFqlFGXiZHKK84fZfvHKQbvS10Hon+V7cPyBtbxLxTT1GVTKYWWFWru1maWac+
bYanMnRqfwbS7xkLu17TBNZftf1PL/Xzzja8ccyQ+WEL0oxZGyCbK2o0Uqsfm14PEvun1q+CNufC
yY+5UHdu3RuHDEUS3M041DCGt8WfWWAqkvStjmjyDBBkwEstsyQTO+KsPBlylRyqesqOUtZFp2HS
dqVnr28tYmuKmChBYOEOAfZy14VSlTTKMOkBxJInvcSfXk7ez117nuT4KUxhLWsPevwzVmKq7sjR
GgrufO8HXHLub84b5x6QFpESEYbFamxDQ2FMPXm6HnBdwxVQchcp/CfYo6/3x7n1YVf3ljXUNkA3
bkIYR067JlErI3BQg3Xa5TSj2D4OIRZsOyPdnNEfI22uTzVu7DK0SyNImwbo2dc4jx9b+ef96Vw/
pWRfMILoV9CxINi8/HxNVdFyxQ89MHQqg8Y4jR7GZJ+RuoBI3MNEmhX8ee+PeWti6DaA4MX7+BoX
qhei5R2xjWAaKYaOswVQws70Y9XVe24SN74WnQr6cqSBsNi2Daos0syW/9ODsKremw7os0h+Nppf
NUKz9yd1HW7hFg1PDogIfTiSsMuFnKs4cko89AKsKh4l67HSYj+SkVhW/tGa34V6vD/cjRIA41Gi
QRCNriJDX44HQG2o+m42gtxYZNxxiRxUtrwyn5R+mRpvqiPnKUSZ8pudF6j6drTwTpZUwAqe9bps
z6MyGy+14sSyO5hDuniZoa02GNC20MExuuiXruYRkHIrG0tXChf5ebasynS1xIr/uT+bG4kBsyEq
ZkrExZRqN7MRiokbqGoE+FSodexaYnYzKT1V0Dlt2UsUFO/ldz1473mcXGa+8/W2yL718eSuprrG
6PxhW1rTNaKvtQwSWCHm4qX4OGawndqvWpS8dF8t+THvR7frjlmk7iHebj1X1A/5jsTM3ODbVvlU
p8DT0GYJ1OlnvBgeKLsfafselUoaa/BntcQz1amCSHu6v+w33g4SHcqlwLOJp7fYqTxdYfRGbQZi
AJgipnA4RHknnYvBQb1clcuD3dhK6krVhJgwvaHD/fFvXAR4cwMTQyANvvy2DFQj6Ul8NRCLIu/p
h1OZ+QZwW6+OtT1b67e5bIJR3gYE2WCvw4vaAiNEtBjaHBGtJUtyQMPRT5zvdSzepQAchebNUQtz
DzOhcDiazWuor5q757k4V8ZLFf7O5pMTxa6CBm9LySGLIB0oR6uD/q493F+UW9uBvI2+9Qo6RqZl
85IJi1qLZmZaoCvfRR37dev8om/n2+rzWgboq+HYTNq5Tfck+W4gl9Z+3BsxFH1sluryFIqllOyE
wImINjyrWngSuP/qxje7mjz80037Wcb/Wk+Nk6V1vujPUdydRTEdGyM6Z5H58f5KXL9N/Bx2OcUC
mjbXVUIrXYwIqcQA+8fSwzM4fkyTRj+QVpJFgF6lbGD/9aO7CnsCJlwtdLhdN+nDrCV2JUSMml27
YKTbispPVDV382FOzvend336VhkZomgZFSOSy8373siVaTadjrdx43hVpn1o4tYb8/JlmbSjHfZk
ZCbvfvf+/rDXTyLDagDb17iUs7ceyj9qaFVkRCCyTDOQite5eR9N/2YhdcO99/Dm7P4YZnOjq1KR
zXJom4GWlEfq1b8VcBda0b9LRugPxIgIefmjtEMNurFlmByCyER6QOm3BZYh6pvaMhEjrJu13BGZ
4VM0VfVDlhW5b0tVd7ArNN/ur+j1Nbau6P8fdLOiXbSYVpQirzZAR/NpRVDyHcpvYS26w/2RbtwN
DAU9gGyTYtZVSbLoxGyMKXumcH7GqNdbzpnz7KmZfC7Up7R5HKJzVO19y5sTJEJEGQ1M/5XUjFnp
AEoGXLjJKdwMy2Tliyn2JCr2Btlce2rWtIXUrxtmUvzGMl2RGM+V/texJwsIXIoWGu6/9rZ0FDqJ
ieyRw53ihOGhpVzl9Xnxi3LTsBOhrZfl5YPDSDxvRDR8MXKky3MWDtVUq1JkBYkB7s1Uktqr6KX/
D6Og4LU2g8h2UWS5HMWu5SZdRTiCscBI3R4V+nM2AcP9fXcd3KJeSD+VUHNFmWmbHZ6aCzhQ0dlB
IefI5ea17GVOZuN14rSPqFQs7ljW/2SRteehcGtgEH00udBQpGa13jJ/XFbows+zJE92IMYFJxcz
N49QvnJ8/+LlMCVWdlY6tT0ZaVHuHLU345bN94P8g6wOTyJv8VbvQ9NGAMLSaAdG9brIXzD7O+bx
eF5ylL/iHxOAyVQ564Z0GIzHYS0k0L+CKuwm+uw6bXmG//FoI+4Sy/Gj1a6Ys9024PoYbX8iW2yN
ESjmob90uTphniWVFUtmYHZZ8htth+q1l2RBpCDqd7qkl55da6lP3q6fKnOh+oZMO5JvkYcwluTb
kdYfa2U03tGmkr0m0e3PiTOaQPXM2u8V6Z8pX9KPsSyNO7v2xuMAZB+VNqJt4u6tN2fVV7qdzVxj
1qJ4yWz4cuGXw9dIfljKf7v6vWJ8v7+BbxxGHlpedpCKYOe3MM05np1qFgViLIbUH5TM+iE6ME/3
B7nRcyb546ivlpCck62KpFUPJZqEwgyyuQ5K55BbT1SOO1Tk3XRxQyc6LvM/pvhdJJGbR+9CeCCi
ewrNF43Wi1KMx9gen1ri78ZNx0Njv/b2uVafyxbu3iGN6HcNZrMTDrzZkGw2EYtCkx9kGKStra6t
pFNLF9yKgbwoJXsbT+1Pitk4r3Fndrk3pZp8UntryLG/0Tnguho5IdDNYv6v12OIcTW9nuWI0k9M
1zmqy++iceLQtVQho+5qZQUg1BEBl8hK1c5Xc7RUIiPv/p0WY8FiZkxjzVfSRf83ob8e+aoWF7LX
RhkWO0MsBvhUZddnB8lAf8+voqTPgQEmq7FCMTs/jLq1bNeQ8jpYbSNT8JYCBraaGegedJW6ZPTr
5vaRUEh8xBhK+aZHqSDnbVUS5tJIlZ67TEiW22dKmniI7zmnzB71r+GiNaPrTEbzuYtyOXGboS2+
Zqjyd27YliFRsuH0yK2FVeoDraPfLlQp9CQn5nFs87nt/XlE2+nRHCwSmqahKngw+tKMT0i9mNVD
27X9D3mQFPUgIaahn0xjrn+UFF+/m+GQF5jWGiL0rL5YxjNGc5bmZotqVAdU+4pPck9vYicP3sZP
ANXRtIfuzRO5cqI2URtW2k63tBKlmViuTqWCdJ5STYnvlIN4ike1O4hI3sPK3R4UICDpv6EY1iYQ
lhsllsshNoM5Pfdf7FL3l/KgtMcu/tuEc50eSpS8lsS/8B4202vkCAaRVhH7OporIvOLU/cPZPY7
Uej61/x5pGgxctcQX8MVXPmjm0c5jyu9knOZhF7iBBi+KlD0GU+atgd5vypbrCNxZrmfyVlgPqqX
L0BWVGIZhs4I5uTX1LbvtKQ+jcNzXORuNxjvJls7ycWHLnV+puOehNn2EmdsIDaA6ta9wkw3Yxu1
s0iLIJQS8yrskxzplblFYTxaSeMqUNoU/GH7nUhkGyWug7IzmTKib/xhs1cyx2xTgElm0NeJG3WJ
34BvDxHR37nKt08r4+BxC7QNMRzywG2nuu8joaiNYgdKWdinrLUhrYJk9aDIKEe171Q/zMzQQyOg
fUgie/nWmm11tAfnW2qp/dOcj0owC8KCrEFtcTY6LZBMXKCkLk0e9AH1YGEU5lEo0Z4w5NaXCUYY
gjb025BjhPPNvrjcE/GCD5PeJiKIs9DVUjyZIyn/PITyURbPwj7V+pPTWJ68ShkI6Xmcm0NRzQB+
eq/KfUP6ZI3hoQkVt6EJnth7v++q1kdxjSIMsmH8NPATV8bYTRrKVCtFoCi/Iz5iUh+V9kN60OvQ
L+QF3X9KDRoXudI+l83el91GAuvoAI8wOliTb2MLB1Y7DA20NhNBDv3GLWNJdiNh7oQbN+eIOBuV
2fV80Ka+/AaSElkVWpA8qmP9n2bRzk3Us/gtCU+Tgli0r0Y4Ho1QOaIWiUXfHvL0+pRoyKtruKBQ
XUDfdROvR6VKaZ24LbD1wg3l/ChDam3Bz98/JXvDbK5TzRRRaA+zFKjx7HbGSap+KTjk3B/kKufl
i73hqBGWJnUjwrpcyzZDGTsVjhQ0dnpSx8FFJdEcae4a35sBrdWsFZ5ddV42ZztwjStk9Tr06hRB
1gNEGf7n5dB50kmA4ZPwRSjoX1m+pFtnRjfM90Lp0Lxs3EUz/sm04ZPUd+8xe/t3RJiy04lHpke1
MCkPvo8zz54/3l+Tq0jz7YeBY6E8yuLQgbv8YREFyNSs8/BlaA9IIaBO7mlm/FKXx8x4sODdQlkI
i4851p5IL3eooKnlx9UkAcMXX8nPCgjBPvmclAfH+dg3RzUpDtV0TpKBKl/jxdWj3eo7vjnX7wWx
MRkVLxZreaWmAP4m0YRa8Zul4wy2lJFoLPQx0mmJ5dkyS1fZkDogbd5frevneB14le7gyac5uF2s
KNEN2KThixOrL6M1ujPEdvyfDmkePfztUG9dNNSaMEPnfltvnz/y1UyxQiXD1fClFrbtd1ZybHVl
OYTFD0Dnx/tjvclPXIYZ62DAtggCwDpsAd9AbDRJIgnESzZZOtdMwyZzRQvxx1PVRJnctKfNqqGD
N7mSRByiR0723pLwmXajxZmfyhrpDHmx1aM2gB53lUEZfzlNFn7J87LdOUzXXwFRCDyZiBaQl6Ka
sFkaqgpKri8ZTiX0qGn2nMNCPNL4WWlrO+fjeqtdjrWp4lpqVtXwQTBlnbOV/CtGv5xn34HFfSwi
+1si6csxktP4IZST9nz/u9ycqEPcBxSTWv02hq4Fu5+qQvYiJc9yeDTL56yJfaffa2ncCP4AQ66F
LAW8+0pZulxRCqhN7uRJ/kLe5PUhqpjN50r/j6LAYaHtlw3uGJ3qQvKN0tqJcK9fUQPV8DemwZrv
bq2MNHvKhIOZ/Qu/rPuU1brylBup9uH+Sm6rP4i7OETPvKPo5iFtvDm4NSoFtjXhrWcMIn6caNd4
wB8r0CWTGjM5WfucU+PDc7dpxM7pujX2qj7KdYEdA+2py8XNEBYqJgkrOIEI2ogbi16nXiQh8YHa
T6pqHyqt+vb30wXsScmJvbP6eVwOWSu9Kjm9hp0fvpPxwp7VTlbyjXU+pm0Hi/PL/fGu8y4ADLTf
4D5wXSHmfDmerc5loU1G/lIMcIYpSYxRKPlVOY3F+2YqE/XkpPbSnIGepPav+2Pf2kCrUhAme+xe
qnuXY3dzmdVtu+Dnl0PBWuaOVpqmF/7fj7IiEmFncCGANr8cRcVqBoCKjAVrV+RcxbLyzqmU+XB/
lBvRHkAGUJbQvNA/52m7HCbMRzlPO5G/0MxyLSPyuhHWyXCWgV9H0XSUjPCASWKU258k0QeZvReI
3Yj5oU2A9CSmXuVIt7tVtsKcozRjfAfC3ZXNpDvWVv4iW/lP1ejFEb2ayE1Li+to6oRX6MtPq+7O
SSPPR4FU+anosld0lXIvJa9zV8CaF3Zqf7C0XD/Gyv/yUAKVoDxOzg8ad0v/qhfcf1PUSV46Rzqi
qfNuIiBpm/eN2PNBv3UdA8hY6Y7IZdBovvw4UEPUXpaH/EXtRfoFn0PhY8Q2vR8zR2c3GOrObrh1
qkiGOVcooag4q16OZ/WaU5g5O1vOfjtO6gLOyIkHxsci3PNVfDNJ20QAjgO+koyPdPiK/m2isgec
WOKz42j0IR3Q41BDRT4bGAE/R9CP/aGDnSPnUnNwcombE8VOH0BQckrMpjxqWu48kywkHohQzbPG
ePCzsJE+5GEId1hp7fPsdJbftpHxFBp1eqKL9y6sK+mgJ0V1GhMtfJS10XTVrh5+6zZ261JXZh6W
ZDWSjlrzMKstuXJp2UeqYAImWNrtvLe3bmrCIMi6nHGi4c0HHjIAh5TgsK+Slt/kD6+RLFxFSY/s
a09vQ2+WAV3eP/I3NxVdxpUWgDrgtp6cS7ZQm6kpXiA+PzXKjP3Csx4VgdV9vz/Q9W7iVuGOJF2F
a8f+vdxNadfFEoYNGIISyGBgmyuZ33Gg08V6lw/L6/3RruMmHlpkJaE8UNFBxORyNLGQljpmVbxo
5r+DdV4JD3njNuN/epg9ASb+iLfr/RHfQMCXW5ghkUOiBw6IEQuDyyHDqYtHWUEI34jwpAFTOnel
m0qx86tD22VxS9iC5Hqa05QeZQtA3iP+OO803Jq/ymlpfFbRWplda6iW3rVKU+vdSk61h6Ur1O9l
L6pPTmTUP0PABIMv53kIq8uojB8tpmdHHYTdzoRufTCw28Ai3mAL2ydnCIsa4NJYvEgdlJRKdqkf
AySaX1N79Iw+2RNZvPXJSATpjbGE/G9z3UxR2KZkbyU9dfNhhmoahMV8zLDgi4R8drQU1tqeHd/1
iePSBLiHspQNbWRLTZkHE+fTOSxeTBSQKudYmD9qu3ykA95G0cEhH7+/SW5Eugy4kmghF6zouvU4
/pFW2bkaW0BoMZCVpY7aPXTnbzkI6sdwrMRnCAn24OVaan+KgAObxE0Z1c5pKFG7iowJUOr933Nz
/mgTcECgy4D/vvw5y5I55Fp1wZOSpp6e0FWLigGbqyEtaLk55YdQR6wIx0BnZ+T1LtueFkquZBAY
ba2x6eXIPV0FWU45oPak+4MpeWl60iL5rzN1lpngm8YNS8e7cjmKUCZ8m8RcvIzKGXK4myUfB1oj
Y7l4ljwC3E8PVEZ2ENPXEeE6KEIAqLeAiNnWrFQnHTJ5Xrh7RmQX9Hck2DvR4K3FQ3ltpXNB1KU8
ejmtuggdETqr2S2c95J4LA2y3Vb5rfOvrXBaGvL0ZbdpbmQJRSOOKl5CbCJTQPC19HESnwQQzHDZ
SXOvX6GV8I0Ey4pyJ63exJ1dONXaPGksmZYdlkEn6Ow9rVgO6tDuCaCt33y784AFISpESreew83i
xXPTRfVqnyuVTyL8JFefZd3VQwwRCG1+zvaP1tkTqbq1JQApsQlh86KAvxkTFmULXA0PVTp/4tha
xuInaB0c75/mGwVGOOxou3GkYHETR19ObR6mFopHW74oUYVNAV3W91FRe2J+Lc745fqVbbjpXgRx
azPCheMIww7gud1caYPWpdaCj/mLbj1V+WtmPDbyXoXg1j315xibt4HaSjFEAx67bTKjw/mwVHB7
0S9GDUuDcbazG2/t/D9HW3/NH5c0qp+NpTUhljZGduhT1SusytWqL0nbnQ1tzxXh1t4AjgK4BvFf
3obNYZbHPkmkgZzLMABXJB1xHlLQew22GycMAhNaqA5BCsitzZyySam7pUirl9AsikO7WFoNNrlX
T/OUx+cCtZ2dRbwxLeZExgoDDHLBljO1OElWFVmPOXFZRceQPrGLeMlfOmrSIqKlBb5zzRtsuv6b
gzXZdpzM9tC86JMq3g09yjN2JVn+zsG6sSNWajCcZIQ+GGkzjATqOEUVfXVYoLA7vlZT9JzKr3oz
knRW7zMay502P6z/RlLooCHWEOE0gdq9W+bDkW6ALyJ9p3T1Bry6uMmo/FFhoQbHj4LZu/mmNUqb
RsucXwarn75ncxonXpXADvXHWS/PXa3FstfTWUh8LU4lf0gM86RrcJx8pc9rw8Ut1/qZgiX42c0C
F4Kw7lSXXdi03pzM+gfUkRpA5I0THQTOINZB76Jx8uqmBRk4G3UHgh0N1F9Sr+rhUYKAa3rw7sff
SW9P0zEzxdh/LAuzG89N1aSaWyPH0rrW6KjxIbSGtZpYiJQ/hrMJ/qBCQ3Tny61X3tUaUfaiYs6m
v3K9UVOnGp0qMolia+3BzKsHIecUzttRfihAAXrW0lmzG0dRq7ptg6TC4MirqdQYP9tlne3IUVwH
gLzaK10EiApANEoZl3cLRivkoqBUXvhMnVtm2kOZd77mnJRMQ40zfESL97jAxgnT5MMyip2A6Oqy
fhueAhTpJeDLrW5rXGSK3VuZ+TK24bGoTYU8JfYiUcY7ke7Vjb0ORNVg9XKjebflYtf1/yPtzHrc
RoIt/YsIcF9eSS2lWkTZ5f2FsN02933nr5+PNcBMiRRE+N5Go9voBhTMzMjMyIgT50Rt1E2Ffs7N
DPAIFBpJxQsitauGRuXmufc29uiGwSULlVVaCrCoXD8Dxbdb6AktKE7rYidpqm3EfwTry4ZnzTHJ
wrO40MG2gzzmsl1WrkLTCJpeZPeBD+72nFT5kxKqf6cW4H0aJOiEhfmkfqpLIOVdpuSHou/1ozCr
jNz/kltrCkCYReUsxM7CpdI0UDskbgBfVdKutY6qtCeBtrGet42AbGFRCWqXoQUBWqrDkaefG4CA
NUVSyuqc+xvbdcvK4lWQWqRsfC/DSv3YkGg0sqOqbQSAa0fB9UlOU2sk38Efr3cgfJX0w+eqgjxx
uqNZS5YevPgEVZOjoE0emht++VYlufYTdhr4fyob825YJj4CEXWQSovUMyFU6oCbnSDaHTVxn4Yf
5Pgyqt9F+YtI2lhUM6chb1V14wF90Rdfpb8j2boxbw3/3ecsn0SN7g+KX/M5ivKserAW6s+N9aWR
D0P01GcbdY91RAoKiaADJMLM3s9sX082vh9HhiYYCLOK+vMQZ4btF8AHPaK5A+jM6iynPncBV8qH
TitGp0SL9nB/f6wiEb4BvRd4IajMwc+1SMzIShCDpDSMc8L9SPVpF6ff/t0CWXnuYKBmMBrNc/4u
YDRnZh5rqs1zIQqqE7PZd2JSbIld3Fg5UhTAMcnHQDmzPFLrvG5zhA45Utv+ICh/AMw+C+GLepLD
ZMcz/Z+PFTIiVDXAfoBkU5YUJV2IRmAnxEybKT5qMmntDGlANde3xA/Xm57KGw8X/gnSFMzp9ewh
wllIMhztqEV2T1ndhJT4ww+SZ23sxFUIDFb+vZ3lxpdrigciduJ+sk2oKuLwC+DdfdH/+yU/WwK1
QkGAP72VWd75Q4iLm93Mq5JxKBzMtlZs0fcTuwW7u/MSTzh1zeQ9wLEKUZM3CIe2zTSOn8zc33fM
VaM7z2kVyS7eF5oyB+GLwFWEN08wfA9txVGweySe0vRLIO+zVP3k0Q9YHo1pVxaDG2nZazEMn6jZ
zQDRJC43vmSV3ZsbhLgs59CDQ3DZRKD7JQjSWrbOvFGo8UpZfSoTo38YlSzeE3h3dAd60qFsfOPk
jbJ0uj8Rt8zTqQuRKSuikGa49rFAL4vIyjAv9BYMkX69KwzCwCwyUPi1ThPcyXqGOqO2MezVw4Gn
CfVlypKoXJJsWJx/ETcNeH+tPauj64XfNLJs4fTHzE6etvEaWI9QJeEEmQZwMChZlmA0bxRiGH6q
4TxZ0F0KLToHgyN4X8kZlr1KMk9w4LbduK/XWwqjM5oJsSgUbZddDWOvBL3my8NZ0j6CoeI6hYX7
kunjRvRxYxp53M22aKObmduvl69uRWRrAmM4l3SVwS9it2ZGYzDYbOlVCsuNCGE+cK5vbJWGMvoW
Z0AoXjNfKO+2b+GLbe310XimF+S5p0BfCEi0ZFukw7cGRdqL1gmEetdPgcGMKoGq1niuazpT+0sQ
AJPO7AYW2n9vC56fiu+NLQ6/1gTrjoTBeDamAEdwxLzaWaL/oiTp30z9WdXPnVA858VDKGys3a3Z
5L6a++Nn8NmyEVEURLXz4mY8B/opNIRTFts6gJL7+/vmXL4zsthnU5bThSiW45nE39FQQzvpx6f2
2Q/2k7C1bjecHsEC/iaVAnvIkh1toIXMMuJqOisRkMvwu1LLjij+MpSN++pG8ERPPBcI7PuAb6j6
X/thZeDhmd5OZ6EC3WQczW9iQ+vQLic8hGh3nyUbV/66/g+17HuLi2My7uWY/n8sGu10MNX8Y3uZ
IFpySGWgkDnkzwjPP2SDLXf/I8uUA8iZ845h912PNYqrQdf9fjprrpel+6o4przPDyQs9fhn9QH8
Tz19TP81Uz/Xt2gIA2JMj+zqUoIZuB9LCRmfKCLRFwr7uIj//VimVYeUL+3hxJjLgo80RnFoSLlI
EV3Za0JB8IbMalg1NYdzuK/H8KzUtKer4saOuOGlNEBw1RG8gf9e4hIkanfSqFTi2ejaS5c/ZOmp
Nn/Favv9/s5b3ztvylJ0QM2eCjnx9cIBaKrGKvKlM1SEdfNsFZ2dFmiE7ka5czJJ2Rv1f/ct3tgX
dPApCjz1uCs9EMtX4qQmjRTr0hkSHHVK7aiWHDn62ydQpWRPevsYd/0J7svLht15KNf3wtw5CFif
XNLMRLbwUUVrTaJfTTpnz4L5MKkSaTU44cffUP7S99Vkr6We7SXjn2OI2SxXEbAPUuzLBHuUtGyb
1pTOUU2Hf/wUCz8aVBlDNxQ23jHrF8a1pcU12xVyI0WDwVo2kd3+FP1PsvglK+Nd8OhBgLYxnfPx
tZ5OCswwMPE6FBevJrEzGshVGVc97ifX4tCmNd/T0D+LJMjWPBhH/vM58e6bvTVG5osyEwUgleD4
2l9DC4obTc3ks2nQyWQdguZioOfnOW34UxA3JvSWq+KiVNBmmnKoCObL8V0oUYlhPEVmLp9TsKx9
vwtrG+1jqJr2aWmH5YvQxXaCtsf9Ma73/tzlOpNDkN5QOE2vrRZNoI9TlMjnUnwBwdXG9T4bP/lt
v3G135hL7MzDm9H5REvXdkovUcJSr+TzUNSOmf8MEEqKwgIMDepylvYIF/z9ga10VnjHXFlcrF6S
Dd2kGTWrl8d2nMBHnttZ943yuKA45VAeO2Gn1haiZYbNe90WAgvQ+C7nj83wu9bKJ886Nqndl4hJ
4GZ1aBwzXz8msuFoCmj3LdDWTQ8Aq8VxMfN34XXXc5RHqdzqbSmfC+EQebEtR9UuOwD1lEoI5Erb
M2hu3aJMvJFmhjaAqIGXDkclAIdrq8EoFdSmO/wu0P5DPMUZrHAvKruCh4H4HxE7xMaV3Rrw5qbW
w/1Fmn97sa+5EvB2ktxAh5dNY5JW9VNbtTLxkanBB1Hnh8lL4sN9KzfuHXRoiBWgmoEgwVrcO31V
TmYaeHhClL16w3QuJ8XJw3Yn6BkNwSLLqZDTqjcO41szO3Nv8rAGyMRyLtZTD6q+Esh3nfPuNwxw
PRZGAXVcWxl2o2mjBKz8qQV5d3+0N83O5CFv24y6/yLADbpSLupKIIsI2h0581oYd4Oe2uZw0qVv
RVx81oWDHD7D6vXPQRKcke8sL27bHHBybMS+ds6HsqLrtSdyaZBGuT/AW8vJNUB/PNIzCPYtplVJ
QiWLvEA7Rx51tJh21ebvWJ4EGJv9rtv3H8rION43eWtrUrSeSZrAHtJXsYivxUmj1sOWPfu1Le6b
8VWG3q+Mjn3+WUyMQz/FtrQRQ6z3BnE8wdycVJtp/RaTOdL7K0AwP50TOVL2bRvqp1owqtP9kd2y
QkWZ0Gjm1FrtwDFQJyUPiuksTwS0Y4heDXS5/6p6QTzCNcrrlRQhyOll5Fd5cFLHZTmddWFKD2YI
84o5KOHGabK+y66tLBw/Ty2dkjUPgw4R02cD0ZY9OnQNdKmmcLI8td+Yuxv2uDd5/VPrpWlqCXsb
rElOvDiWzl6k6D9yzRoPUmcSHmheUNlgA7YEt9fvY+LYNwK5/xvRLg6yWZes4h1C0EWxG/iy1wR0
XkGXJeRl021ss3kbXZ/NcBUjAg0eSmabLZO6QTaA90JQ61ylom2Mvh0MI1fSR83/M5lPSrSxxdaT
eW1usauHUuhTC4QnQKXI0ZLRYcM56PZW/55xvTY0Hy/v4iyZ/LHa+KIBCCX/jYTvcxBGk93KtmwE
tmA8CYI2M3S2rup971GGub/f5qhjNatzVpN+c55aS/oKwyx0KybOPac00v43+if9e5H8ieHmum9n
va/B/89tFTNdMNyoi1EmdRiUAgJz56nyf6Ugz7novHTjhlv7I0bo+aKiyXuVtNv1VErInA1mnppn
K0lDB3geY6JiBOi+6f8n43lnahHN6Wlm6gX0KxSBzMw21CLbhwOUn/+DWXtnZeGEvT9FXT4yINNL
D00zocW3xSt0ywHez9liYWBTrrPOZ2FSY5cJReak1PNa45OpJ7CRRJ/vD+jWrnpnbZnUn0kwct1j
2iQtqQ9W67U7f2peR8t/jqtx2vCHt59bejcpDB5NsM7NCfRrh1Cnugo7pTTP45jtZMiuvKZ+qS1p
L0bmbuoeraY9Isx2UuXWER/jMbHDVjpKefvDirxvxce4M/5YsWcr01GRePyQ8A9iyU0V3R69nQHR
D15wHIHU56rdxR0h6cf7E7ZentmPZRIwBBbciIs7ZKpCaH3BxEBINkwg4Ljb5V0z7FTvlKnm1hl7
I4tmoivMNiWDTPJ/2beuDkmBcnWsEHx/jawHWlHTHM0QwQ4qOAjDdnS8ofmrCJcgle02Ff65M5x+
vZmDkaCGUAOM4/WC1cIMHBUK5dxB6rej0qXYaiRuITxuhE/gpk1sETvMJMWLWMYvBYHul1A/l0ph
ZzVKjHvefMYXxPGqT72bBdXGMbv2e5L/cCiZ0BnAWvvWRPLukLdy+jZ8rwLo0MHALZjl1yIl6STG
34XS6jbC3nVTKuBanha0n1M/YxYXx4baxtDIhDrIoVjel9lEfU7OjsA3eN9a8i8gUBE6rCbtql1y
Sj32RdPER634M3jhSZELBcaEpHpUpW58HCvt132XvgErAPuLDACRFxg44snrRTZbidYYLzDOvik9
9YL+XDXeK63Udm59kXkGIRS70+v2wauTA3SQqfqsKY+1ZO6lzpW3MKBvcev1GTF/zdyCB451rvVf
f00vDL3leRSL5S8DgYVJT/R3C45ahyYurf0V/pZ6x7oY7cP9WVhtbAjDAFcw39yucEUszt1Wj+Ua
Bh3rPHXZfgy+obfrCPnFmD7BMnrf1LzcVyOcTZEuhgOeii7V1OsRAk5W0yxqLHAT+r7OX6H/tgW0
WRP4kPJv6sf71lauvrC2uIQVqfMLzlPrnOl/m7G26Zyi+/f7LBZ439DqtscQOmi0r809qnjS9bCk
Sh+FxAq8c6KPdsnFKAc/rHaLjeeWFfJRFPlBKVIIXayTGLUoTguRR1BdwRKxk7JfSrqxI1bBEQmo
GYUMRxyhEW+f65HIYJB1sfCFs6an9a7XcsFWejk93Z+v9akn08NLZkN6Q7bRAH5tBqB8JWSKKJzF
6jmiZDdqml3HP1B27JrMVr2dXADGkDaWae3ovERMtjvPNEC1SypVJFuEUCsU36UL0e6m/6ymtrv2
lyF9Q+pjw9ba08nikznEyYHVsmbXIyyjLoqFbArcPvszhNIns30R43YHMgMqLHXXb8n+rRiguapI
61FMA3ACtnZ5X7ZVUFcTChuuyp5K65+tE4sumiUA8ml8n54b7XcPoVfbfgQ5j94aSGKheYK65hjO
xYZvaCQYBcymVuL4Fbn4Lb6HG5MPBIY0wXyn82pabMZpnHTPCvvQNb3nuPBJs2hoSv8pvG9ocW2E
xCu2PiaDPCF+RZcnbrxshQDR2/cenNtu1r1G2Xev/zyNz6PW2Z5e73vpOGn/lYIdEsXSnJj9zipX
hspM/doVCswlk2grMMY3M9bW30LnrXcYMQV+P9MYcsqpC8cQkV8ex1SJXCkEOldn5F+TwbM2bvkV
wTEzgIuzmcmXAzdcZkyn0SNdSJO6q8m+TT/1LhHj0/wWKeBh8oVLk5enthB3xldvyG3e43JASRnM
VepTAEq+0hvnCESpY7Efo0PzBuwboOfQdmm4tS/ng+v6VgBbNhNuv4nXy0tcCQgezwhGMXbbwKmz
VzWvDuVMvqz/auX+wUvRZtg4gG44I1gsnjOUL6jqLXGuQSZLyWSYsVtZj0H1SWovof/Y1M8ANDfO
gXUcS/Vg/osOQPTZuPyuD4LAT0sIMr3MDfLuAITODuPRrhhpL2t24VcuT1Hc0NvF4xfJy17Kofvn
wTK3NMJSyADBB6L4+gvaMDaK3iu1syBYTjiOe4hfErIWkpwczY0S9HpioTycqyZg6ufochFQ+foY
V7IZcn9kWnMIUyGwx0GTn71cAtWv1qqrtpts3reNQrAGdTkF6JXqYhJMaWjGwjksJLi71aA3nczy
pf2UgAIVx7p2GqDtX+5fYusTHlQLGTtK0mzn1Q6Tcr2TCnkQyCOY1eRkRajpqPZCmMMJn9eeXY+e
RQ0uFGtxD4Aj3RKYu+Fab7zN1PlnGjvY/68XlixHqkr9xBd4fpDbQ0KHPiCw4Dkjwex0GRu1S9Js
J0CFaGdpDI+LXj0QfslHrYFc5/58rMMTE+wSUgdIK1DMWob66CSjcWuKiRuIg7TPBHlwsElhuWi3
Klg3TJF6o1XqTcTXXOL/s548aRVYsVsPirKLZ1jWUNH2UA7jFt/UmkuBMcE6AugOrmMO1dn53r2X
cgF8VthGqVsg9tTQX2CWNWSBldM96cQqnBvy8Jl9/Mwh0o27rDIemiQ9FvXB0HK7qobDmJa/ajrI
5I29tn4vzAT2xBaQKIEMWs24pHRJEDRp6oqehc4jV7107MZ05xVgon9IVesY2kFBZqg5NsZTkgr/
vOKQKJlzaxJyDZwvi83O6ao2cm6kric+qpnKnkt26VaBYbW5ARvDvQefgTkLeL6Fku/m31db6INQ
qiCuUR8DVXba+oMFRUGrudQxD/d9eB2YLqwthqSpQtv6o5+7k9mdzLK3Re9UDLvPEfR5kBloZ1nZ
ihTfiFyurr/ZJoQdPIfmbWMsbBKO1Z01VLlbw1xgB1KX7yM5+0DP0c9KHesDl1X4FHUh7LxtOu6U
sY4eaQaGfFO08l3hRcLPIBO2qp+35p1cLCwp8BMB8VncW36njM3YjblL/QUvCg0aBpvOAP8a/Qj6
pNxP6jbDmsxmWk4FVQM4+Ui7EKQvjFZmpNd9redu1qOmoNWqfPJV+gbLPvVJiNT+g+n73F6CIOz0
OPWeEGj9nktGeerLxvy74QzzxK++hq9Ayxh5OSAr11u/EGG7NUo1d4cpfygl3fY/VGOxq7saderQ
jvXH1kICZIfMy33LN+d+fqjQxC+iU7E42K1wpNt88gtXbJvPdTtGe6+kNVnWJvUYZaIB4d2U/bpv
c3WmzqB+Tu759iY5tDy+NQEIlDBNuRuS6AMZHyHMVbSCUwHL3983tQqBZ1PUC0FVEYTxGrieV30a
a4IeqXAN74cif9atz/d/f/aSxbrRRzBDpXmDUdKYh/ruyOglBCgSSylczXIN85R3uyZ2hvrj+Cpo
O5R671u7sVhX1vRra6E86X2SGIWrJq8awsHah+Cnn35CueW+nVW8wUNyfjHAVv9//31tp0SpJNbM
sYCeezdCO9j/LbnlRf8VejMnHsrdfXM3FunK3ML5TUsYCVwwNyFZFn1qt4q4txYJvBIAAtouCRwW
iU9LMM0sJOnpJnJlC/UnfXyMvb9eeZJKR0eAsKOX/N9HhGoBbFq0f8B1tbAok6ShcYGFMrOnQPD3
Kqol/zsL85y+c7w6ECGeMbFAZ4KwT2Mf7pKRNOJ9K7NDLd2bCpkOoSsXIjmGayt6lIxWHOal6+uH
AEra5IOcZvZgbGAfbznAezOL6eqgtMnrejaDjGGTPQbyw/1x3DIADB3sLwQJqAjODv9utoZGHwsi
2NI1zdqR0pdsO3i7cZ/MtPIIXPIsAISw2JsJUlcaiYfKNdpHeMFb1dZP/S4mZlOMgxheJPkBTexh
PzxY9ecwUPfokMd271TtTpMOZFvTrV7aG4t39UXLbZVFZVoPRuUOQvMgxuLsIHYW/O3EraTkjXOJ
sGwOnmgcnZs2rqc3StsGFkcDFuh+dMTur24+hYQPUuTDsv7h/lLOv7VwSfpCeAVRV4CWaKmOMIh6
UhZp0bgt/JIOqR0kbOsoeUgiCp//bgqXQTKSPn9qGIvLo9c7UvlB3bhTLzkqaqIR77zxeN/IjVWi
C3QOfCjVscUWrond0ZyMpnFTuCLjlEb0OP5p5ONj2Rcbd/36FTcnqKyZcZ/kAGmrRfgX9TWnEhzS
LpoST1J9HA1cU31VjFcj1p1UjQ4xrJieoD7Ugn4Mki1qw/VYae0jGUoTBUgs6KWu/USFqRGa7rJ2
+RBAdH8S+ZMn7AbEPO/P6dpHeKYAp3tjQ8MhF/4Ih3YYoYZXu5IAkXSWw08pH4V8K+GyviaB0zAg
ki2zCuWS+66BZ1nOuqlxMzWye+lTHp0Q4x4V2J3HzCnV0/1R3TBHwgGlFUCw/LUsngyNojR9rDSE
TfoXoT2ArOlqR2w/Vc5Uilv1kxvvEzhx/r+5ZX5FgikRLu6xcfXs9xh1SFM/VeV3CbEhbxeG5iny
VLuJ/rs/xhsrh/LWG4UNiQYaKa49xIuTKq3QQHNDhLfU7ml+zHrFhnusj6uZgIKtRkaF5Ogy/pSS
tCjG3GvcpKAXk87lngyKlwEy/eAZxcZ5dcPnZ9JvBH8ohfJ+XOzvpiNRZIZ9645R9t9E834ENqOa
JCQvt2L5G5MHgmwGd1HHZmzzp7y75aRejIpGEVu3UT9bfvlrsuIfg//vtUPeaNTkyUTxjCQjsjDT
ajr68FHZun304kWupvivlbYXhEe9+qv3NEv7JPYt6SGa0ClV8o+Z/3DfSdZdkvMX0FsGFRjNmvAW
XA90Ej1YB9u8dS0zgXrN7kXFDvwnOT942mWadlOSOShUjAG0g5eGl25hPW9hiG7sxqtvmJ3s3WTL
cu6N09C1bH4SIs1zqyTPJuqzNfyDCHF9n8QtUvBby0tNjicrFVT2/+L0zlu57kHWta48PgTjn6wI
7CI/bEztfARfX69M7Tsji4ivy2ARNeOhdZP+qTNAw0jOoNF+K35UhmPinyr9a/h63+a8WiuTAKTw
KYr3q8gpl5HrTmH+wm1DR0E/CPmR7KunbSUxb9qBzg3mHt78wLKuV2zSrSBNdKV1w8j62SPyYgbC
rzT6OqpbPfs3LlpmUUeDHKobfHSZrpq6SJrEAlNWlD+H8UvTZvuSzk4Sl7s+Mfb9RPGn7W2p86CZ
GD6LWb2hzryOeK+/YLGOQj1UeojMkpt01SWSm89asDWfN/3x3SAX89lGptVnFL1dmF/3tRTYVves
6v/Lccwf8W6bKV4Q5n6rcnzK2a6T9ka/NYx12nU+TeDlAX0P1oi+y2sTbR+KCHpZ82mifkrKl9Cn
XdUJA6doHknZnLREf8xCRwXeDOT5HJvas6/7tjbUJ7GgsKJ2tiqMtobIitlvvIzWT9frb1vcHknJ
fdibDL/cI1LMc+KD/kGKP9MGYQ/6ZazkjRjjpucC2uGJhLgXxGezX72b76CO21oR/M5tm4/iSGXS
Cl+8cC6Ryy/T8DEjYTNNxUsq1sdKEx/QO99qo7y1TblaQKcAz+Q+WwSJOkQMoy5PvSv0lY0UaC33
tlL9Vreoi2+578xdD38yuGHEmq9HmtW0L8eW1HOB8SwqTsWvqRzt+0fbrUsCcRZ6aenynkk1rm0o
EA1XshENbjmV+0h8NuT90FyGwdsVw35LBeyWr9DdQ/cIURs5zcWWT61W8GQ9HVwh7pw+iI4abTYc
MmWTPXWRYZdQNorj7v4Ib8VS740uDoFKoA6SpPFAlPgniA+GQVH7m56fCBjvG1qXmd9QPLD4z3AO
UEuL9eo76C1zHUtG7juzYmlmVg+t2HyiC27nxb/U7HvW2GVYuyEdLEjKHXXpexH+zIXuhx6axwlG
Bb3K9oOUOIXiHUoUB9rXpoR5WkyP9z92jfbiY4Gkk+GcWWSA9l8vvKQFAaTXrEUqPrT5Tv+G5Is/
7K0xcdLkV7NPf4e0sv2BQGLwfgel3W089ebfX9ypV/YXxyaEdENN1R9fiORTaQiv5pBvRWGz865s
0CgrckSRA11mPIwqlBKtLAd3GoIdikM/TOWsa81LmrvBZNo1sO28/QvqbW9M2tYEz868NA5D41wx
AOPF+/x6gpNWa1XF60c3aa3ekc3xQUQRiYYwxfskhN0vUYEOwG+EY1jK5T4QEXNrjWg3TFK/MQ83
9rhGmzwLTpaMmsp8nr07MTuBgLhJI75EFb+X+R/Rai+ogDm9AID9h2ht4RxvnFvATSiTkGDkIbh8
vcBGpql9042ubBSO5A8ParHvjN4ZgsSeAliK/EewFWPxM1W/VqXlVj9b33tMoi3WhZs+Tq8iXKMk
vhn64t40s9pM/Hoa3SZzI3gs2sCWlSejO5rGfmwOnWEdC7r6oQM8za05YngQIYqS/mSav+Htt24t
ekAo3FE7gdpdXBx9HTqafiuOo1vnT23hRH+KndXZE8iXs9ztjZfJ/Gb4G53iN43Sj0S2D4QZqM7F
HvOEaYShJZ3cApmlASWwoIW4Gtr1idQe6BaTlINsx/5kFygZeoa1+URfX5XgKKnJg7+BN4YQ+tr1
9DAfKkNTJreMvkIy9Fz/ZIqeysgqnbIv4WEuHEF0kNgC9VoJD35b25L/X5dl/wXxr/sn3vrAgTGF
jBIURKwDnS/Xn2IqI5Ivsji57QCeSS+nEw3C/0xfQpEQGB+dmTRzc50uLpug6zWlairR1SLfyQ3Z
poP8b9J9+veh0EvEjAKf4iadN/y7DW1GKPVoQim6SMA+9bIR2kpqbmQFbmRX6Cvj/cx7BGC0tfRY
oQJdQtOB6Abtozeg0vsYCi9NdE682p6IqRSkLgN1q+/m1iq96ZpzfFB+W5J8ykUEn7WHVRRcRhum
m3iPlvUWkOGWW8KlRDcpcOyZBeZ6AoPY0BLODNHN+f0q9o4gG16RzvtZBOH+39fqvamFR0xWlohN
oomupE77bnyB9dP531lY7DETpTGlLFUsiCOoizK3LSXZiLrXRzoP3zcMIVlmfG4R8gZRKBuVlopz
lTJGh0JExFWa/nkgPOxVHqSwMFAUXZZCjaDuJKzIrg+faFMdEwS57k/Vehj8NFcyeSGqbEBmrtfd
qgWhjupEcUVkNKOk2vdg2lNK2PfNrN2LoIO3yVzL4bBfvteGikRX3kyqOyK6GounZgrtSXsM460y
6A1DbE4wynPHJBH84oIzhFTu+lhS3awpD5EeXgrP/KvU4F6b9Ov9Ma03JuyGlFyBtM2g2mWpgadO
lkL3a7hcKnYg/ig42e5bWHckz7gt8Fvk3imcQIJ5vTrNqGrZ1OSmayjOkD435fih9iSO0d6y66jN
AKwKP7WwrwGJvljwXm98wHo2qYZyJADNnXfsMn0dAvwfJjW03KB+aVsRVtoXvULjIdzAKm3YWXZb
DWPn10EXWK4QRI4XRnYHLkm2Tl3y6/6MrgO/eUDoyDCb1KKWgdgwinI1drHlFtbLKD/yprY9eLXa
7KfkSydasD7et7fucJndY36rAigFz24sVjDXtSympVxwtaBRkYJ6qKVHMe8vlSnSltQ5tH7DkEGX
1Is1fZiSwK6F/4pe4c6nXxq4T7gRAd2YAKrqs9wjDbEUuxcXpQJP3VzpCS5GLuwm4WfcKg+VUO5D
D4LeHijEJgxstbYYoithlp2jDkLN5dqHTa1HY9kvZ9LYV2uEiFfwq2bXGcLfHhG/+9N929Z8xhDV
s8Dyta2maqs0MHv93Jra+BjW9WezRnWiKivjEGlKcrhvbj5Mrh40c1MxbE7g7AjpCGSvzVUFekdN
pcGq2O2KFmpK/dhV3auqe1/0Lt6ytsoVzL0xM56UqgQIHHFxtPlFoTY1fdLn1vimG1+70n9CLaRB
ZTtDQ5eTxFHbrQldjxCbKkT+vFlQBl22gyHvnZNJoOmy6iZIscrmQvB1rDqvtNNk1BzNAqB+f1LX
W2YeJ7tmBqeTMV+eq32cSUUbN+a5rOCDw+ZDbuj1MfdF6YFC5ZPSetFzEAvNMc6z7zmvZQciFLQr
g0l/za0SeZH6QuHbcz0dQe+y2ySoWF2as4wid8u87jDrLOu/Ro9qN/3f5jkSUPdOIcXw25RGufR1
YyrmUOjawTAE+R+hH8cHDY3XDpYKUoeYjg+j4wvj/TI1R8jrOpSZms/Aae3wVfk7nkiHqeip3je9
utwY4sz8wduMbh96Aq8t15WlBl1bQOYYJf1Bqmh6oGPA3Aii1uBGzPAKJH4isGY6F+GHZvmFVyWq
dTbESv8x+i1nvxSo1jdDnupfZZNyaI69b32b6JEs7dYLY98WOGuKwzD29Ma2YWAkD8GUd8e0Mvst
Pthb0wARM1JtcM5Swpn///t3hV+LaTtThFeTPz3DoZ7bgTz2G5N9axqQxZ4xjYC3yGcvpkHP6YSs
Zc87gyooniaiY8uWqpgiMZpEtj7p+TE2RnOvxr12lhQga5le+E7Tp+1eMCNjX7RygmhXvMU+tDpz
wBDNrHhzYmpmDFmccHU5FLEYxambynLyQQ0D6eh7SfPB86XaCUL6JEAVwyJlliOYbnoz73vhaqO9
mUc1Z9YrAQa2nP6gDcW2CIAwG6m1yzox3MeTF5KPK/8ZeaNz2phEcholLRmK4euVHsswgYzCDC6Q
DPf/JSkBdxdK1cNYJyLQ26D9eX9o69ckBufJnZGO87tucRPHeqa1SeiHF73+rQ6ferS6oHg6hJ8L
GeL/oDx4giOoW0wYqxsS6SyOLJwMACkn7MLT/ABBgDI2w0umqIg1lrJ/qKZG3cd6XdjhmG2pzq3i
jYW9xY3co0xQ8K5llMZT2X9E3yYGt6qRXnRSyPnvz+l8KF0dl1z7c6BBXEcrDSp+12soSKiHtHQ1
XVKNRE6GvlLU0SGrar+g0foVoz+9EQDcmE1iKRgHZ87N2W2uDcqtqgplmyQXJXyWJjTXpsvnsd7q
Nb/lKldmFrtQKmsVqug0gb7UPwLlNjL/SfLDYx7vc99zEop4rWI+FJK58f5cbX8m9P345vG/O/6g
dk8GIxbii4g6oDY8RYlbDpCoXKhb2FBj6qjH/vsSvre4uHd6IW5UdkVyqcazYFU71GD8F6E4VIgF
3rd0Y+3IgiIFSBrY4BW3mFRDQMZDDuX0oiKEPHXhMQ2/KGl/nuQtXZgb68fpDqvU3ENOcLPsLDWr
yGomOc4vY25AW6E5zGM4OHC0R2kERbWT5Y2tRSDZ7w9xne4EDjwL9L117RKwLNavr/JQ7o2Jbu26
+VEOzjjZNale6yAH+yY9SUlpV+JRCpMHfZNIZT2/17YXK2klDUQQooTt4TWAISbJHtIWfcWvG2Nc
oR/exogEGOkYqkxLisMsyhszisv8IkiXGg3VvPaPg/ccWU/oX5Cto73xogm/71tdH2vz4P6f0bcV
f7cx0vnF2rR1fpEaYSfEFptDddLqJImQC0+VgyjL9/sW11vx2uLi4K6CIfLFiWF29QdfTHbS9JLV
hzLchf0ZOQfAq8f7Bld3L8EIlXVcdk7c0il7vfebtMg6Lub8Uom600nCzjflhzTb4IFepzjmmIe1
Q/GCHAfooGsznj9kvBmD8iJ4qDKRKu52PeowtqLUyr4p+W/1EIu7fEBHJlGG9Cv45tSpfaM43R/v
DX+lIkQXJs1Kb5H99YdkoxdydWrFJVR7Hg2zdMsj2FmYMrc6Lm/MLE9U6m/wB1JnXGK+8oJCF7ma
4pK3o52JwwVtdjsCint/QPPMXd+G3Epk3Mm5ERxTcLsekKWmsTZ1aXkxs6Q7lIEIX187bQmi3fBL
GjUoakHfQaJoaaUOpjKuwrG8UPY7aF7/SK/lh+hJCMfvkmD+HJPpWPobe+HWuXZldP6od9sv6P2x
zc26vIxCfoqjL2VFqqR6TP8PZ+e5I7fVdOsrIsAc/pIdJ6k5mpEl/yFkyWLOmVf/PRTOgafZRBN6
AQM2LEDV3KF2hVVrCZ2dVYNtaC1AxPNQOJkgvPtVeLm/smsbyHDKLNJC+wqxiGvznWwMQdpJ5cVr
NNSSG6fr2n0j5Lv/wcyc6FMvpbWw9N7eRGHFKtTyEgg0xEq1RC7XPIyF/vO+nRVnBijwPzsLT20G
odbTLy4vmnGWy4pprjcpg7nyKU8+MVi2AY+Z/7blsTRnfo95UgV8/2Lv/LZN40CrqstQZ42r5pH+
pc1jy6G3A0F6Lhf7SIr+XBSUEI2uN7eNyYhb/gMjof5Wqml10aLghDRuRtdPk35QcIuVV+glCPLb
KTsKyRaFz8riQntI8wuAB/2pZcdVosVrFoz1XyYtRxTCfOtQP90NWexqTLeEjWk4lkC/6v6W3t79
uWIsY5ShZxL5RXAT08RNE6GuL6NR0XGWkuBLreuRe9/KSmAza74Q3GikyNQTF29EVqaiEKYqH5eO
8akORv1BK61wpyBiziy5WL/mZT98iYTW3JV6KxxikrDTxo+YX77rA8WPoEiBaAFUqLRLrm+jHptN
nEhWfVGqUrYRcqPwU1nfJVjVztMIMszo5gFYT0udPGnzPZrVFiXB6I8HVuY6BiUyUjoK9kBern9H
XsPYSeZeX1rS4T3N9+Y0RWm58Syv7exHK4s4oDMrOhkhFS6YuPo98TusIWPd7O8v6u0lnb+Fh3dm
4WfAcWHFY7SrDlPWVGrLR6XxIrgI9B+RHBx939ecQG83IBK3LhWDXFFMAsLkvlwvnlyGqSJYGNTE
EaG2QPohSx5i5H61JTR4+86THOp0iOZh2rlnfG2JMpvBUEjVXOrqZzd8UdrvZfpeeRs+dWUBr6ws
UtGM8uOglHlzoX4EUTPc1XaA7hJ0OfCRZWoM4joztiaul2eDcIRO4dxwR1wDdoXFp40VMxRWq1UX
cAe9UxRlRZU2UDeSwpuQbWlm8W1yU2TTUJpgVE2EBmWm+RH56v/1OmZQa9cI/h3H+gyIPP/DM7K0
u3h2p74YEuqV1cXSv/TRsRnfh+jL/XM/+4qPvuS3iXkNiUSpdy8dmq/SLkxqv74Y8d9yjZIecDyE
5fYgxaE0BLiuajYiVBveenlYZPDN+A36llQu5uL+9ZEcEaDwPI/iepjY2o+sD86Rqe9KFC111dqI
XW6gs0tjC3dZJIEcpL7UXKyEisZBzFSxtOtsFB+qDtJ/xOnj8WEYcA8nNRsMfS/IWR04TVvB9qQZ
mhce0Sfu5nG5Qk5OXlkbppPEIeMReoj8167oanE6yXoCHEIp9Dpxyqmbft3fqOUt5itAsM0KBVSx
wL3OS/ohAiTt8vUmmbqLMnbRUaAJcIzH4BGAfXTyxirbemRWtmi+Wbx1VJboKy/OfFjkvZImSX9h
NER+DtNGeK/H1DjrYY9wp9DV3O9iisHu1J2jxIWwKwoF9jI96hzaYrKTT/IpKgrJ0QRBPkcYI/ZJ
663fucyGWZeZ0gdJ2BmTgC+9XhdfGNUBcZH+ErWeZety/qhZVf0NxcvqCf1qxR6oWe1LPQ/PAOGl
hwqi5A1k1+0dmkEyc9MTlAzP3MILZX2mFHku95ewV/sHahAvArObX9WqaPahMOSf2tB7N3zlRSq6
LV7I3w2p6ws8NxJwvdRUSSuX6N1EHpME+ZPhEvly+alKvOGgycpIEyGYHIIE8RArjLu0ktA9WRNK
R3raoR1ZWsU+9Yv+e5RE2UvcKLIT9QIET4nWk9+jPKGg+2zHPbopaBvi6IrKeECso3yMii5+gUCn
dxpL9WwyEmjKck9zdHF81cPJOnRi55+ETv9c5WXnNKO4FwjQ7D5tYMPPsnwj71vxz/TkIGKDsG4O
spc4pcyPqyQQw+ESWP+0ubzzR/R5gi/Q+Z/MWL4MHqAV+UAk9plfeP9arlyTK9MLF02rEF7sEaGl
TNZetNj7XOnS18GKX+ruIRb6aMNx3gSg83GnATuP8tEXhSPz+rjXBewpg5gMFymKUEdQdxG0cED8
nERW7FxoHKXJz0IBmMBXD/c/9aZps7S9OOdq1rVGZWTDpTNGVA5KJgsmedclx1b4nnqGI1vebswY
GFbr+NiHB0M0HTCfSrKFEFtb9N/pBXxmQOOXsZMViVOHcDL7HbU2E1YiD3GH9MBY/6LvvvH638YY
MCnhcRkt55JDKXe94sZo1UrdTVywSKAD5WnSSaus6s/PEURBc5FEIYEB7H9txVSC1DIjc7joqeZ2
AWJMKkM3P1WLWfP3jX1cWT5aMSrYN/wVvnP+8w9PSW74DWSH+ngJm/IUBppdmV/K8awyWTD2gi1Z
04NWW58ytEwCuo9862gFdm6cauNHBnI1q5Lj/Z+0DIbx3WSKZP1gMqmMLdd4HCpPK8pwuvieSnrY
DjW8a0nzEI48xPdN3W4npjAyfzyP9zI9tZAVUrIpnS7xrAoTEn3vvVzJdvetrAQdPEW4I4btQfqS
hS/WuNMywQ8r6RL7XbNPkrA5F6Ka24Wp9sd+FGR3pH0LraDvH/xSMXZ6rxo7+NnMndZNHcrNnvEU
W3l28IO0fG7yRDoaYm84QdWiYhNIreJaUMFtRJy/dUuvnxMqFbgWjUooMPHluHBXJCifm5FyGf10
R8lA3QfI//5SW1svDpphV6MT2WidMNkb7qDoyb5O872r7GKrmrdyJuYZYppNiMFAUz//+YdTOrW5
6OtSplwaQtGs+IIEUmVtwT1uo6rfdMMzJJCNAkxxbQQ6qi6oo1S5VPE7FC2HaKz3SY8ETLAVp8wX
eLmwTEWTf834EpBR15ZCBbLrRs+VS/JNF07GvjyO0TGrDpR/hIcpd/qTJtnpFrHfymmnZAedIFBH
0AZLAqGoD9nOcNIulaY/jOWoOpoWW/v7h31lp/BYs17PjGpAl/f60xS5D9UhrsxLI3XVzoibxB6r
6mlqwi1FvlVLOAv6SvAdEPNdW1LlLpEHXzYvkSaEO80Im53aqunOyplpv/9RKyvHcJkIAhhqFCZH
Fm5fVOomDSLDvAilimY01Sf0dYYtLYPVD5q9HixDII6WVgyhVppiEMxLWivVuSNeC/G3bfRXAwmx
e/+LbmwRIc5syrSJyfipxF8vniH4RVKEiXWpZTF3Y8/PlYMgmwOXmjmcLUHDm/nn+dCB+AdFMU+B
gGa4Nhcy6WIWhiEQFSe2BcG15f1tKD1iXMe+TW0lni5jeVDbjoGn0vYr78j/2ncCcjf+BtryZi/5
KbOE6W86CVCQi72UkGcN6y7x3TFn+Hmqq1/x5G8Ruv7ONK5uOI0HkWvA1BdQLgi+rz/YaNo8ZRgo
cMfwL+7kWVM/CV/RS81qiFOS6aCoZy1+K4KXzB8duXr2ZfFx0J3KtDYCtRunxg8BdMzCEw2De1xs
tCildR3h1txGjU5BmIBvr5qCeTIjs+NQ2bgoK9YovvAPyQf9yOW8g+BJQsKEbeSW3WRzxIEzdTsR
jcxkf//8rhqC6JnID1cMOuZ6ffFeRdxWXuSapvA4Tf3JSqd/IjN2DH9r3PYGksfhBSM+g3EUiEDI
rq5taWmimkymRW4YBZeh+JZOR7H73CbHbvhHIzgRdTuSoDwH1D1RKAGnRl3YrlBEjP7VheRy/8tv
mA1//xyIginiUWkleLn+OVnaSmMtdrE7EnAcwzrKFNuy+sIu+uDBQoT4dRhQ2JMtSpWRlDOwp8XB
ue+0/pGlDBxfqzenB28eNBywBFJynumZidJmd/PhfWZSCEGwQY1dr0/ekLT5FJvtfhQ7W37LK8VR
8mNGL5GIpTPFAIbIyU62QvPbbGgmo6EoItJooN+3VE2FSjUJGhjx3Vx/JG16iWK3jI+Bes6Ncy1z
DAUa/WK8kYTdOlLqw3NVhKE+wIq/m3Ufvhz6D98kk49dYjY7nPlNi19tsAUMWXFas8gmtXVgUzwP
iwiyC3yx0gBpuaFkDk6ZiaQ6nSnsNo7W7AwWXgtxbDwjDYVZkH3hLIrIUD3N7BPXk1MU7g6VRs02
aM6ZdlSEDPKG0Uk6xszzwZaacFeZj13yE5zXrgIRowrPqRdv3PObZiennfoWrzzUBPyXuvhyPdAK
zWuA3yVB8tnyzHOXVz+0/qBl1o+y6JzR82xhROX7X8Rqmng83F+StYUnIJxZ/+Y+5HIGRRD6TO/y
IHWzAQSiNIzjQfNhYbtvZcWbMdQ942NQ9KBwtbjSUaRmvZQ2qZt2iaOU4Xmc3qY0+iyk/9P3ADhg
8hPoHdWi64va0bDqAlVnObMcibdz4w8bh2jtQlD3YkadDgrfsgjLQmnqFTkMU7cCs+zUvf7DG1pI
GoVsa3pn7caDPmPahcXjJVhGgHECIqQti8wdjyLsB71+iMfToLte+NrKF2F8K8U/v+1w8IBc4PMA
iCxp8gzFnNIUYK4bd7KG0Eon2JagnEX5/f6BuKkicsuRi+PJhjxZkpcHorByf8zVKHNV5a05Qwot
UsSy3pv2KapeK7nc+KyVe39lbhGeeVVkTMmYZa6o5YzEj0q3a4vm33AcEA/trOpBMf0t1e6VM49N
Em/q/uhALVW79a6WPGnCZiT9O7XJQVMLR5vc8I9BmHgQmL1V7hXBAsT3S6fmeamgJnXm+qHTRNZB
QlH3ncGTjMxVJJ28v3O/OeoXPhRz/APfNg1vc9Fh8DIzgmQ7zd0omfwnJVTDvdfE3UWus2EnTmZ9
7H1x2DU+raOqkNVDWcmyYwg6/Mh+PBxUCqZOriHyUAlKfYBwX2E6VbWcISr0czkM4sxtG+zkXtfs
KIjyRzGtpZPl9VAI+agUZHrTHir81SG0hnFfFGN8rqIieqrLULM7cMvviTQZjseiAIDrceJ+kL3G
6FQfqxSNva6lwySUzc4X5OCBcmrxIFNS/VRPFTTSRtse7y/Z7MKXK6bQaZ1l6km8l1Kilcxrwx/m
7qim6VHxpOwgoPfiaAZlzSFNpENXGdW7lbRb5/62WMzZQN6ZSJzO+exIrt1hMFlKnapkQC2zzqrk
dJJ8NKdzH7qDdoyraFeK83NXHLq0Pd//6rXzzxAFYTJ26TYvTBeCOZllE+Vub5oMbnzpwsI1Zp+8
8basuZKPdhYPqKy1co6yYO565UGJ37NPoirYhvfVnHkxu3+aLWrM+Xcvd/OjvcX5bxg99UFc5G4V
/m12rz1UpdZDnFDt4vTcX8KVp4YiCgi6mcyW/5of7w+xV45oKBASK3NLOVTPnRlS7TdREeuT5t/7
llYXEXo3qjXwRd5oZnhdmidZykep3VM+aI5Jd1SPAmiSflBa/QuoUL1VffvNxLtcSErAzF4Q88EF
utg4weoIPDsBBxnspAK58cA2q++h+tbLra0l0d5PT6YWH8zcyb1g1xNwR7Z2Iiu1Y+HBbx2ibDnc
NdbTKCYPeodChQamwHz786WhXkH0z1bMzafrTTDayQw9Lc7drDGdYtIPdRHvJor+gtkfCq/ci2Xw
hSmYjWO9dsyYSIE0jsCJat3imJllKgVKVOSuCTi77lInyH6F1g89eYus1/tfuOafPphaxoBtkWdV
JePRtUqp8M8wK0lJ/2zqQOyUSa72TI8jUpekf8pSOr9cHw0vnuWBZkMm1DmOccg+T3prj9JTURa7
IfyaxD/vf+TaCWcK2py5SSTmhxfrGStZO+ldlbuBF9pF+SlnIDP+JJrRXrbClz55Fqs/Li/zeaji
0sqeoaXI3lyfHNIdudDbuHAnyagh/SlPmZamtqSUqpMgG/podRqKr/EkHINhGk5NEOSH0srgAVAm
KNf08OfUW+2uLtXmZEpdcsq8ojvJvLOeFKS7+wu05q8hD6F+T3eax2oZOVuiR32Mp8IbrI4ZnDQ9
mwljgX4u+PYQVFvQ0rXMh2s/V/lhBaWosrhYU5KgdeulhauY9UHqP8fpt0Q7ex5cEp9o+Lf59870
d4UJpH2jOPh7cmPpetCqQKwCWDJya4t8pC0ya+ScF24zFXsvfiS//9wolqOG5r6U289t/BPGB314
GKrXMmlt6zIlj6OWOKSURMX9YyAehRith/6hSxL4MB/8yE6FLdqG9SWay63U0SmmL+d5A3WoLUsc
+J2d3x2DaiBVTZgoQCJgcqJKTh4CvLU9yEN5ajRtfJGjMT2GSmvtaJzIG9PFq9GEwe1h1GGuri7h
B2pbSm0sFIWrFv6+lE414uv+OTMeMsGZXhVjRG3kJf5x/1zedpe4RmiKiDK9Ggbylw6Yus7YTGZW
uGIoHcAA5wxZ+z+ToLBNX/u3KobUKQfz7zg7xBmav6b/3Pe90xcTb5bw1YeBRy39UyH8qpXYNjfJ
D9YcC8ObdKfJ0STg5de3vIA8XxeHtnD7ov+b+MpyhJpxa9VMm7NcMMqvxCZAmk5Q90Kb14f7q/P7
lVweZXaC2j0cLzMD6LX5xmwzwczKAhK6CXa4ckiplEWm336ziNKf+lL3ZuD9hBIMp/vUdSW8OFan
1OcmiuTCHg2/eBTV2v+ryFoaohyo7mmQ1aKfuyewiKZK/G3jN89+/eY3z3hZvA3I8uXcsR6Jflmo
IudIHh9yDQH20rOjjGCt9/fpZ0V/DDxnqlQHPpSNZ3X1DPOkIsgO2zH+efEONPEQG5ElF66e/jK8
58Cc6ZVfk+LbVJkOHdi9pduSWb9YW3HjbTDH6Z0JSmfKhVlz8nqjyqQuMyPlGIcAquByMIKf6SYQ
esvI4kU1h8SiGopPlV1/yu3urfae/d60u6rYRdEpTd6Vb4b2FFMmBAqzywtyoI1nb37VrjeXXAOg
Ah1+IPR498V3aqWnNmNfuIOaHJS0e+vELXaWlcIIeQXUvVSUUKbg0l3bgFFU7IYqLV1pDJwY6HyC
8C1o9HOYPgU+HEvG6JTil9zb+La15aX0M6PTwF8yvH1tN80VE8XKrHRrzSJADlrPETSlZOrL38Rh
zudhuY4abxTeg7weLYtrW9UgtJAHVqWboS8UNupzgWKhwUiu4OPdy+JURMKj7EHsZ2WXjQs6v/U3
tnH0PM8kHpSCrm2X3jSWA2MfrgUOj8FVXklDDHRATZFtMQs1lGO+q3UoDKO6TvbZEFaOOfb1Oa8r
eBvRl7Pv/6LbEJUNn6MpauC065d5rIdz0MZeLF0lkz8Du3vVu4z1N37k2ogCcXYyhi1HMe/lcg3m
sg1GYTjkTF+vgSZ3jEL3eel2dbQ3ApiT9eI89i61Urkckcf0bartTgzXYTaiUuNNG9+8dtgYDplr
cfM0irr4AUoLEpwWA4dNbwmLEt0OEp2HFv2PrW+9jf2YUv5gav4pHxLNqEnzKZZg2+7y6e9hiHhZ
f/l98ssvpIfJqJxK6Z9C3XJEdbSHOH2sO9XxA4PnXjyO2mkotiAla99ONwARTcJ18YYWq41Lq4yN
pHSZzLfFRESxE2aEbGOF1z4btry5RAfsiZj3+rNjNYFXmYTe1b3uWBeyXYvWv4VanJjJ3d8/wGsu
i0IM2Jh5Q1V1SbajlqISDq1VuaYn7EuxcMTOdJOmsoeUEszUCW95LkChWcbPenC4b3zFJQNqnbVp
gUARuy2eHkrLuQExVwWI5i3Xf4zGxoO+so4k8oxooCTMqNjSXRSymA3i1FYuk4uCTAN8epaTZ38L
37FyKEDqgNP5XRChaXm9XVU9Ku3UTpWbgH8Xk/0IqypqBffXatUIoRQ1Vfp8QC+ujdSiESYFeDt3
UiunDGCHpxHab02TrK7Yf1aW9W8x7BpdbVmxKO0ORiI4ovKrlL+bwf+yMx/sLOMBXwzLpMfO1JxN
D3INv7Kt6FjEW85qpWuLX6Y9KsPcjMNcFjmFrI36KJc53wl9YggOlI5Ka4rQLLAH24IIEnLA7Ehk
Fbx3nXm8v2vr6/mf9cXRSMIs7kvEhFwY4B1FqWwQf8T6jLXCc3nf1BwgLt6FmWWfkW9mCGa4x/UB
yQY19PI6qTkgunhQSiE5CnIH6SeN+aSXCvizZHHWJUyfdUA0+/vW146nAl8GvXreJDQTrq2DMcml
HMi+O1avIOEPSRfZ05hvWFlJPOcpJGAkvwn9QcZfmxGkrG5lvajdMpSYDiq7Q67IB2QVHjW5PVi+
8FSkJ2gszpbe7qJJOWiacLr/pSsQk/k30JX8TQ9Pp+H6N8gGlCOSWdUu9KTfCvNZA3WLlOZ+tBIb
PZuWlLvIBFQbZFs26swupfJJmJRTUPmHTnuTgq10fDZ4s/ME78R9kLnc8E/5OdK9cPbUriBMxxGh
eHN8Uarvpv8qiUzbb+zB6k5/sDbHaB/eZDOIZCEBwuMKTcFgURvbo+6mcr51nteuzpyS/P+vWoYZ
iShExJq123i2mr1Z5mQ38tds00PcFjTZTpqY1LMVSO+W8WwnFmrQMjToEpxDtS/v/eAMcYddS+p+
1DYWb/2j/jO2ODthmmup5mMM9XfL+uab77TeFIpv98/omi+YO25MlgOdQ936eo+GMudRHMbGLYn/
xexHp33twDv1w1GM32T/Mc6/3jd4ezFnuNWcN1vk+0gRLZ7yUOkmWfOFnKi0dMI+29VaaZcglkGm
WuIpfora8qjFoa0BF/jTMT6IEOeu+jwmAwRGXg7XmaPvh3FOqSOx3glYoqqx607+0zUF4g5lLfMp
hEvwhC22zm9GTZx0nTy5fR3O/rnVD4Z3lIRHJelQEd5Ay93csoW1eYc/3LIkFtp4FLUCsJErea3T
q6Fdylv4ylt84GyGCHsGG7N71uKgGJnlRZ5lFi4q9POcgF46iVE+DL4o2OQY6qVXItDHJFKn1Mzy
oyzIwt5MWuVQjc0jD1lpU1nod8HcMrx/pG7u5fzTgMTMWS2gomVhfEwihDkiZGPrkGymyA4K3izR
7L4WnxV/w9ht+eXa2jLwaUvNr9oaa0nBZBVcoWrUOOhWOHFuPot5Z1eUgpoosLm7pSGd7n/rTSC8
sL7YBqHpp6SZjMLVBA+uL33ynNAotjqS8wm9eiewAjqEyjaOQYNH5PpMmUQHZufxjWZ6nIpTpJ06
gYGgc0pjw9i4Lau2KKTNhIgS1DqLV0KcIj0PIoFyljEiIFY6g/dsdk+1KJ7KPHoD8buVNK1uIfP9
SEHoRAjUtK4/TynGqLWGuHQ1BsIZofxpVJ/LXtoXMUpKu8qQ9vXYN3MPY88Ytnt/B2/zqHlxERzg
FYFIkN7ytfVshLklrdjCQIXdPP8FJHqXq81boOXuEAnPnYFScO+/6tMWW9rNm/Lb8jwwwPAd9a1F
6DXleSppsV+6TSkeG+hZhO9VbR2hGTrf/8Y1nwRSQEJrAwEUGPSuPzEKKng1KhJ/MUGL0C9NxQnM
it4v3ZmN+3h7IbjNYOXhL5ppy5fF664dO9XMpdJNpmRyBqPUiTKaLZ20lSNDuew38RN5FU2fxY0Q
kkTnPTJKN3ir28jOB9PukyPMs2OgOLp3GMqDmb4kwpf7C/mbZe36JmKXgwJanzeFqYDrlRwa9Gul
OiQtqGQa9AERpDYQ4IRiIRyhFZDpvukR861xv+sZlGeoDN0Cy2SqWuySd9CCEGH5VfGqqMGwrzLx
bYKN8zQideX0Yp8eUqE8lJ5IFKOKr7nqB8/xaCjQeSQ9nARqdwgrU7IFQ6g2Nu4m8oBig9GeuWFH
nH7TsJ+msjOVJCClV6p9VAV7sOmHHObVC/WoFlU6W267/f3lXDsstAYtHWY5OlLLgFwD8xybaUH+
PVkgXUUGYptJLDe6TL8pz5ebBp0s0H063wT/C/8iZFUOuUVeubL26AfJX8NYO4AzZ85cygzHpoh2
umBBqdPvRDTpfH96CSbmdJB3MMMfip6yi0yX5E5BXTBOPhU9w7D064ry6/31uHUICkhcJqygoiaq
Xb5lsZIWdDDTyk3jz9Pw6L97DLxIG/Oet88zRnjbqXOjqXHDO0HfdJgsk9qN7F3KZnqKws5pA/WB
2uTOCjaGe289D8YYmACQynQ8jN7X9yXzLGb/44pCjiE6clyexMgjSNkinl41Q/+FCcC5er8sowcN
V0euxcptoLrYTbkZUrFXxBPjvVsck6vLR7I2SxRA779MZCsFspBBlSq3lh9CS4Sa5YSAuZ34f/nN
xuKtXUl6AwyuMz9JyX7h5MKwLP0IRha3DYWf6UzwHNgBIvIVHWyJmqpY/CWWW9iyVaO0CZhJAEjJ
JMb1juVT7oN4pvBhtEfPg8OvC20IfnJHId5IjWPc/rx/6NcWlCfp/xkEwnlt0Ov1pkgngQUVPOGz
ZpXfA6nZFVWZ2kbaZ8xZK+ZGO2LVJJzWlCNwB4RW1yYro/SzaC4ElPFZ3Sc4uEYCJn300805nvmv
WvoemNigmYQBYT4w16YgQ5do8pDij8PfIcGpE6kHOdZ3knYOTO1Qiq9WtUVqv+ZWwRaRVhEzwl2+
+DwzkBtFysvapbtLU7/ZSX/KLkfnnPnMebB3LmnSd73+KvQ780yVhpqY6TXK/h7qUwJy2Ar2TBzu
Az9z1GCrenEbl2ISKpbf48Q8wfOefsirTCGO1LFSajf0tQfja5S3R+k1gfIRaoAv5CIbz+GWufnP
P5ir/aQ1PE+tXbEebQ+G9a6E/CLOvlfKsyQ/FiTI96/BqkF6UvRNgDDfIDMSPzeEtpBqyvnadPDN
2CS8MOMjcrrpyeqHZp83NBQ8xGY23Mya8ySUmSsANKXI2q4/1ayUCLInnZWt2zlyCuqDb0TpLveb
ZHf/I9dO5jySMA+C0wNbJhddUA5j5YWNm4x5uW96ObMNHyd638raM/rRyvwrPuydIk1SLFpR4+qJ
Z4eRtleDV99/V+G3+R8M8ebMGBKY+ZZtCr3pNKvx2satxNKRhWCndO+h9FdjbRlaWTdU0ax5nAKk
KOCV6y8KC6uKGyPo0GaPpr0Yt9mL4fnxnzajGdWah3I0tKdmmODCV3WJ1wd+B10zLvcdTIM7BQg6
acHx/qqtnDeqPfOICJQIzG0uMsw0yaxKKYzG7cLMph9ps2qKtEXtseLjAecxh4ZYCYdhOWDViao3
WmHauoGOLKbQZpFT9PWvDlDVIWVE56no9XrDaax+GRUZghnqHjBqXW9THKWyVAoBNsN/muCTkr4I
4UYGsnK2SbBoisG0xXy5uTABm189mABr3Fqk+ZH0mrwTClBjLYo8uxroy8YRXzl5Ct1x8ka6ZLD+
Lc4EcAhrlAOtdbPaKg9jo0/wVsBMd/9IrG0WdwhGSHiUaPgtjoTmTYanx31LgQPaFa96yifNUV6l
sjiYSfZ639ha8sgIBS7tNwqMWYrrbaqLTgz8UOtdC03al6BJtZ0lVLLLrJJ2Eki8nKC0IEsrBfmQ
iKH80Ml6d6hiuFHu/5K1zwbIzvwfccjMxnH9Q0o1ov9oRL0rNXp2VAUAq5U07PQme5P1+NPI8d44
oSvlXiBDlJEYhGTiAp7Ba5NWXdS1pQqdq08hbydIuF0lheHBKuKG/laRv7RNJu6ILYQX3pviMfUt
cmsRSLVoCFsCnSvB5tWvWTw9AlWJoev1zh0asdgpCHbvO90SHOg8st0QK+FDWyhMubR1+yB1/hYk
Y+XNBY5BMAHKcuZAW5i3yibM0zTt3YyH1qjMv436uUl1Z2p+TeV0CjxxS/l09YM/WFw4csaULHQb
sZgESFR038r32KtO85wBVEvG0xj8df+ErbgLKobMJlJeoru3fHBzoMCZp+eDO8FwmLm9NdjeSJFi
SyN0xfOpFHsY+mOk9XYiRTE6TYO2enAjGGPbEsqJeHrIpK/3v2bFCu07VKSBrlJkWqZ5JoClKpH7
0UVE5QkJ22Hnq8leaOotToYVr8driy4cmDDG5ZaVObFv/Am+nsmNOl14gIa73pWFXG4EXrdW5uY2
Krh4AIV/L+5iqfdjCf9e5wphDuCsstUtHM7tgmGBJhm5HJhxUvvr214GvuD7HsetHsu9VYKHNozI
Qfhuy63MSdp1mjMbIgailUxst1RujQlLO2loelccnwUleCpzqLKm6HXuIMl2MX3Lgn+9/gdCzBvv
09oXzgh8nfIma6ktLpTid4HEPNjgVmOJHmPD9F3uNOav+wdvZafA4lJ6hxoAtsml2kPdCahPIoTp
iv6noojsdvrnvoFbT8QuAR3nb4dcngzgeqOkrosqPfNFtzLyfl9Eokq2rw8XEEu7LJ31gtDO2A+9
lm48hmuGTepvJFYgiXgTrg0btSYl8RSKoH1N6GkO+oB+iOAMohN29KOTLabQlf2i58dOMchFTW7Z
HApNL+7VLpjccmhtsT/pcWcP4/H+as4XZ3EaGQCgusUdnuczFhcrppjCdU0nNx9Paf1PoKgIAH+a
y8JavmHq1sEyGU9iTzUNzbMb9rqxyIZesaoJsLZ5GJLuder1XY++jiFM5/tftXIIVbSjKJSygDB3
LqIFKpeVGYqd6HZpYjlGKwa7qiqLjau8skH0YJjvg9qAfHtJR+MZCSTv1iC6fto7WeJOfukYW8Qt
83FebBBgW+gROfPw0CzVEOOwEhpPUES3TPfjhJo1Yux+ghrmUVGgvEu9vSx+v796KxsF1gu2XXhp
INpY0gyCb/XiWBNEtx00hBTqFPLFqJ/sWC/PTWyJG5u1cgRp1EHpAz0N7O3LSWtPKlW11EvJTV8q
LXNKwzh40qMJvGTItkbU12zBIiFruEDS+CUQIm9lq6g9XXKpGYfhsKuH0Anj4FMhP/af76/iLbUH
k+pM6UKdrCI0S+/q2l8oo9RGVVLLbiGoR294DgQfyqfK1mE1K8R/xtqG8RdmA+mgZvlz0nl7Mcj2
U1+c20B6KfzuIHrWX/d/1IoP+/iblvxnrcbAWT4UshsX4X4Kd4N3EPSHRj2m5nurNhsXZKVhOFe+
KHyBImV3l3NNQ2BOtO5i0RX0U+Kntqe8hVWyg47HSF9i4Z1GHtNNh/vfuHL5eR6QA5nFzm6lHcO8
UvvGyCS3ScfA7o1uYMzMUza82cpJurIyX6IPlRMjVTtjqiPJnb8r1xjekBoo8ifHl0dbiTagEmvW
Zq1IHAFJCUM519ZSqlFBXHaSW6MnDO+47D0zSjc0u7TeOCErl39OeWYNZQrM2rKyIWtxIXq+Krlh
Zey1qIthV446KGlBFGbJVtF35TxS1ZDxNijwKjx2199Van3Wa6MnuVZf7zzdf2HQPNLepO5vSUCd
pnfvH42VnI7QjvEFmKno21EfurbXV0acZAmdcZlaV9m9TfkvJfs/zs5sN25k2aJfRIDz8ErWoJJk
SSxbttsvhO22Oc8zv/4u6gKnqyiiCBuncdqAgY7KZGZkDDv2bpxMGk+ath9y4WB6MHvGj1ZsPXbe
sHFo3rPe4d/mPgUaSnMwu3wyIqNJdNMvuX/pv2Pkfxlh+4Lq/SQ0+n1hKPYI9CSulCOR0yGSxO/1
MDq+3p3K3IXh6jU8BI/FmSnN29vyfsxr/lka/p57M8fAC1fVJohZlAZ5fd5UOyXBpvpSma7UHxLz
nygK9gHFVloq8a/WspHw7ipQs8lrB/1nLf6CjfYxYpzFs7Z+2JoD4YeBuQROZsEssvheSQbdPTAh
9ou8YkSLIvLHXRQWtmG0e7817VGFmSAZj/WmSsuKGzEIVSjBzrLukHldHxWp7BO1MXvZbVs04zqh
KwEKC1uKJWvXjSET2ExgKZjnyK6t9L0mZYBiZFctPw99tNPqiSqDcvCyLZqfFRcy//fB6YI4eu+L
6yhUAlS2ZTeblF2c+jsQDXBU+HYIa0Rh7m8fqXVrRMmmTMhMHnq9rtQfFAb1+XBpZBqHUgutvc80
3GGAg84eqCb8Fvog+/NIAgE2GGhoI70Boa+NhroeB4YxyjTmP2uZsQOtum+FD33THvVsqyCzgivj
dSFbJHye853lDL1aBW2D6KvsSsK0zxGAaiE/0H1lP4njjuFjx9OLOz188sPvVhHdt/2/hXTXK8zO
j/3GBV47RdQsmOYlNWbObbHbg95L5SRPsmuOJ6v+0nefIuPjuEXVvWpFpZpgAHnixVl4CakbLWNo
YBQVo+RF6oYPSpXmR81sfniWvgV4eA9BxifN0xpwRdEyeDeGMupRmsd4LDetKUpXRys+gAI+aHV8
P4j1Rz88Z93Pwto3rWpPlriXk2aXpAZ/NnZGucWHvLJ2bqg6ZxMiWftSjGfK+iGLskR18/RoDT3s
FqmtDZ8gYLl9b95j+cECXRpabLLvaUqWDDGG1AehB0vhx7uxRQ3VGh6VLP44mme4ACrplMlIb0zJ
57QWNnRkVvIapjQJNHiXyW6WiWdkdFMBeE11p8zz92GTd3deVIlOroLuvr3cFSd7aWoJ40CJMxTL
aFDdNBcfhSH5FEP/ddvE2pebRwXAdAEKJO9cOAXYhos0VFVXzBrtXMt0X9M+F04DMqcHdbtAv2aP
T0iRh6yQmbmFvQx1GK3n9rjdmO0rrdnpxmuhqTu/2ehBre3dpaH5h1xEoFIrxhH+gL0rYVXIQrs3
3dtbt3YQuOrg4fBwAMfnX3BhwWyrpBvkWnPp05TodxpAZTcgNmvXnNr8fzYW24WgRWGIaaVhYNiP
hRPUJ0uIHySvPoziqZBBqE7Fk5Xs2uHF0rr7tnou2tdePFTMINxe7tqXu/wpiw0VZwbbFIwBL2Sy
z+XamTc1hL/e2nr1VzeWR4pAHipqEF3XGztq9UjOyMYmCSQ2GQpbr3K0UTJdi3WpMRPV0USex9MX
Riy9LJk1NjTXS5sksWOpJs4sNKqORtXtck/xH2WpO3dqaiQgnMOT4jGGkLdG8WiqwRa0fHVzeZiZ
9oNaE4T59ZJhQ/LGEgotN5dV25gevOAl8SLn77b2ws6iShe2ALXEztLcKi7sNPqmwsLVCRuBxtrV
o6v4v8UsLkbe+pkfVBhhIbX6sze3gL5ru8VOoS8FOSiTi4tXwLNAjYhWpbuB9bOSJgB//0xKS7b3
+4+PPL2BN7cIUxol1euv4kHM0oVqhp0AmpQayYQ9Kk/VPo/D8gNjNlvrWiuKzFVG2itMrIHVWnwe
o6ibKhJD3e3Ff+QaBn/jyegfsjp7SgLf0WE/jEf9JdSPkW6nmnFnNqfuVY0h/thnW6yeK5uMdN7/
P7Zo7C1La62aT1EGv5DrkfWk+VmovJ1RPVnjFvJ+5bhcGVqc/bZqzQLMAsdF922aifC3/vmTzUGh
2DHP5hMJLgqeMT1pcfLm7ygPdhFRjq5dzTvfPiwrXotDQo5IPQcIzLJzAVllY3pFq0PfcKQnbIfB
GRrZDSe80nLW6DgTV4v0EPR33GVd0QTaSPbulkk0Pvaa9ypAYrPrSpBFRpKJ0BlbAVSoqlacpM40
j/EUw/sKACg+/Pl6KYOAjcB5ziC/68uhgJQc8y4xXMl6NTSEM/VD+TddGcAdjPXA2TCzcizfv7Af
+tJoDIrIJ0hMFPnBqzcwfGvn/NLEch2tX8RSjglLoWYUSN/b4mubgNiXNuDDW4bmpPAiXgikYGAE
oDRcpfonDszd1L36rdu1Wz3HLTvLl03wdNFsW+zUp6nXPqb++FSE4a9O3Aix1k785c4t3LCWmUlX
ebnBiWdAb7DrwISx//dfHLP/TsAyBg77PvGkvDDcSKSviVBVF96n3u62kXlLrtsIVPPoNhLS05Tg
OF9/GqNtPD0ZLQpt6Jvt8Uiyo8ejsq/yyXJCsOxB6Ad3gdlsVfjeb+E84w8KEtYXgtFlxWtSmqRF
XUJxUddzgujZoMmJcOGfr46BPJgxCbuhbFu4PyUaFMNTK8U1++8GYKye2nr4GHunpt93+RZo7n1t
g+SHt4sJZOj6iayu91Ksq7Iz5EFx6QYyQhaFe7lN6r0aGrsCIuyp6Taqv+/POwbxt/wzZ4dLzUBr
GCoaMJLi9sM+at0KmH2W3PvWlqLm+3dqtkN7hBY41aglH7LiQ66Y0+lyK9A2DimgaSu+tAWbXl/N
f1YWl6oIew0gvazA5tHZWn2cC+eDD4/MuOGO1o4efU260JBXUdZcPLtJnZZRBDGQqwqik+atHeaa
7ekbVtaX85+VRUTjD2WppQ3LoR106OOnSkFoQKrsUt8I6LeWszjkQkDOnjM07nL67DY7B+Vn0/h2
+yKtnQB9Jhwn+efFW8aD0ziFWqNwkZCGVh+iNOyeZ6aOjb7QmjMiE2fAnDSZEGHxYXKr7RN5alS3
tT6a/rPG7OHZgs6kkLuPvqCUdigPw0bIvnZpYTKbcw98kbjEqShl0UYdqgIufIt7s/oF8dSUQh/a
jTsELQ+3t3HtTFwaW3gI0xvqJCoEzoT8oQj/UYtTgHK5tnEg1pYEV/+cQUKUQ1Xu2g8JXdNMyM2p
rtxHn7VhP1mopz1KenDX0Ea4vaI1W28FeARlmA1afjIlKcMWH6QyRRZ23/Q8tX3l37Tp9lGxsXcr
R5CjB06AOFOELH6+BhdBhKz6o2oOke763lSd+gTZkCiJqz9fz+zlGBgBtYSrW9zaitGwqvVjwq6s
BeTVaW4nVU6uQwApeNEPLfS/3t7AlSMB8BmClrkbTLV/8bG0SY11UK+GW3D7YGpJNccotYeEVruj
jeLdX1gDxPZG70odb3EAm7iH2rPG2tho0Cd1Pp3KHSIGQ+sM8mT+0IFEbOlzzCtYhBgzlSRCShAm
cdEWfr1tQ2VUJ14poWR4WXGm1BayU5SZT7kXPVf+Vp93xR/KeBEgvoxowdO4WGOJCLuV1prielK/
0/PvaTA407AFVF79bhdWFt8tU5qpLHP8hjzdKZ1kZ63P1HgH8cfGO7K1nMX2ReIQaxETOK6kTu0h
lfLvep/Q6PLKLWWylSQcbAefCioBfLwkLndO6YO8jXwVWt3hqE6uMIYvpd89ZNRKkubJUhx5zO0y
zu4qs4N781lBqtF30Kqa0sTRylLZSPrmtb07OoyrMNE3s58uxw4zOa1Er/AUsJcfGsv7PSayEz4F
+nHy3KKm3h33/l/cEOABc7MIQhf4za7dDPQRzBalBSU4RbYNMTt08cd0/BVAZnL7Kq58Vwo4kE7N
DJoUW2Z/d+HP0H81xEaglDMKT6bg0jHo9I3sf+WMXpmYf8KFiWgai6hWGrL/aQqPZqafKPx1Oy+C
SgBvk2+saMVDz8jVGasDwTiv+LU5v+vhRzE93p089B8syuu2knlbPDhr+yZLlO0N6F7wJ4v7YKL5
EjZdrLl+ExHNRzSdoYfY5NRfedhodRBVz+iDWWHmejG1ThA/dhk1bnUfMT+fZPB5CDnNvFdxqI63
z8LKOZ9h+4xDAwuiqbXYuRSgbKImVJg9qzsyNOT03a6pfmTja50EBxGN9fjzX1h8o4CfZSwgFbxe
XmH1fqfmWBx9+VUJgvi+TZXXumoMh+kI3qAkDE7dKAiMgsIhe9v42rmEtYT6PhuMvszCeEnw4olC
wx1D8DWVvw1tYCde7cSWe9vQ6kdk5gfFLdIyprKvV6kz9KWrE5U8oUn2jfirUb4b1blp+0Pfb2zo
CiRB5x5TuefIgMzUF5etMY0okWJKbWY3HqK+fPX1Gim1X3mWOtSunFoYjrXvvdBv37h3a9tJJ502
LzrkjNQuhhVb8JN+bk0wEekZYtloOcq952iN9WxK4e/bO/pegxXFpUtji2/XoCnJvD20Rzo8lyEa
KLoo7lMtKR6NTrJ+SoA370Il1F+suLvv0qn4INRt/G1EV+0QSObU2h6hq+/UsbwFYlvdB1qxMv1h
IKXLMx0FvdQPZoIWS5n/HJtvst/CFJB+S73Nbuy8ysXDRM0CJBTUy4gpLsfWIq8s/9+z5iPCBtNO
kHZeZtw1DVyQkh1kpQ2t8K9mSA+y9P32F1jzf3g/EbS7DoB/KQfTmFM9grkxXDN/8gNowOX7v0n3
FAiFgOjRqqQEvggEEi1pqKhS3/LShxwwYrs1l716W/A6TMghCgRyYP6WF0/TKGWpOXTo5oiCfwRr
fEosNEtMwYkhfy99pxrEU1j1TgTb5e39WzslzH4Rc0ONxqdbOHaKamSY823JvT3zFjupNuxGvYea
YcPLzU57eUYuDL1twcUSraQT4g7GNlcPYEnoHEl7FCQqJwJMeGgmW8pGNWjtYICHAKgFDfgMLb3e
0lapRlMqLN0tCs0WrZwJWM+Oq78o3EEZ9j8zy8lvqZmUPpowE1SG+ZzWUn839MNPmIo2HsW1cALu
bGYACefBPiw8jQBjTEmV0HAbw7fTJnL6Kjn8+Vlg5hTsOakyDDby9ZaNk8Iw7eRzlwSwk33tAJVJ
ZXgrMuHPfTTHje4FI2p8nCVgbSyGQCDc011D/NwTGE3VgyfZU7YlBbTy4l3ZWRwCrxmmNo1YUVKd
DPNswtrUGunOkN3RaDfKNSsH7j9bjBMt3h2rb9H/mQ+c2Ci2PNwJJorg6t0ffyKYPGZcGgkdExaL
BU1j0FkwXrw5CliFlAwm9WCqHKkCKF3Jxhar8cqpA8okcdzofzL/sAjFrEYyPVMmQy6bn7mkAwH9
eHtBq7t2YWCxoMifJtGjt46s3j9x8lQrAY/U6baNFR/HIujvU1eAYXZZ1Y/hvq6LMTNcrTlJ2u9i
ekRXoY6tDQ83/9SFh7sys3DiaqdIQtWylEQPvb1W5fHRSineZrkUOnU9fm/zVjuVem59DJJiw92t
NASB0TB7SMGQVb5TolesNvCmbDBdLaoduRvvss5Wp1dSA9tUqrsg+Cin31sNIMOWBtAKhOLa9MI1
yaVQTqGBaQWbktLcV9V0lIJ4x2hY/zNTE8f3hr2vqHeZhUyPl2xU+NbXjtwXnUE4aKBSuXZcfRyJ
ctnFJlj2/NAO/v2YBPdkq/uG1qjqPch68BDNY1aRmZ/z+Ovt47V2R3hkiH2omc5TzdfWy0SNUUQc
TVfukAtOEjl2QlHcCrJW3k96NtYsDwPdN5jbaytMCCR5WgI3njkIhuqfKE8OPWQZETxP4aFvf99e
1FpkSwUYMkViK2YElhmfFumxMHgi8GYwsMPH2NzlORKCd+De72BX3TV6tZvMT0I3vBalXSGH1llb
FfA19w2uA+gPSZnFU3695lhDDtYfKXIKvb7vre7OJ7pu/X2h6yd/a3Z6zUuApSQBwyKN5oUnMtpS
j+uejnoyFP3BzOjoJLWinVK50A+ymW69TWuej3wPiAdVwHmm8npx4yj4AvK/5CkWWAdRKxSbqijC
c5G80a5YXRnqsGRDM+pBW7xMZpegB9uxsrFr7praAAve55Jd+o9BqG88UCsgeY7nhbHFXdQagE01
oaY7SKEW2f2Y6HeFlpuxDXAk303i1EF9otY7xQ/zvTSke02Ocltp0Kn1ctHOJuCrvQLFQu8Z0otZ
F+V+SErlnjA/uxPGKELRr96Igteu8Lw19IZE2MOWJHMBLS+xSnXQFPn4Kiryid3acNDrJoh4LHg9
5rmb688dB2U20i3V3TDRfxVS+W0Uxy1Wj7X7MveRgVnPVJnLQSLZj+uhaTT2Xusd2uVH2v8Pg+k5
vlQdGznY6PuvnSuqgnP2QAsCqePrJUGFlYY5JDDulPbSB01JaHeMVn9U5WD8kQxD5972Sav2oHeb
paB546yFO7DasdY7i6gxUHRbG6dDWOd2nX+orexw29Lax+K+MNXHwoi1Foc4FaB6Av1KfNoZ4QGc
TefoernFSL66HqJtZQaLMxq+8ABFrY25XsyxT9YfYzk/NZ3sTAXpUWJthECrC7owtYjjTC0MpUGn
kQPBaLcLYcyxzVTfokhZc2lEiSREGmg5bZnjyXPD2g9CIDQezEKCjhxIYEzdwbS8rVxly9TiC4EG
6ehLzdF2rh/7VDftNkROJhmmjQB1LTdnbp9hSLoAUAUs2dS9ohliXY3IirKXqPstGGCVk2MyHEIj
thFr3Vvhi78FRFk9GlRA6VgSt6IFvbhaklVGVoRRrcjv03aeM8pf1EB90PT6/BdnnWd+5ted5XAW
RyMovX7sEuBIopo8KQFNFTHfeBTWVkPaSlQKVo1hz8XT2iS+XlnpYLhd2Zx6qzpEnv+5CMRHNOl+
3F7Nmgu8MKUvNi7pzbicTEzFan2v6b9C5YvclgeLwZMo3bC1tiyYtaCbJvFjfnX++4uSBsO6UiGl
eAm5TR/D8F72GU0bSkcAEXJ7VSuWKIXPIyWEf8R/C0s+QqUQ3hNhF8WUOWQQXyUmU80GunDTKrcy
2ZU9JOqiEkVJiq+2LJ0Aq1VGpQosd6jDYzZZvNpwwDqjkDtD3P5KFS/ZOCAr7glF55mMSqGKqC4f
rgwMUdkOueVqevKrDNPQSQfBcm5v4orLYKSRt5E2Fu/jW8R78blSicfRDFvLlcDK22Ik+3ath58K
VTveNrS2fxRq4H8B+wzn4eIMelZQToFSWbOucp3dW5Vw0DGW5IgMK19u21pdlEUReiZ55/8XJ4PI
shitarRcvz2DdsmkD3G7EbmsHT7ygP+ZmJd7sW9xFISM9nfsm6U6lH8PaBVDJpHtwn6Ls25t54jp
5zCcuh2R4rUpeQjTsi9ZTWf86CLlPn+tksqeiu/EOn9xpWhY02iCpJ7i5+Ij9ah7Q8IqWq4RPlb1
g1w+Dl908d/bX2elJAD3GUzx+AJwFMuKGgObQm0yxOD2/bc6/Cypr6m162vURvxnWY1hJNr4Vqsb
eGFwESJ1Wq+ZvjxZ4CfQ7dSTvSh9jacXxoa6st64tGtHD8owAkAAd+/JpvJOlEbN0yxXV926/9Tl
L325NRu/dvYIw+aTLQJBX0rZTzrUuik8cm4n9w58Q1qOsqj6W5a/3/5Qa2thtHqGfFqkgEtytyxM
6kaqJcv1gibeAb0qoNEU0w+ZnB1vW1pdESPqhJUQtDAXeX3E/YYa9KR6nDvls6hKdh6eU4uIduMg
rMxQgwqnI0LNS6b5/M7bpQ0SuaLowVGsRQeWXp9MqamdSoW4rimD7FFKoi8Q6lV7qg2T0xu9cJ/l
RnZsU0l4jkap26lTMB3TQBH3ShcDM1Ag45HR+LQbTdL3t/dlDjMW1bO37iejmUzDakvkT6ka49Aw
VeEymPLBq/yXTHjMvI9J1x01ivej9c9te2tx3aXBJcmDKLAQSfM8N9Dkfy1PMuyZo7Iit6RRa4ex
RHDnwesR25W6lTmtHTdADnNfgsLRu+NmTkk8xoppuWH/HUYnW2h+mMVWNrh20uAqnMHMhJF0Aa9P
mtEnphI2keemo5HMBP/xUYqVfxq0em1q78WGQ11xPbCMzsyVsAvD3DX/nItnQuqhj2gCrqqmneXw
d9migxqe9QC+oWjjrKy4VeLVuanJOYH1ceG7rWICeVYkgsvQ+07No2OQjo7UPY4dQyORo8Zoc+Zb
D8bKNyN0ZYk06Rh0X7qIshIg7x9VwY16+dgBLvYy+WDFG0t7b2WGilDy4kV6E+G83kVfKrVhKPho
slWjP6PaitXZsrpREXofb11bWWRPhepJFm1pz9Wz3vHUfBdsDSa/P3yzBbpJMLFTUltGrJ44w1L6
zENAjmnurxCB7oTmQ9q93L7F69v1n5n5UF4curYXU08Jc854JlQPoaVO95KX3eUZ4823Lb0/3pSW
6buQB8I9zgm/tpSGNY9dJ1szeD71TEcUDwaN+6iO7FjZeFlXCtoGtJXYYqSGQYQle1elDE0qFQXf
pzmk7bM4do6mPo596gjJQY9fEvmT3wuHxMo3CmErz8ZseWayfKO6WMIFCSWLutD4bnn9Q4peK8XO
jMku0kOhH2XlPAWHugTIEZrP3ktWHURhLxgMXT+LQfxV9cxPVbo1R/D+svOL2AwRKmO2fzleG3id
poTUDoHbf8u6wQ51p8vvcdnDq9wGjr/xnVeuBl2cN2E9kLzcwevvTNGiaojmPNdPcCVVBwkvrB1b
2qkr53YOCeERYaQFEu/57y/ObS+I/tT3NduMIrIX7wk/EEb+fPvIruwcAGE8MnGEBkJiXuqFkdwI
414QcJNTORys2km6zwH4Kd6bYtyN48/U+Pe2wZU3FdEl6mYGrShYqpa1Eknp1SZrKsE18nqo9qUg
zWqwgJiRtZ6a4Qfy9pFsg8RNPwkUvFunBFiFRFPdWH/euZwPMHxtc0kfVaPF4rW6K1Gd1gRXSjW6
cWX5fUBPfSOlXOEhwMrsqslVaJS8yyLGbrDGXGHBZmLLcnpSjWzHwKqtjKZjNYck29fNB1OJnwGT
HloBJH2/v73pa0cJVkkwryDwYUxcLLSoxljzLENwheJrbb4oYwY94h8HraSXTIjolELRYFnmZVPf
Sv0kpf458uEP13dx8cGaIqeNN4KytbVc2lk4WQMd2brRE/8cREBDxvK+nMcQig33uuLKr1azeDTC
qax9TY9ZTTRRpbyfmRs03c6Q4+u2dm71hBgzCzZunPLachy0HBipQK3bP0/5P4myT9RdJJl3qPS9
aOopKJJdVL1oSWkPLqQLp3YotxAqKy+xBvMowSY1D/Q5Fg6tFzQ59ybVP8/pu6DArKY8GUlw3Jy8
WXM3yHOBwwItPYcw1+7GSjPTCMIqODcvY3hfh7+G6qEp0IDzv0NH4InhVtt3DvOuUwYYdv8zuAwD
s0mr1EpsgnOm68jv/iqFaJ/NC/SQqxUfcwn5pfBcJFG9Eeq+z1UwTHEHWRsyX+Lr65XOhXujnTAc
V8UhNjXewy89fYhRpSj8wUQ/6PYVX/uEl/YWOWPepDhIow7OVivZ9ehOsWcjKztuojbXbgZvH6kp
7ps/LBZWarIy1FkfnOX4Thu/FPVDoP/szdyujEfABMQ8uf9Brue5Kmn6NmQfawFiru4YlhsOZ80R
XP6QxYqNMBBBq8rBueoeEv9bLX8Oho3js24CxaxZosuQ5fnvL17HxIqGKZCV4FxwThpPdsQ4t5tu
q3S7dlYoEENhQZ7CpMliJUMrK5Glw8PTBDsp/zYU5WcpvYvOjdF8j81Pf35QLo0t7jqqUFXcN2ZA
nGYST6gPsfTCFLhcb7Gurp3IS0OLR6dMJVrXtRGcwzDeFeMvCc47tZbIK7eY3Jf7Bwicd2fGXZIP
W3yu689kNNxmxYPSvMz2ViQeamlXlAcAKbtg2lvextPwLvJemlu8Da2kRiDd495V8dQUveVsJwU/
JuOnr59lXdqZ479jeNDCjVbq8uLRdGaAnnjwbVwA1d7rVcqFFmqap4juVJWHRFAjWzX7czUIqZPX
8akJxd+3T8qaQcJqUui5dQFU+9pgKlVVp8epBCbKsssM4knxs9HEtqeFThf6Gw5szRpRNTWImQSW
F/7amtznBsQEheQOcZg5Wm388DLx4FXm17YbEWBRt6K/5VtkcK3nWRIIxEnWgbFcG0QDLK8LwK3u
JMYOXOKPmTJ9FoX8nnFdBymWF6X09k25pQM0f6bLF2lhdtl9GkPD18cYs1Qzf1tB7Fhi/fn2h9sy
sXDREWOn5BOB5/axfJ8mzYFWw/62iaVnnPtnQAwpDHKNGMdbfK2q8IOiNUL/bPnpYTIsOHSlu7D6
ctvK+090bWU+Mxf+F3r5sPMSYkpxgN0d3cBMsZxU+pgk8Skg+WysD7QAPt42urW02dtcGE3C1JO7
BqNKy1iJD5Qoh8Zc2rjN8wZdHwOWNrN1giMCG2Es6lNjrE7FoGFFzWpbqeA7rnunb++TaKuvv7oe
2Ovh86PEB3T3ej29lrVDXWT+WYOuMLMYei53my/lu7SOA0EVZ27ccqEoWS6slEIhmuqg+Od+MIAy
+oJdG0zmJC/1IYuDt4GgWNKTHQOV7u3v9f60Y5njRUBJQQL+q+v1QaWq1llrsZOBnBJ2oBoxRKpx
uG1lZRdJFInniAIYzVyW9vRM9aE79oiv5OzEgKHdSP4p1jdIvFZOxZWVxbXyhUCOA5qDZ8k0EdJ9
LfT7oCkOQrkx5/Yu5Zg/F5VRUg6yfzL/ebkXh3xQikhRU0IOxfset+nBhGREy9xi+F1WT2n9rRUl
e9RO/QAUtjvW6Z9ODb/Zp/wHSIdNZbTg2j4ARjBOfhbyfkm7QAt32fA6fgQVuRUXr323GXU54yEh
fFhScMt+atZWQIwfedMx64wPYifcGerL7dOx9t2YzDCp/NKipgJ1vZwBWIiZBEN4lrSQsWcDWuHn
WgTaVmwU31YNmSJpBaN2TDAtnBOSLZXRmmN41sxjneinQdwHYuEYg7dRtli7VYicUsiEC2Qm7Vms
yC/9OOvE8OwpwTfPT2NbEiFQvL1t70KpmYZde+tusHucwsVLxQRfJmRZEZ/T9jUdXRjTdpPUnBL1
YMb5wax8Z4KAkuRiC4j9VvK49r8zxI7/ocL7dqOv1ye3o2j6ihKdZyF3Dea4yTyKOuNnz4Mw3ZVG
eDQKpw0fVKM+iE25q5KvVaRurf/95wSoP+fdNODeTs71r8jUvhAiw0/OfgqS9GTlp9g7D237GHbx
HVScMUiO8MmIi6MZHK1seLaCuxyOW5zCxvd+f09maR5IFtHS4BQvOVgrNWQ4vBvT85j8VIp/rW5f
9htOZxnh8bEZL58BI2B8EHZa+JwgSLRcrvL07GmaLZQPhS0hc6d9iKg23j5Xa4uB+4quPTLz9FAX
Oc4YeU3a9mV67tvh1Ht3eg4rmrrFXbfy8eaVEKrSqAX5tXh4qqmpIEuW0nOAhLRKkVZOfohe+ZKO
/95ezsrjCvkvGzZn3SSIy2KCERaiP3pyeoYF3wlRumm/NhlzvPF93taONEaOrhIgeVtYi3eckvMn
uzS8yEwnXzdHIcKwXpyDvrS7/DVU74tBPSZp4cSdsCv4V+zAtazgutvxN2GZXh8b63x7C5Yp3tsP
oVg8cy+B/VAWXxTOAxBuk56ey661/ci3/f5T3p90Lq9qwK+XbpygVXtvsS0AT7Bbi4UbQWIaJPxc
B2l8VYtGreykyConLQf91CtSxNRilhyiXO3ubq907ZaQcFkzxQWP9BJrl+SdMDCoDSuN2t7rCVGu
sTPFXWiqXwZh2DC25gahmrB4SuZyDmQG1w6oTLSqrNAd4qakPPd0nJ/VqAh3beHtIqEvnLQJm4OW
qkh2WYFwzE0jefTKvjpJeRrc+c0Y78whSzagCWvbT4dpJizmUUXl5/pn9YxrZGNZZOfKyh5VT3tN
9eSkJN5pLLynMnuuImGrq7p61g0mQ5iuJrWhrXZtU5PqYGhDPTsb0tPwNeiPnYL3Hcoj3avSP3Zl
YOfdi27cy1Jtz/3x+HNyX2wR3szv6uJdohcBMntW8QDnsDjoOWTppu9l+bnyQftPSmnupS4a/8Lb
oxyjz4JTSC++jetchH+KhpT4JGIl4IkN5X/RxlE3PuHb0VmshJLFLJ064/VAal3vZ903ck9hITtP
omVTz1aFr0is9D/Vozki8FDsVO9ODkQbud1Kv0+S7xBk9A8e3Gbp7zH/mj0x8jkN+7459mQUmnxo
RftPG/a4FTYAYRFAeEwFqYtr3ghtlA0SEz96NB7Hpv63UCGcCqqtCt+7+ac3Q2/kbfwJupDFgZ5S
rZUytctIKlU0hgtzF0aiAwpw32r34o8i/FzQgCs0J/Z2wmZ/dOWlot3GhA7EILP1+e8vPjd62FOf
BVRkRcgKzKepfxKk+zj8fttzrby6oJ+J5i2qcbMQ0rWVULfiEUgQl9YTCORjuynjXRRsRfRv5bzF
waJIOieZDKEy7LQIGsXM8gQh4KL6011dBLbgP3dUnWsLxvJ430cfquIYTT0ZWu5Y5jkLD7X/HQ4M
tMBTOzTvo9cwfPaHQzM4UtHaiTUcM/MRBch7od8I11duM5E/dUlGzwmvlsRSYdMbMU43Oyc5hAaa
yThHW8TDRhi59nkBgjBaj5ousxbzr7j4vIU1TEOnq9m57L/7iMuH0PXlE0Sev29/4PflGCAtM8cT
AG0YX5Yz/CKqXWbcJPm5ND5aQMTC+jfSWs4ICsX60Sdu7+kbz/DKY3hlceGTo6FJooCi+9mETKTM
dmWU7Yr4t1ymu07YknVbvaQQFABWBEcIQmlxgKVASZVJ7fPzODpR3vOpPufGi1XXaF41jh/qn+P2
VHUqObnqluFG7r+WDPHezwQFeH+woEsfkQC3ocxApJUXNjT5thgGHzyzO5SG8NIX47csR+Wo7T6l
Q217Uz1tPAprh5VbRf2VDiAByMJhB2PodcGYFOdM9IRD3ZTZl7EWxI1UecXKTEcG9S3JBk/d4vZa
epBESRkX56GsjX1vTsMpjSppI7BZOapk/YQ2ZK4mIdxiL2tBLy2jU4tzq35N/KcwE46eKN1JoYTq
qOEYPb3j7g8RU/hWkDhAmsAL8+Tpi2tYlbletVJentO4MWFgzhWn69QtzqmVK4EBTgfT9xSj3sQ0
Li57MgWZLwh1eWbo+pOY7EO/uzP83gn1X2m54b5WPPqVrcW7UaiRWeZkv2dtpPE1qQ9BPd5rVr9x
8t9/LA69SEkI6D0IniVuSkNsMKzLrDqL6qFtB+VOlUv1UA3RfRQVT3JYfWsaUT4YZrA1dfI+zsQy
jGdzIAQSdglaSLgII9IN1XlM7/OIBMZ6otIhRPFOsc6itzUG/X4/Z3P0vudZIaq+yxPSyYBbDL06
p/qu7h6E/AmYwYbLXNlMfjH4GLJ5+ijLibEK25KVZM1Z6ssHMDbPZv0tDh/CiHqKbn7Lw72yGd68
v9PWm8gVYTP5IsMZ1w9QX/VyadRRw5YV2mHso1n8GgzY7ednZfcYIJzVfZjtmwsJ11Y6vcoSKdHb
c2X8FNAW0HJo6b/+H2lX2iMnrGx/ERL78hWa3mbLNDNJJl9QJpOAwYAxi4Ff/w7Ruy/dbm6j5ClK
NFKkKbyVy1WnzrltY2n2gCQH1f9Mvoc7+9KGJ/KaOMzqTpmhbVQCtRBkr499Q4MjRMx+5QzKc2az
u210IRsL5mpIhQHoi+c9/l5arURpN3netierMJ6q1gMgyjh4feKj7FCn1v1EiJ/n2dcuTzd2TDZ9
9pjRZsUxL2QZ5q+YVYnnIiPeHpdfUUyUZHFXtSfQ4m7sIcRF6Xc0bMY303jUFNWvqj6oAdZdGf3C
ul7YndfkzKNBiLEWAkpGp+6XcDeu6efKiYEIYNpYj+lnJxzTcEBdxPC9MnDWnikLt+7FqGXu+iKZ
LFy6sK4S9TvvP4TYJYnpD1oTwouPzR4EHeir35i4dG8P/NqTz3USaAwBAYvnpsy+NACL42Q9h+Xy
w7IOujjkDLW0zp+aJrxt6nf67jJmvrSlX84xaK3yHC8A7LCZ52HH4qfW/FwKdGCCARm0gGOt+Oz9
zRBPZZMg33BfeD9Q/uIiHFa22dqopQeuOaKi3CR9e9LT/gA9MGj07Kj1vdDd+9EkK8YW3grzuJHq
hVvCfMqPUDDwOiBOKtoTs6n+4RpCPSKb443+VKn8Vzd1ggdkjNspzNGX2vlunKnaIee8rLZmL7pw
irOCfapblGCSwjLfmzJj1CcDdaKqKHWGntJcWOFk6+TZzLjebMBPmis7TaWs2KWV1amHobEz485V
yvSJGKJcowtddB9IlCBTBxptpEwkp0WABYbe59Se2q9QuzP95FkPi/xuGH5M6j6rO9858HqTayvx
4vWzA3MLazNsDSV7WcbXZSLLu3TEuSUdDZgdx36nl8V+cOL+i1PEyWllE6vYpFeb+MygvHXysuIe
CApO2VD7Ban3OgAYjn7InWrTIiVXDJ8LcwqUtbaFhesN6XnAivEv0o8y7QOOCXWZprcnUuhGkCe5
8K1+WlNwWnKDwMTC/4JHE88r6RJQrJa3qkO7U13cteQt1n/qf60RBJQhsgB/bEgu3okTR03AI3+y
ra9qf6rpseehCKv6XqBxs7kDAqJ5tf3uTm8eeP09IXS3sobzXpTX8PwLJGdf6mJKOpF3CJKPadI9
8AYaevxnmqPDLmzvXKO946J7afO1jtWlRUQCBNt1blMEw8KlB2Rpo3sKr7uTMrlqVGWIHoD9jV9v
j2/RCl70SFPPgsmeNDx0tydQgebdybIq9UB1Xh8s9KWt4NL0eafLs4imUTR+g8kH4szSYFKjbztG
9O4kCJq2LDLkYGYbum+msNPNxLLunnFlekLPixOkhlbeGXaMvIjmQjOPOBCsnZJ2gze++ojuvAwV
y8I90KGEUG46iW2joJPL1OP6c5179LFSp24vErKG2r8OOAAVnhGvyHWjEnxFTDriKWA2xO1PhcLS
D6OmaVAKrn2qRKLdTw3Ek0FfRdHdCeJa9NKzqT1qYGz7cXvJrs4dvgLPDqQpQRAI5j7pkdMZTt+M
GRUnMzcOBO3SPE0ObbtGfHC1M2Yz2BfIWRkQbZJLnUo6AjKjdwJHz6JfE7e1h4BVAmjp28O58sq/
7SDdCi7COVkjOUlDKfNEjFycarDobqhR/Cp7sO6YdARlP6k2t60tTh74af5jbR71WeymZ65VJggg
TrZXxoFnUyWcKPg7ORIH238xhaLI3A6HlLV0y5V5zYe4bsQJCXK/1uMjLfqNQ6aVKuXyOv0xI0VK
NUAemQEKjFPqWi9ojoyPeu+lKy/exWlDfyfI+vTZJ0tugqidYCTtMW0Z35XaENo1PwpXC29P2eJe
+GNGBuV0npm7PXqsTq3+s+2PwhuDPotqfVixszIcQ1oaJ5+YpVhYGhctdQ6y+xn6l+12Tfls9moX
Xg95FZwhpOeA5kC/j3RDMi/XSR4P4qRmdfpWOTFYw1Ie975QoZppAq27iYk+bqCzsPaqXhghmC9Q
i0KnMeAqssOlDPy0TkGHU6c0gUvxMLJ5CGXllSfB0ghBUgZPoc5t5zLKKNUIZk2rBiR3Qmae9Gb0
CR20gKcYWucCsFv8LfYfQHxIYcNPABKIUq9cAdRZAzogfRoAQTAKv+Zd5Ttq9pOkFVDyQzvu/3pL
XpiTbi6XG0af2WI4CSG2njM1fotGV5/FxbCxYnflolw4zOAswYZBtgBtcldwmVbnpZGqw6mkxd5U
+x2KPX8L5Jvn78yEdJTNThegftGHk02/mI3YNMpDbn6P4zWu8MUd+MfO78v0zNOWvAM+VjeGU06/
gAs61HIovHnj3zsm+FdEFhCnANBAZiT3usx1mtbBBgSnttF+aM1rPK3E8UsjObchzRjr0kGUlTKc
hmYM0joPOo5Mafz59kabnYHsLMBJ+RtWg6S67CxKhQFky9PxhMedGqUtiLkRkmX7mmlFqHCiP9rx
KFZSwEvnF42/SMuiBAbE2Tz0s0Wqvbbr0Ak2oK5q2mKDQlWBM5vW47idiMl/WA4xv1TVwLYiVeLm
cHvISwEVsAoAhwGirCIAne+Dc/PKNCmFgpkVyJu6014x7i2KvE1/6PvJF3p26qy9J4LbZpdmGuUS
JPN/59rlvJFtga0gE9l4MruTqUAoGn283TdhH0X6ctvSwn2GNgmkUGc+WButbJfjIzmqJqmXDifH
Q6zoxnwbV7ntO1WhBkZsrlWHl1bTmduhPISpc2Lu0pxT5KMoFWM8jYnRnLxGDMS3Mm73Wy8dJ8iL
cdcY/DEZwV4d21WyVpBZmljcOOAEAfweqypdqyadcq3s9ek0MX4varJxC2+Ptt+fVBne4EfXXMyV
PTzkTQvMwSYgECiGS9PbqyYadQCwOaXQPhyhSwgGrYD370r6oyy//+VSzraQaoTuASoZCIov51Yz
JmCZFBcvUSK2JWAU6QDRkT456PrK9rw+FTCFwgzkDyD/CVCJNKwqF73TGLw/2XYX2uIB23VnxsO2
iz+ow/ykQxInJS+dvUZhPI/hwgWZSMPPOQPgWJBPvoJtFbjtcoEmDcqSYCDvbnpE01JAcYe/9bG1
6/463kOvGa4I9LsB3AF+DSn2pyAEm6qSqCeu3TMQaMcpe9aHbFvRtab6q5P42xIoz0GFCYkreWgu
mvh4XmUqaBy+gMetHndZovtsNSBamELw1AK1ruPFjuKodAQSjQwDFG9VtNE5j0xvQ7vIkIjza4f7
LXge2ZC9V8VK1LA0uHOj0hNASwBIRkOmekoaQNnTg5p84PyPxvtfHwH0XKLANnNh4BkvhUJZ2aYd
iIzUU/qhqp2vZ59tvQ5GY+VWuPJicGAA+UAhDGKjCKClS4GB2VhoeaOdWJq+6aPpt9WmMLVHM+3v
cz3o0jWaluuUOgAC6BqCyB7eoogjpIElvZaoxmCaJ5zG7dSOgVFZO5d6QalTP1N08E0OgdqxqFaR
pSQ/bk/rNZALlOGz1iRmdaaBlB9X0JlUKsue3FPbdLs2fSzBslxyoEOKsFIjj/xiw1s2PZe72thn
JA9t+5vyyf1b1RVcF6gruvBv6PjBt0hn0RtLSLlQOz5RhYOw2i6VO4E8BOZCW0vrXfvtufUa843m
a0Q8v5PgZ9c+cce5LqanUaGCDOTeU55QexsTFsT568rczl996dIwq9hJ2LC4gK8e4QIdCoUzdiQy
Gmodk6T+KgTRHvMRRCdWqRRfPKprm1E1aNBQdTrUmv3UQEPrmJctklDKGm/t7LsvvgegWGQDgNfA
mxBwScm3W8xAuU7D9/TuU9O/iFKEuWNsV0Z9lXieobfAYwIYCCAPOD4uLyumazEi755EAzhqu+nF
KSIIuYMpLsz1XxXjoa73PjRAb5u9erzMVqEA9rvrBLeXtINUPXEqnWJseZ2E1mgGrVVu/n8mJN9g
WkpeKV1LIhDX+LHxQdI1FeKrvfkbtYxLHhEi6tGyIBWBWq6d67CQwXPPeKtN6oAEtm7dEwQQvhV6
spK/uXLekkFpR1CaAp6WYNagLO4XXnLM9Hduf7VZv2JoaevhXgcEDXk2XO/S8jSE01y3BhIRNIRu
ejtWfIoIIxCu+tdwzd9j+mNq3ilnBxxoZF0pKpgaaTQqLrQqYh/R6Ury4dpvz2YQaiJtPbss+VK3
iyQfJj3GYVJ/JpW2s9P2uSmMB4LyK2UH47sA/QDIQh5zZ60Wel3DkmxLdy6NDa6D24tEphNMNCDu
hm21LuDxe6081BAWyw9J7w+WjzD49hlY2DDg8END1YwTQvlMWseEW8TWehxu1UH7RT2ePHPwfFpq
z2gAXAMvLmwaADMAi4UTATJQNgYYoJILgpXkBk0CvC5OikXLXe8aK6NaOHdIrs9IBqQy51aXyy1T
CpfiQ7CW2pPVRbUZQkSJ8LCYVuwsDgiAAXRBoG6F+bu0Qy0nNUqikAgR3F7xXiHQkLnaSlbiKgpE
MAvqfsRkQM0ApSPt/y7peNpxmkXQr5+yewKVeUU7ZRrg6Lk/sHZjrPV2LFucmWHwNMErRdoUTWbV
IDUssqjvjt4XRp8BVEZbslmHurVTPm7vwDVj0vBKPiptho68KEu9kMWIoxM3cIaNo0SFhx48F0Fa
Ety2uXTYMad/Rij5yd7iWUczjDCJgXQ0X2rVH9Cnb4AV3BjCPP6ZiC3Hq9daawO6hln+Xs0/lqVL
h9rUUIcRq6n9gHjioQc2XHmtkzHK2vt+SOBKncDt08DLHrumX4mG57mUAoaLYc/n5syVmrSv1YJj
rkHTVoaU9VNIKvAGrMzuQsSA0BduBQ2BKCrJEQMvGATvszKLwKFo2r7u7Gh1IDp0z0MOpevpTqw4
78U9dGZQWk6WtlaRKzDI44cZdGhFAqG+hkc1qDqqlywj29tDXHKbwJkBgw0+V7QlSQYVra9AQoD9
I9jjILZa+Yt+49WKkfmXXK3WmRFpq9RGko1J1WRRXOvFtpvs91TnGhAbAADcHs7SBYQVm+WnkC6Y
ofKXG6NEx0lT41BELQqimnMct/HBuO+aV8s+JtmPmu/HF55DH2RQV47i78rV9Sj/mJZG6TS6VRqs
zSJ3eIrpz8a+M9qgqdFslPijetfoG17/sF+671kXmM3nxEz9+Adlo9/Uz5b3xXS3GVsT21xe3j/f
JJ2TogBRK0Qn4B4yJd5YdQ7Sb1TlNopnRsq0RlC1OgXSNYIcDXQCnAousEm33BTw87QHNP89sfpP
bUvgDtEMFTB2HH6lmXYQ7n7Qtlm+h8IrqwDtn+Cenw3j0NF0c3tnLHqMPxtD7i+3kA237Gr+NIuj
KXrkZNOYKHHetnKN0Jq9ItiX5nzRzCM/H/Azx6SkndImLcpzdhGq3mM80l3Vv1QG90d9W3uv9JDx
Vwhu3bEPt7kbO1CAHMCmor3d/o7llfjzHbLnQhPH0KkmjhwIP6opsLZdCWXbB2qPOBVPhf1oZ5uW
Nb5ubSAk4Q8VNMD6JDSd+7x5VuJ9p3xHN555WvmsqyzG5fTI8UzWT8ygNqan79M3KCOWzX5M97R+
QpDY0OrZ7OpgstmRs33u/dCzN6gqEe2ExNRogPKpM/003rNxW9YbahEgMx6SAqTl3LkzhE/dMSzI
Wvpv0XmdzaQUQ1BjBIrb1VFwjZNpOzbu4Jt1zIPWEWvyVVecjCg1zE5rLk/CfUFi6HL30IKjbujA
hZRG4mdVEZAiOQDhY3gbpu7bdEK+5cWYtnYbTG7vx8XLmMztt2YRNIhsnNYvkpWddJ13lb5JciHA
p1gKa2tEba6ya6Y3E0w1JCObSpm2Rvsjp67P+m9IfW1v75VFV34+GZIzEYY+mXWLLZwmd1UZGVXm
G+TJqSEc81SRLZLa8VGwDXPuyVrb/FLYfW5aOsVM1IaTTTDNVOULlkLJkvuCQeDyq6uvdc8vOaYz
W3JF0Gbcy1r8iTiUekyV+MPaDl66BM4tSI8I08zQFNlhBQt93NNRPxRgCJ/AUa866UqrwfJuAY8H
qJ3nxkS5JXGanJbXvciiBlTSFFQom95hdyyMde7n3V6Zvo72mmDWdfvrvEXPjEpHVLFRhmhQkI70
vvBHBgnYPdcD/gIh2PFYJcTHGwOYqbp6dpTPTbGyUZccxLn1eYHPXH45NNTRm2GObtxql+C1tvEG
E54d2kZr18v8fpZjjHNbUniTonm5rNL5Pq/u7Cko1AdNRadjASo6Xxnue0GChD+hR0BdCazmHX/L
sOSZtMEZpnyE4dTZD8avGk8oLxj8vI13xPlwXm6f/aVr4nyYks/JFc/iDJF3RMpHDnW3rBNBYnyL
exakyYS4anPb3vLogJfHWx6eV1aF6gdFV9AEDb97sOoDsHO9GTCxK9qNGxl8LUuyeOLx0kbqFd3B
yDldbhigkruCx24WoRXb8w1BJn+y8KS4PabfLURXS3ZmRvKfOikBwyG4uDL6lBq+Nm2d+qnrjjgu
vjn4wvppxltDCe3Sr8bUN6BZsSbEfp3En0/m2TdIjnRgHp2sDN8gIJa8M+40zVehDB2w5gv/MD6x
jZ0/Uu3FZcdGKVHSWCMA+E3Z8t8nATw1l3OdpD1RaKfh9lKRvD4mr33pW+5rh373YlezrZnv2/yU
i3v3ufoCgg5PORIKrhKQMfR6tisc4jf6J1K/CfeUFePu/7VGgAtdfl5Ju66OPXxeoe5otu27x7Td
de37lG/BDMHd7RQ/K/l9q/YHVZk22dT7br2GAF9MIoB3Cf2g2JQzMcPlV1AdwjlqopPIu8szZO30
MTTJR+Hcl+23jHfooNQ23A2t/u328JcuJgOALLA9A5SNS+PSLmvHtKjLBglRK0Pf9pNavIKvNQCp
0Yr3Wjpx54ako0Do1AJcVCN9PQifERFY7ufbQ1nyWOcWpI0e97XltA2GkltQ1AXseRL3OX0S2Xtd
bq1+DYa6aA5EGpDfw6MdHZKXM1doxFQsMZKo1eoADAubOKd+0Yyb2LGyoAKfycbI+MpFt7Rc6D9X
YRfECsAyXBrVSFEKWyAZmdE4sPs7CK63ybPtrTj/xRjCnJvrAGOABLLcQYvKlNmPBnISdt6pCPWU
YUN0Ur1ywu91UCc9gwh59Iu69u4NjbafzNzKDreXc54/2W2cf8I8FWd3ute4hlJ0WRY52sbkrZ92
h74c/dK9U8x/2JtAGKAaZyJdD+7zS1Od2g6lWuNhmri1eywYt3w8jZWVG27xYeogLMPCORCqkVto
nKavcCEgCHTGqE+Oov6MTWlMv+qfJSAV5rPW5T75mKxt9h6rG+HtYxaKJ/f99rwuHcTzr5COSTVq
QF42CKyTRLV3dgX9zVKla/jLxdwkcCIopQLYADZkaU6nzu7jJkNIRtPQcJRg6PXQUtCp+SnG881y
g9p9gFBO+zGoa4HS77q0vHXObUtbp50G4XBvzgAMTyW0wuJWOXZVcSjAYq8ee9UOWJ6hS+NNZz9I
T4NR2+YQtFCQ1z/0zftooS9wb2mHpgL/f7dJ4u8Kyw65lu1NUgRJoRwy9AmQfnd7Zf7LnCGKBroG
mCx5zmyblrwdEQOJIkza90p9mCZrr4CYJ/anz2l+ID14tdjW+Xzb8LwW1/MFZKeJLvJZf/py/7eT
5zUq7tqoSc3GZ9RDj5WR1rtRMeztbVOLu28WPPhfU/qlKZsKpKPElEUDEH4h2LemPdO0Ffc1b+Fb
45EeIz1ktB2vVfEYYdoe3TF8DOwk99MkjuLkeyzc0EnctVhvnqRbRueRn/mrHnh3XS2weC74DJPY
CiwQOzgGHiEd2SQGZD+AXrCne3Q/qtm4uT2tSyvommiZR6CH+p8cPVMb8DYhEM+aw9CFemWVWyVP
lU2e2eU/+GVEKCATApEtbj5pnArw1pXXenNOoACFc3ck/QaMlaHa22FSPv/DuND+A8eMjl6k/y8n
FZml2h6zNI+MOG18lFHHgIgGrErltPYkWJzCM1OSXzTLEQXEosijuqX2LscjJ8zzhGzVwh1X7ptF
B4Xi23+GJVPXql2uxHpm00hlHDz1rctb6ide43RbTvqpfognTRTjUbGQNAhUYZjMF0SAChHKAFaY
o5RAQoZOSWNvZHGuHYrJSbq71tMHfaOTDD8nRmnUQSccpXh2korwX5qa1kjY2PqwG9GrVPlWye3x
zhU6CF8Se2jqPVdZw8G1oEIhYxrTapZVAG+MszL+pZsQQQxibaC1gG+SG3brKac4gS2NuPuh2fwI
ivwwNsG6NuRqpFQ/G8iHpwqSbnS678byQZDQzF9KEUOs+OegRLH14ZHm4/ZeWwjoDLx40TIAYIp1
xadReoK2A0uKyJxZvNGlXarl1qZj6LEthD98Jt5uG1zYcahoIZgDbhPCU7LYSpVCv17vSRG1oMoN
Utf5mbL0u6UVa0d2cb7PLc1fcuabLBHHEGmEpfEo8n1X7ZCqjMdXo6o2UBmvlIcyVPDgsMIYvD6f
XfWLJfZZv8nY6+0R/5cPAfoQzRIQFZZvmsItmcOKuogG/jDoYT4EVB1CD6Lqr/pXfqrrsHyG2GGG
rlR19Ck5lbqfDhAlO93+kIXgci4m/t93SNcQd+opq5WqiNDR7HvjRqvvUPiYhiBZI8ZYKgPMMK+5
N29WWpTxuS010WRot5j7+BM/2O4j64Jho0LXp/P5G+8DTfxoPyfDsUR7nhFW3ae697Wdw7fTt3IN
prSUkcDX/Kb5nWVHZY2/opx6qtf4mu44UBZM8Vuv3BUu0rgj27fKHQpBqfVm2k9DBzWkvvGpQo5W
ukJptpRYRqsb+MKBBkfLm1yEaKd8UDSjLyLINH6fSnSQutx3+pBaYKLY6NAI0SJTeUP/hzDWvM98
QUkX9czPh5sSJHWAFUr5CDXtecnMqYiYm6MU1dwVoFW7vb2WIjlcxOgDwp0F8jmZJ8yiYwNBIBWL
Ph1tFoCGtUFm8D61A+szf/WggeCE3FpJTV47MOA6cDXPOBXkfuVMht7UTmaaI48o2DYMNfe9dIvM
eYd9VhAfBPDhyiiva/MgN0Ka2Zj5UcBUJsWNljDdArjPNnLJIUX9owOn870Qpu8MbKPkBzTMj9YK
gmWO3S9XDzZBrDS/gGe+bym2a0DmUVdV1UZmZt1pGXDoXvrBe2Pb6+zX7fFdbxSwSIFECo9gRKv6
b2d25jXjoTCJa7E2Shr1HtyWiD/ISsh/7YcuTUhBh5uJktlj3UYO+nJpw5Dv3Nc1OCo1VNRWDt3K
cGT68nLM7c4isDW05imh+daI1xApayakDaEyO6u0bh4O+NmsxPKz5MvtNbne41h8BLjo6cO/aAC+
vMnSJq7q3qJYEzbGvq51mwaE2xPacS1ahVktfnkqX0Gxr9mULguUA010rxZtVMRZYNj1YUTfbFl8
agHU73qUAs397UEuTSNagNCeM0uwQQ74cpCZkTmlWWIarWm0w9HJLJ/b6tfbRpa23h8jaHO6NKIJ
/MqkxUGyGjNUpsjyelwHUdEH3ZoA29KZPTclLZrIGYq7Ew6S2/xgoJZv6PZVWSVeXrbioOQPIQqc
WckzaGadNoTAyjQom4LtiGZsuZG9t90aCeWapXn9zhyD56XZUOltG1WlV/qxnpwImAFQ4/us1NVK
V+R1kDg36AIXiB5CaPPJ2GWrbYc8s8Y2GutkU6aofGvvEy6Q25th4cKazWAZwLcwQyekLSeENTFt
gpmUPySQWdR0HipeeWAu8Z001J3kMY2NoEqMrxabwiEZ/joYxgfM7WjAw6PLUNZCJEmBPqpSbSOa
v1Uehknvk3QNgbI4mWdG5pN+tnB2B2K5ItUwSk/ZpiK9o4r4VCirYlmz2768pMDMh7sfrSLYh0j3
XdqJE0/pHDPGBil+xnjLACwcoBSrAkfNM/DdFj6dfkKoBem/AtCyMOuLsKuQkqqyJyuvAp2MQU1e
2JSueJbfTv7Wl0kzgMJXTTruwH8i5NwofBOfOLBQv+IpLB6dvdAAiNk4r86j1W/tDzdy48a3zKhb
2dXXzgcThJoDImLQdSGXfTlBXWuWbjz0wNPmXpDqnwZdu6PFEdTflr2ad539szxmsJ2BRgRtIchp
S2NWFMUaG5N1MxBnIv5YHHj+vfJC61tSf0dE7ANVoRQ/0fC5MsprP45yJtoef0ufg9lHvt3ZgD4u
B6jh1Plm2Xc8f185tdcBGAzMLSQmMrroDJBuJg4m74qaWR+1jejBuc9yVXvoc1RC7ovO9cgOP3vv
muJ2xsYs3Mnx7bx29rqCAuzm9rdcHy10WMwssgg8AciWGRLUfEpyN06HCHkKjWzQKAXGpNFW2QZE
umstQdcOGMagHwI+a/RWA+glbR+l0BK9LodIofRgFmMTMA0+Y8iG0R/KtThwcWgQakUDCWovcJOX
1uJhqjq3YUOEqpx6HO3YfhxM1TiAvCb79A+ziMZRCCkBhYRAVzJFbDUHuzEGNqK7GHBwutetyrgz
YqCYb5tanEM0O82KX3MkLR1B7hIQccf6EGUVafxE36c5s4DKG0CkPE7hbWML+JC59RcPfpTKZiyk
NIcovgiEhmyM1EHxPnmJ3UCx2krQfIyeT28KEmdk+SckHSlooRK+dYrW4UdSO/SddT3wvk4V0wH6
uFr/0oqCFp9vf+D1UcX34TmIdk+wFeLRdjnxvOuqqQTWOIoB1LkrHLOcwb9r+mrXc46WmVnFEC+0
uWNRClGcKXGU2lDGqAbm9w6NL+PRBgMzSIYb8qKaYlWd5trPwqCNvkUUKdG68Jv+6OzCs4rM6HLD
HIFzuKftHW122pfM/jbw3QBsoWueBvAftL56YFkaIBnpi+GZpx+1udYbsvDiv/wS6chOzLYSNhjA
pieh0d3Z3232oON9XH/PtpDhVEvLpzuve/p+e10XKpmXdqVtDhYvZUICbow67yuD+ki+b6ZtEW+R
k/+S/Fhj5VpaYCC4Z1gJFD7Bg3S5jYweAupFU04RyXVUGSoyAhkUP3mkjv1er/jKi38BNoCIEDcL
QgzoKEPO4dIeaVo64g6Yos7QNzb5mRO/fokPb5O273o3AKmtu709oQsHBSVS9NoitEGHpCddpqOn
NcQQ6oTY1262mZqx7ei0a2iB+bdcXtnoaD2zIs1jTb0U9DT9FLm8CrgW7yq26x5yA3jtO9fLVh54
S6cEai0gXcVjC5eYdI3SlpaZxrwp8tykeFQRDPu0deqDpjTGrjGrqM+y6vAP83hmU1q5XuNCwBPB
ptpnKIayYVfUlbv/FysoNSCFAXTJFQYZASW0LwmS6rrZPlB3+ipQk10xsrTpZ5IDD69VBDmyVxty
KDB0KjL3ejskD4nmbPXYOFHHLTcjgfDu7SFd38bYGmhlB9nTXLGXbxIknJQqZoUaTfDjvnC79gem
uXyEOlu9dmtdx1ezLbB4I20LJgeZmDHpzclsYneKJnCAHQbIc6BC0VQBJLDHoMzV5HPfIk/tCAYC
Yk7HoyM8eyUkWJxdlCSgHwWNQETMl0d8hlVqjsADfUKm65jlbusToxvB9WchdJ7cj9vTu3i+XUBx
5qsQ1qR9OeV6AdpJtHc7/dBsp0JTfZczZcVxLVkB7s6ZJTHxXjckL2IVil5bIgV9oCOeyzyvQRjd
nf5+JOc2pImrvU5xCMXezwtF80nfJkHvreIcljwVInCQthigpkDodrk8Tu6UrlEMsNKDeQz9Dc2d
447eIR5mPk8Vgmy523ghTxy0QpocOJpktH0tTsawnkQeWkTxtqIR3Nfqcdp0ik1eEmbSIKUQdr49
I0tHB72FyA4D3w5NMukuROmlLr1CV4FzieMNyD7RoNqikbjLaB79iylQP6NwC8IVmb8HUkdl0uSe
CtHibgx0mvavVQNGYmtEge22qcW9BLkZUC3NXbe2FLoNlkUIbQzsJbVLHifojIem3qr/spvOrEh3
RMsLwyHw2JHuduY27Vh1sGln7m6PZXGFZv1ylEbnnI+0Z12dDn1uJ1qkFdBRyUBOGbJJzx6Rd7FX
juBCKQgokz+2rNn5ncWGzERtM1NcNSrwbEbO3uVlf68NYyX2iTGp3X0/EmP0lWbqOVjc62LcG8RD
4UoD2RiqWNTqkAcC8zvkFawm8VtuobWlMjO19f9lVhxQwKigLQfD/OWXdmrVKa0Wq4B35+yotY71
dVRF8wyObW8lST5PsBx4gAYUgAUE6UCCSUcEpX+HtV6uAcWhvw6T9c5r/ZRaUaIBlInoea5Ftish
1dKio4l5vmM8UJjIqtU8Nad6aGBT8FmExaq7gClpukU9cY0adynSASnZLNJrg05DvqpHhAO9VjEt
SrPSJ3etvRnisG+2XKzEBEuH8tzQ/P9nmyuO4xyUltW8kctPRUoCmhQr2ZWFixHXE2qZSOqA1kYm
WRLm/J6cd0XSJMeybXYZuhx9SxSBU73e3oBLcTbIMeAy0YdqONgdl8MZe556Q4/hqOBcC/Sk39ht
CgH6gQ+PrsmVoCWVuG+5aQax5T7YUJb8UigGW5nVBTA3cgJAByNWxV6BTuvldzCKZpxkyDTULW0/
qejDYKL3Sv/MXeoDzBnUR7NFe2yibwTDM3a0HxvahR3tn4qqOihlMqwczYXzcvFB0vXHeOUpQp/P
SwrpPLLVaXUXYxa6Ufi5GMFndG+ugZ0W9tZcA8To4Q7wxpJcsTswU01JA5tJsTGzTyoIU2+v9/Ko
/lgwLqd5wJPLgyYhatA8jbcUNRhviDpBXnnP8WInkHeN72tvjY14KUtyMTJpm03IXTLKWy0ayw87
/6I8Jh7SJNP4kqnmrsqIX7UQgCeBZ9Qh+kEeoSVCvBXmvYVSACYXNO+ge0eY7clkbeVUIqZW4CMA
VDBiMEoqIsgdC4zCGjAwZYEMW3zM7HYba4Ptl5lxbwxr/FvztpHc8MU3SNvKaXCjeCPuQQ6G6++q
ouLlV/Z992XoESlNIB27F3mvb6aibFa88aJbORu+dAXbwi01Mg/fAepScX8geg1M532i/0Pal+22
DSzbflEDnIdXTpJseaAtx05eiDgDh+bMJpvk19/Vvjj7SBQhIvsgQB7iwMWeqqurVq317xlTMc9Q
aUfRQ0X0stjGbZSCuBaCPa8GO2rqK+kCbdpgVllx9xcmFvt4GJQ8n3gDd2H8yiMHdBJK8TPmFu6X
w+0Tsz5r/zuYxc5lBde5YWDnFrM7zMVetwqnMqonaBLcNrQCIbqctsUNjSBwqmMJZ7NHVrChh7YI
jE5zVe2PguoYSbgnyy7J1OeZFsFo7eqBPyGd1WpTMA3Gu1aof/RU+n37q1Ydxtlaiuk5u+5kPJbk
QsdEW/L3JPWg3uJo8x1Pf3TkqZSf1OT1tr21tBbqZcjrGSBsQivAwmDZZ2mGpAEu8sFpIwftGlP9
0/hdKI6lOG390m3hmNbdwpnFxdVTVLM0jWLeuyTy66ZxzNne1TRMp3inkZ8VPfJe2dWVVDnd8E1n
GzmaVad/Zn7hEfqimRIj6gUsyG53iSVnThc3mX97XlcPDOqQyC6AJgU37eU6MgIOLmJhG2ug+ZxA
mN5bik/k70WdeGz+uG1M/LIrJ3dmbLGGcc/qdLYxo3VV/+j6vHStTJadIs/pf3OfnVlarB03J5NP
IyzNOvMLPaSW36r7zjiCx7quZxe5mg2Lq/7gzOJiueyCFxk3YdEcyp0V7afhoyuAnR+C23Mofs+t
OVx4a61V5Fz/WrC2cJJXnu0kBt0OLXZo2nhy8c/CU6DSR5j+PxtkmVCLRi2jTMe4oF7bgTpRiyB4
LW1EthsbY4mrKuQqjaYUu1Dhtg80BrVnJ5Lebs/cygqhBqsqItODt+YyfC64rfYReA5fq7bVjzYQ
oi9RpUufydhmXsxt/d/zWKIoDswzonVbXSJ3tEy1WNLA3mDuJv1+RKs1UcpgIub+9sDWfOOFpcXF
ym2papEwk9Gh60PttrFlpywfMk9rvnf5E8A0yLz+exiMnJmpg0xXvOCWbXTQr5DHCgpor3U584PU
1vkLUIZlYOMd5rNeml9Ad5ujY0rTxn08alvUlCs7RkjzoHsJlFggLl24EjLkzKiQIHnt0hp4xtbP
GeQkJ+ZvTO2WnYUjKWyzqtUKdlBu9vQkfuoby4ut+a5R72omuxT0EHqhEwetLE81tw8WpXdSQncU
TxJ52uqYWbl2L4a98DIFFDnihOsYdjyfYu1OruaHFHTek6zep7nmdqXkk2xLA2r15JxN9sLnZDRF
6aOCVZ73ATPiIEK/OQVvIxumjQnfmO+vrX4WV4ykymyTyzKaDFOHa/OH2T3OGggYNtZVBIILN3o+
kV/v3zM7w5Bx6CtgSFLxtzA/hja/A2+rM8sVSJ0QZuVkn8Cvol4RVGi/Q2LXNWi9MdiN1fyKQM4+
Qu+qoULKXX4lRe2kXL+zxvZRy4x7nQ0gzukPUDDxmbo1x2uPewwepWkhtYsq6eLwNNlgNKg4YJIT
C8wmePGkwGEDCDdCkx2Hyp1nCOTppjuqktvZW/xPa4k4MOZBx1AT2KcrTLZtU501gyW/lj2H6EP2
wNH6LKnD49wZSFnzHerxeFAb99181Dr6OmWaM6d7g8xOv8WAuroGZ98iNsrZGrSjzEY5w0ZQ84BL
mduB+sozJz8D1RZ4Meh/cykINC/Kb+BJXD7lpZg0eWcQPHjH743q8jmQNafsN2JHRXj8q+19ZmYx
qk62upKDA/S1zDvg6osUqrd1yxKQfWQDQXM1RLncjKMPBo2RkVvoY+10rOa+alW211kzvQO9RLQD
tdDoD8r0PTVHaELaXXRX9IXmz8rMQKxYzV7aacNjXKBd8PYJXQl/RTpNsH+CUlLWFz6HIxFgaFqs
vNKoeWJt9Rr31hZJyZqzAaWbwIMIPNGyOSO1sn4w5QyzZEzTPlVj82B1kH5GOWgLQbkGB0AGFQBe
kD0gD7ls7KrAqdbJaa28mlT9gS41NNrsuPKoqJmj2680Vbxc+pk0yBvSztfHKnZLILZuz+lVsA+i
SmRBkc/DjSmQRJd7HSD1OUrNrjtJeu1I6APV0siL1L+1EXux8nLb2FWgagGyhOw12h1QToTQxaUx
kpJJk8nQnQZav5JGCdOxCuKa9U4Ndl8y19j3Epd2t61e+xZhFi3qgntR0PsukvxxQ/hcqGN36uYp
sNiwq/NjS0McNOT1AzZ9tPmxlk4x8wd52PEOzBs7Td8i9/hi47w4gPgMYPUBnhJ6Q+hQvBw97bKE
T5bdneb0bX6CcB8EAPJhZ/ZOpDuaP+1i4pvlsf8LYeapvk+NoJD9PqxrP9HvIJ0icac5JvIO3Js9
PUISRC68fryXc6cnT93rFoHrys5Apw5KSYilkPBdFhyKfm5iG2DUE5Bso1G5vfJuQuZMruAr4DU2
1ujq8hX1OAiygo1El7Fci8lpuolHgPl2p2yo92bZnkr6HW2+6EFkOxbHx4qiG0DW0T3K/zLyp7fe
eS57Gx9x5SLFR2hAraATzcKfxf7MIqYMpDa6EwUOHDDZg9pkYRzqlZdpijsxkE1BLMoe/KjhpgOc
4cfGB6wcEIGcQT8Oql8gcV+EllEKun2rTNlJy94jzhxe/QET/kEtSqc3Jcesn2qaHMZvXXvg9UOd
x/s2Abmf6unxRypTt1a0jVaT63Qs5gQ1JxXdrni3gDH1ctcisa33TaGykwp+uFY9Ar9D4t2IuAgk
z5UN3rb+bzrujOy5kUbHKmqfqsrGW1DM++LkqNCzlQBoF2doqfJtcNANgaimP8VVIzuZPakOOjZH
d2P2xVCuzKAPURUMlCrUzi6HivrGJEny0J/AeNnFbkF9an1L1UezAYnSKao8qfL6/veG1etNZ3/x
ymPZsfUgGbewamc9lTKU1yCxMhfB9DiNrjYOjq7fQ1kUd6FjOOO4nzfj6qsDLnSyLbyVQESOE7ds
vQQLA1PGdLBfk+pkKQ8NAZ1++z2tH3Ik2W8P8moBIZmDBK9o8YQ6HxoBL8c4y8ms9npDXk0lcZrs
s9gSPb4eCw4ter5Ako+VA+zs0oDeoFzRtkN6UlntqHrnWHVg2bYLD+fK8Zb645o1lGDBmoR+c2RC
FsGyRtAdgLcCrFkAY6HgVn1X3jXwKG7xBq0aErsRUDrs/KUPzrVpqEqmpifFaoTiQHGq8dRs9k26
ccyvQl7IeMPjoJCIjB+e7otT3uPhrpskzU7mK2jHnUTL/SpiTkPcHOUVSfHHZuO0rQ3NQC1HMD0A
//J1aZ8F2UYG+LIh5bDoTEgOm66Gduf6nravt7felUvFyEzhvwAPhO9Y7oxOmwyjpCw76XhQWWXi
dC7K3o4ph/yQb92Zq8aw0dFSCZpnyxRn/WxQI2fY56mWnYbedjJrz/rZY428B7eVYBMqtgAZV69w
DA5VeqDNEa+CDn9hT7GoXZChoaeqMw4lmM6r6GAQ80i2Xg/X78OFJXF/n42s7RvclyMsAeqlBnET
NH0Qmfd5s9M8goDlQ9oCB26NbXGkk9auVVLWGFs/O1ny3I+PQzo6Wzn163Iybnuk4yQsGmJhdGRc
jiwtaClXlGQnxfTa/r7ITzH3EI4mKnXUIQWbteJM8/1A9nxHX5Fyr/90tnd7k16PFd8geo9wAuGS
DfEqOZtdaeaJLpOUnoxp35pPUXofNQ+K/HnbyvWRg/vFxgTsCYEoaiaXVvI85hAZGOkpIUH0oD12
dD9FQhb+X/EjgvAf9XlE+qBwx5Pz0k5dD2kL/t3yRNCDO1uhmj/o05PWu3b7JhjBs43Zu3qzLewt
Zq8mgznqGuxJ0aMy5J7a3Keb8l3ioy+CA9wvgMIAooJsB4LUxVFLjXhSzVZKTl37Kcnv9Vb0sTII
tEjDP0EvAXfxkn9pKO1qAJg6Oenm75E9k3KXRluJ++tgDg4XyA0LkEMg9VDAv1wZBHMlieoqO8nx
SzXmjpU9y/mDNO0q/belBNVJi++1o/7THgoXOZ/b2285gzhcCPDx/kHfOdp0rljwZ5520DWrTjFY
hqgOzMgWL+VyDv+/BdAGYXiwsrwuaTU29Thl1amac29kxzzB9Tx8uz2MNSPwuaDIQJJbNExczmFj
U+wFQ6pOpp6i9PG7MQ4Z3f2zDXAfQV4awml4nS8D3rgktKkIaU9oZcpy25FQNYq3SPtXBiJCC5Rx
kAFAn+1iM1A1L+QBStanVD5kaICgyQ4YZuf2SK4XHTeTiPsQVqNBfjlbem63DRCXyC+YIK7NcoOA
Fi7P/f+blcVQpJ6UvJJgRUuA8q6cCj1Qty1cJREwTRiIQAsiaAZEfuE89cpKsy6CiV6+mzXAMezA
UFzDmJ34GeTpU8DcoXKhEENUpykPZbkBY1idSNFHCcoO+NVltC5Tg+pqXHSncWC2U5hNAaXLSd4a
5roZFPdQwIHa1TJXAq6daJpipGha2ZN0EFC6oO2G+JvSOUh7Kx8S/THMP/rOSwZP3iJvWF6DYo6R
qRFgaDTsIBl9ebQgN4n0cIQMST21e116j4zMn5RvXba1K6+3/qUhMQtn962MNOgkSrMnVuKdp8nO
UD/rW4d4bSpFf56AZ6HBbNmXksyVXhRyzU6gwUhe0DZoe/OcdPvbG/MqrfQ1aahRgoUCrBcI3i/H
MvNi5BI0pk+Q+ajYp/k+dneR+cGSwHzPNFdO4Oa7gDZOJ+9KMoNdwfZVTyp/T2qDBMMRhHuGWR1T
SjxoI7joNUH3aWHjX+eXPt5V4x99gigytN2qvb0lw702R/A8eN8I1i6s/eXH1z14gxsi9Sep/zlA
j0XmW01Xa3sKCRVdYETA6maIn58tNSjCNXPMaH9Kuiy/G1lVHtrSasFgbttoWpAbb2M9RCBwHiiI
9UAkKWQoUVFG9uzSoNR2s273RY9YzqHWfWYiU/QiJYGNyJk4BInysHibd0Z9Asth/1FSp8LjwOGm
14CE3tM6n72p2b38l4F8T/m0PQXMB8do8pKtuOnr2X3rUxdzo4yDRJSo6k+82E10h+JGJX0i8xG3
rpDfCTv9zi7Cgj819eyo/B6yTan0WUM6AZrVCI8BZlDJx2y59MFsPdvwJvtlQM2E+hqQI9odV4KC
u4T/rQ8td+TSkcmupU8V9aFCY1NfBs8s9D6i56xzeN25EboC8B/zzhn+0GLXH63an41APaS/sji9
t4BsBUvXGG05vWXiB0smQJSISuDbQcq1fP22bYGGjwm+1TzkkvQrNfoH7T37aZK9YQdly05W/y37
ZyLTL7OagrwF7hP4dOGlzramWqV5JNDIJ64DadPNzQ8tsz+kLH6w01na2JdXiABhDdKhIDMFs5d4
6S+sZW1a9gacq6LmQMWeOr3zaknzTETkxkemPkHjoNsm9RXuZ7HHwNwgQloRbFxJtnEzrTUyIHcH
1snUsa1AyWKPvaH9E0xnQGzJPuKbJ63eiKBWHAseOl/6vpB4Qo/05WjBQVhorRT3J6I/VEoM9uSt
3MxV+UZM6LmJxekhSWMp8xixUyPvakxiUqK9MdkNcUDJXe1WEIJ1+Oewi/m32y7mqwh8Naci+ERG
FlWUZb8NiNjAmKYl/alWfTN3o12XPxZ7Kt0X0N1TnOhJanyJ/96wKoKoa6sQIBLNtFAXWVw0FpGi
Uu3g2ORf48EA9CF2tB+Sr6lBGh+oG0nP8nQEAXz/quWnvnOIp7iMbrwtV25uUcT5z0csvCvvIEGd
GNhOVt5zP0FXmMtTtXIHo36/Pd7VHST6v5AjtNA5vLBkx6OtVLWO+gdoKqoHqWXubQNXrGjYQCLW
EW1TwO9fCWxnJUreJUiaT6x5wH2cGO1Oz95a7a1t5j0b/ao61Y1j50jDoaVf2gNSDgF6J0Etprpr
iwjdd+W+KgOIptz+srWtffFlIpNw5pl63qoyNGOQCc/2SnOvI+E/PCfK95J62vwYkaD5zh7muzz7
vG34aovJKNIhrSqQh/DHy6RgayWc9Y3ahCh+2TSoDVfR4pd+eobSiS/zCHCerdT0dWCPxKDoosQK
ALyKFbkcaxp32qgZdRcm5Cmewsgm3qg9lcx00Ms2vYOuTDWOVR+oHEqJHjqSpP7P7VFfleYtfAKe
/Bp6G0FHhyTQ5SdUtZUkqc26sDeBcXAIcyfpRw594qSSAlknrmHiUn5Mp0PeHMzEa4pnhfydJ2Di
h+bJhh7t75g4KpTdyMaCLBOaX1+Gog/4plC6VK+CS531LYrUXah2iTdox4b8Zd2JTx/MsPdqtNVJ
cXW6xUQYGlTKkT1FNn9xEYN4nwCsh64mUNW6WnJvj6lrdM+3p/t6dy+siAjubHdXwGXnE7g+Q178
NdngMGZ69tB40AoxCMShaZAp+zIq3Kbfl/PbmKYb52t9wc/GuXClaKDR9RhYixDMpllS7kzCwNtV
uiaZDt1ceXLqarSGOqFT0O/fx+ao0R+MvQF06UeJF1V3GjQz7ewZ5T45LjdeFKuLIKR/UIPUQTi7
OBAVGIhSI5u7cEaCpo/3Y9S5+ZZy3poRROWos6ErG1TuCyO9ZaUtM6MuHCzyCcL6dk/NOUe3n72F
67p+IGG5odOOxJc4XKgDXC53p/YJg3QACweJ/TDSyI/HhzntPKbtlBh6Uxpi2XtZ3ZeF16kvQ/+i
jnd6v0+fm/ssmnZ1wY5z/ppAVB6FkR+pm/kcxXcwGgzNoRp2lelwgP7Af99s5bNW94m4bEViGEqq
S4qgaqSGNdsmCymR7ynXfcIhDZxML2lsOFqluYX1TLq/ERYqQfdhYX4i1nS69JmnqDgUuUPzQPno
Y89mtZdrkkewq2+fphWXLRoooTqOlDLIEBa+i8lZrBstZ2HiDsVDj8QhGV/UKRwMVy5/8s1yqdgY
F1EIVlNk7FGPQH7simMnhbPCMyHuw/4vY0DFgPHnpYhepmc+tg6igH2q/2PHMHwgctgy+iFBiCsS
Zpf7Z1SRNi91kILg9TCDVI0nvh0r1O22dYtEyLgYnPC0Jp4igDchfL00JVV2m8jTPIYASHi1ApE0
O3arZt/HGw1OK8fvwpD4+ZkLlAclbmsmjeHAdmZeOyy766ctQPBVBCUm7mw0iwDZ6jrcdx1Gw+l7
nH3W0UYcfD1bQBOJoy2hIdaApctBaEqfUxN0S2FVpdUu0Wt6z7g0edY8VSjlKLF3e6tfX4ZIUAB9
gNcacAigfL60N4MweqBKO4Zxau7ZUw6AfRR1fgG2MHC5tk6cbSFSrmcQKWBI16B/HDIQOGSXFgcN
cOpBUsYwt+zYB+sDIP2g/9kY1xcV2+W2U2QZrxmkmoUuw9JDTuhiTqxUx0QOjXlo88IKkAlWXC7V
1OshP7ofCaH7vDU6p5vKv4PVT346moMTF2PsA9scO0NLhwCZ/di36Jjv1BgdObenXwz26itFp6t4
TILHY7Gd0kFP7UZNptCuuWPbqSsVII7jlmfxINtkA1yberiY/1hbTH0HOQBdmRAQDk3lxZ2+17py
o+i+NiBQv4EC2AR9LNigL1d3wsu45xqdQhXFhOgt1bGNHgz1myS/3J65L4qj5dSBAAnULmCaAMBo
4cJoHoGDpOinMKmrIMl/SG1gkdrJmDs+tc9mPAa29Z5Y3GtG2U2mH2n2UsS7DDo8sgf5gHz4pX8v
U9OxBDJu3Igxr30R0HBfOVJ0ZCMRs5gGbpqFPTV8ChsaH1MdyXS7QdNsUuYbV9XakqIgaeHFBdpU
HOHL+Taq3lQ4YVM4W+wx1tq9UiRvt2d61QSgEphmJJNg6NKESbS+0zjGksgJYvlS1jEYad4YyHUC
QAAIUULDDSEwL8v21Kky5KY19CmsIlD3RfALu9iUmdeiMd9NROO1nnbDviRJ6xbT1PnGqBd3rG07
t2CZsuE/1hYQDxdTgawLADhLhpg851XdZvIU6p35pGPj5H3xBJDx7vbcrrh7PAkBTQdGHTjpZVEs
z03sDUOawhQixCUQenQu/bb9OW1h8NfOpWCUwuUCVShjGQBDBM1QGpXOYTdkf1pqeyX+cpAk9JTZ
PkELcis3dx1D4bF7ZnBxAhhTYtXiMQz2bMflzJXrX1p5yqVDWjuK9Usd/NtTubqBQFeEXWSg1Ayn
f7lPZzQiFQVKPWGR3ckgRlTkuwi6JM7AnBjvzVj7PYHhY5rjJ/D7Hboy3t/+gLVzAkYUtP4gGwkG
ejEjZ/EHz+RGRc/VHJpmPrutGtc7oqhb2nNXTJ+AV8smKnaC08rEU2NxHKc2IUWTmnjVm3Qv194w
eW3qKMyLCsPJXlVzh24mYOF3NUEfZ9946qzcA1/bIbmd0h/c2GdFc9cy9fX28K+TseLDAI1Ay5kM
3N9V45nSsbbU8WEjeTLqF+Qn3IT4CgRo39Q6SPUffCudtXZIMREoEwG0JlhELmdc0UCCQDV1xumJ
fRKpAaoihzLf4iVYO6QCb4VmL1AzgNZ0YUYp7TGX5jkcxyEHjiyTkZdoWtCGA8bMk9+353ElIkMk
DEQ1UjfYyEtiYJbU1B5ZLIVyxaRdldI3Kyc6OGZVdizKrNgVrWz6AwRhNjzwymzCMDrdNCAAQYq1
iA4KqVDlOoNhG0IVjW4EUPcLksl8/vfxIdsqmgQELOjrGJ8dkwm0SlpUVVPY0sA2/qBo6bZSSIFk
k6xTt9VHuuKGQOAkNogKFrOrXoA4qSWe2e0UmlLum0mMQiD02yxvQh+7JL2UNfLZ0enfR4gAXhR+
Bdn3ElajtDPaLCEIG7ZQ19XCiaDdwtdLtDgFQ7YBI15zB2g+AKYCWn8CZrPYnKAFMQur0aZwsk3f
7KunipeePmZBlBkHmh8z4reoRPFnPeW7cmbfCB6x0W/beJR0N0X2NZys3/386/YUrByZi69axLUQ
geCEpLjMxxhAN2s4KBn3OBD34LzeCKHXzsv5BCy2bWRh00o9XuexouVOV/aOosS/kUR3bOypjGPy
2w2TK5epYP9FS5eK5pyrW3sqY2g5zin8DpPCKN7VkeTbyWHIP3XDvz2Ra4dSNO0ocD3wQEsBqEie
6dCq1RyiyNvveWRNAdHwoMnUuTncNrWSNUZpH2OC5iHGBaraSz9XTUaXSHM9hxQCPsq3gv7JzV/s
ycq8dH5k7becvJf1PSs8VNv5Pct2t+2vDRXXJyrmANqhwLXw5pJFOg5yNMyqNtIdCEB+Wekc+3MH
/cXbltacAnJn8HHi0YW8/OVAlcRs7EnGvcFHt3hRX6vpSb2flRS41iBOtjbo6rjOrC02aDvOdUwq
Yw71hjsMXdKzlfpNH2+8vJS1M4cXPHo0UaRH0moRf7AJYWYMVtRQGzywdYDQy65D2/5etjX0K1Nn
rv1M3w+kdXn2u+28CG98+hypTkbvmu7QKJmTHWOIxyjzoz6e0toC04/5YGxp1awdWGTXoLsB1CGe
54t1jsZGGy09mkOgSSRHbdXnHr337kBb2bUTqI51aHR2K4v9F7kOYI2Qd0CqDZSqXxN4dvM0U1d3
JrpRQvODosNf6TwrBnwFmt2jV7zf3mIri45YAbSZiIiAk1nC6Snp4wlPGCkEo4Xty0kBjh1WpX7b
51vkUV9v6sVLGFUMXYOX+JK/ERN+Nq4sszk3TC6HlhmfjFwqvCpC/JePsuLOUytBnxEI0rElWTDP
RuHP+iwHfSsV+xiO7KVNx/JIjRT8O71B7y3EcIE5DDxQ0zR22tzuHzJFKz0rl9tjTSvLL9u+zp3Z
iOQPdYAuHRKYqo/iZfGcT1LyMiax5Uj5UHl5HycbXmpllwPSLJ5lyMShrrLY5XXPmizpSzWs+mPB
2odieragO4En8sYLcM0dnlta+iOQm1UNVJXUsDCDuS0BJJkRo7R+UlZ7OX00c/SWDKlLE3DjxUH2
Y4ruewiZmiP5fnsvrTwsREcjXjYSqFiR7r9c3x6lnda28SGSXHqdhpztFrLgCjCOM3FhQmznsy3E
SDGPdknVkOr3RvVotpVDEEsI5hdzhLThoyl5MlKD+XRkBngfWyfPhAh9lL38N2NFUI+QBpfeElsp
0452zGjUUJfIUSWDa9J046GyPp3/MbFcV2UA6jEvYCIdeleHghJASbcHsfIUUgEMtkXhFxJhV5tU
Hdt6tkqihd14GI2/nfbOHG3600dB8asB8Uxw2961s4E5IDmRYBdOYMkS0TFlbhO91ENslCAtn8Zi
L+Vb/FnX0wYZaclUAc1ADhE4ysstAn2PzqBoUwt5YjBnKhkarlE38G4PRRzfS18GDDd8magW4K8l
6SfpCogaEkMPWWA0zBnmI3HBy9bqH29yttXasjJv6N0S0sCAfoAHYXEz53QAl2ka66HRFMcG0Avi
leqw0aS+UppFoyEyEsh1A4h1lXppR1PiqtlhSFHdBp3MWpCGMLQ5ShM9lmOS+oY2W0FDubzntVm4
eW8mj6bKql2jQLeO6zTb2DBiYMtZBhgWWQrcwbihFjdGO2foDxlqPex8y/yAJGKj/eL6Xie726t5
7awBe8XOMAAZRCvWVS8Pmw10m3dyOCeeLqlO9csYA33aAv1dryPUOPCmRJAMHDFSlJdbMxFNKFNh
yHhqNfkOHViVo7Sq7SNJ0+5vj2jlvSVsiXOtotIDYMOlLRs3mqR3uhzK83va2e/qmPkQOaEUys6d
P5ip25udAyQxs2aAXHapoeyp5oClMSWAw5xazaNAOwy/b3/XFX0aqilA12Mji5lGVCuW4syDNwY6
+lMUREKOViYWOV3Pn+vmo2vmzwEELg0SYfmAbsxYctXsCdoQqCY9tc17JfET2Fcdo1R+q7O18Q68
Ps5An2iYKHhDpI+XTkMeOG/B4q2EMrkzi8rhU+WUnWu1SVDN30bi1NPHxkSsbQYEXuA4xFSIW+1y
IkYel3KGn4TFyzRAk6qJvKzKMyeWqEsYrnEps5zhsbGhmaI+JdyXIOseDeYhbvuNY/aVcrw8Z1Cd
QAOswAKjRXS5/62mogOfEi3kbWRDbAnMdQ3YFffD1HRhpdWSU1ckAjZHG5zIqow90eIS8HA+/N2Y
FeGdr74Ex13WETkB+LV429G2K4yYpFpoylDpTnyTfGdojOgsSEJRn+WPzJXumyyoTf+25esdgCk4
MyyulbN9KTFqqp2GKaA2ZCm9Ca32rMDD0i3sO0Kfu2TjGbSSBtbRVCpOA1JYOBBif5wZjCwiA3LS
GmFyrJIT+ErR4b4jYYaEGuFOyUpQyTqdrQZSvVFUX/ENMA13By4P0WiwRBNStYhIPPRGCEppJy1U
x9Z+8KgFm6HkgdnUTXPiKEFb+yqEWX7BTVStX+d7O6r3k/aQZoc4zn3bGje+69rbi8+Cs0cPkSXE
dS5nBAKxrMw0boREV/Zqd6hj9HzPsldWegAZqNvrvXLdQYAUTCPokNGw1ZZ90UMia1zVJzPscydq
ji36bEXaLZuCLHudEqd4avlDpR2SbLo35Y3YbiWQBac1Tj8SGVh/QDovx9rzEnl3ezBDpvocnbFG
BJGHY9a/5sPvvHkxv40+c8ox280Cnv0OnMw0bnS1iNtmcdQuPmERKEkJWBbGlJshBEJlEij0G5B+
yDI+WOw+QxP87fm+dneXA14cbNWS55KQ2QzxGjVcXoMdy6wndLZY1db7eXVpUXVAHIgoExnOxeTy
ks0JKzQzHJPanepvCeo5xr08O8O9VrEDkgUZqvmml0cPtH++Pc7rUALjPLO9mFXQNmVMYqoZ2uYu
rZ+rCFKXR77hPL5O6GLtABdQcUzQuooGlIXzQF1cL7tczV40ImGHNHkEitHYjAa0J5Vd1nh2JqM6
yRoVQIGUUVo9NJ08vqd1XDdg6yQs2o9Sl/5swEX0TmwbhEHI3JePWTGiyWqoJtBQ2fjP0PyTcuCa
hzQpoz2jmQTy1jmfLfCgADnpDTE3//RDn9Yuus2rwk1HuX2zwIL9oSUTaDln8TjHKZjNXaYWuN11
PpvGHe1j0geaViNrJ6dAYLmk1MQvZSR3OWX5TzZ3oJ1CI155N6oRGLDyVpdRy6DjO5f6iHtlagzo
nlDlwgUJMITsKtaYpUuNovrIzLGPvFyvCOT1uKI4HapuujuB19B6HlvE7n/krgJ7AHRPkVAA3nb6
bAvelc5YRHr5OMPXvffgxJwdDbDnI5XzvHHrNio8o8o49fTeghwUbxg5zpIaU4cj4dV5BuaGehAz
5J+GkXTQpC0GVL16RansHZl1Lf5Z2KCud6Rer5ogrTR0OU9FNahvkIjLj1MEDNJG6n3l5AlVAlA3
CYZ3YHYuXQ1uoC5RIFvygqb/5ww5vZj+JOa4EdgJ57zYkUjq4/eDZMgAenFx5gq9QHdmbGcvRNff
ScQeLZ4aGz5k5WyhFiPkjdBShKMtfn5+ZaryEGsjQSqoyNwB/OL8zrJHrx1O/3yG0REGSjbhoW10
blzaIWrE0Pye0xeWIR8VJ4GV3msR4L/pxtKsTtqZIRGUnA1oHBEDQp8RPUrsMyrf5vbt9kA2fr+2
iDGHtEaT5FTRF9ukn7ZEHNvo/xnNBsmi/x3CMmCLDTIY2Ln0ZUSnmwSFH4elfTDaIKS5PZaVbQxD
AgSIbJoQfb6cqzjVEG+Shr70Wn2c5mZfF0rj0D463Lazci0i047wCE9tjGvJRBM1NeqlkWmFcHvP
s0KdqNbBc2fcTSxkxXdQ/WwMbG2RUNAUzw+EIVCmvxwYuuTKCAlIO1T5q2zdgS/7vzGAgWA3AxOo
Ll8aijQAVBEP6Cmzj5r1NMfZhoG1KRNkNnjFGIJKZ7GNe52NeWtGUVgxxY3kJzJPTtoVQa+Csu9N
a6StVMVKpCgKL8iPo6MekuMLgzJYTlWlSYiI3YoJZJ+a16ffWv6tHqYDOHfHxuv7V7sKrOmbhISo
VjiRHehN7WZb0gzX2xJZGZGmF43JKBQsjlhVDbRC5zsJAblw1XYEJBGtVtlG640Y0KV3BbHqVx3C
QtlE+op4zhyFqU2lluh5+mKw/0fad/Y2boTr/iIC7OXrDIuoZlumbO9+Iey1zd45bL/+PjRwcCxK
EJFzs0kWQRIPOZzylqcgL4fUcDU5+WP6HUaCHeR2xK980RuVQQ1nH3qHP0URaXmcaxwPt6kElwbE
aWgTZo5svBr/FJRHBMqEdDtp4WFCmnB/790aFgoCSEsQ1YgAAS1O+FiTikKF3+Kpgd6ACQB2ZmeI
ki1fqvsT8CC5qxn9gMikD10ILAtnI8nXHOauv+jsTIICJQAygLYu9Xi4LkP9ppmiUxmNOkiWGhZz
W3BuqfhrhNXrzzrL4s0uElAHgcHX4tKELpOf5l2cnzQBJrAQ6iWov5Fcf5qmdAeFMVAKrfszfGvE
OdkBuwB5B864y8OmC6JMj/g0P9UiukpkMkgu7QPDLBjtZDjMaytfdG28+d//WriSkgtSomA8WTcz
foLMkCUqFvQscYzqqSee7r/ejWYINCr/9/1+Ut9f4/lpOUVJhPE4gertuwobeLYLAVZry00GqppP
u8htqwJbVabhUxtRqKbdf4Yb6TXARQo4ZbBLQ2VnyfbMmpTvAI7OT3NlWNnX47Hj3v3gIDAvK3as
/NeUHwbcL78HAe1ytKkKgTZRSqQh2iUFAt0g2071Gt37xpfAU+EC1ZS5ML4sPsZtKlSaGhcnAfpI
LZy+cFI5Q4n7LdlX6UFbyS6vYzVMwmyPgwYm0F/LBDdnLFZriAidQqDpkpOo487OzkG5xvS/AaBG
0GkgkwXPHLogS+HApqnbMYbty6lv32UZaAp/15tY2Zn157uyjO/Ih++g1yh7LSqAtd9VKzHcdfFM
xDkB6gMEQ2YG8xJPpujDUKGoK5+gyky65jmqIgKDnlLQ8NujBpcINX4wxpyonb+y1K7Py3lscFMg
6YlUEPWry+3VA98acgHGVoWDXL7L4lbiCiLxLkrkUnFqFRv5zcqWvrp8QRzCZTcri8DVFS2WyzET
gFGTIE2Mkwhx+M5NuV0lUzDnpDVAws2BgBgGOnO+9JYTm4wpsFl+apzG8Nt/ApV9CGoCzkRY2/d3
7PWpMb/Sr5EW107G6qCBA5ZxKmFIXrxCDFTZVCphp5rfDzI1xhcx/BsqMmZ2wzLwANa0P652y0xB
xS9DB2YSc7o4JtUiyaOJSxJ4SSVk+Cy65xH6TeOq1udVrCmj8YBuAKprs1S7JF5+u3AAtLYPkv5Z
58L4gYEGZ4oVeqb35/Pqw8GIEEBE9BPnsVDkWozCt1zVh7kM50OzUywFB96uLR4n+en+OFc39TwO
WsIzFhsx2JImLCtjmsYckyHiuxdapNkcjfQ/98e4Zgr/DAIaPZAgmLWftfPrRsnR44eM4yQ/t/aQ
/JX/5h3BQW5I/zL/MUlcpRxImuz6jAK4TIQngLpIPYuEGgpRUbjerwru3JxdFMn+54EWixXFBSEe
U0F+rl6y0SqgXxHL+z4VbViC33/3q9WC0pmKfSegDg/y3jIPlpN2QNtIVuEfD3mQ8hWVrPsDXCUO
ChBx6OuhCAuGK8DllwsFSmXoa0ND32vQJfHqAodk3Q/QWg612NYhKknBWpBPnRGuGfxebbh5ZOwF
WGfiikK3+HLkUIqCbgKBxtMKV2cbvjoYj/8HwtzPKLiUcCsgkl5uN98HrjOO8X5KFQKmYsH0nLRo
K8WO3EyuqiVm6ght4Pz3WZ2tGIDlQm4EJNHlu0koXrRAaQQeijJ0UiFmJ9Eyh2Js6AjxPwk1rfvj
XW1DiKei5gmCJ3rh0BZbJLCcGLVj00J5MVf2Tfw4Kp/++J+TZIyB2wZ7HChDtAYWi3402kCCy2bq
qYCuDFJHkjWPmuu1eDnCvO1+7fOUxXEVi3XqdXoCDehjpucUuq/crER4QpN7ZdKuG6F4I2321AXv
BqgIY/GVYlGLWaPIiddITwOjLYeczgr6Eyft5VywFAQTfsa7BaAttWLHzUhymZlF/TSUezWEbk1h
//fPiB0BZDWeC1qki89YixnrRURSnurDkxXnKQiXsAKyAOx8vz/SlRYeagQIi0EcBB0K+36p1Vkm
cVu2UZV5qCSPUHcugvJL7lnEURZyxZfWAi1shlo77SVNa95GcRhVODj6/UEVWvhB6JwRYzc1XPoP
PEdWrWyg6wbC4vkWUwEK9hgEVZt5SbEb8hHuNBwJJ9kN+MgU089CsIHhzskYgLVwDgdEXP3K1XZ9
9GKGVADCUa4BAXlZs1H4iOuzKZ1FZyEENHSwZ5PXhL9vjAHwPipPAJ7DTmQZyJVgoQRw9so8nS9L
B0F0QCGEaKwsq1sfG3GANntXCsg7l+mQ4Q9aPtZl7vno9T8YXC2+AVpRP3ElYzScn48IfKfqRBy0
EjNbNkJIRCT3UGlXcXw6rZ7B/bSB+SSqS6HRhCtPeH3FQ9cNIB50i1B0QNVvPuB+bf3W18ag1LXO
40uqI8YM66in1fRUBV9tbPeFLRqnvnNjMXrmQoNULDTHxgtYSOEoE/imxFkwMyIluohrdnM/H+Gi
8jM/G65fxIciJm9Z6uInvoJwX917HKSHA8Eu/Q/40UK16gTnGepPmzFvrESpQEC3Iy5y/S51oPaX
ZxXhCpq9DcYbehQIXYvUVhUrzDZp+M1g5qI/wEjYwn/N6gMMPSI0IgwAB2Evqo4tKUqL0yyOR3xY
vnGy3SiHqmxgLPcv5wsrPEZfWQc9qQ81fjPQpkaB7f4RcX0aA2E941eAEZmBqYvTEUdBG3eC0ntZ
1eckVzvV4lnK23IcfTdyNbtg6J8d45KVjOrnIlnMN9Jk6JHMNycCvsU1IES+CrS83nvK8OorgMXx
dhG4RX4aixMfPUoaifwXY3iJOIkiPC8NwSofpA/VFblttuefY82MdZh5HAdYmwVUER7CBum2K+9k
3VZUUziMkWYKwxNMTUorehQNW4tbUtZkOBSqA6BmJZ2NL9Ew70/odVUCNw3qWtiGOlhn0LS+XOS5
0vSaX3O9xyeQC4C+aS0/GDJM2KgmO+F0YBXANZGpPSkUjjfBs6odqnogWuzoxywkYbJW7JPmO3s5
1b+faJH0DDXw82Po914HxQTB7iso5T0mBvTfW1oakEVT92Ngyqjf7lVXDd+7Fz8kNfeo8GBSvnGd
qRXU1zdYjIcxtCbNFLNDLuNyMGEaIvmbJK2wcuAdsIPqVbjS570KelAhBJEMcjlo7IEbuci8E1GL
5DLvEy/2OcUdgAKm9TToZg+0z8peuDqn56GATkEwCdgUOA+XX67R4Y+Oil4CawSU6XArMirqbUzv
L5CfYPTic2AYbLSZVjGnb8swDiLvZaaJTQGV3YHb5IFciLTkIz9xhEotFFqMGmrpaSvXzpQyVtNU
TiMdzdoRKPWuAniQcFOklzQHN3ekuT/CpcAPtb4zhzJqYidmrIOSDgdvaTKgZA56muSLz1UpGfiQ
EJfqaKaOTUpKNo05BbW9x5kERFJkA8vZv6cGF/s2m/JQogATdH+jIoZKOl+PGrdyDFxHAPOhizYm
oCg4BfD75ZyzsU5KKQjnYOjY2n1jo6zS94TZTWe1+Yu8az4BlAGOZuVb/0gULr4CIMUovaMggfrh
Uo46QMTEDypqZllI08/ajMymtDqzDp3MCuQNq3dFRTtgU7bwgIYkwGB2EuUtaIUGZPhTZESbjbUn
KK1/Z1vNqraSDZihXpPsoB/ELSB+wVeVkBryNh+1BLQvid/6fQ7HGR9SFxAVPKSZQYQN/+7rDmwJ
5Fc9oeHwjisjqr12crrcilO3VUkXrOB/bk06+sczBg+zD2WTeSP8uocVDuSxsGrByAfcS+k7W5K+
RvnJAKY/580aSoa1qXabvnUM9l6V3Uo2Op83i6mfz8aZ1Q3N3CveBZbhUPCwJ/ck3Wmal5I96q2j
nPn0zDM7W2ux3BwNctY4PqDxBATS5cuOqPfkRi5ju8GWbxNAipH47KFvNkF/XKMs/UCnLl8Nhwf6
/wA4AuQHvfrLwfIkayMjUKDESdVTA4hfcX5KT62dQilu/7lnG52Ou7300ipUO4TwYATFJl5d2zc+
8MVjLDPTXjQmrYfihVcR1zSIO5jcR0I+E6ugzYYjbm13pg0gR0VktLmOBzMkistZbmjv3JEGJmor
0seDcnxrc8rEnTeYpLOLTWYdFMJDTd0KSmszbZjz1jgPOm9J/9QnAemCIwdb3zH2ErImEuokoro5
bCvngCbEQTiFNCMBZHweUxcNxfZR/YYqreliM+E/gKfWbiAwXiOVk+5fv+EQNZj6sTaF5yY348fO
d6vjKd+XrVW8aHZBWzwu909/V2IC+zQCo/vekezxNDS02PtbjWSO4IT24bHQnZB+HXi3tZ3S/jKI
YhbExSqn/LayDtA8o1GyGcyYAZBIfap88Na0Gx4q0j0/6FZIzdy2DKrS0CxtgEXf3IrAFZRAixba
ErBys1FDdG3FgQCtAVFxAngtgX/L+97ZYGefAFCyLA2lzuRgPAW7MicBedK3mZWQv71dko6CKIiU
DHqiJrQpjC9tJ7oyWhoZKZ3jY2gWA3HVCD0rRAxQfn4CNvPU++anQnuik6qn+3f+I3O2r9XuWJnK
y4PYWR15Dizs6MzLqeRy5pO/Lc+aBwcsqyefvY372+KefMvpCbSBYcBy7HoTBkyWy7bnAu4lVHFC
k+rMjdzI1o4poVYLKBkNAeiCXwbBGokh1TKZHfVdq9w890RyeZJ/f/am+LD5PPevikRIuDXR0nf1
02AFW5mEG1J/qT1xtioRyQTw54ES+LoH8Mag0j9ES54mEbu2fSf+0qjhxkcZYo/EegbFxKrMxNwX
dkcl+tpBD5Fq28T8ZgJs6zY1cbfSgU5Px8jmiXCqzyFJiZfh+wq0Ox5d/M92TyBq3xOCkgOexQwo
Zn+jfh4VUhKq44diJjj6Fpr5x+TYKjnm+EfB2mXERtjzyqXW5tO3io/eRjWSZEQmvRmVlpFax80r
Tb9k56HYHRnFm1Yp1WhqOlFjaV7pGI+CsIONlZmcv1wIXGHl7/09bbfl4dPZgA5Skk9+AwDVZtLs
rZNuC3IyPoOchN+ROb759ll7fC/s8swKM98WLYlNbDSeDNZAxw2RnK3L5SasDnQaWozmh6NIHKp8
vif0BOrWCYAtsmVm01CySQmm9p8N/LN7TFH+fmh2qVUnhGxcCxpfpmFaGg0s8RFcCzN5KMlmpD7m
5vsrJImDMHt3/nzLHl7gu/0UHuJ3Mx/sacNjM7D0sFXx/vdDpp/zanmszv3GWTVxFkNaXFgjhDaE
RtI7T0CfejQLzRJ9+idw+cYyXkbf1Oa1d3/Mq8QINwV4AqgJiCgeaUuR8BTME9GXgXwbaXNm7AVR
QFCaamh1/vf9kX5SncXbAWMIJhfYpyDULHOwPOzEMg2D3tMHM4peIwmrFG7DWm8X3SZUHQaihGRG
CAcVEgsP0UgmhYaQlOBpmll+jK8M2B4kQuLQjKdtXT41lcOXzyuPOYdiy8ecrQ1QCoKSDQLky7ut
S9Asr5MCGRuYoFJjSRDzA/ssKyXS8e+DbqucAUcFCMTDPqU4+umfjNuM2nscAtZYbgvwxaS864gK
ulwYmDq/tkrmB7j3gIs8R43zTkJZofekZ+6h2qYN9lAD+V3Ey/6bqrrH6WDkFAp2HaavNfm1XPoa
bKyD0QDmJf5ETwbybZczpEZpkhWNCB8tp/0ETS48iprbFDZ+VVa4SQ/DWXEmayT9Ghr21g5B0wSM
Ggid4K9lY0tKVKhXacg64RKFnawzrptATkymBzVTZOQNrDBaE4nHKCEpraKKtGktgPU66ky1fCa2
30BgCP/urxnpOvjCjCDygmiOAkNLcfFJ+CnhCqFPBi8VIQtOBYYa4zaVyMDQQA6BG4LxI6SaEnOm
IcT6KZ7+Qau9kp7gAFumb3DpSHEpKdVHio5PTsTx1ZgKq6kPhfQNWBoFOzkSP0BXSUCdGNAwpBCY
HRs3RkKtroStN04EvAsKeOgyIGpevkuhxLzWS/HglSmN1a/uOS9CIr0nz9L5/qzd/pj/O9Ly7Kk0
IahFESPFriFTlMTD4GMctolIeXy9v1HoxBMt+5UTT7q1f4BAmnvsUP24EqzR0dJOEDYO6NWQBPop
RB2t0aoh+fwcbaf9YJDOhduzTJU3MXTT0PFLxHMKSdERHDZIJRoqQnUfaN+hP/AM2g74yBOA4a4e
ONwWSWanHlPdZOXGWIPGXZcJsOhnYpEAviC83haBd8slZTZ2cu/JnZ+ipI2jaIjalHITMpr7n+fW
mv491OIc7EcfJn4MlSvekd4AI6o0U0MMxGWQxrYneWW060IZDhX0fGarVtBfwSa5PFTqqm8kTsKb
pZCdnFoqyKGZQrMjdNgEeLdZ5qmVfg7ZAQqBlDGztfrpLQY+tE8e43wryQcDUht+SvJt1LhKEBAg
rEFt8uFV9JcZXlrsfBX1yX9t+NaUByP8nJKNlG/GxA6TRzmAQ3JPal/Z9/ID3xzjYeOnKzjDa+22
+R3RbQKsY26KXBkDpUpd8ToqVONZCknLueqWi+AsQEGPUPm34hHWbNGf9qX9rkZwR5Ai24Y3Qb7+
CJ3+nNZrGs3XRbyfB4L6OGyXUBFe3nW1qmYGxOSx101OsXyNRxbekUF0BQ0R7vMQbvKKlFuYA0AT
sUIMDoOciNbbILa1tX7RrWwOswM9cIhoo1yxrCiqE+M1ucLDDLWpvw9sVz8CVFXVtLVUr3hSbPhg
yGK3svBuDzu3bVF+g3/Oz3Hxq0oAXVapaxKs8yTZNMGT1j7Hn1kgOVJm5SDS8XslRJOTykrprnVl
bh21s53I/wy9qKHqZR7V8oj10BtHjqGPS4bRNJTdWJrCGln0Gtszf2ugNBDnwfMIx+7lBksYoJDT
XLDFxS3FdEho+yCPTpttx3GvFWfA9+4fILfOWQDr4QaCwBIafdLlgGPIJ34312Nb5RM6Defybz7R
7my01UrIdutQhLISVgwQU/DeXkxjL7SNJI/J6LV8J1kJ79dmF0FGtCt7Y+WdhDkEXwZfqoxrHqrW
iBKXQo+KOoL9WmaDx4qdPP1NfVwL5ggvd0v3zYR/VCGwnLgzDMbkZef+hN4aG71d9FTRXEKXcxll
1ILE8A2xW8OTNMs54qa8P8J8fSzfDl1+XC0AF2A2F9dLUCSlHA9wlMh7cCJZTxVk3YG6gfLFykTe
KCGhQQaPXhVCASIwhIuPJvRNLfmgKXqqo/DE34IACvDo82RirxnE+IAJLRTqabnPDaQkpH0P/uWA
wjRErg7dS7xGFrwRjFw+z2JyuXZq+XRCMFIkhtIh96oMV2AKDE/4EklrI2joy9ZCVXnG2OnHmdsO
Tm3PxIj4MhzySC9nUPS//z1ubFqQE9CnA93GmJ01F3tIGXkgtbt69ND2HLZ5KQEylFQyeoPgq9Qx
aNe+noV2x2e1I5elvPH7ZE2i8sYtcfkQ87r8dUJCWTXqgkofkHDEhpvmFELrnUw7myngRNn+H22k
4FqltHzJTHgcJLaio7VHlTWlceE6Jrl8kvkk+PUkDAActAo0hG6Vye3lgRaSoxUbOaGqyQ/bQ4wW
6njUAjdqdykVHZ6OH5q0dmNcH9uXT7FYuvB66KtEMDAfIkGQLwol6TsrchuNjqiWZAmRp0fBeGXG
Z9zZanSCCzTg51X7lClshbr3s+kvtyweBihcZNaIx5CQXU4J148JA2EfU4ICoYayp7HRnrX8b2tA
3hWKv7aS2l3ncHaWgA0PmRtb0kktniVhy8VEyl4RZoSNja4rP+20EmXJ9tAmblnTYOWYvjFtgH4h
owCYGZrLP8jbXx8vEaRRqcdh9Jj4lHMNSY2jXAuEtWgOwR25XGES3VgrF8MtvlLVBEgFYwwnYWI4
XSNy/sTmVqpQoHz56huMltHL/f16fUJDv+N/X3EZxAJkmRlp0o9eGNQAe4RmPYab/78hFsm3DG3v
UUwxRMYimtcfaJ78HwZAfoGAEFhEfK7LBWVoRROw+TPpCWqxyJGaYmUDXd/XmKVfIyyWbCrpTAIS
cPQi8S8nJiZyXRKhHHr/Pa7Dj8tRFmdFw7Ey0OaJUuBSqjNk1T5CntygRvpPaVa24dorLZIlnxOH
Io6E0eMnWC9J//pOAVvWX7meby6vXxO3WNJNquRqlfKjh2AI+WiA8qwqftyftptjzBDpGYOHU2Xx
+eUoY+ho4U18ZMS69Bmytc7wzbn6NcLi86MNWymxhrcw6jeles1za9VD/OZRg8efiTAwO1lGhDAO
VWCHHk2eKI7/xDgymTHQYGg+WcW3lpAgh/f7ceXr3HwvQGqg3gMNACgOX24cuYLAG9gik1dXBz85
1u2jwK1JMK6NsVgBrGiFqGjSyYv1j4J1xBC33Cr/bm2QRSgkG6mf8kY8eSkQs5LkdqVgVSBE319o
N7/RrBIFrAGSoOU30ieOGxhfT15XPsnBc59Xe748+woYPR1uBX+NqnRzYaMfi4LP7NC0lINo5T4I
szHHeOJXwZ1q2bv/Pms/f57VX9dbEPUyV3YFPk32N9HPKrdCDLn182GSgIwK2oG8say61rEIxn2r
Tp6mFm9SWL8ZxX+WwgXfEvQacEAAGAAIfhFt9kk3TRW0MD1UTokxukx5KUbz/jTdCrQhaYCUEJZr
QBAtwwBeizOxYDhg+hjca9obEDWHJa6B+p/cy5UPqk0T+TSTJibs1NEwoBAiaOijDp3sEygDpHaV
FtMaZeL6ugChFa16NLUBn0WB+fLzQUKsTZmYw4eJ0dT/05J6fEChK5RWqJc36g3zQHhz9HfAol1m
cWNpRFLJFwiDMpMHOw/C1MomHfap8SxVpnyoZCdvAQ8j6GGtTP31xsbQYNpIIETClWsJye3jtOcS
HIVenILmCSe9Dlp+iiN2roxWorCNTEnd+e3bmZseodrb6yuhxTW5CnTT3w+wmOQpg5cE5A0HT45c
nQdKK6HMEf/VLwygE4AGKzI4W/Fz2E2WEr5Bb21lAuYFfBksX4y/LDEho01hYYxMpjaZZo5QMTwB
rVb7Vocy14txaELCNsXayXN90mFUDWBQVF6gPLZcWumA1LAX09GDG1iqWFVhKUgcYjcud9maE92t
ZawBZghcxow8ledT5NcphA/PFX4vj14lOVHrcL41uvyr0a6UMm/UQUB1mNFq8FGG2ucSQK/FSVCD
qMZ7/tOI/CebO7L+d2aiMhgW771PgslEfgEknrEd5ZXQ/sZLqpC3VlHFmtk6yzIFxzgG9CEGT0fb
IGl/VP13fqf9Zw0nOCGBgAflc4RBIIcv5hKNgqyuUo33amS3gjWeouGpFd+DGSPmGGsMx2sE/zwc
eDiYUPTU8AkvP11V8mLdQ23UY7SHi9WmfCwzWlZAzhpmmO2GyepQoYaZnoktKpb4rFJsFWstthuL
FeK00CuYOaf4tIstqrUCPw5Yrl7Ntr0TiXYLsVpHT/a6toJJv3ETaBBVRJsV0P0fAtnlCxdc1hSZ
P4me0lp8/ZLEjjaQkKM1QKuAP8IP0xTNcvDuHwLXNS6ogeH6ByRx7nAt44BAzkcQ0WvJMwQIy1sF
YCE9/1ytAWRvlG4A+UUhG2K44Aah1XT5dnDpMAK/m3hv9JvJSnH0/QmStgxJXPIG6adI3Be6MW4i
A+5GcAERj00z1iu3zfWJj4dARAp6NpQUEGZdPkSdwraE40TegylinM6daUsvXu9P6LwNLg9VHRcZ
DjjsR4hpLAUnNIjg8EVTid6QeBCnIxGTVy6umyMAFQvcAPoCV1zjpBAjJWelCE94sChxSyrNGij2
xkShcwvOEaqAc2dmEfMGuhjIrBYlT5IBQ+g2HeBVq5nPjRWP+GLGxc7dx7mHffk5YoVvp5HPZE+q
3djYsF6l/D5paHwCckbds5EyjYhrkfb1cQkRNGSE8IOaQ21+cbAITB74FHIT3tiZeWhG6W7YyW6k
rBQ/5ilarIOLYRZrLW7lLGDw7UM7l02WwQCXgCLzezvMWLOVTXyj7AUeKHTo4VUDGIK8rFJwDcg6
Re8bnmRKJHfyfTaYkzPR4Mw9tG73qjjNOYZusUI05QAHSjW3QfEKGGXudCr/pqRu4ajnBYrjf93f
DtcHKFS+IfqJ2G5Wp5UX35hvhyArwtD3pgqI2n2rZW4hAwILrQCWprammvfHu94cGA/1c3R0QIbB
JrxcUxkQoclUG74nAysdq0ipV86Q6+8KKQmcYIDtyDwP8tDlALIPseuu4WUvIYAn5uh8UEUj0NdO
1Ad1jTZ3vVYx2KzUwUMrREdD7nKwepSg9wPQiZeET2K275g5clThyMpavWbZY0v8Hmee1V9xUtYW
hdj5iuy1sAMqH/TvLjtDUo4MudV4447p21URlOuL53LIxc1q6GOXN4h+vej7rUlfCm7L9JUr9cZa
QOCAmw00VgB0f86fX28V8FUJbyNJ8WQVWrAK5HL6zf3VdmN1g6QPbvmcvoDctzgneejTt3CRUzyw
BvTqmPnb6T1MHcNcE3e+EWEauLlwWuLiAiBuKSKKZE8RffDivBGovPestEWv2/AhDbJ3GRg8lRQx
eR4rR4qc+694A990OfJibehxH6hpqChe+Q8qjrUni66Ku5PBMyAH6POP/scwKO/vIIFuAMD43K+k
KT84gMuTFO7FaMMZ4NwiE/2BG/36jE2h6YPRN5ynw4B8APxS8/SPmnPq6FEpiC+U2176U0waQXsq
K+yEPcFmJDIGEvElKUVg2Q9KXJMY05RuG3mTxHugUrL8odNpN7gwuAHjw6u5YzhZ8G5Pv6B/tjKH
8z698wry4lQay2JsS7XmPMCav6XWFeHql7nMOKCuUz5xLmqjHfNWBp1/6L1BF4dHGmZamBoYNGc4
8J+TlDeDR1U6oZ9eVDUpuZOYr5EMbmyI399qWTOpYIkEX4eS8xSRVo3t6xQIcYN9dTuQ2Szpq6pd
9s8n/zSFTDJJzAo2SiuvPd8oF6+NdYIYEz1pkHpQtF8c0ApfDKrqi75XvRgR0SH50H3wtP2oMrM2
njmekXXl/KupntcmiCyIlWBvivDy8vwcofXO+QxLtEk3Svs68NBr3PXPgUCASev3nHv/Ha+uBSRF
aLYjM1HRkYC49uVwGQ8VZUPlfKQK6LG9lPmO03GbH421JXRjLg0UBxFa4G+QnJgrCL+2XqFXMBPK
E86r4Mp7jI2t6lsiHXT4ef9rKbTAyv4/p9Lzu82pH6juuCGWqCBBKBLWVQrnpYHFypdC3fHBQ9mS
0LCZ4egpVYdj9AcF7L5zmjU67dWNMQ+Ov4Aog3wToFeX75vHUAmBmSLnFcJDJ0BIsshXjoLr9jF+
PJQcQYABWRD1y8VSEUo/GEbGwrOoH3H90Sx2peSp5N5UGZYKuc3RzIKFN/WDl1z6o++kieJlx3Kr
iDsltqCduXLAXweP8wsrWLoIxRHy/7SZf31kWNbXReRr4XninsLWHaonuT8Pw2uDSwWU3YKK1YsI
1qrUvHUisMbwHZvI9BL375pGO+AAIfgJfzlSpl9cTyP4l06F3asHtJq7Hunrat3qKnSYH3h2MEUy
B6ODpbBXoJU+yHFdcIbXm28Kdvoma1QjEHWeGMyjqS7BnMSpAjriyIEdSfB9f/v9FOMXRwxMtsAg
m6EvaHAuglqt7SFDVSnhGXKwpHyEi1hrhiDSuv07FOT696kFsaV5mcqDUP1py5IAuofQ+6MoQK0j
UEIwFTuTSW7rLQXOGwQY2Sq49+lUnTODAjLNqycEyZEFiQResUA+BgRUcPy9oVMDQimu+lpOdDpG
LvMhPAEzZbPYhqrtp3b06eNu89oD2BVIrjMicagSm+F7H5ix/3l/Iq4RCBBww/yLgCBD6hq0usv9
komhrAWjjMU8HVD3igBQfWTAzSl1sKmATDlEgC+mpHjWwV/gNor/DNJrd2pVytbgQNcQmvlZANMB
fM9AkLQEg47oBefTGEfnFmlF6Y6Cmb5jKqsvJbbHZCBl4tUBFQVg+7bzqQxidTx7jpMyiCwxtTmI
ytA8sYTutV/rVtzY9WA64g8sWhzZiBUXE1XGFUD0WXQOXe4Nsvf+YxNv+G9YmwdHH9VWZESA33L/
pq8s+RvzB0BluScwQ1aSl+tgDpM0A0rRl5+FjZeaMMUwqHXb19E5HR+NZ6xTZZ+dEUay8YmbeeuT
DaIOgrvJ5HWneta6leP9mvaAB4DH6cwl4Gch28VERPCYqYWQi89wwh062ky00Gjx1fivhcWNu77K
oerTkZodcXly9Wko7Cqwep0UH8FDohx8Djee3cC84NTWVHm8v6CvkrvF0y3O/3oIm0manw7tF1AG
YmCaCpx1oBAUJx9w0Na8P951CwDMFvgRSmC5qChJLI37qnpiI/S0s3Ms7svQVN9532KxWfG74uD7
NvZy5PH1RpBIeC5iOlVwMFgJmOZ3ujzMZpt75LTwDkZF/mppqmU7+HGSn3P+28Axj/Ry5SXnQPN6
BNSN5+scqiSLWRX8KE7UoM7Pne6yp2En2e3O2CIkD+pNYco7jq2ssvkOXQ4I1Q307ADkBe16cT5D
YqXlJCkszn79DZjs0L50xX/lBUAWD76cP6LPaK0bi3fyjSwQ264tzrhy4BkuTiSPPbmxhBduDbpx
XSdbjLUIGcquilNlaoqz9q+HkgHoarsw3CfxC9c+qG8NozDMTAvr/lf7yUmWk4gWDare0O0QoBdx
eWTFrJJyI9LKcwjS3YR7BoZpudtxdtnRUNp3jZklFv8ofVfQPEIY3yYQ7dhwT4Gx55S/kRADCkYq
yGwWRIUweQwBAZrmG02DZMYLa9wJtjON20UgUG5HXGBwCxsRTsS0YP+Psy/tbZxHtv5FArQvX7Xa
lrc4dpb+IiTdifZ9169/DzP3Ymxar4VcPINneqYBl0gWyWLVqXOevSVtq3uPQLIURy9xQkRdtCxe
AUWfIOz78hKEpiT9ybOduKTzcX92wAR6xpD3BYTzTuwtyWqP8bSpvPh1ow/Dc4VOx/DEQlFnXGdP
8unx8tzXR8DegX0rEwYbwuJHOQXaIYSRZevyInjo89HB8d6tg8oJ2j26VM3qxJ0kq9C1OEZY8k8u
HWZhA8wNVyMBGPYAqmv0BijqzhO4vikv0mQWnt4PqhMPgploUJX+CBtDqpdavaT7VxaGjEIt3j6g
2EAO/9YjE01ovLIdy0tnCoOd43WfgSuQ4y31u3xpkVhFJ66VMYbHmklmcaHdglZANKZTwkP12AXL
EaF++igjvbF4QMsjdHPGRqVCvc2oEmPyjfo4fGWFMYBrrl0XxSc6ldppB+B/la7kT742OmaFElSB
cO6YL+SS7jtxEHsD14qHJIp4yImT4V/F4dzAh+rUSWhhFXQWXSxJ9Rqlhl/aVTwaQg9CBocFO0pg
x++jdBpEU+yfhS8FeQ/J7CMj0/R6ApzR0tJVBAWRWtXFao1S7sSbLKJ33oiUFQjdA8VtOTPXbPyf
UrN0m/wglW+PjdtRUGcvVyYFKDXl6gKCgVAzlelZUHagqtambf09fSILjUe452RfeaL775O6jiKb
UxxvNBR1VUfQPt/wrDOao2xGzarPHG06JuxWZEDGZ1eeEZwk4ZAflT/hSQDFi/Dq9wECBT0aLf8g
/m08S8m3CVQHXgfGrRxQi8vak4I4+KuMHCidM+FLrDl1fIg5e2JWXmzzklHtczxTiv0YFWDkKg2w
QU0Osp4BfiXYMOjAlA3IV1fbukRtzuY6Y+yPwSeoikqNx0sU/zn2yDEGSyyd95lZOAV6BsgFTUSE
6GzGWOVCXDNKdWHRCJ7V31At0uXn7CQ5+EY06yw8BmcCxBt7dBeakLFyCj+sLvxT/OK7nXSa3sVd
rxp1DcbF92lc41zPTaiF5hLeF/zz42Ptp+ZDu49MYFCo/BIsFJXakBI+69MU49Xc8kN+qo3Bzcxq
snkZMaEL3iU0cIJZYY1e2fabfS3QJGSWeKjvm39sZGh/lVWaproE+oG8s6AV5+nA1mqlgUYtDZIY
mLP4ALonzumnrWc0Jjg09z6vt5/RUweHQGe5t8TSfF/7JGsIyhdIrQFTA8peamP3Y6KlSlhfIEMU
DLgUv+VcM9QsWbX8lmVLA0Qr+0r5dSwLq7gbEOlDjx0R/61Vle1SKZS86sKJFhrB2pdhQBf/n8D1
u2d5CYt5n58mY1QJ66OKUPZOPaIUeSQ5mai+BHhz1V9Bw9tys6vyV6RaxWI1RX+lDvSMgGH4G3QJ
ZslSs8Zd5pH6AJIzuzo9IQca9Gwe1xcxXicc4aEA9UMM3Wd3kTUMv3TnoldDpVwUxRJhTEUMlY3X
HIivIzB7DwvX+8yDETccntUIJVD7udsHciazntz4Pz4T1e+ldE6klXRIY1RElYs8umXrMIWtjDoA
GHh9l2AVC6xmeB9QzBsdNlyA9M68VMgHKYgG8TlIz1G3U6n6ydjJmF8FB14b7AcbUgoc7hi0PyTQ
aSkMBtRRKgAoFTqvjwn605NNJhmPz4e5VUZQilIiqFMRd1BBaes1clFKDVZZREW6tL3gZcr/evUG
CY9fSzjBo1BzU4BVQkpXpB9GZRHHkNQNmksESu+/OPYZpFDwSEaCC6mVx+OaifFhDFlBVKmgFoy8
4K37BkrdDflUNhehd1XuTf1mOh54c5tDltx3BAm8pr5V1vGGjxceS3OR5I1paudwcpEWIVhNL9Vf
7jMWBEMYTRGMVI2qQ4bbqPVWNPNnWXKGfS0CZR/GkCxz1aUQffYIuZ4Cal91IhSRWK5uLh4YWnoz
5nclg7RNhBTbUwMF99YArT3LGUq3Us5at+BZszetBhreH7JxHJnUCmjC5OVM0zaXFmqwaeEWoiWW
hjfsikayKi0yak4fQfbiyeeFtb/PZyLpemWZWoAxQ8tKjUriJapBgkX0ypTUSMFXyiL1+xXX5tR8
ZOXfdHyuW5fX1v74CqTc8L7wGcQMfa7hpcmJyAMIAH1Q11QQh61Q5jjXuvjPuOtAXmAPKnlYjP0m
s6YPJndjca0ERvjGHVQo6hVLETC5ku6+AIV7vCmA/sLGu90EvByHAl+n9YV7Ayrw2OM93fBgyWIt
NnQjKxMdr3ZQ6KsHe3Q9vXK8BMw00VeDAG1TVTprhm+MM+wgNScNhhI6qPl0v25TxbFA0AX/+5Hk
iLq6aAqv5LVIwjRBHnlEhzJag1K3LJAM941FdolZ1wCPKKGEh4vQLCGtksWBBHjHBeJgRo64M/D2
WWRGykLcNXeuAmoHuDM4zIl64e2gkizplKLt6ou64Q69n4Buz8qMqD0kS8A+ckLfrfGVJSos4aa+
0JIAlpoMeJ8+YyTbr8vXBV8mvvrICuXLvhBxnQicxgWv0gvzKX9H5SrrbV7YypnO5utgV3vmY5sz
KQZgiMFrif4yCaLV1PnR9qEvKp0EoE0TWBE2aFy8S8Lv1wlLRFiEQQZNBE5v10mrpLRPI6a+JP1r
qIBvqHsCySg4/ATE5303/F/GdGWOWqw+DJJyYrz6UmZfLaQEc/WziMOFk3d24oAnxd2Hpw564W7H
hBgomhoZY2o1IwZqFmQASfxrMD+2LDSncKyxwFjiPr81UnBDy4xR1F58D0x/kj40wEgt8VHMXaXI
N2pIARGY7F3tWYknrc3ErL0o3CmUjTxxmX4DyRQTzey+COIsNKkwtZ2CjlfoN9Mb78hGaL/I40Jy
ZmaTARGMrghIzgLuSKeVPaFUu5jN28uAdPHE7Rp06z729pnLgvASkEocWqOAWr2dz3ES6yKd2vYi
gDQMl2RTuF67Suqj6NmPLdFHEzIioPhAZg0AQbwvaI7eLmk9KPfy7RnscXyfboqe3QWRBhr75imC
IFW8hLWhJ+8/BgHxIoUSyG5RriKHLB81ldqeGR4v7U45d2K9sK9mTRCwAGk9QKGbdnl2SrJYCzvQ
eyA7ygeAKfxyU/0MAsRShJaIJKqpYErWAiZLwwrkWZNsM9qxFGIdrNsL4/jJMl6fs8QMyAwgNo2k
FXhKKDPcpNYT7pXujDRIuJJFUy11cPAxVsy5Abtit3y+bj9zt7YWI2b62IBpqF+QVAHaZ4jC260H
tmwSqZUGliEZmZHQGnc5a+TRvj3F4rNUn8V23fE7mT9KoNTcV2A8e+yW9Ab4MY/iJ3gPcGQBvUqZ
14qgjPJyOIdhYJToZWjVC3JFtYjG54XITBDwW9QsA6CHZi2VQMPBRnBrS0UvVe/7LWyhtlp5UEB7
EjtI0ugadKNJgQq5KaVLTfDLI3Z0UhFsV80/r7ZkodLH6jWoN3Hx0oPwDZgxwY05J89AIaYXjSFz
G+AKnrlmI+doBeQBYxMXDqO7yPo/U/Xfz6dWSqq8nqkUTFWjrPkREaWOfJx/irXvJNY1Aa3PRrLQ
EzHnmJgyoATANQqkNH1qhIHoxUHQDedYNZt6BeKy1i3cbsOLVvGac89jYrTauov30nuLKuxj35i3
Digu4ljcBMAK3C5YVA2Nwk4NeDGqkwj9gap2g9EDE7uieygvC5zOF6uM8MYWayayQJ+W9y+cuqTq
eH/MQDUU73VkZECmDLTC7WegzVBD3DiwoF6PGaPgQSSexGO2cAjQMSoquagaAgGArDUuBDplWOY8
Mw6Siv4TaDsIyW4c7Z49cpH1eFLv7oEfM0Q/HZJU5Il8O5hO6VgATTT2LG39YRf2VhG+d5ygSz/A
g2nB2l0i9GdUaM8CRBvqG6hU35obW3lA7ANzXHEuuZVSrmq05gqpgf75ENwGzVSsAnEy6rTYRW37
EZb1B1DlRjQ6i90TszOM+jAoiUg9k06KClMMFTPyLQMYAvwhcaZoB6ruWFgcNZnEm5MGk4w6MNrd
QaOA45Wa5EkqRaSAQ+4s1ZY4PmVnMTNU5pSeeJL9DhAxVaPptwfCL41ylxnH6UI6Ym6ZiTY94ls8
Q8QfAMHV80pWvUKBgDV3TvrvSXOa5IlvYZJNLDGB0suScNvc1GJawfuIliZsFWrAqVDzmg+dhHMy
7Nv6pXJLAHlAxPzYd+/aHIk3YXuQHjHQXeGPt96U9ajzD3HNnZXaqi8pUKyJXBkCUgoROKV4qMTz
uKqfuuk9VbKNdlwwP7esCsqFOAeBUsatdWseJGk++mEq7iwEoC0FcqJaVUGCAtKT1v0Z+lTHc3aA
dGAjQSArNgUwCqakQ+DxZ5BggHYuAmXnsaEgKUcXuBRA6+JAHLgzL9s5eF17pKY/ihc+trv+EuL+
emzuJ69O2wPKBfsGnU1IGFLBSdVKal3EHHeW833MrYjeO+jsvG4/BWbTA1wzSSsBGsSerXlmXVyi
FwSiuhw7g3xGg7fsb2XJGLJQjyYL9Onom0irTxTbknU+7CbIWY+pVeQLk3R3ZiNfj/e+hu2HVDoO
oNulKnulEopyEnHudIVBoIQGusWKpRuKrDg1NxDhRec3GsDRpkTjcKoa/AyTqkznoi51aXyNmucx
ckpRcl6HJDRYwhKZLTnAXSUEroccJ04wKOvhv1VqRRKxKTq+7NhzJH37HyD56lRHmexk+Df+a7za
UIKl6bxLrCK+hrsRaAvuP7SCUqF2nHaJIkzw6GJCUTARbG16qQOcY0hd+5lRdNUzns21CI78S8Av
vF1mBnxrnRpw0ZTtUHYcaAM7c0LipkQjsZeHeiGui0Y0ZGVVxbwLWM9j17/L1v+MGvybQEKj64al
mzX7ZGzVUc0Rco120m0YpdanfFpxqG+K8T4YvyvNjnxA0AZXkmpUMZUT3q1OA6mA7l/TLuzE+UUA
YpPUvwjYlApgRd/nlVirQMvzF+SxU/VUTquc+dN9yx0Kvs8g8WxXw9Khd3+TYO6vjJKddnWThCIg
BJyIsJMBy4XK1RZou7phWyrocYlW4/jGNADrrNW8/8zNMTr0HDCkYCCcso9R3DXZZWFN6Ozmz5pc
fQ+1s9my60N4/0BaocbMVWJO13JLzlA4efK546jzUW4uxoB3uMj/mCVdWHg5AKROzf2U9HnJdf1w
ZjfQIFLEk1IPjs+jJaz4E6nvgmKXcrqPIAzBPGvI7Q/5rqjX8bQWuh3Yx9LyOHC93gRnYXRk8aCG
5cKJd385kXX67wdS69QFQLrULF43US+8FRoTOGEbuEzGTwu78a6oRk8FtQIKBFEYYK+Hs4/+Wu9Z
gXYDxzeoGseFzchnBYn/0RQQUmIK0k1VGry3Y+pTxD1VyTMHDUD/fcEn+LtjWCJ8VSRtiIsKKeVb
H5XCqVAFnxvOGtQ+BitLC7TlibH4oY3qZGdS+dUgC3OopNKzWG5wGVDF6Oj3/OgTNV14p93fPORb
SNodboLHC3VSRhozZFENQr0kzrDaUiaCwlVOFs6CuV15bYU6EZHPTkIhwYilt6h3OujJcjor4NH+
wfRvC7M751lXtuiapRxVQsqAJ+QcM1smfVfTr8n7I//hs20oGD4Kl0G8ivb58MyPe7DSSwtDnQlA
MKNoQeEQz6KngI6mO/ylXEv8cFbZ90Q9NGyp51ln5dEKXSl95CoyWKG58NDGjVnl73LzMUL+acrW
LAIPFeWW4Asc0nJqi4PbFKjwTqcpc+Ja2quMt6rV3iiYY92UEAzhNr3YQ2bi8QzeJTlweSJiQ84B
wFiwlFOPoGLUpFjiGZCQAqwhmkVeRpYKwDeQwkUTASoxQtpoGquFieNnt8WVXfL3V0f3UPqNLMby
cK6hfOB1ZojcvVQIhugdlcSIRXD6M69c4fjdDq/43ofeM+Dy0ALuJTOQ39I4B0UxehGwfTN3ibDr
Pp9BZgWtaMgrIP10J+2WqNiAUwfevUqECkX4Lyn2UmImSOpGa8iUKj2jVxsPhLuPF4Ofu0AIdSjS
emjOxifczkrCiL0U+VgNKejsSAYgR1Zd2Rv1QoUIAAjYfT8BYSRInN0Kzb7crijOUW1yoJ2YULdO
J8FVfDuTj2OOLOpiSDnzecjUimDPJQlb5PNvP6+T+wzIW+RNq2GPKoVehCc+MAaUjOMOchTj2Qcz
4LiV1o+nZcZHoXiIciUAKDi06HRtopRZotZMd57Yl5rLnUl26ry0hyy1hH5hCcjhdBs1o7MApBRI
OaKpFD2lt0PUtFTtfRGSBOIASuxA7/oXpJ9lftupLuCE4unx0ObCR7xeCF4V5QvEy9Td3YlMBkFa
oTuD1jB/HgaftwrYteElYN1A5kjA8J9CLOYz7/fKJsmypQB65rxWwbgJ2lp8BLRqqSEXYpLwVah1
55MKSv+2FXU2d3LmXzJBo2pJSudHGZaeYBn0EFBhIO0kNKo0Qf0EeWsZ9MPymO0nUWJOidKAOqWM
fVQLoRS6GVp4vFCQPEQDybIMHRzZqLVWOE78lpnU8ouRhdEYvTZF1hOgwVaJVKNFJO62oXqJ+UAw
FR5g0EmJ5VXnFVAHADWiiapRYwmV+gHVicJh2oCzmT4JkQZpRL1FCtgW2VEq9boVcN5IQjn9/rAF
ySw6AUA4hcYikdreQ8CWfpjG/blLsleJb55E5lPpn7pyXwuXBceaOWBVvIoJATeSPXeOlagNQGlB
3p9Fz9LEdZR7aw1ZyCxAx2z/3SW5Wafp61j3Rqow+jgl+sIH3OddkJhEiz5CMmwjNITc7qSia/1J
gZD1uRRtD9jhFhq+PO7HAq1k/eRW0zoLNykDLIT4l22f8xbNUqUMRui3LPIXXgpzLg69buSaJNAJ
AlZ0+y1SNkmdKBWABXp/yvbvqB2gLVDJupLv82xh4HMnCMrseJeJ6PdAMfLW1qiggBtkbX/mm+hz
ApFXrMg6N4UH+W/HFJBhNVp+Cbo1u9hXNqm5BjURX6C/H0TXHvMX8luR5+QFrlB/kye1w0wA27aD
HUKMwcsmk4fW98Jiz8RhGDCmGH4NNoOfXOvVdT4VTdMmXAO9SQg1Ruuy3UrJLm4P7I5rrBC8tRCO
qgqXi3CETma2m5ZaKGZX+OoDqK1VtWkpjsTb0NxjSUmqD1Jme0fwqzltGO+VTFwIPZdGTD7oasS4
wuUokrHM0cjtB65el6m2lVp5qZ9r7s69nlkqmmaAn8i1CDM7MvWKi0GzXeLildchkFOZgqbBcdLV
LrAjSU8l5/Gyzk8q6BVw+yJVRbPpMF6lMl2NMSrpe8mumvg5U3RmPAkAqS8EhHMhF9j4kMgQiDW8
UG7nMwx8oOPZqj/32Vcf7uRAMTyiu40elG1S67lnf+fN9+PxzWUtCAUgZD8wPtJPfmu0y5uMbTrs
GzDRjGpvCbYkOgnEo1qDgSyGtFLbZg3C3uDrseGfHPfdLXhlmLr2i1JTk1zqsV+mNRecQm+4TGys
k07SCkdTIBfQB4l0NgRthu8m6DvtgVJTVxrirR7alVNYrCPxHJTHkn3moUY68A6wc4OHPAsPdW9x
pXYvj7959jy/+mQqTKjLvhnaHHMld8iPquiK8vtVwyyVteemBlUJ0m2KpnSiMH+7JsHQ5+0k1EgW
aDvJDixwGwg1GNdePMlB42ICmQwfGyB9Sj7ri1adGRCqAtmn55p35Jkd3npyvkPvzKbay+1xmJxe
WA14CT6ejZmtgb58FDFwwIOTjaZkQ2tawBUMmQ0nnTaD9yQJ6zKEqo14KKUl8vh5YwAuAhaEC4yl
zhovnIaYSSXsQ7QgZytfgPYZpN3ivyw0PLJuicxiwdxPzHp1tEWDJBVTySKhmtRGycrWmH34G9+R
0NqcQFby8UzOZTIJxcH/jo4OFMRCaOKsE3FhRs8epL94pXYgk7rOAGaoxMasmwOE+JRmrcLZvIEF
vB5lTqU6VF614cNmBwXVhdWdC8vxTVDXRX0ZoAe6kCFlHQ9tb3yTzOZHTfEKZFQTiON2Da8YKjjI
UZiUIATqKxsABcEcLAHVuRC0zDx78AKBh/2AIFi63Rlo2VYLBKx6UT4F/Ik1eg/ykz4k9fiFB9bc
OXhjiro9o3LItUqQ4WClciizVfNWEiaisN6yzCb8W0lmBPQ1ei2WKsvk0KDOQfLKQtqYXJg4/W83
uxB7XlVxEOkAC4WqM1ov6toQLZFEUg4NXioUlVWIL6AopSIUpqyAn0pptKDnt8ohww4KdEQk/Vte
mGgGf+zM1CF5Z4k6vAZuQh1T6HjQYB0gILPuEtNbBKHdGZHQDEiaPkiTHMpI1FU5Tn7Fxjxa2Hn+
KR03XUWADqy0UKadsUIM4FEE+XQkDKlDB96nxmwgBVvuTR4+QPgvlmD1P/1yvvCeB4YCHYYC4kew
/9yufz6IcgQ6mWArKFA1cEKDU9xkCSRBbSRwg4L4Ap3JHKmDoS5FjUSFYHIJfw63hSnyu4y3Smal
jl81t5A7oJwZdkTI6eBtB1kWUoql7PTBmCaFXwZbbdy2rMktMYtQISf5ffCmEOUDFf8CxPF2soQE
KgyCEoTbqLFGGf12iMgWDr45E2hTQC8TxN00IAVuTXClh/bOsA63QBaBOnG0l2okM3MEzmF0u5Ea
OUE93xrQuLAIUIcKt1nnoC9z+P1aAzWLhx6E+oikC703kkSL22pswi0qwEP8cc5Us6zPwy/pE8lS
4DThcfcDqIJXJTWMRlSTSWWKaAtYmOjvWPVjkb14ZikIYgErgUtAxjOemqkh0oREyKNtjWot81Ki
b1VdqAfcbwzE9SLp+kHnIQIZ6rTKoy7PapCVbAd1nXWbftgkYPjaR439eJfPDgVJQwFgVZwp9GzJ
fNcmQ5VGW0WPkcfR2hbNDwu5lSUb1FgaVoxkuYYNwduo/QcH4Erx+/0tCBCiI4KlHIGv3K5IHofx
oCAsB2jADhVdZRfeenNDuP596lEgoH6NzYHfb6v9iC5f2eyZpezEnA2RpFGBvcGdqFE2Ui+OWCbu
o23A7ocTl5p4Kv9+sZHtYXmCZUJPFRVL1NrkFVFUxVtxw3lG9ueX9Ks/Ww8s4kgeoqiIi4O6/aqO
yRvJ16Jtlh6q8FAH1q+/H1y5qFYC3Y2wlO7T8sZeLf3Iw/ePl2aVSOfo8tgA3QZFRoDPVnA+kRMd
YAnKj4Y06H2pTLax3kLtrXK+itoYeSDr9PFZKUC8Z357HwtG765zmEU5HOAgpL/I6X5rNMn8IB4V
BWWmN3HT7xioGIcX/xLvxGO0ZzYVxKHrz/H02OqMUVB0INEL+CCQ1jRNR5HW2E2ZMLmgZkytybMa
J1oiH7nzaJRKcJEACQpIDZaN8oc0qjPAntvJ7Tfs0/jPW3BnOjGByAeIFiQmwE9IOjV/OAuuXkN9
1QJVmXWTK26Ut/JlCAmrE6Sb0a2Wr5fUSO4HgwQ8ZovkIpCppGGlk1+qciRDmcjL9z3zDbrFRc5M
stBXITfGgzIlfpt0N8EAfYo1LbC0sR+CYYQxiAoxst5QP9oDMSA/PV79JUvUJSnGbciNHSxFzOYL
VXhfMKTRKhjnsZm7kIIMCDS/IvpLcMPQJZSezRrUErXJBRvZqlrYrPcefPvj1BhSka/9ScWPN8wm
zk9FsJtAMtFZj4dwdxGTISA0JZ1FHKkM3G5O3meCoQi9yc2qlQe6WcYF10CEuL63HxuaGw7iFZQ1
OdARoYvp1lCmBU1ZBgXrhpkldaCmc6PMyuKXx1aoFPiPi+Gyx8sBCQuUeKgt6WuxAKB7xbr+KuH2
KJjKo91ZHmNmzmJf7dyINDQrI6MDhwYM8HZEEINNUMxgWRcKxCPkHVnDawEvWbia6YQAGRIIJ9Es
QsjHRJGOvdmxrrVB9jo3/+jWiXmanNF+h1bm++OZux8NeLPIOxg9moT5m7o8gwIJNkFOe/ePuD4K
x8c/fu9lyFgh7kZDD951OGhupyorokzK86F3+8ECXwc6lgbJGSWrWwrC7zc+MYTWDfKoR6MpVQLx
EtVL8RDu3RA4CCP/i4tmjfL049HcOxmMgEMC9JU/NwAVyWRiOhV5ACPJGrLEsqEeaiDtIYdbL0SW
M2t/a4kc2lc3QFsncqqoU+8Kb6nTfnnvqSF8i6tQ1esldlUq2w83uzVF/OPKVMJPDR4EMBUdq6PA
6ozV2qkp25CgzXTFfDyDM852M4OUs0041wplgLHRSE9iZPaHfokshoZF3w2ICjsiyJ55SkXm7hAc
u0ZvPrvX1gw2rN2uQSDVvj4e0sxtfTuBxGuuJhC9tFWdZ7DX2FVog23RERx2C/6YNVD93rTgg3Q7
ID08micy7NpGC1mud9G6VoZGukJyCRW2yeUhX7zBYQeYm6ParG4qnRX8WfJM4uO3dzlGS16IwCz8
ILtuR6tFaRoyDPaA706CmX81uTnkMGV3va2hR3osscsDa4S8xOrxRN8HKreWqXVVGB61vBiWxdhS
IyeQHHUal2Z31kFxTwHXC4w3uHFuh1ekrR81HY/TMFuLDp52LiiFZCM6gMxebvUcKrQs2i2fxMp4
PLqfPAc9sYAU/4eIAokQ6gaL+DBoKojCu9FWkldqYNiJG+xRnV4xO+FJftb7teA8tjl3aCJLheAc
aEgCz7sdrIKsYdlqyeB6FzBarRpd2w+bYOlopgk9fzwW2BbStgScC5Brt2b4ok+ziYeZZCtb+cq3
asho7sudtNGMatVtho1yDD8nW3b8g7B+PMS59by2Ta2nkmaqNE3Z4MpOB3psyLlt5MtjE/ePK5yg
SMwA8A7BBGTwKRtpApieWMNGZXL6tFLXodOsYkcxCkc8QRXUVhdCA3Jr3rnKlUHqHkrZWByaAgZ7
A1wWC1uAn52yq1+nvGKovNEbOvw682yXp+JcW/5Hrk/rTlfX0yrclGa8kdflenCSFf8W7ZV3bz+6
9XHpYpo7aZDyIuwwKNUgoX7rNqo81YVARqnZ4aV5FjeqFa+6Vbit9vW6/W1N6D9eemWOOl6ESI7z
PCsGt/6uV9pzA18V7NDi3GLVH/u3YJ98PKfPSwRtNCqRNvtzu1zdHuNE2DOVfHC7EixTpuoUa7nU
9cxUTdnkNvWzqKPHID5C1MoQnroNt1H/D+fqT6sdEGFIn9AcJcGEWCevm8EtJ0ftDMTMI2stbBGy
Be48lrTz/Y8NanLzsOiiUYWN9AkMP9m7BHWubJd1JwgZf8msDm3ccEnIkUZm/8/U/tcodTHLii9z
SVPDqKxDl+dz2o4fqlOtGB1gtx37F7eH/DdabYR33JpMoedLd+XjUeNBf+vBYtMOsVZX+IDxAGDl
pjbkf2iwrXtEwTpw4R9tsbBpyN78/8/zPRKorjo2BPcqsh+WyjhhaNXNwuEzG+/AJQFXVBT45p0+
hVf2tVeXgxu/gMNlDYjVulh5q8KonNhe8Buyx+/GgysK+HHkQO866SDrFLAywPUuSMIPQod+E114
6/fTq+br8lbZ9P/k1vD+Eu44PfOXruTZE+jKOjkpr/am76FugC4XXMmpoYDe8Jtw/6/9r5jX+cRQ
n8t/6Ndagp7STaL/cdsrq5Tb5iEyphPXYX49C0JMHI6i0lh3buX2kQ4QcrbaFqkZnrWFq3L+Hvuv
YTqybBktDID7GVz2ydsRmjzF0ozC6k1VL81hU+lLzNGz8ceVQeqmwakH9GPSQ4vQbmJD23u2ugJZ
cLkQoZMJo51IImIq4MqGbgvNRd9XPdJbHA9FplhXof+UWUxhyeW6RL0mN6AN9dhp525nFByAXUeK
EE9FymuiouZaLoc5tGEb2cJJOrfBr3+cuhSHQIrQ8Ygfj1dgD31jFt7rs1Ho9e9TBzWJi6E5iN/n
d6n+NBwGE9ik8in64J78c2N8438s7fGZByjEUBUIBYDOEMgWKnwqJbEAelfg3TZzxtouneClftcm
PQQB7D/5c3F95h6INwbJtr/a1k3Dci3vwSCeirqfWtwnE+vJh/wMNW7hwz/6gkko8JfGOXOagEce
sFQJZHco4VFhsFjECld1Cu/23rEDpOgQ7+RtJ9oQD+H2kqO9tMdqiQt8xvUBpUPdFi17oJvjqR0m
VHmgNhXDuVy9GV8gZkDQDq/yVm42Ye089vuZpAUp3gNDpaGECOw85ZtTJUvahL93WygnPHejzbFG
J6z7boW2hbQwq+j3Fyx8BqllorkGSm4aR94xnNw2hSq5g2/6J1AfoNOpADmNrzejXqZG9ecbTDKP
h3m/vX+IScDPAVI3QqJ66z1SGI5tn46qy4rgTXsZl9hS7w9FEegB+AnyTHgs0WMa2r4SmYZV3YGZ
dO9f99QehMlpCuAEF5Ix984BSz8pebznQbJAOWSWxlIKBiN0GeTvXgYeIaP1zWS0jAxKBtKvIxPU
Y5BfxMEIhBOa1m+nDTWGqWr4GuF0eCrkDZrgpGgpMiHx1O1Bj5QENtcPYzaBdt7a4HsWAH9kHnCf
VNsJ/I3CKkh0Jz6zgb4kzzqzTGimRrXxpzAo0traXNHKZVDBVsWZaNkebBTUxH8lnoDywoNsZpmu
LdEVLX/o+7juYEnSVWCsnVax9s1ktP/6ZAF/c3e5gEaAlE/R3w6oAQq2t/M3thnXlehl2IbsOggt
H0376tsvdw9lguyuq7OXKTU2i/sx2MqbzK5Oj3/8/vtRZyYhKZ6NAK/REkZB0OR4uIbhVgu2haTo
cu2U08KmIbf3jY+pIsqogEf/5E3uEDcchLN7pk3ybQpMMoB5b31dQSRsYbfMWQErBzRqEbUg0CY+
cTVNXOzVXFzl+bbWIYyUsHoQrJRu/Xi6yHl8O5QfEJwgoDcGqRn6gS17HunvjdKtNtg+uxsN6DVA
kJpdAlrTdlBoAnEYefmRRwPk5m4H0wtS24+ggN4SWZ8VIvcBfJuV3i++pen9D4AaWqGBxMHyEPkL
6oyZ5LJgeMZLt7JiilC5MZhDayEzCWrn4KhuurVwyoFU7vQ6sYt8P8V6uQTYuLsE6W+g9lAh1FVY
+Uy6bcy33gqM2NLbt2a/NNYfX75ePNoOdQ2FVcMwaaOl29JqLc7uts1atLizZuebFP/ET+Fmcju3
WSnWEUV+m3HkFZj8N+hvPHyv0meQm+vqqnOgoWOldmgvZfpphT0Ue35oioBPA/xGgvgVtepyU2pl
pkI29ARe7fXBB1PCi5wbX5XOGZmu6lDqtnikr17ffaMyYpPXJaMAcx0E+fDn2NRMz/Ksxy5Pn9pE
kBIMbKhDApSJfkd61kq1zjy2z7f9k9JsSqOAZFxgeG9xsHBo3/v8rSHK51W+zCJlhCGIX4qtyRRO
J9vSmV1KG9OXw8+AfuYXdDNEyeB2lqO2YkRPHfLtqBg+ksWdDZJqaNugj80afss8gTXFqGTQvSCE
xWOKpqNMfa1jvF7D4bcPXfCfozXjEh/bZ+jpTksvkbkZJCRJaOZiEb+q1EZiJ7HwBAa8+/3mAA0G
/f+R9l07jiNLlD+0BOjNK40oQ5Wv6qp6Iara0HvPr9+Tutg7UipXiZ6L6WlgMABD6SIjI845Qf6F
0Ib9XtkbGd0W9vVX8s57Kl4lP8kIsTfATEQnZBVB5eV8Spml662RNAExFm37XbSNtu1uwhGLOhst
Bnb1ztxHh36XbSHvAcWbY5QHojt7UxDzIH8ndvzlIQc7EjQRMNpwjpBCv/w1VmT0qqDXTXAwyAy8
9cHoamhQXm01/PfnN9LNduxGENX9zz+Z83t0VmdxJQ/t4R3NASTUmb0F5wktxjkrRN9RmCqw7HQJ
awT8AEBFlz8uNSa5Hse1A1rQln1UoAooj3GO0dV5RXcrFAwgWg6oBSBw1PYO1W6YIX4fBzFYGZoH
vophbcKNmn9GPKHgq/1GmSI/5ezKreShGJBDiAETtSNQX9+jX+G4N/9S4o907EJnE7hEwKiRQKMx
lmPXt4YmSHFQGW7VbfCMPxrCg8CJH4h7udg4sAIMJ+J6E/VWzNzlYEysjZx3axIkdujyOkVe33HU
16mVR5Qfl/pIvt7a6w90lNv+NDe5p9vb296aJgmcJgt8UmChyJWOI3k5jFVWG62OAN2NHwQcORV6
Is/5YXER20loP2qPPGLy6RlCTxwOGiTRiLIrUIuXFrO27NqmE5NAftTBoTyIUIp+jTyAlrzsUHxq
j+omt8HA+zL2aWTvmnTDo99deXRMLnq4kybDRF3vCiwVZpIeplYSoLWBABcUeWtgPkA6K3duz+5V
fpxsRfRiR80DdwdJ516OVTCtvJuR9AsWb35W38pHE0W44Sl6nJ70nboxtqufu1kwPrYQp//milJd
lT5o+9TqJlCKsgQF9iGZguegq/2cH2YXMhCPSFQkn5K/HixP8EA4GsM7VJYP5S7f8qp3rGOPvQW9
FEIJgT+7nAQrmVC1ztI0WPbJNn0eZEw6t6pMRkLvKrRkg2oqedHjr0sjVR21YdeiR/BCejVmj1Xq
ls/p+9rbkz89tNEmuYcs+0f1LHwIHxMv/r7K2J8mWheRBoLA+LX8lyEPIIloACrrj/MuQTeSN3Rw
at7Dh9Buyvdft7cVc/+SbD1mE7ECrfptdDKKdtYISPGXsR1eM6e6B5q8O/ACTKYXIs23/p8h6qrW
5UGooOGRItL+M6vOS+gOwXo33k08l3110ZFzAmgZMPdQ+0JT08vVK4V1CmsCYN7M34oPUOH37Rmj
n62n5fnn+ya1O0ZpBrK5wIwpmyzY65yQl33Mzj5P3QVVmaQo1+Dnj5vFC7/6jYoIfNe9Ce8Wyo3R
HikSPDCXn+GH8alKNh6Cm1yz5ca/Pcqr8sJpmKhmEiA7Igd6mEIaYxeS9VrdaP9hbBdHO/Q/EgfC
Io/Jc+PxdB/Y2/7MILVBNKEdLcVc0sBdZRttOYtH1V9rtwmMzNHqh5bbZpjce1fH/MwgdS+CPJeK
aoQRQuHAWx6tTbTvgl+rgxev1+1Cjv9mHrQza9QTo1L0EafvZK0OZEcFFmD8ozl/bi8bc/OfWaEu
RGVAL1azndOg2JoP6OFx4L1kr+pd9L6gPDCExssyVmBh+EJZwx6OqJd6tZe6CuqJvT+4s788ZTxW
wikZcGuxqFO9FiW6psXYHaqPFgjZJ1rnup3b2RlC52xveSAANy+LG7s/BF/cKh8QZParrXhAILCF
IJAdOsuGl1Rk/ijI0IIoAUIXAVlduhoEJrWaJWAaGJtRwOUA3Dy6To2/cj8P5ufoUAYW4o8OsJku
qP3+T/Xe+cWL4vXesBvc+i76Wfu8gIQZhZ3/KLIRzyJjJZSTKJ/xo4T7dgOxGLdzevQRjr/Ie13d
3N5vV9UZsh3OrNHKv4uc1EA/hsRdqU7iJHj4/SztAimD3F9swb1tjpbBPoWY5+Yo77jKC9aiwOAG
r3Sn7fz+S9rE2Ajx/fSl3Ite/73+aL1ir/nSNryv4RzTIxSmZXvaRn7/ahJ8ll/gRcb5XawI/vx3
Uc4rydE4JRTxu1zxKNwLO9VRdgpITOjEBDDOS7LNUNBRtuWX4El7HRpMtvEYe8Ac/YauZ4cg6iX6
qTjigxgAhHjHK1Iwnfn5z6NcXbcWmlBlWCUFD9G3hvwxnI8VYfn+d8ZZI94GpMm0ZlTnjZrCmLiH
Ipet+Jt3yVbt1PviRmosd3c+LsoZDYKYqplJdh9cQXwv2CPyZPFm2UTujByVYqf+25/bS810gOc2
qUOPzu2p1S2waT1neN4vnrIdvMJHi2tHcEYPeJz3cl/zJpVEFbT/O7dKneoBjUvjacUGE/3kad0O
TvKousWmcfvP2+Nj3VNnhmhoPiTcQ10cMLzJ0wJwWmzLT73Jjh9vm2FEUUQyn5QBARZD7HnppSTg
NAypmpJAndxe/8rC75B3KBlvBXA9iNgMHgtQDyBn9swRSnHbCUKuJoHUO2J8hAgU6gsbaC3fHgnj
tYDiIiDzBt6gKvARl2b0qpOnptfxvJZ2AH2JTgNVkhWFd24HW54las4EVV+UDg15A7RdlKLXNrLR
zCb1lv5QcqI/5tSdjYlyZyaaGVSDZJ4sZaXXJXuzdMLsdfrLjjnEn4NiSDR5oaKHFB51rUNYa0p0
KQNK0Dpm2e9W/lvy18kAqL4QulKQIKDfcm3XLP2oN0mQKbODGeNbYLh+FH5QrAeLDTRyCodzey8x
5h1NHoCqQBoVmboTmvxsyyqR1Re5gr0kCG6yetqhGV8KxY15PprhN8/t0K8+EXwFbRqMJIDW7IQG
WaEbhvuGV3vnWaH2a2cYdbHE2EWFLYYP75nxFiqci5dt4kTzxAJfFcWa2IizMceRAN12Rg+QwMq8
hsdRYPgqsh4ALBD1Kpxy6oSDVrjkbQKXWDtd/dB9TDzGJ9sCMOwoCSCdTXMvY7PJ1hpizGgAP7l1
PLpCxEkxst7fGARoXVCWkxWwualBDLmRViKSGvq+sLwcTVE1J1TvhgHyHcJO4eFnmKfizBxZuLOd
XK2pacUGEjXxgz1wWOnMRT/7NuU0wJnt5RDsgqBC9ku9b/frx+1jyDNAXbZlriiQ7cZchfke7Ftz
9pPuKMqv/5MVmso5VIMoFQqGEb4Od+ZD8jJzAAKM++J8ySnP9H8MYazyBtkyBMtSYqMZtxlt4++p
96z07fZQmH7rnxWx6PvCiBV5LWBJyjcAfQ6mB1cLiViRl/ZnHhTwuoHnQVEQbNvLbdUJUVmV0CgO
VNHPTQSXaKPQ8HIwzHnDqw7BCfTTr2BYVhOGRVUhAdcVXpp4qNJVaORVOEvs1bwsBPOcnNmiBpRM
45QKA2wBDgVAW8w59qz5ksF6BCQPD1TQ7S7nK9U6UtaowIVff6XRy8wrLrCmCtloCZRBtKfGglx+
P5bMojZEEsa9Dhm0d23zl/gRpvcZL6vHCEshbfWPIeoumUdFg0LLgnv8T/sBU9lsP62Cp4cuL9HO
mjLEc6RKC8nmK4CjmXRkKqUkuG+fh93EAcFdf51IsGNJNPAkgJOm1nsF2rSrU2QPizc9RzXbVmT/
9lkkX7h8KRA2PSBBJ+n7qxhCKORJX9cuDVLrVdKOGfhIHhe8wRoGEYlA0IMc9VV3oypSzLAjubMS
2cDcL9HHg7d1r6hzCINARtXNU2kXQETq0arn9dS0XZ8G2dtvYPH3rasF3+FHvKnfrH2zEfb6Q/Fs
vETu7fljJCIv7ZIje3Z1Nc0iLRpkT4LoLQL3WXVU1Ybsnrir5T3aCCC3VfJUdRiPStgk9Qyg7ohg
E5nvM5t6249rIWGslS1U9v2o+7GrPjSvs2iPut0/NSZ6kUCr3J5+LN+3x8vaL7AKHTNQysDIpoaL
rlxrnA4y3rP3GGV5r5QeD6l27eRAUEJojOI49GSwopeja8DDzYQ+yQLjh4Rs9t+XnVE1hYAT6RxM
yjaUb9D0CrIVCT4//FFQr5ntZbLRyQd5yNszxdr053aoW07sjCxZzDgLZO9DtDn5YUaOBho76DaN
e4foUdHt+tpIr/VEmYmsiA1cIlImjvVDejF+ZL/Fn8UvyXDB9+/+tjM9XmAwi/WHbSwRdKku18Yc
U7URVCULFpRrA+M7kjbyz/FLtAd0oujs2zN4HSfAGPopQvQXXeyueN/d0mll3Q7YCPY38t/OPuc4
P/Ysnlmg1mgZ2gFkOFgo3sBgLx777erUW8X7FaOvg+CayAzdHtL1DXg5JGpv59GgLTMZ0oQcuOmW
O4iUQXaTM3GnLoq0Vz+fOcpBQLm2CNMOZmZCW9SAbYFogp/Y0Sfcg73pgv3kJu6PyENvAaRdm110
P3qvv1cuJot1CNByCNRXxEeos1HjXdqitHAT54HUPc71XjV3VsdJQTFMQIwNklYABaPd5xXRtVvz
vKkmAHU87QdotbxGsIxdCG0D8GghKAgJ/ROr4szZwrsPdVLNOYCzPvp7j9tmPOJsyTxlGOY4wF1A
vECotDTAOY4sQcwHPQ8myde645R6Bk8OgmeCcn2RmZtzm8LE3HpduYcJgZepY+RzZYR2oMsSADWQ
XZSNNdN7IR8QEIW+dgg36QYa/oADLttfr7x7UGFcRhe2qDs/iYZSaIgtyH5bP01AIQ/R3RiIr+tG
Q4I1P3xL296FRpGXbAZ3eE6dfNu41evgl65yWDbqtvVGUoZACe952dTcc3idh72cDGr7l3pbo90t
fuCb5IreDKItup4ima7brRO6P6oHEcm4N8vmiU6dulVSDuBiZsimPtu0c2JWKhoBIJvpDnZzN+yl
jbnTHQXXROXETrqTttldvVld46C7jSPdfXb7dhcjJ+0rLir6ruiqm2oDJPqzWNnyJn+UgD2Lt2BV
4scqQHAm4D7zcrBkOuhfjUQWuhAbCElxni9/dW2FSyOrMeIaoEa3Cw/ezTrJsgQZMVwm0O6kkxpL
16aCrOD1VD/MWIfIyaZtpth9/XXbybO2JUT8iCQOGGII0i6HoQhzs2TovBHUWRBrO0DAgEY2ecgP
1mQRoQZg1pEQR0BzaSVbiiyMGgPVjMD6RrPe22NgfR1yySTLCugM3Orl17U8k+SqEZHFQoD0PG1v
f521EiDRAXVBRMQgOXH59bEoxkXOGtzsyyZrvww1KCMXKTuXSwhjubxzS9QJnEYAhQUZCyF39i6O
bYC6bg+FtdgqHjZ45aF6gPf/5VD0XBAHcaiyoO68MPOqaG+U/jpykjMsK2D8WqBDQZcMPVovrWRr
FaKurGVBG3vqfLRCx1IfM9m7PRbWZJ1ZuUp/S3UNoB6sTGMgNT66hUr6w20TrH2FZDXSisiOyhB0
uhxIiw44M7qqI1viGR6vwseIrlBfRrABPhzQb7QaYZzo+qSnOBJm6YsAnwi2InlWt0kXB70cbw+E
tSIoEICdBl4C3rTUQFIolremhHVvWnuY3BB6dNq+l3a3rbCmCw3ZIZuLt5CIk3g5XfHclUiM46Cs
iW05w8vtr7PiX/hDeA9gxwB/oj3i2gvhqq1k864bRPTv5nGxx8iR122boPPvk7YVi9QRB1975Vgm
3ol29YYOT4xrCq+8K9yVOEGQOhoxMMuWxju0WGn2benpwn7Q/f59a3GGytrayA1YqLkBDomhXk4k
tE+rHi+XLOghbh/7yHPw5HRZGwLvMGyJU9sKuhSa1QkpuhpZYEr75isPD1Lu8Z4PTBtElRDKZEj+
a5TfrAa0l+qzArHuJ/I1wx2QAZnKa0bNmip009EBKcRhxxVwOVUq2k6mhYWnJfhoSGY37dFI3m4v
P+OgQtETmoQkY4bqAnW7TJWo5EMkYPWrD2QwIBuhIXcuOnnu/rltiTEYCFPAAnIWCN91MqNngVAk
Vk2RlX0egBIC3QRo0sYj5wHCWBSSUYABA+/xKwDoDF6sMC94E/eDU/6q+0NkbSNeSZ81DglIaRMQ
U+QuaJiElqL+HeVVHhTGof6GQDePPcPwNDiL/xggP+BsovSpXlR0jc4DBYBdxZ54rVxZsyRB6wXM
N+CSrzQJdT2UYtUqT2+Pddhr1b7M96i//f1yA11NmiYrqLDTe1cw1LSNVmihwkQ4PQowMT3eNsEe
yH9N0BimzLCESDRbyK2W5MIvJmdtNhavAQ3LCmJVTBXkzAnn+nI56rE3Ky1X8kD1UFPKkCpXnMTg
DIW1qYh8Nth0mC6o310ayaWq7SOQCYIVm3d860TkcDgZbEYlEblYCxrgIIciQqGpPnFkJLJa5jmJ
8MJovwD696i96rK9AAO2uO3ECVzJb6YuFuh2kmQzXqDgl1A3ZrOoZTyYGNP4rv/Jn0uE3lvo+HXt
j39xpRCtQGTfoOMI4gdlaZ7aerSiskDBLGyc79Z0b2801uqcf586kXU5CmZb5EUgGoehChBWRiMn
GmOZ0EHCgJ8Hp1KjU619omlohYYhCINvVHtIXY7zX9eUsOxnJshGP/crjZJGs1gUJAOEhEOeHI2Z
E4rxRkHdJnoeh1ZrwgRGgfgbo1CrfzMKvIcAPMGVJdLJmTpP9FQzGrBPxU+MAuCWfzcK00BbJFR8
wECmHhJ5iCzaUmgF8Su9nNnwXQYvV8a6dw0VyGHcUnAudJEkKVfL6ATlZEOQbbWx42fzZYyPE0+s
iFUXwRsYOSBSKIA8EuXAJlnLVWw4mPoDlb016GQI6j5A5XgJ7fxT58mEkzWmjj0eYDIBRCBsAcr2
cptB1a+pYkk58U1a4dDs0FLld51ynMupvEGbASsOgnogoaPASG01Kc1rOSoA7mg81R8DYQt+HFpp
7uqHypn8MoUWFehLJPdkF+DtZd7H64/WUfavo6dtowek5AEu3Rl+6WRIAWW7zH1DgchJ/Xw3/r7t
PlhVIvCq/vtbadhOOGVRqQ7IpsiPxruR2MNqd5+QcMxezfvxK3zvv+a7BpKSj3CPHNOs1cDKowml
AQ0PKKNcroZeJ5EkSKhbVqszQd/JxiXZHSM7QZvVl/6PNbvSZ2ovkb28dC+mc9s64wbAZYYHEwQ8
oHpNw2NQ5NfMQY6ywJJds9+sX31uR6OT/DRhj3O9MQ4U4ZMhzUnap0h0trPLprWIeqAyZs2T58e4
8ZSvKg4G0x54tRfWnJ6bovxDqstZnUIKHwSE6k0K8ucagSZv4RjPsovxUKdWreI1AxsGGHXZ/Rwm
uy5Qd0lXNKoFoI8L62RtUVBGUBzAExRvJ7on0RQl9aJpiD5q/SmxE6dys5dsJ9rhfRXUzrjR9gJU
0XkwBMZMXlilDvE6z6lQiLC6IBVq2L8Nn4eYY9xIUN0TSU8BEA2v+xAJejZFKZ4EtWJ3H2Pj9Kl3
e5MzLaDRK8HEohxH40iHpkY/1RqvTYgvjxUR4an//lmDOOofC9QZNpU66kBQxnt2cb6tfhMeCt6W
5g2C2tLhOjRDFGMQofyBRqLt+LX+q5U4GwW1ocd1KeOihYm1Bu1Rszxre3shWJsJWFGZMH6JGClV
EdXrJbaWBK/lCIjRobbD5piFu8l8/HXbDokmqZtHJXlYFMYhPoZ2t5cu1Qw1qzJmGRlAyTUgpaa8
3f4+g54CfRiCTcXTCdQ+k7pB63Ctqlo2sd5H6LcE4tY8Km6/0Q7jVna1xwy0J/05Ofb36zfS2i5Q
DuCiC360QcsaYMsNHy3kav/2j2IlqM5/FH2RoFjQh52KTSjcF1sBNYtiH26kH+FWDOQg9Ydd8nzb
IsOhq+BwA16MNz1I8NSWLAj8WIgxC/P4LDdOUnk4X9k22tX9021LrI2DdwMI1YQLpNLJSuRG+37W
gd6Nd+ZOQznFaR+5DcRYu+bcCDmBZ9H3Go+IzXQtCTY8/vZJXozekOefpgL7oQbAoSafXrzcLezs
oPgp2CmfqtsH4u/usXxYD9K7sklBbykclFzA7ZDm1x7ocInjDBlEHxmtuP6ZS+pwWGILZ2vht1hQ
TDjEv2JHe9dQe5xxWeZeuFcCaVMU6LQBIYf+MPvoxJ09qIfiY/aq+/Bncd/fZRv0u3y1ECpwnnGn
oPrWRJEtd7YGY7yKYRxhobF7PeQ5sau8CIk7b4HCd2Sb+/rD6m3AEy1n2SW7WbibfqFiCRrC1tj9
b3uOOuMGCFHJSvZcgYs1f0vcdBf/faXibCmudFEFse5jANmSAEJ7RyjNHznTeXtHX6mgJhq6M2gC
llr0PJ4o6O0jieTB5UqVajhVGlkpfXWgO7pCYoP3LjoJ5f3/d8NVp08JsqvRaMKGi54ssvMHmp8f
qZvdyd5LdJhek8b+DU1geZM9yIcF0qR+9j6+5ltecznW++xinahduUpi1DYD+C4q3i+koCu99X52
HO6FyUZfQ44jZ930/xxQiL5czuyEZopKm4NCUIJo/WPgNazmfJ6OhhQ97tqIDKb/tdwJzvyc+Tki
r8WWnfp5yu1k29Z3U3VceM9OZgR7NrDTNJ8dbjluq0VqMLDKrl0LfwUgI0db+aODivbkW3elbk8B
t2Ecma8bu+hEtDwz2xgzdPpLmG1dZArex222ixzJ4eEImGbQ4oOAd1CtowG7uTFYtbKCk9HCr0Jf
qrAVDwAbNHo/hJyXFAs4QjR5/muLitQMdZlCMcTBCI+5u0KhQtwogRnALyZQ+eLljJhH/cwacTNn
E2guyqyDCQY3BdwXHt87A1QKY3Pb3fKmjzpjVa6nYkeGVPxBb3q/huC48KqKYOjftsMKWgAzgM4b
3rsmuDqXg4lHvK4QRmGZIJ8z40Zpa9uL5Id54hhizhrKz5CekUBuoasQVYIKqzkD7LoxUFydfVn2
UtWOeHnpU5qe3t5I3yNBhBQRHjfU6iRDXI0L6b4nP87BstX3sT8do8/pyZjs4bF4RL9yO/kG/WuF
gnv5uGwqxKLDczPYaDzmoguNfXuCr6RzgXuEGOQ/P4iKo/opNbOI/KDFMTaWl4GMW/ntId1kr+om
u1c+0seVm0Uhy3ZrFqgIK84XZQK5gFBjYz99+A7d1hP81ZGCn8UDz0OzlvZ8hOT/nx0Io+0LoxVO
U15ufkPBzebJGzPEKi4nkToOa6dCYHWCidqt7ixgMe6szglUNzvID+1TA5XxAcIR2Ubahx/Rrt0P
O/EHZx0ZgKyLdSQn9myUeQHogU4IFPlOc1U/2/c2pOtwu/I8J+tGOptO+l7oimSVpzBHBswDKltx
eI1PT30Pb2yOkzs9G8kYra2plxiJct+AUjzjqRY69Ye6R/uN6k7dQVpoP/vKs+ZMm8VN/Ly0Va/8
Tjfr3eLOd3EAbDiEvyHG9x1vS4erdM7IJJ3P9Olld/b75i7S/0OLkZ3JEe3UMcAONt1iJ9umd3tV
We7vfK6pw7mWY1MUNaZi8LRd+4D7H9rmC8f18VzAKRI4G1Ck9sookq6jx/nXQ7ab7c4evRFL+xsF
8p11X3CCGt6oqAM5Sv3SJDHs9a7uWcAvknHxyIrEhdzaRdSRVMXaTKwRRlbJFu7WfQYbtxeHoUR1
cepphXZtTCQMAyQsVODx3Knv8eyp9rKnu9pbfS+i24czHsu7+a2Cext+fRk8P8p6MYCoYKA2gLo5
5A0vzzykNJu5m0tA5WUUONFKuXI5Q2RY0E6tmtH7FqA2GoqHHtFSn2kANRGSDhpvfoR+iKYXW7Ru
fq5fIqTeffNRij3BssXGgei6Fnui+FCGhbMt7eiDp/bPcD6kJaNEJKlA7qGvT6W0QJ8YYsDabchz
As/DcaPXSorQrj03QJ24SBEmaa7AodABFy2+oEnpS+/F1tjEP3vR9l8q5Iy9JdD8+ElzFMVuvOwu
3WVID9znnMocK268+C3UOZnXUSiBLciCI+EkvB/X1l1Wr0zc6aHvMruLyZ/bC85KS8EmJM9JcYuI
ol9uqaoVFD2LCYfEiTcz1FnQ4kBCKLlJIDRmQeOhC+1kSThmWcuKUiroc1ApFiEyeGlVAGx8TDIC
bkiQmN+U86facwrC5BOUP0DJGbLEBiSQ5SswvWZOamNUgMv01WNjz6ErpRCyrwJC/+UoepN1oUyh
LzjqUyfiJGQgL0czVV3ZxFJdBG3jIs2WQa31h9jvgZriLBbDkRIpMXghdIgA/oRKZCe5Go5tiPJw
l27LxJb/1A8hklSxY6JRzVOExfux+vMfPYFG7TZP3ZkzpwwfC61GlALQ8FEDzoI6LJmOPoljuBTB
Z1U5VmFHqZ3z5N4Zk3lhg/JxeomKWzPDBkioqEIWwKWUDnoZizxyFs8QdWGI3bgUYQVDqLWD0EGI
u+gcVSFRyjnXPEPUZg9lvREmFYamxV9FdEisP6fF1VfOmWIsDmlgCoACQDBo9UWNpxZafW4kqwii
JrWBda66/dAeuXlYlhnggyXg9qAuYtHhYB1JdZlCOy9opGM1PSqGi33Olfxg+UKAA2WiYkJ0ZWm4
qNHHWmyaqGzBQ8ipq38JUONGeyTRNsGQgBCcYJe530Bi8/YZYxyxC7vU9lv6NYzEUMyCLkYZHPkr
HRSCbsfD9jDu2QszZM+chWCQJMzTOJJQ9NpveDgV9rehoAhmMhpP0OWPypo7YKyXLAAjUA54WKET
MIDydvjp//08Td+vOn2Uwhzlm3y3vKp+8bvYW07+DLXl+9bbV4KzeNaud3igVBb86sKufDllhdXl
bV7AbmeD6eDONlEeUu3c4xGhGTcHdhwQvUCuIA1Ba7MIpdhLUQbseHjsSlcg7aCzzgUd1bzjmWIu
1T+m6JJbJMcCzgCwvGBKZb0vTM7t3cxK6gG6ACFD3BrQwqadAtrmdmEZonxrKI4VPNWHbC94xnfl
d/ZPpQHBVtyqm8S9bZVxu18YpRyeWaL1wGjAaAvR56eeMyaGAyK9bYG5RSJIRyHxch+ERixJcQrE
rQECVDLb3w1OqVpsbo/h2gqaM8gKgRYh7sQMXlpR5UQfzBIRyihZUPJG11IldXkVhuvlR7KY4J81
KE2i7wB1n5utXKOfXwuiXPLLLI7hwlmIa2eG76NZBvR5ALi/AiWs6lQVaEsGJOxoJ9EOzlJ66tze
aabft2fr+oq7NES5szEV0DdIA3OxnX+PqqMHaJ7dDXaOB8P/Zoha/LRY5mHtMaIUfPh4Abc1cVee
q2GtPZCkIKkYkDQFRPly7c0KPcetAsDLzhMg6Sc5vHccc7rODJB9ceb9R6QTspmgVeud5CLJDgFB
kZOEPoF3L900luTMBhWrCaKRz5UCG9Vet19ViEWCKLZ/sLx6i94GuRPag915rfOrhCdwHNNBgbPx
0L1Z4PyS01G59UuozZHVVZt2FX5JG8iL3R2aQ/YV/1T+dDPYiq1Xb0ZHQ0+kJ+HZBKeRV1FhVFQv
J4LaMkNmxoWExq7IqRjQTIa2sV3sIf5U1A6ReRNAYqw2RYDgIn2rvdZOsKXANb5PNpJffq1v8nfx
LXkSsj08P8k8nga2mUV6NF1xB4YiU9JBADIaGo6uhqA9kLb6zki2t88M4+YkfXIgEImrBJgoGlFI
HlthFxsArP8cPvG+q/y6AYVTelrfuLhM1tk5s0XT6qs+VZNMNk/c37Ih4HhN2okapzTLqPlhSBgP
aNJg3qCZ0uUJqoAqX0cpK5CAFRc7D+IXGaoB43eErseTO/Lor9c3GjEHyg0uUUwi/fCRzUatIgL9
LfItnj4Lgd/cXiSWBYQc6FqBUg7aK1M+py5zYL0VqQiWbF+pdivukn9xo51boJxOP5Q9akVyEcTd
scq8sXWKcFfy9LYYrg0PYOwxBYLXYMaQ/XHm2qJcmzVFwCsE2N+hdZbxaKIu3AQlr+sEY6OB7AW0
N2yQ1wjl32R5KYQ0FPCqknyQF9JqP5ruv2ArKhdWqOEYtZZJ3QorhbTXShspIRltBnnbizFp6LUH
iCeWn5AJKQ8ZzWobWzWSMFW+F2dbUL4IvMt4GDi3J2POgOEDxg70BRgTqVMTqWtiqnWbBe+95U/N
Xa2/L7x0OSOmAYYULgD4LkLxpNxtKdZaL+sI/ha/3nJCP9Y8gW2J06FDtuWqFYAmjd3ah3gC9N0e
r3bI3VqH1jz8uX0UWbOkIbkBzBSyoMi1XG5hZW6LsBkzyCQ8gWe1qLbc7nlFFdZINBUsK4CKkTWi
pfWErG7lJYQN6d0wv5snY3htogAE9dtDYZixIF1AyCpQRAPq/3IoZW6N3TyESBiXLlpEKJDycgvr
r6NMtBokTCUsDcQSdOphJuTyusotdpXsJ2j/HEEVW3Ly37dHcv0ogxEiQ4geKyT7RG2rIsxnMY1i
sIiANVlJ8kn4SgWPqJO9qLwkAMcYzR4uWrMyASDOgxDiC6u9It0w2WHuIN/VAh0fcVbp2vdDlAPc
d7xp0AQFoMXLVVKjQkf/y6YMXKHbfkvZ7vbUMT+PnB0qB0igQ5fj8vOjNQHNiabhhHENYSywb/4F
qQQjIGQMuBbEGfRrSc8B4O0iqQyWyrNUYmIsv26P4tqvoGseXmQWePxEmZ/y94Mk1Gs06GUg2R+8
bMz1ib/8Nvn/Z5dWoherGtdGGeC8C+oR2cauOEJZ5PYIGOsgA4wJuVQ0/SNwgEsrq9Bl+iCmZTD3
/vgsSPvH299njALoFiR8IN4H90WX9Tp5WCudUGI28h/1/YPzddavBwkDssUgQaFXHnVHFTr0i5o+
wxyNmt39TsUBDUw5O5U5AuRdEGeB9HbFRLf6QSlAsSuDOnL7yU/Uu7V9NX/enib2QP5jhLDeqeOQ
gsm7gC9Ykipeb22S6blPOSZujYOYoG4QUU/BWCkwDgRBSC2X6rEGB4B3IngDodyGlgqKMU3EivwI
L2VJ+3X1bs/V9f2BLAtZCwikndqLXG7ZPErRB9PCXM1iIEFJCmwgSD19quHLbTusCSO9s1CJgsQg
rpFLO8pUrUbdtGWwmts6vc8Pw7rJMo4RxnwBbI7wGhsLug0npZmzU97q+toYE/Kiydjb8i4EDSTl
MA2YJhA2oMMwMm4QbqTGsQwD2ofgvu1sI3RVxKbO7YliGEDAiwcIUkZAR9EcVDGaa3OILCS/Yt9K
7/VuV4Zvt00w1gImkPFCRRC0I7qalQ1yWw5TgptW9PUCJPOv/lXkSSQzvPmFESpmyLsqLqcqJSmW
8UH487+NgFoFseytuBRwfa/oGCof1+0IFQiFU9VhrgTyg6j7IcJCIeRyqfUINfpFxkq4pXgnjQ8V
r+UTc4oI3xTlHJCaacnXWK6EMdeR58zEbebog397ktifJ48NhFOggVIrMMTDbGVShCgXruM4PP9v
X6d804DW0Gs+YxM1gO5w8hmsmQcznoj3SYiZaG0lKe6nuNA6xM5AyyV3xUvGo3qz5gbVaZQ4IW4P
9j21gcpsUcO6RRJDnBzkpHhQW4ZXxfMLxWmUF6APaVBTL2qIZRM1qoLYem1Dey12KVpjTFuFl2dk
zBTpr0e6HoLZfdU6e07x3pSVDP15Vwf3qVHY1sTB9jC8hQbcAGkAgOAfydLLY1BHRaoXZVsBjLJf
5H3x2UFMk3OeGcNAzwQANRH8g9Zz5ZG0MC0rI20DBRGssb6O42sreLc3LM8GdZzB7JY7Jc1adHlT
HL8Be0LKOB7jelehooQ2dqeyEqQjqAiqSw29X5SxgsiVtNg9b7F5nyePmrPrTW30JIoHfH7yOmfg
RGaMhBviMgsZZWjcoCctXRSr56mYddzTQTs6Jp72aK/zOjaQu4YebVIepb/t+gy26yn3Dio/UW6n
1Vml0SzDKDTGIAPUId9M9WbSnDU6CjrnRiXTcpGdRocEiCHitkObUPIYp6Yt7oC4h3pEkOcbrdl+
LpkfbjvFmVQv4ZX7rjYZSjHQtcHdjTAEytHUYRFLvUrnblUCS/P0yelCf+L5lqtdgKoY5HRx3LFe
2G7ULliSJB6UppSDzQpa2+0zcuW3yLdJuweiEqZjL1xO1bBGRVhOvYzgw6sFN0Vf3Yc4P7zetkIm
4XxBsBC6RoRSTSCwiSrwpZU6FUNIUpX6IXozam+DjkbeeBw/bhuhhwIjyOZK8H64uwGkI27t7LAI
RjYMcmWYhwzNmiL3KLRP256nfHI1EnDW8V5CYh/JfSKGcGmkUNR51VJNQDOurnkd0el9K0qOkPoh
T1/2KsUPAr+GiwSu+NQiks6H1x2gOSYiQyKn3m+au8Yuv5fW3Rf3PPmeq5IyTBGJeLzAEUTjuU/t
MBV4liKZIBwQh7ak7qQIjPGdqNrFg7WX0Bnoq/sVhu4mfCx/S9nD7WWjD+t/bCMFACdKOmNTtvUy
jDtJBal7KFwhdLoqWP8vade1I8mNbL8ogfTmlWnKm/bd85Jom977/Pp7WLq7qmIVmlhJI0EzEtCR
JIPBMCdO3BUSseLFOJCKV7iikeCFJoJWAkaIcq8YJ6L3y/Mz/SiQYwNN8GjfRv9NtUtJZYc62mN4
DseVeYV6KLB4WB8ygqDlYPQxRpK5HuoggvEet/5at+91FZxbAipRPLq3UymBXRbCOhOHCHYBuDeX
y9LjqYmKvMHw2EV1r7yKbhwSUhveXfWRIvl85AG8rw+N+iB/y6Mm6+yuJdrUxEIDeZjsErlepmHu
c31nfauc8RhXmCG6iXhWQQMEbj/oKCOowmTM0sgAATYO0kF/Nr90B71v4rK2A/z6XROvQNRUGJLD
9CnEX9dt64MmBnkzU1CzeRcf9XWAuuJ9dt8/StsKlKgF+NKnZcfTSeqHsIeHDAwoiEA3iWoBk70w
YjrYgDbioCtUn9A1MhxTNIY2K8Xl9VHc3M9zWYxPVM7xKKUCZA22RQd5N+QF0T/aDFqbl4Fjny26
m+eiGJ1salFuW9pL2Lgapm79flbss4sfruI5RHoSAyeQYmDWMWltCW9bRJUwtRVXzrkU5jcMBR51
SjRHJ8DjWC41vGjSDtMgANw1E5J/Vaajf5tvJUoTTli4/zMvMZZDSQ5pnwDS7ehvv5SWZl09zYOE
5VA+lK3VEXGRH8z8XXa6rz4hEw9af/2OXQpkrG4pxrXaJ1Tgo4wOaeEJoGRXWf1+SDeeMEyHoPPj
aTBBZ0FdLiuOzaLSe1TDTZ1krpnfJx4mGBrP83eQ2CBY4YijZ8JcpAtxjLGYi0AKNUGl/Gqb2UiX
458AoLXBbTHyJLH7ZBPFXlM6XbVOvN9FX/keOL/zhTJuVAmmtGy0AEjQd2W4BWHzF6Ay5se/E8I8
KGiqmaPAwG6OzeJP/J68Adnq3/8u44YrADcQrxaeSSSjkCK8PLIQbWQz/snQMqpgDObsfGTrkXyj
kySwc1fDJELeIMwrvDqU/0IkoyVzEkyJOkQZHq/eE9eDK7qYHtOSI6gqVyPYiDTn90XSjbrUE8Q7
OmDXBrhdwFrBCFQ7K22FrgBf1mRLrWt0+7nc6x0HQn5taxGAILmOKB0BLk3vMVtpFlKOQRL9tv9U
5TvVXkkGCVb5fdET8HqDbYlz3a7u9Eke1BAxKeoqbDHCzAo9qUyph37YxTfohEnhlJ0zC+T37bt+
JxlBjCIqnRrLvgVBRepUz5mtrqJvy0WzmhvZTz+ik3ic+OHqejECGa87CKKw6kUI3M2fx9CR1ryn
/0ojqABMrEA1DR7FFQJa1NWgGSq5386fRQQu8UJ2XM6mXT2HjAjmQRELRCeVpvTbMLqPGyeqj6pK
2uXW70mZkv45eBkxdlj7Erx/KZixiqVWBXMaQLB2kC3MfkHLXVjZL4OniEtt/Va/ox2XI/Lq8WTW
ypxXAdc3y+h2JiEm8mWOFdrqa4kJx057b+ULX+ZoJL1JFxca8hTkU1FKRG0Dl+7ypjUhgH9xEA1b
GTMAV/qGh+q6NlGMAOa5DBVJaCo1HLb+uCrLVTG6VbhX3odHYGH24uYpOoC9/+73Xby5KGRmgFZB
cK6yhYcyyuUszbEof7RlAhen5vm7t1QSvR+Aj9HSwFVtLsxTX+6RtN9O0h+RZjA8ya5JSH5SYAfV
P1gSRyLdpqtz+o9AWkW7PKewT8a2NqhAu8SI4Mg2PlqDzGhun1GU51j5W+bwv6uDMOYlE/UuGcy4
GPCSTT8WIePPO8fC35AAABmcRAPIKIQNzJVOi3iIIqUYEZz0jw26FyS3rOwGc3syjmm/9qQs4Mgs
+KHwDdEuxM4FEkK8/FrUj9sWE1nBLuIXC1FYjjqZ0TGxKngzyrnyGKNRj+NgTUo7buV6L2EsnW1Y
dr8Xs13YEAGTgXkx0A0Lf7E+ehnOAsrBl/Rh0LoRHcm919jxoXgy9pXjo9NboiN7yVcGqPb/So9F
i6CUERucliLSa2w2Z67qJO3yAbvqVLuSvK95Cn8dmF9KOCUJztY1BWDOLFWcG+CnngI8bvux1dbT
a4tZ775dvPxuMq5oj/5a0KmRA6gEcC5cbmNbq22mDtjGwQ6Pw6Jf4UpjXrW2aJB0Ux1Q+2yaRe0W
2/08Qo+EjbbKnML7+v0zbtwLbOt/vgIAksuvmFKxToIeX5GuysfB9d+6bYmuhN+F3DCPF0KYy+cj
01hpQMJvH482D1R3Qxvxs4Hep0VlcIswDg6qqP3UWtCLTlw0owPa1sYiLRiVedxQPEH0/5+pR63H
Zl0OE9TDGwSyWndLHnbv1tN1sRZ6WGcihFHuhyQcqY7Ldgx1kDz0DDjhe5+CMhFTv2OOkb9OfFGd
B/oZqCEYR/zuUqIyhXI9d9K41R6E5aMPNx6d/MfKsVYRR99vL+5MFOPJy1mUhtUIUegslLxH30Hf
9mLvwiwu0v2Wx0J+yyperIzRubyK8hi+97gVJLTx2tLs6FvhR8ic8i63eZPur28RSm8AaSCJghAa
9ulyG4umHJWgkKbta+q1rg1uEY7XdFMAQEVwfNGugojhUoA/iUBcB8q0VV7RWzjGNvLmx+4Q86a1
XHGModMbpLd/C2IUQhZbVZwmCMLjJdvtRwC2teX0rGD6V7Q2wGEXrRrvu3YNnVRwcxzrOHw86P/z
Y00/wtSALgYcD2yol6u1QC8/ajW2U9YRyta2uhEcn6P6VzSFp5UCwkxLKfiBKvOMCVIala1oTNsR
hG2m23ot5fEgw9q0pz2Zbc0FCBj8D7Wbo0chAemOTtY5WdfoRzHwOf/giGmJD6lFYDjRbc/o0CRl
qlI2FfLPYPR99NHbu/ExZNg6/m6LrxoIUf0CABkwHMDg0PbADswwBnk2kjyZQc8okEO+aj3RLdwZ
1kZwvztPCe1pK3G7+m68rhdi2RJJkOjCkLfZvG0/zadBt+NiKRjesrVryvw4kkjAtBDOrbnOkNC1
IpynpX74LBbzOMzpLJdTm86gRizcNnSKcFnCb3b9h/DeWvv2Q/eQ34XfCc/WXceop75ZAGbRBoqk
BWPIS0PJCqMsZpQuek93d/UhQZMRfq1U4pMvTELhsgNeW4hLkYz6mJ0CppShnLeiLW1Ux1hjXhTh
pXKvmHdOyoON/P+FsTMLaiNIQEMIKZ2bH2T7cSahPS8P9x89eQscyc4Xip0uCvTwKDbHU7ni/6Cy
USGmVWLM9RJZoHNeaz56UCF79BCjPs/LkZTLdpk6hnfIibKWMA1N9/K1BpL+F56Fv2EYL6Uz78kQ
dE0vxJCur5H6tytQUYZetKuXBjIpo40PsH27dtRdvBNW6gZM1YTneNMjvAzJ8AkoTuHZwhQE8INc
msUM7BRF0FS4Qh5a4w6jZ7qBpzmNW67Q2SU5qGkjRIP7I6NiT3JkHF2O7bilZMC4opgkAWCHQP7y
CxJNmZo+7Odt8YwZJcl9/Zgf5Xejd/L98CJvWluxe5jLfDMcuH2n9Gdfr/5v2UyYY2ipmatiN4Mx
vSLTQl7UoOgZV/5Pv23u8LyrTgli0MB+fyvtZw0murO/JhK7T4v905MJTmjLvk/Je2C/LR4xwguT
ydF81tju+zYAV812X+9lT7PbxcPTsNHvedb9lkU43znmtenm1JCLDDuXoc+s3WTblNeRQ0//cn8A
OkArDkZh0QCXtXUpJq36aqiZ21a1jyAU2eZrHmfDjbcDxV86TRcaAD/nNEfxzEGN5EZNjSH2t+ZT
9Sy6IejSGjv1Rlv05BVIFYgboiN84JjTGzcfYgFKANoMoAokuy/VTgvFPm/k2t96ZejOL1lFVv2H
+ghTnjb2oiTTSn2ZWiL6DrjThCOPd+OG1YN89Aag/wHDQcEHfylfyAJl6LLW326sFBOh5Wdhn/zJ
v9Dfv7L+WLvBKR6rY7uIl80SLDVHcc9riT0R/zCHC5AjuBNpwRP7zjwoUltKVqEZPoJFzFk9RO8g
zfOsg7wYXM2L7huSeslCR1f+TCLyeK87ATnuX3Tyspfs7DisQPjkyF4PauWYzK6M28GxDNchHrIr
dBwPmgJBd8wGEpFYpn47CtZWXQie9tosiqfSBUbpBRi7ffGQL6RjyHNWb/j4l0IZPxFULD5a0AN/
29y3m3kB3XDpPITc5qEubmmghYYknL6BxaF561ID/KIdWnS+C9tsIv4uPPYrZQPShV0pEnUlrvxl
uAdL0ZO6CQ7+XtjysBCs5UdKDKEF+AOoeMQAjN0dp6CsQdEW7OrHgxk70U5fJdB0LPaDc463JaF8
T4vcdLTH5UJLdDDkZShgCUh0b8F66qVO7NQbuL9gP8ULi55hgobdg3VslhzZrAU7rRI9pUhxQpNg
yC5lp9JYYwQEVglKPzinB3/d7ZIn9P6oK/TmbeN9uu9W5S4SCTenxT5sVDTgdRadxkHb85inFZjW
HDRXZbDTiFTv4s/yxX8rD5hlYwNfs54VD9RPwlZ5mjxhxUOEnHiDzi83K5y93EPVTWYJ4ZXbuZmL
MbOH7B11UDvZRVstxAiQ92nTu+LDXjj2AuGC1ti3CfLRZQBAj4LEJcIi5syVfADzbKcGu+anX882
B3d51QpPf7yCrDjtTcMUD7b+H6LvAG4bZsPEK3NReuZ6drJ1s9OWO8HVv9ANiwmBa8uZd+VdjIEN
PlzH5RIxEAKydGchFfG7ml15cvgeOrkPvZHANgKWwCy3zkKjCoox2oUYGGeDb+ulBVYEYI6QRCrg
wMhjlq56GF14cj/TRnQwVrvY+I3N0feTUl2cO8J55KNRbwRZLbadUTpJk6sySatxl5EC3khjg+wG
hDcyMPm6Pb/iP//5OL5NToKPnMlLjZpMCPDH6IIwHwGqTr4FuycvM4pgSFEuO2I5A+y77YgwgpvA
KeGVgouIcO3uafYV++XwQEX0nGHwPTA/lze1a4UhtcJw2k32n92md5b2a+3Mn50bLOGbyzamrL9E
5A/I3Mmr6pKDlzsLfaWh+//weMCcRkJWfx5Xnz0JnZcetciHuzuFOOttb7/9ZGQ9eCrRyTGzWzxg
qb2kGZW9tMBva+ent99/OjchGlgUBvtHP6BD1FPwxy+KE1sPdu09mGS0TZKsUrKHK6gdEI4stsri
ZXDecvK0TYnb2b9r1Qk8+suWsPGt0BdDpxrBtNvs/uxEG2zKzwVZ7b7+rBb3O2d3WNUu/t666/X7
YvtdL16XnCf4RCbz2xcwXlIWjXE2SPgC/U/r1FvdXv05eN+ed3QdFHxL8uD2ZKGTBXGX7n5rPy+3
LiFHsiaLd8fkpjOujDmU+0xF2FYZfVLVwJjxNQlI+14N0Dj9vuEnyPNvy2U86rz3fYwlggDvOYdq
7V4PBQqmm4TsLOjZI4pIto11v3refYsrvV24x/Vi+/ACto3N0x304Ivn4586RZlPAn4AaCc61okS
311eC0Mw4kET5nT3KpDecdpVsAGD0T49jE5uEm0Jena7cqRFvTRX+KR2YQbExyVxaqQDKu8n3rVP
+chJglw9bUD0nID7Ima/giiP8R0qw0JB3oqbnZ4AVP9ooaEWLGsm0XnslVdYA8BR0SigYeI8Wp7h
LDPLr/TcKEerbHcISSdYgcBNbNPxnWyXrfCo2oHHs+W3RKKMDCsKqZKBQX2XO66VcygbQtHtsndk
zMoW2RXNhVM2fWm7wfOJuLRiEkpeaHF2lVVv5OmBP4B/hL48NF+cXNOzSEjCxL5W6OX40ONNa926
I52+rNNl23H0nCeIOT4tTNIRoG905al20x0UtLZNbi17es1JL1z5uKiNIvGLSAd9PUA3spMisymU
6rzv52P9aYFr4W3+kh7EtYXpF+ilW8mrPiDiQKx3UNw9do+g7PN+v9FXTDWnDwAslu6nRlGDl4ep
CnM4qeY4H4d1cK8ijYXnWNhriGbmRfm8j44ZvC9r1SzjXaZxzvN0YOd3F0k6VBbR7oDGJgDGWURO
2VljJiaCdCzwaFXrYVEMbnzAxK+48lIuLIe6slfSUMjX0bsDLASbylEmKVTK2ZeOUu0Muhc7xh9E
EKknbvunkSeN9enpiFGgI9HwAA4ajK5lLCUGZdfhnFvBXQnShgBvLnrdOycDcLF0VK5zwEaC6FpE
gg7IJhRETh03l6eoWZEvmkkX3xXP4VtREfNYfVdPo9ut0rW5bJ98yvTO0Zyr7URaDOU/ANMxxR5O
HeNJiRMOtFL0edfZnTuARBbJ5JUEMqFDxrklV3sJSRS5TYenA3ZsMHuZaUVmRH0g7hQyOuNK2Ee2
6YlLHoqFdcnRoHIhhvFRJ8sAYbMgYEHr0UmWCVgYOd7nVT3uLxEWRdVhuBiSG5fnZEVGJgpqJO7a
Fe44EgYmaZzP4GivQUK9/fr9hG6v57/CWO8otJQoLmZsW7IMHcuWt7zJBVdm8rRhfwtg3p7Uj0dl
Ek/nMrhgZN3KDo9o46piz+wY+9hUojU3wxCKO+OhLUhW2XQgyP24xfa9+AeMicfKBic6hptwP3xa
dz4AThjk6Blg9/19O9k3nf0S5lFotUCusiEWdw0IvalYax053JwO3bMLI8XsKWOPh1Qzm4zqeusM
yLlqnumon0RGYxNvPbdv1d+nx9yqIvCzro+xnskONjEIyo07eSkgg/v7tl0beWZFzLUS0kbN6xwn
iL5nZ3ZCpPHlVf7eL3jqeGq8/G3vGIsEvPZQaj0k+XfWiVU/WUokuEueyo21l1eKXXnyiy8iZOO1
PfFuAhObBWUTRpEMyTKGEpYbBX0s3H3k6R9jO2bw81TZiPOaPcvLxqXy4R8TOwefG0Wl1ba+t45q
Y1udE3DXd4VZOCk/Dd+R7qYeC5MmqnJwnGlhStUSA5PXqSOvKsdYmCDS5B4j9R+vjvFMFmNWZNmf
mtxMRMCZOndyk6Wx9J18GS4Vt3B4BNPXLyeM/pkw+jFnPmUOVoO5ibGw1f3yjqP5vIUwFqNWk6ZS
AvzsHs9J5GbQ+8EZXaAVA4cL9bj1HMPfMJAuRcYcfAyXC7GUPhOEvBJ3GCqE+hwoiTbJsdz5Nhe/
wpPEmChV6OE0KpBEX8mG+A5wiusclV3erbptOs7WxJgoKc4UsaJrGtx+1RDAs3YdKCbqRfFPPIwz
QYyNKn1RToOppDZqdFSbPpfGuv33W8daqLybClPDgnqnX42r2AF878fGSOp7jurxzogxSNbYWxIo
q6ENXkEqJLqsPZJutrrkIfhuviJnO8dYpS7V09xPsKIOr2KKwBM+oN3eiZwF3TR+f4the8D8Uugw
9xLrGR36+MorhEI2z/LcsOIS4iBTR/u1oSN9enmFSrPHrHXrpNihHUPItM1e/veDuZDBHMwcq1rQ
mSeVbkjsICNB6Ixc3mtxY78uxDDHUlqJhskdNT2WBh2cIh6/Ycm1BPSmM5b6XAqLkArEdIrmqBF3
FYXN2y1qFxIqF/kysicZeQCKk+bsHzVjv4lkHocuqcGp02FhykG/o3ZVsPNlmpLOEZ31D88u3Hr3
wIZtIbpBiRfJemYfJb8N4qI36LsHZDsa3EbcIuM9clKuP3adC0CD45ksthQzWHFilO1JVrbvezu4
R2es0yB2BBRqKz/4B8kuvjD2YC1u/Huusb15mH8vlc0kZVlTW0pwEk/Neuo0u79uc+X1u9oOEedx
zvKGr0vLaxptrKY93MxdQMVPSuPexOZGRIXbhAoAEogKwGepzYshr2BJ8GBotAqAOEJzkGgy76MU
VlES6bGEt0S2Uwez/T7kkgxvdH5UaZsoIAJv/CGKnEVeFZpYucxrOY+akCsD5FL4iGUBvhch8ztv
hz0eta38TMeILoYOI9D8Q/tOYW4Npxh0neOhS6f4bYrFh2vAKHEvyZilMmF4QbfWDmXohI/RfXRP
TZzhNuABngoSoSxwn+9puYNnJW7q9Zl41nYLTRqEbZJIuxAtNq2zq7fqut1GS8+T9ovRDt8lW/qZ
ce7cbt5bKo3aGgr4KDkp+PelQZe0oZDFqcGZ32G61LLZhXhw/SW9wzKRUa3hqfRV3e102mcSma0W
9X4KlKjFnIjQ1mF8B9t4GBbUn8iXDcYEIKpDtkQiymbEgEkaRfpLUDvqxP/0P5H4qjx+cHIFpWA+
iqXcj4UobIUZ22AttYN5h+zXXbeePRk4ktBJRfAmNJ+T0y9KlLd6RNMVlx7/KmfMfgJjtgc/irtC
xSeMTuqEcBOKnX+UV7MNqpOdgAshPPJe86v+QlYm49ojVmp0Yeqg9i4IepKlcopyG2dyNLRBPfCa
JW55q3Ro03+0jbUwRq1og2LW0u6PsgnhFNO2pNJGMXXJsZs34ooLQYxJaWdMV0xFLEzBdSr2jS2g
aIcB5ilBpxDXK7qVtLoQx3jhdZdZ/kzXNaBUPuLsYtSSeywvO/qwF4Agrv7lAhl3HEGOgVlt9ORw
WWgMCAC7bdzny8nB8GeeC8tVFMbvs4zRVwUfygnaCyfbW95fpzegvUZY8xhlruq4rFoyRmlslUno
DJiIDg9Rv4pNYnmz0zoCCVxQ9C19GAHhToN/W9oGlCdwUiSauHtMLRHrSJ1rK2OpzECOglrHqXbr
9pSU8VEo6w/UWKmOsJPs5kjtgOUI3EzaVc2O2QLWb9TRlWBl9Gaad/662sMUugrR98FLiy6gErt+
QI7tgKrL0rLRp9uv02cdtW67daueGOvOSQFLCezyHybgzrWdRU5k1WBaWg9lKNznBrRSvnNcaHd0
BiJHyW95P7SpUAI7EmZ2sQC3EuMjYrTgSTsdXbvGyWL06x6ggnjJzaLyZDEaXgvdoDdRT52Q3pEe
Ro/2PvUOtf/5Mji2xEA/CH0WY1xog5s+oip9rWt/L5VReWMuuigKIL5bW4BcIGuLRy/+Xwny/9Kq
v6UwGh3rih/lOTZ0sOE22/khuqNmESwHh38UhpwdHvukwtZLYw5GCmRbaFKzf/Sdnr6eOD6ZqP8s
0sJsKHDpgnMOfMbM+5kqKbI7k/TXbY3RRjCjOSRwcXirHvfB9Hhs3Te9NriMoMsDtxZkMmeWDQbo
XAdBAoJo+hkd+VlpV4+0kF5thcmNSrIsd4UX7gpEecJC4/mstzQWbykwOqgQIuPIJBy7ybesrAzl
nYWbYUJDKcFChMcGXjon+XPz4T6XxWxu1Zli2uqgzZwWCJd3lj0CvQAkLz8IofeMvQjnkhiXRI6y
sVFjrAp0PV7z3j8awCf4mGvZ/tTv+b7yMIsEK5w42ZOb7te5XCb4gZ2Jq67HCmvHvyv2PXxSbYOJ
xD8GqAKUb5G0gAr8A/sGwjHajauDK5Q18r7vS0mtdTLeOSAzDsU6ADJEWcwjETe84PWWgTmXxZyg
pBdtVM0ttGVJK5HRd7PqF7z64K0X81wIc3i9hvaopMKC6J2nphNu/UKDg/f7xvHEMGel1c3gB8Vp
3xIkvvv14MjEd3X3dzE3Uxvny2G8yHoqZSPLexlV1f7Q3CmbwC2QJuoX6kvEYczkLYnxIFt5kI05
Hago+P+YbYjxciO0nXdC3DUxjmOEN87UgNzAm0r9/cClZnnE4B9pV/2TTN75/jFvapIJVSEFWFTt
jM6wj9wQuf1wCeftXyoEY4mLfG7Q1oRFgRhtSxNC1O5jUTwzSE/hyjidXVjm/SxASwGeDyyoW9M3
LVmq79OeBqktitQdwqa5WFhfHC28kagG/OW/VoIlOlV6X2qbEEJpvVNEYiaz5/Xk1Gjs+V3SLb8b
uFMMBwMnAYjgTOa8jGzuwlSdZNTohn2yBJJgqzifLUrwQCj65P0JF82tHh4C5+6Ot7U37NOFbOYI
GwGzMEVtlneb1/Iou8kGfA4AmAJ6CewUeINiN/PSBW9vqaVgDvRCKnOgrVEppTxixejfseUEcYaP
c2y22XHc63Aylcfft/hWju1cIJvpaVqzlzX0/+0MspOcYFN6h9XRLffN8Wn5xdnTGzblQhZj8uPZ
xEzVGIvrXBWZrAgp0pigP5xz+W75QRdyGKtvjWPUqjXW9FqR8k20BdTk59Xqm+Ly395kr3BO1CM+
4L+c3bzhAmHqAJjB0AYDmB/LBxsBESOh94vexxERGoCMu3LT7mn9mgs7UG+oyrksxkJrTaLkUkll
2af8KJoBYqCIWkyb6xeoVjqWwI+AqDVm9RPEEmi/RVss6NeZl67LuiSTYlXeqYse4S/qbshIre4T
xHmyhwSdI+Ld42zqrZt4LpNuxFm9V0vUXIUZkHfSwb/L7jvgWEVXcR57cuo6fk5Brt3uFXdYcgTf
0tdzwYz58TFCFK24kgycsr9ONh+JG7jijtq7nmAEnDM44XLchwOgA1xN4i2aMT+93IkYiKbIp2aH
ZI9GGowUEfbg2cJE0ZGOFNQ9BYPxcH14JoEnmrFBqlTKeWtQy/ex+1Ac2ii1WByRaB4XD2jZ5xn5
W3fmbJdPt/nseEHxVahljl2ebH0BcraKHP6kzgqtzjC2Oix9TeOzzUC+/u0mnwoBZ6LDVjF6CdPG
0M4yoegmkHl1eFwcaVT9XjgakoF3vDCUo1OnxO+ZSLWWjRG1MGohwIBNYjQEdsje8jzSqxZERNYy
WCQpUJXSp5qMrTVqIaqKXKP6kxYkRof1wTtE5BucBLWrS7TB84dzXahZvbINZyIZs6u0khJHAXYT
hTfUyot1hbRBu67v9WVpcyskt8zf+QIZSzRKU9uFFRYYhshwervH4HQ15FfxU1sLDq+17eZDeS6P
MbdWD+bHwv9/XVFt8G67hY3dpPqZgrz1pwPj7u87evMiAmhrSZhSBhA1Y38EBNRVK+jyLn8NMMa8
d8oXIBwrxdV5PJM3tfJMEmNtkq4YLKWCJEUiGVpmNES4EYz5Z/cV8YiYbj4hZ7IY8yLqdV3LuSnv
IrQdb++HEs1M/2rfWAe1aYJZ1SOspuzsUSZTQtQv06Jz4EueCeFsHNvPqUVBqhmhQaOXKCPNDkO4
yokogT0tZd4hnR7XqwsG2gs0LqO7HYzdlw+h3gy5lZmxsmsqVCP1imSBXUVE9Ez8QqLwMLzwVPBW
oh1zGSxRNNCVBvIb5ppp4pCWUhIqu2Fys+UAe6zi2W0+K3AkyojRrDeeyJtbqlqYWEJpC9Fod7nK
Jq5qtYsTZWdVjpkSUXVyjURf02P8NPKmEdyKPsGsj74IdJGB05VllyqixgRdVqnsup/gPlv2S2Gv
7Mfn5DHxVIPjHd5c2H9lAf59ubCh72ZtsHJsJbonCyI96goJHoOvwvlfaVVPxv9MEmP8hQDU+8YA
SaZpayAf+xx/yoqksvf7PbuVozrbPQD0L1eUqLUuJ1SOQMRd9Af+p447lqEimRynZf3UfBirAYTy
T7/L5W0k4xCGIBcq/RRii5r4NeD5noEq+DG+r9fC8d+JYq6cGFloPIyhH8JDcp8gH+bnpHgEd3Hh
/jtB1Gqe+QW+ADLQoC1OazKfpRdfIFFEhDspsCVe6u1GyZuOjKQgX8oxCaKkS2EKAEAt2DvRJ+xO
i8nOXIJKnRN7wSJwJUdwG8d0UJwk9SKDS49+z4XugejSe5K+TA6H0Q2jBqZGGBgMgUaHKxh3Lr9F
NfpATxsj3YsL7bNbzOAniN0xXyq72bU0u8MQrNKdeHfxhn8EW0b7kui8SVhUZr+NJikHM9TLffQ+
e/nxQ7CHo4r2SNfEiuUN/Or0yXB4p3wjo3Eplnlo2zFoVVArl3thKdoKeoaSJ3kVLcaN5Sap3cbw
mGbkvkJ0j9OWVBBKA95iusWL2nCs0Q2IyeWnMHZ2nspgEkvsQLyaMYsBs9nw9gPz0Nviq7WrtvHy
Z5nbwtHEVOnfdf1G9h69FGBTQ+8LKmlX6JZZETMg3aJqD7J21DBB44d20+Agc8pLt/T8XA6b3Ah0
BXPOYsjpvfSxfZyRD5BIfBDcyulB/iO4UPhdCLy+D26O94kED6FrLjMvX3QfwYO14rVunbz7yxcc
bF1QdzQzm2ivZsm0LEyEluqqxUzbFSY1gI46WYqu6mqbkYBeRV/Obnpf2k8DcNpPKZee4Ya9vhTP
OJSqNmR1V0O8vM4fhdcIWHsBZVJnAZjpFsDwmBRvnJzPDSgCZMq0o92gOCaFsaBaoFVmm4zV3lrK
6/hzqoj/pju124A9y9/oH4GTfXDUiy7japfPRDJ3G7AZNSqaqdqHK+1TecVyn8HN8JFvotUUEWsd
39PiG1AevMj5OjNKydgouT5IAkGQwK41b0IzgQOzB0ca+tO9Y4qoec3rn71pu3BxqAJhEDMGBlya
zBSzcgVlwmRkVOAXQI57ggtIUIhJI1sF5eBuo3xRftGfmNchd8tYozT0X8mni332StVZPmFKPSRr
6NWtEaNr9+lGPcz2u+V0G4Ozn1fnqCkgT8JFwbARFKNERl2lSE1idZjq/fSsYi6wXR8r1e0sjhdz
LQUlS6CEASHQUPMyGG+izEW9ibsSjOke2pWUnASI7VATDjlyrqI5mKJzOYxygK5Ea9QWcswJll90
zXgRZ4t+JiavRfWGJDzt6LulHEfXPEBNFQQz4IX9Pnc8mrGOicp5ta88MPABnktgHu1Or6w41CAB
nqxXgYIjWpneHc9PuQZiwkKKmB9JFQDzdFnvvAcKUyyzfsJFzmWivCb38WP3DN7PY2Nn4PFJSXCM
jibKejNmi8jki1txu7GVCAwwWQezvBEHsQndoc11sW3qeT9hbsAINpvygUJ+RkDucnfaTCQ6IpES
L+aH320YVYYLE4aVn8tllCXKoi4XhWrevzpHTsLtOuZhfjZjHlU5Rp90jZ9tEXXx0W9aZBQ1+y4B
v+Pvi7iiEAHx/MUqmAs81YaA0VmQNNkf2SIGgtBcqat8OS+a18Z5b5YTWJD0PZ5bMIygzu0Wy9+/
4Pr1QW/NaTgb2gMoKx5jKgU1rwY9i7X92C+M9bDdg86QPL3vH76c3yUZdNcuTwysARrtjNYQnCP3
dmmUjVLRjWRQ1H37mIzEBS763rK39wHx/ljE+1xEBGnkFf5o7AXHdt3t+sX9Ju/b96eHbgOikq+Q
rJcP7mL7tlzeLZevjz93D6DGcDZOsH/doFVnczfxzudauy+/mdGywBfLsh0Ndb95LUCUhUgATQGz
UxB5kYIWsSKoe7kjMYFmPwZEbtfNFmpiOBo3332aesRuH8Y8ogFZksCayOY2JivIQRiR6ntvtRLs
FRgTv3VHJZ+Ga9jfvvN9jEAJAeI00BSQh6WxSl+fQRFHpvsvXnR5csJ++xRGaxs9CKfcwKdkZFpn
5PXVIh+HD/TjkHr7+uE9rkznO7NBSQEo8PFzeM3BplAS2FmgR713Sj2TeHebwu02zx130MeppYD5
OlwrOuZDVWCS2CxCV/phJ2Wivh+9jKBqZ5DnePEMgLBLu4aQHrQPAfk23MX98fh2NJ17Mnk52QI+
7dgDMunLHz7TzSlIu/oosOHSucigMTKYLWsVse4i0Ajtm/W0BgavQxdJi+/TwPDbgSigft2AOmX9
qoCuCKr2+F2gKIePx+QcghigsO+/V2AdTFY6IrDIVpH7N2w/BBRMBe1NsoqfMc+MvPR24xGRoGJ4
x7VV124A+AxAUyHRsYF0ZOvl/Q1SU6urKDP2rzR9XUP9nyOk5VN0lCEIRp0rBboRqBjQLZnAiL/K
gISDXWKZae7vlkSlKTV2MzFWEkT/CJDgUDKbWQ9d2QixYuw7u/dG/NJgHScQ2uFeImgA8v8+X40O
xqTiwA847ZEk4N/qXcpwlJJjsPgOXLKN7P8j7bt2XFeSIL+IAL15pZVXy7V7IdrSe8+v3yjNYrZV
1Ig4WJw7B3dwASXLp4mMqHjdBxpzdTg0hjYjYyaQ+2zylaCxIzLryEXSuR9/jPN4SDQFLoCix8sI
TC6cTaoo4JfxFpxJig2t/hXrm2yZo2JPcHYdfH7J8HV8z8ycTd9LMPQKYI4E9z2iK3rOwKoFQZUU
X1NiXjL9FTkoU8H2S3RBx4IhyaEh2pINfNXR3XjWz5eqf30R+qQCEwcuavaL7LABDMeHyExB84Om
irmS7TT8g/oh9MNYSDpCRg/v0e0eA+wqd2UvU3F2QSYMYlTf6BcMpIF6/UnVX1J8AWnnAHfeDsGo
OddQM+ECQqcpuG1YEZws6DdFC+2tfZlpoVdcheouJ4p9y3DJgn6mAhmiB+44BlfaWcPk+TwmL9NH
1Hc/Pei5yJsnyLUSwMXlw9WT5eaCWlxsgB4cZxEZOPBKXb4fryd/7zQSfk6EGqyqgifj9ku7skvx
OsnSjhRfVRTToTO0yJ8EG+kp/V1Em72M+hmSqPqZUAa3+rkyRsVkayudaze+4y8Ruh5IfEILHDkq
mvClE0KtTthM2cWvNWt+jp4uuAhdAek8es/x++ORT4HWOPMq4dFEShq83vQ9RATakqZ2ld32VdLN
EZco74CcS9Ff37efofmZYVe/4m9Px3VpkJMl4o8jx0Z7mfkUcuXdHnGMGW1IaM9D+9WENUiW8roM
0krbodnrePYNDhf1l2LIyA4yBuHQRLrc8vT3Ucf/xSo45dEc1oRdLUX9w4jUmQhq6mLhewBMRMcd
T4QTqe0blL7EhSWj7YbekqBekDi+Pw/4nATxIFD+Y4WGsYrjIEZjDiuja7jQFBQdTzCiy5cC8o/m
aVBmBnXHSYY9VQGsHGZJpHO71SUlZGNuSNxdpDMnFveUfwZ2F8fyjPi6xtoqYCPDNaqsdi381sdr
PA3kNNQ+QOiDRjssskadMxcjzaKydHEjoMMrx5zq42C4HDrapGbGGSe/RW8nCNriH3DhgWGHsgV5
vhRS7qG7i32o8ppz1NPThCYuNFytQFsjq40DRP0+r3ZFJbMcsws3JKnbo42a0blFhSKZgV5qR10G
FpNYfGenRrGYu1ynyTWYxzQiZUGEZ5G4uF3HJHB5r8xzbdeaBei+K9xNga5YufV2yeERsou5R29a
kgacHYUcvHhg2QLgiHIUUJirvEaI/X3yK4ItktnHS3WVWNG2P4Is0j158FRRj5kt+0yefuRiSFIP
CQ0S6tAp+3QYijoeYDezQGO76A5Q2V361U5w5DlBJ23iDBFbCg/RKGxUxAfUGD1GUiFc0vr79es7
SLut/Z7TQY34bQOnZuNyBKpBP1pHBFb68Ria9g9wABm8JN88/1hP53fQ+/7UQAZs8KKudsbbznoa
jZ1vff8enrXlYT0YCwUu6goO8tvidPhGaHEwTgfDWpmPT9rkRaMGQl1ecZYjKUwG4u3EJwjLLcCh
OZefm3hBVxsapKJBTAvSD/oEFKncRkzp79kVZ6YfM6ncyfWLw4MsDDY3uvqRKKO8FzmDpCHnqthu
R/2JgGMeT9BVw/zmfiC/jyCCFSGMiyo32Qp/kosdMsgx52r+fvzC06KfVfP8uQdfSgSIGZgCiZ/b
6vXqZfNm9Yb1rRor/WMh9M7jz5hWvAE4FXEbAuCGDCvoq24/IxoVham1Jt53g14M8CBFyGDtQKYd
AhNUvfCzfRsTEhyQhPO4OjBq4KCg5EG9ABxXMm2jeskeCALVrF2AkgWjxttOmtlO39+/yb6bpaKm
9yPyIVCLFEiNHQTG0jXV+2e2uXFoZE9x6y0YjF2wFkEMW0/k5ePJJBvu75Ii/SiA6AxscRBLgStB
ttRfI43XttEYemCy0P8VSYWuIbxbwEFcWdYRD9/+9pCLkeLlirfLN/xobXuAnhNHuqg47dzMGz25
2zWUbCB5DVU5JPdRL6XudqYM6kRp1QiJLM3OVlCOWBY/6E4m5MNwmyF/yfmrYrZISTtgxCxQljjK
SCxhW1LZKyXmsyGRopi4Bjprpeb++JWDmBwVqpkAapJqvZqChowM8nbYpAMo3xXHRpKzeJcuC9Lm
bjIcAie0jx7Tvb/n37xt91RbI/AYgR4h25H2RpHM3AAc7XqRj4Bzh3Zc7EtUg6mDULFlMIRyAkAn
wM8CqqLJa8LrCdorv9GD4s0ycdLeD+yhGndV8wVRHYBWt1soyWJflYsi2wWJ+aJZLYlYkeraXV6s
AbmJ5wZFWHlukPTrCaNw8hBLKMTnmiJqcsYXEvCv7NLYTlvIM2jgjTSzagFdhcTkwAQ4N6/0xQ0Z
EsR8ZHygRsJTSl3cldaCjK9gIQgL2WXvUIeHMjDKbqbaOomTiBlEtQiUEFoKYGO5nU0OXWFg+uDy
XbmJot8GRPqQlo6+KsgGgy7gMhOdXC+o27sF4RFoAmS4ziq0jihzkRS7mesrxS4qdVlB13Gmx19S
oKe+vsw63W30oDLHOa2cybWJxk88Uajf8uDGRiR9O0g+iCGamcBqMshIeIAgqsPwBHPGW6Bfcswl
B6JWEY84oZin+R+CVnHRmx6WO214luJF8OXOlaPuWcDVAo1urBWRS7gdiMwkLrQa2nKnOi2EwPdK
+/mvdz9Jc0A0DxrgKrQ+KQMAxuVdJXDlbqydLHcE4e3x79/Z1ahCQSwd2w37gGbPqhQlFLIibnaB
PoKmN9jF2cfMKlAmoA6CZA3KPoDbQesbXs/tHPVC0wfKWI7bjrcHcD/527Z8n3vH6HNztYKsAqcR
1mEeutq3VmKxKftKGcdtypvCi3sWzQSZbt5UdSOcUwWmti9sIfxCqkxG/gmnh37IAsiaJX48yNsw
sDqE8bsdP7xkufVPS0OsYO0lEByD2xRPJjVviiimSYN065bTQOLQK1tlpfozCUhq//7HBpxRQhQC
U1c37o9rUeStlPS1KG99ICA11uilVvfGGZeX8l/+rxHUdABTQSqE1rvOOZnxvUSStzJu5nEx++LR
G4zD7mIhuYWXgFNI3eN26QXJk6MYNDBbwf/w4wvjG1LgG48Xg3rkoISHwBRqEXhzrrAE6pEDHWek
FWhm2gWlLXOrChivoFuFqZNaGTvzuNHbi0OFG28MbCFzRYL82/FUZcZKIV6HXfNRRABu6e66F/W5
UHsyIsoKNWuBmCTAmcMKe2CN9qm5tCHEyrSfgpuZOnqP0cMh2+PPHuN6vhaTEYaETBdN/zn+ebw0
NEAJtS6RQE8RS2O+sFLUy6z1vhvlbDQgZzBY+Zta6D3wZ4hfRb0R9UgGTQjI6N9QInwpHWYVv4MK
s3YC24em10//kx/yFclVP/6qK0Hrn5eVfBVIl1D1xqUqyhJN4CoxSROwfIfi8+s20O0tiln6OzLn
iLuTa40JlDADibGRWPGsZQT+cvyL7tufn4S3jiMJZevp+LI5Z6/QF2gtkjr2kVzngSjM7BwKNMiI
6AGaZA9QsGDQG3Wy9KOz2ax+D2sAV75/H4/oCjJ6NCJqx5Sa2ivgpB1RrMiQMlivW5sHR0mInmDN
Bmp7XS/CvWa5G9nU3qtN7UiSEezrg7HogN9BmX8h6DNXCx31kVlGfzePWwXPO/wJanO5tcpGrpSx
ECPOUB5HNUcDFCtABeflgioiq+/E48w0TK4byiTZ73/2cxKI7dhpMCkKb7JBOCcJDU1inFEvKfT3
AEsHcqlXwUmWO+NX3QlLHyBE2WpIY5fNxSDD13lwLNtvXT2z6WjfH2gphL8QRgKeCfVDsH3fflsx
gnCoGSOcNbRWPbu/5b5HuG36vFOo0BV+PBOTiYAxATsb4T2pg7Dkv/+ZCLnzQgDQA3en8GakmUgR
Jv5anUOy3x0T0AB41pGZRCmPWuISbkUXKzAzoi57GBc1BAwS8CehWBYb3unxmGisA5lB3PQEmIOQ
WwGq9XZQdRiLEfplmZ17KZ+4s8jZKvCzP6hXDIO9ko9Sa3FAqkgzc0mnIeHdEqE9MMJBQAGCg/Rk
smrXKVXOZ3vppBDGptysScat/xWMHqd8mUHCwebmIlaSL7s50rCK9CciOAVtowLdecExviSD4jbf
81AZfQ5rg1P0sjBSyCrO7c3Je0OuQtCwgYYOTvmEcD+GBxi6sZLvo998mT9F0EE1C/Acnf1ZhnZy
EVGjgksO9wyPJwj26Bgqyry29iKMqoJ0DTScCiNHdXAT6PK3e04HPVOXIaoBc2DgO5OJChfKKlhD
UODTk4kGSzZG+i3fSwCAn2NxKYBNMFqEYNdo7MfbdPKmAueNXAaiQfg9iBOpM+ExGUQTOaWCLmOo
XuJuk8/ljCdOCHpscaeC4h4XCarC9E3Su/3oh1y9L369QyXuFN++tOCbfDyOyRVCrMCxwpyRt5KO
n7qs6jUmEeu96Aimcmw24eWxgemuuzVAJYzhy2ngAIEBHtVrGcU3Geo8kAydWQ86jsbxRTICoQAg
utDVhTAidW0MrNyJHt/s/SVyacv2i12VZ8+pVxEoTtzX1nk8rOmlSNmjHiE2cRlQYnPNHlLCS2/F
n8VlbgmWtKy7mSW6OzQAR6EdgbwWsB3U0JpRiTu/Ept9bguoF5q1qudg183sBvjY2AzQ4QCwx1u1
eDzEq27t7SkGnFTGnaThmYGoF2U3aYohiBhMqbAI3is0oX9/+qgGWdBpFtG1het/3S5iXJLojXnl
Pb1a5D/ZJ1JqMl5jyLKqOrTsw59g7iK7PyEKAgLIY1+hLrdrzY2jpmQCJiRESy3YBfTeB9Tli+/t
pkV+O1ryMy7HnVMCkZT/Z5D89z8PbSA0XBrIMDis4iVQD0YnzDw/UwvIAiOXBoFqVSOg11sLXJRK
viKN4z6uV0gzJPmWg7Smaz5e0kmQDkVZ0ouGEE1RkHiW6YFkbdLkSsnuU9BuGho6ZBpo6fJmuqq3
6fsc49w1er3dQSh2scjDgvQCifor2vDPvGlqzSuQKmX2/AH5eeZVqvWlWxveOV2B2XXL2I+HRxeh
icKbCIp43PwQtIHzRc1iVdd+XFVc8NQBm9wuNCsGYQ5nCij1x6CtYuDiM4bdYW++8V/JU8MZUmp0
c2/DNB4CAgtJCdIjISFoZ6lYdRiCXkmzLHtqYTa6lCfpMzpAPAjNGkSaNnNkI9lkNrtOQL06bNC7
YsXO+MQe+ePg1La0nEvOTF4rAvvFSwIx02uyibzXf9ehKoBfzUYgT0BIg4V4nz+T9D2Pd5CEyqAK
Q+Idio7UZVGMCarG4M9/GkQ73AcX/k0+B9t25W7SX+gqrgCVAwoOymDL2FuFs+Uu8hr+3WkoFKKL
AAR5JOqD6A1lHhkKhZGSUHiSV7KRgkfxqQSlbWAXM5fiZEsTQ4Q0BiLj6E8Erud2KgWtA3OekApP
AmKNxCpQogztL2HlrqHPeXq8n8lH3wyK7GFk75DXhFIASl23ttQiZDpGU/3D3poZxtwv87e/zDIa
5DdRBD0AWmDMhYT0bkM2C3VA3GVgJAXOhS4E1r6q+aGWZIfc9CpAcXlZz0qDjRBOs0tApnM9a3Qf
HY96MzNh9yzjuUKuDiLwpFR3O6xWHfN4ZJL80NsAt88xw032GMYFNeRr5whcDZqYjou9Kot6Pj9w
r9E6BmRJBTdciGE8XnXa8YMndk06IpOCLYb/3Q4CyKku54SkOMjyeixXPeeImhMqhjDXNjydLRwX
gnNFwEoiHsqQLzZNLnFNeShfBVN8as6PxzHdY/h5wiODwjCRaqJuwaLxVG5oevy8Keozc3Tv00kn
loS0I0gCaV4I35XVrPea6hDE+ohqSRv7uj/OLPjECB5jBPK8SBL/qP1SrqtWqFXkt25+gAB99F2O
Z/g1/zhFyMejuQWuBcowuJypezlLGamtA7k49LyJVtmiMB//PvnCmwsEv09eeXQfIRCbKGUJbqcN
8eiVB+YluUTvGkqBiSnNOqiTux9m0FAFpB/BHgO9Qe3Ykc14JpXLAw9pnZgxoboo2gN6bVugyzOA
6kodonmOcFLnReonu4yUNEDjQ3SSQa519dP/PG25V2EXBn51kDgzey8u2WW4hHsXOFAF+IrhlUde
rl0+nlbaWcNiIcAkyRAETTJafm/HKwYxL7px1R/6rwD1VuSfGpObaxu6YwQZNRm3GekvRUxza0RC
i30G2Uvp0DdO2qzbCorTnXp4PJLpFkfR6Y8RagMioZsEUQkjcuLw/SLwj20002R1ZxxIT4F0gdxq
JMSkxlEHauV7hXwo+c2gbJRk3YH4TJhZkulOB5ETVoIj0H209pGB/tkG6RB5YPrOMBDRltwPASlB
tll0zSqsZ5zMyfWMY4obGtcB0jUauN1vLWkVJyiRnMgHTo+2yEoh3JmjvZnuaWiAIPaCnwH6m4mG
shikg5wHrnzoIsuJO+vxmk8X5PbXqbdfciWGk2P8ukdSak5kxKMTX/7dBmpBcAoRPyI9TF2dwdB7
ClcUyqH0Lak1BqCeuW3QzGyt6e7FryuI9eH1E+ApteiD7GZRNfTYWrLjw9c7zZ6PO4sNtxIvjQzw
HiAHZC7/bKu8alqxqRPtsPVq22UXbWmojBnH5j9PF9AiJFhA3QmOE3XW4z5v3bFWlUOXWR67bhJD
a62Ycf7/rFDe0cixXQjcjHLgQA8/HnOQR7pGns2cj+ljgFY1IDkBDSGIBvpprpJSSrqu1g5lY/Cx
Xi5hyq2sEfmD99kS7T1jgJgTQjq4/QgAbtcnLjNZa1tOO7SBHiiGX1i7cAXsVHfy5upJk9gZjVtE
d/a/tsi3/NkLQ6SW3lCy2oEDP+9q/ORqXTsGSwhYWExkqXNKvnc2N3JjCNeRjkaiUaNWKxdrsBmx
pXsowS2ADDiqVsr58Ya4s7tRFsPJAXQCGAoaOOSGvpe1GeMeut7SKsvFbVN5H95cAeHOSOAVICi/
+lJYqduJc1MVMNtccQ/1CFKhSPcZb5ZkajoU4NqAn5DR/owRTUD1YDdG3SV1D0qqS6i3mJKjOX3/
z+dUQVQPXwrXDuK/a2LqzxaQUkX2ECAwhw4kAOWL2zhqZUhzwez0LYMVZDIBNiSYDRqC3TB1yZVe
5B295hjEjqN0lzAzh1Mmzzi4k5oH9GHRJgZ0IwBNhGuSukDlxPfgQNXe8TlA3xCYHHS5M5NDsw4U
3Y+QtMeJMkrX2BhJMWP7zoKRAFokrG7wQa6n7c9UFnys+m7bekck8FzUMCunBj9h4/TDzK033X0Y
I5rQkFrDnOJfbnffyPCcysiCd4zLfZ5bauP43dvjc0S/qEBtsshDErJyhL0Qir414WpDykRD6h1r
ZoVD1LNWnzmRNDMQckz+OvPAHyHdSZ4j1PoQ41JvURm4ECML3OiYHdLjHKcHPUv4cVI6URAtcCrB
xN8OIeBHrtXA9X4sX4tmz23Fua+fzhFuGlyg6GCGd4Ys9q2BmhMTHvOUHVUnNJrnGF1OM94ADf5E
yefasoCgjWC1kJy5NVE1GqJzaaiPElCmmdOjGC4QCccVa+VLEBHxetc48vqUfYJ5TlqaygyWZ5Ib
Ih8gE3A5SdtMwWhu2YZuHgnNcTA4W/xQkefLIL2YPwMHvUtnq2z0PYFbAphkomAFwSry1+14Iy4R
OX9ogpOAJrtfZd+anxjzb2B0bxnIh6AtpccWhDxCvX9y5xCEk+fwah1VbsDccbjg5N1a54U+bQcf
1tvXHsV0sMRqVpDp7W+u55fZqSVrd7P5yVj/WKNuKiaIU75l6+AEZSNIdTNo34LcqME1JhqaVOvx
eaaB0rh4iTX4+CjiycD/UDtJcLWk8bo2OFV6vozW3gFR3qoJgQFhzXLbLZhzbUr5TDJgUvmGVUIQ
gu4pPC0I+6gxRoLPe0Pqh6fst8sNH/2fqam+/fDfHLrVdF7T5UU1B6qd7tmrUWDoESbjaErU9cil
I1oIID99GgUj+c12CdoSO2dcykYeLZPWUGeyg7THdh2kgosMkH0EhLR7mMAHrjQW9mRjXIQ+QCOy
HqX68PL9eA2ntwEZ2B9D1MAKF7BUnoOh4Hn4zU/KWv1JPhpP76x4zyWkpVdYvW14dIj2Rnok0N7H
H3B/Zv98ABVbV6zYh0MdYznRBXsceh2UeTZrQ+XqXDvK0pwxR3YHdUJuxkudx7RD9ajtYQ6UzaLx
zv88iXtUJNGb62y0JzP8mSOovr+SALkACImHlfYeK7FUS/RWhic2WfPIuvfJElzGF++JncuI/o+p
/K8pOq+biZqv5h1MadqFV6xo06LBWEAuS30JV/7PzEyShZnMJHwF9GaCBQNq6bc3WxeLcZTyfXgS
L9l7fIoOxTZxeqs7iy/+IToxc5mee1cpsIBIJyCpjBeSfhu9QIYkAovhVak1osDKfChGDlG0fttu
59gy/ocxGdwAyF7h9qa2pSdEVdKpLeYy3sAf8rbcUTGkQZeB3RLN4DTMlebvPFPwKuCdo+8EhTmW
ms7R7cW24+XwNDiabybo8D2c4jnUPvkRes0E4HdkpEvAMitRgeDYRYBzdkNwcqPnxv9NzjtG1lds
rXvDNwMyqc/DzCaZ+DO4Xgj3oIioHRcNT0WDIccoOcNpwQn1+C/mlPUmeo+eEqSiF4UZfQsQW26N
xfg0Y/bOO/jXLJ16jPp8ZMcCZhsjBg3F3nsXjqw9vrMvzFwb3r33CE1P18w3NgrCxNtzoA1JHBS8
EMFWYX2OIAv/gYSS/uUZoPUzorkLjLgr1BIihYdwB140uU4o/7aTu7wamCA5AVHB6anZMob+I3yM
l+aU+PrMPN4zRvCqV3gvMm3UKQibREF4DWPlsj0lTlPo7XO8MpJ9uCpmXjxy8dLjwkOHLD+y08j2
U6bkPJU7wBWTU2oHh2yOh5juFya+CnlH//vz1L2veMEwpG6RnILBUDIzLJ0wOoexPqzTn+Izg4jZ
zxhivdiXYZFe1F0HbntvZjrvPbZwk9Asc+0tm1Bc9YVblKraJycQ2x9FC/RI42fhBEBgKofWumhO
bbCfGlz+bFGtm5kJntTbyRQQGCQCWORngPC63ahSJYCMmR2TU45yf4cGsyDSYxuYJsMd0G7ZmNET
sxKst2W9lzb92UmP7Q6M9wvpF2G1Lh6Dz8e7i+beua7J3w+ibiMfNatKzfBBks6vqo/c/iQCA+E3
5IoBTYKQvQQRyM5wf4rFIVsDv6KXa+b4VUEW1XO0i4rCSbCsF9421t8Eq3bQTpWP6KBvzuGsCOHV
maX359+PpY55nRW1x7f42BhufKwnh0A24lNtMCb/YnFHyWoW7o59aZa1sXg8T1MPgqj+orsCSUf4
EBq1brkQpW1R5vVJvcBwu/xCiFY+J7MqcHf8B3RXgYdCJo1jyBVThjqvFOOCgyEAuy8juqqjDZI3
+rhCo4LZz9zR0/fu1hi1+EGdZgDbp/VpMAYwq31o7/UAZrLnx3M3dfdurVCrlmglhunCSm/7Z/95
Dg47vbRAiYNtiuIDaXylIqB//dTb36LjVDbhwRcjDif5IHyCHOnl8c/f8Whuf5/4Bn9SSTLvey4T
4Pd534jeo7V/WmqVHoEz4JKAjWmubH7PHop/SDOgmCWTrP2tvaIsQk/xMu7EnWKIJoYQtBgVPXwu
zt1e/Jx1R6crje4wJHyQT0d0iBjt1pyS9YiZ0oY7yarBX5YiLBEw9IaHdloM/9BgjzMTSibs9ka4
sUg7wDzjD2FX1tyJPVQfqVk4R/e7XHyFuyIy3Dlj05eYFFJJpQj5IaQDyfD/rB7v+WFN+DBOyXP4
XVR6f5Z23WvyxG6QM5lLqt+5CYg1NIuj8VHDxqaseUUkMkrAcKf8ra91pPBbfTRWrZMeQKrf6e3b
46m8uoE3U0lyCEB0INwl/LF09hGNnUIVFW51zpfKZ/ITWC2aTBJrhL5avWafSkuA8WpR2rXdLZpN
aSWnbl2b457dDYvQevw1U1+B+hrKFWEyMWLUQKvOPPQGC6tCu6kH1psQAA3C1/z1M4Bp49czZ+75
CWBTASIX6UV0CaNPaMo9xIQ9sI8Fr55MZmEvPwPw8WHyDUNez1iieYdQlb+1RB2WmJdqiSthaXDy
TblMzV7/SQF0H0G8Kho1Gn5sDi0+Nfih/UVrBY5qyiAJ56zA9FcJIHmePT7NRco0LeDkq6hdl0lC
Q1IhKjzpARKh4be6Spcp1EwIk7Ow5kB+GwMo8aODUQO05R3+sFDGYRzeVhxIP+ixE6HhKJ7JwU/e
X2qyKI97jAUWuRhMVmcAPAHABKHuIn1MM9tu8iJSdqjnl6syLcvCq53smXADEfceDCdfLx+EeKva
uABRfT82OnVriFFAXhBSXBurqZ2gsUyXSKmknkabyLIKC2kxLgKDW4W7Aa2pJRjx9iDCM1eYV+ex
7Tvzihsbem9IRMMfpbUfOqGV/TLMGbjkelYYPat7yN/lOtJO6I1n5+pr/OS+hsAERC1Qa4UXRagA
bq9QNYqyPIy88FyDuq7ZfoqrwfiFbNY+QRuWhwo/etdYs3aQU0DT2hxaYQKFB5IYHSyEAwAwX1R+
yef9ucFVsWbrXojDs3yBogdYyPNFZRvNzDPPk0Nyc5VSZqjLq+OKsAyRqTwnuutI4A8bwJ/mGwhM
+WUJv1nU/V0DRrgAbIeCTuiKPFB8Pl5ZfhL2Ux9BTXUM1IZSBfiI/NVbMOCzgJI2AozMQN4GzZU9
eHnQiQY1dD13VB3bOzakPYTujcffcfUx6MkAEwEyVFDVIZju2zkvmibIOrcKz9VHZCGlYmtgunPB
sc+DC0+xEwtfZecgd+whqPh5rEFWC5FgI3CyjWSU0MGEtOKbrDdLcN85rIP3wPhFVA8RWET20Hnr
iS74LA752rw1+WwVnWqkrImDSX22H4ZtGfFieG5tAeT1S7RYEuKiw4hGRh7UB4PBQhQ8XxYOZBwO
x8bubIBHl6wtgN5F/0gAVO97/RSYzNMs8dZ0aYHrYgGWQ+MZUOR0uqPn+0wu2Sg697a2F94KK/nN
n0KTR2eo4tSL0gJrCMhJZ6KFSQ0WNf4/ZgGVvF3JDth5Lxtgtt40jnjIDpC8tDVrXDVIFucrxcTa
7vnPx/tn0tsBq/AlWfj3pCIn09UbNkBiJPfY+DxuqsMrIcnFfRxYoT0iGD06T5vNi/Pz9PPjvnb7
aM/kejvnRpNL/3YrEJcP/QgomYH8gE4fJ4kWomxbpGf3PbWZD86KZk/r1N/BKIHWQp4HngemmQqS
hpwr3Lbs0/OwEp+bd7BWvftEgXjBHIfv2upO7gu21DaCEEpuzsqCkwtpMkJQBxB8LY9WZCruKTuh
TgpfSM85FD9Fa1x7zguHolyK6wCO+5zrQzbKI3PUNcwNURtH6CaEq5kskkPPGYnBLrVduZaXaENY
CGZxkXaVXVtIxzjBKb1oZ9cCoduLAsXFHfMWX+auyzuOHxbgzxRQdzarBSGTa+SbTBRhwVxaOL4t
QW2MNzPbBWX24219Z0/hBSJNc9hQpCX59iz1UqL1opyF5z0AzdaR16sZTa5JuzPOzR8Lk9Mq9VnC
8wMsiO9eYXTP0Q9EOdfxZ2d6W11YDKElLgO0V14ApZgTtr5zQWFcgGsgzUWCQeqmENNUaAQEn+ck
0Ts8fYvyMItInhwZ6BQAtwcryOaRJgfqgUsbV6m9xMvO6ab7Zb5g7Ll45j+SlX9CYdmUVpGrj7/g
NnrqzuzMFp5EZ/8xDqwdwXLxSA7drl9bdmWmDiGMn8FR/+Ib/knexBbzlDqBr88dUNotJdZAzQqt
PyTsgKygHqOw1caiEdkMm1OV7eISJUY/Im/azeQnJw4SbYgaVtHVSZIXY3YWAHUxvHV2idfcKt+p
i7lLYNYUOSF/fDF5ZHOVBx77zKzdbb6M99CG2fhHpA3/teJyHRTKY+CVwfUN4MitJXCKCJHLcdm5
W4mWjzTzZ/6iXUIiOPQkhbNsGZOsC+whQYAEMxxrlKRFahJLBFk5uVDPwh7Jwu5YHdR9dPbXwm+w
nztpd3bGjS1qFuuRaTyfiYtztA5Wte5CW7t5mWP1py8rekDUZeXLag9CBRjxl/GTsGD3wEfPHKi7
40BKBX0Y8FtBSna7RoHbRnyUF8V5/Oo+hJ3/KZQ6/+J+PL51J9l/jAQlCKQ5QP9B8rnUxcSD2w1N
wFlxjl9Rbl4fHdvu1zreuZ2rvxiHBZFHfmzyztxdwQNo6wKPLpoPbgeWoAur8diqOCdHD/z++xoI
5jnMySRqR8YN0A/SfAU+IxAMUkYYictkP5OrM+Et/gTBRv/p/aSVIUP7QcToWHB/5M5C6SA6UJoH
Xl/5eqNLJolNiHLxibDGPx73JNS7fpMKOCjpCZ/mHpVxGH1VZWoEQSoI/JKjiW7U1ObWUBhwkMmK
F/Ia2QKw5GvLmWuMJ1f/XweDtk35M03Roo1Fg20w0r6APCWEtFO5lFftvrLhntvZ8iOzE/OZNVU7
tuY4fifxH22eunDiNhe4xvOa82iDE8JBlz+8VtbJl26sI+CxJSC+FKMDwCI/8pt+l67m8iV3ble4
M8hVkg5TFClpxTmpC2U/aNrm7OVGkG8qz5KZNbOoXtKttpnb43duPMKZpqK0hVY6QLyoAVdDpMRM
nDR4nyR9G56k7QIa8Yvfx1vqSsVNL+tfM5SPhu5yJWVCmBmccMOvpJP0xa1tGzrq8lO5cDeO9K47
4KVt9eNSs8IPi1keDhBqej80yEydcqh+/P5rmE3W+u83UUevTKo6rau4OfPRumq3Qm4sYMUDYaRG
9B86cNn8DtDQCCFgXzoGfzQP8Rxd5jU6oCYGVBmIrtHFCI+SjswqrWr9UW6q8+v7/hO5Ikavl4We
PoFQPtArxPsk5ke0xEBcxAMLD/mDbqcrxSuDXNput7JWrL76iBcXwYJCGW4MSLP5yDUOCAH+86cj
6nTLw+M1vXdUSQM0fBqga9mJI1UIBVvyJNGr7Z81PX8SoZt5gvDjRTY7pBQFC0IaOrNkTQ4+HbOs
1qlTLPwZF+HOuwB5D8RdgGUDzoZk2O0tLechrwFi3JzRhG2XkDtHdv8qpwCVAnRMQZ+6xA7yTGiY
mXNKGJO4Glvoxjj1vPKil46N7zdncSuu2lMORSzLW4GzG63BFv+KdH/vFPagzN3QdBhG26Vizg6U
h57KuPW5skokUXxCeoHMY7SRkGsXErwbrp7ZKfQZtLOi8zMg2AlogzJPv8Va4nptJsA8s843zE7Z
acf+Rdkp295pPrUnfztHY/Y/VpmIjsFxB8CaWuUSxWPZ68Pm7PZ68hwd85NvjwvNyL7Aay/7OjAx
zJtwPlUW6wGy5e7m4JpTLwcrTfrwcCETGh/qstCEvFFCha3P/QYUAwsp0tE4e5HnZvbuwv4xQzmg
3FimgBhxEEb6Fb6Y1+gHhfqNeCr2aTaT3bsTB92OiJrScUjzMRBgagRn1fuIOdzGoClDunrNbvqt
1un12+Mbg1bjI9InqM3gL5k00AFPcntWFXbkkiLBvgFTT/nmLuW3ZCVJq86EjDD4EqCKl7x4qS7P
cfZMUgSUYbrPUaxYhigu1mcRT3m5kR3tVVsXW27Qmd/EDp5mcUbk2by51pEyRcsDWAIIfQhcu9uR
isMQFonU1YeiM30OiZEshcpM7FoAFRYn5RvZtmHmPZs+5eDzB8AWXgN48rQpy7PLyUHojT26VHVO
WbSN4Q82ErVQLZFNKIu1z+3MdiXrdTtKoqqENgFCIIQmbGqUcNlVcah89sCdeDDhdA7fGSNoPn65
Zmbr3LME/xh5PBRUkcyj3EIxiUcNmIfhoG5jowRF2PMxkwwAT2d5GScHnWAy0VsGt5yAOWgV79hT
VTfWuAF8iUASIeJUfZ1fZzN+7p3F4nEccNLRfAMHQKSOQlg2LFfXuXAYjFQwY9lJjCw2FKdcRaVV
uGb8OnP2Jo419gSSsSAtQE2aMHTe7shcGjIUkxJIM+vqtkRlEn+4tW/LHRJ4PcSkjEKEmzBjdXKf
UVYp99ItpJgRmCw6yu8QTftx/w9pX7bcNtND+ULDKu4Ub7lpl2VJXuIblmPH3PedTz+nXTNfqBZ/
dSW5SS5cxSN0A2g0Gjg4yuto1+zcl/GPFYSIh9kHKJeQUeNKiUc6JmqkYTH2MMbjBMZri51RgpB+
ly5RmcaQijj7a72/BqOkan0lDccQYPniIXnvDug1qwor1jGbV9nUKKlNl4NhMWN1EiRfw2IgEVJW
6EZFoI6nuOstjLlCK9w09E7bn8MpfFXUzbhUejtbBx8yJprmAL0v6M0NmFTrgw8VDcKo3b/h3NTa
oWsFPkxP2tmrDKfHONiK1c8ygwErQD8/6k5IDRB1sDZlHAULWU9P4I3lvJ262CU/hHfJ9DWDx2Rh
NCOUS2XfrStH3DGnQNzGFaCohw2CphroEsS8XtKhkfhARRX9qbDzXXaI1/Kj+oi+O7BtLdbjo/7m
n7qLsnQdGY+5+po1NPPmqY9Q5E/xKQ9a5l7aYwfkk2im69yJNsmy3qYrcGwiu4Fe+aW3Vp1w5T0o
a/FROkZO5ogrjBxcst53b8MBMtNGB/k5eDTg9uj24ELN874ICuWEcsKvPMPjebL3dsnOOyKUfGC9
Xt/6P7TR4yaPgWhwRagQp3SZHxZq1YicenpF+vBNBjUr+OMf8v1iNMaQ2bZ1G3lgoCXqUnBbIa4P
wNf7XLVFVTZZrJ/aFQjFXtJzsRd/uE63W6yih3BZ2f4u/cUcHH5zlsAb4Q6PGxIILUlr4DWqm/Oh
Nki9e2oUIwDfIwYgeMuD+nTfSm+8EYVCeSMhdvOkAyfoKTGclz924NTHiU+a5HoXTcbx/ICPN4cB
KaqHS3dEUWNuoDBseV+M2yCNQIHOFE2vOIHBRXcNVcSh2HOd5J7AVVwa3IfupGf3B7+WFCMMTPdF
PzIr3Yl5XXlUdNuj+wqtdIT7GRMkriHdgffkRhG8M7fytkFrYbi8bveo0Tk3K/5nuV8cshfk2liR
2s2pCFjoA9gk0PhByJeuYZWuUEZf9v1zIjsxZ1Qm2MIkPJij2N4unIoRa8xoIWizQCkF48Y4KTrF
iKJpvejSwD+nePzV8Kwj4cnKxfzStz/dQNITARZJjNuEJ4VxX4tVZq5aeJUfnz0QFy3VXyUSOC/+
CwePsgMR8y/ls2c8ld2IRiFSC9mLrochC158Fj5SPB+/YCBXtUtBGsiin7k5pSggSlHkri883oNo
AZmto5wQVIvS6v763dgxhUH5qEFsMdQngjDtUbeROrj/9Vvzoj5PHbQggAfXl4TP+5fsgEJxSztE
6qp5RZ2SgqxTiEJFlvMgv/jKvChI6nRrXcn1qhGQnf2ze4pFNFQqj/aixojez0dXYjiQmzsChUb2
cOKqdL4dtZIICBrABXLFx7BxUOw97vWjzBpFN4cF+i8c3WhpJn2U11iC2OiFUInYK8waRXkjSKE/
BoxyXXEYP8RsvyCGc72OOJsRHMEx4rBEL9A1WpKMclF0vXx+jd4hXHDynfglfVY/2vfo5b6a3Cb/
0WyEMgLCQoFiWXBrXGNJ+dhUfKTI521nYpyvt0Kv5ogOSh982735o7q8vyMrimcHVofarS1fA1M3
IrD3pFHtSzIK9SMV1ZThu7f2GSZ2G+VcSYdX7mvpeDnFzKpRBMg+P+frn+46Wuobbg3yM5vVk/bt
WG+27b+lRKngNRjaEfxA8LGUbbniM7N90E6ShzR3vQl2KuaxtwfVtf680w/R8mQHUVt5DRtnoz7y
IRYyepYuIipSA1t41PbcHuWe9n1tuTk/KSjKLep5EQshlPZsFY/r9pljXQ5Y36dcoib0TVS7gnwW
HzHnKBQt/zgkVjOaHsYFVhglhT6OjfoxDrYcsPzljNHBvMH9itcYMj+L0sdc4rreS33lXO44Q9u6
u9p2H6Any2rLoo+4jYZJavE3Fl11EaJzq1AVVz7zy34XWsYHhsaVdrZjtY3clJZAN66AKJWs/GCU
uUCTz9q5vDgS6Ma3/A/5mG5REAbeUMksn1C8iQLdY8Xq35o5gK6xKb1si14a5ESXz+Br8rbu8WiM
S+5NWY5gP/d8gwk441CuZKWUs/B1LwLvmIwGqRFDhEHVuiQjg+9bwG0unFpRSkWTHHPHip6TUd8c
rtNjscdbsWuVWFDJbJ/8TfPC4ky+jUWu15E6DVBoV6IXD4q5WGbGrrcZNn3rIxXcxVFrAYobQQFR
PrVPgR4nJFTWzvkr/6U56D3RbK7CbPQYsQ8q6HxWaHIjEHKv39SEhJAGxZHURtWS5JfSIPqooOPx
fOKtBfvPy2MIBu4UuG/qoAii6VMSrg/0oJXRxrSWN/2uR71atQOLrM0qh7h9E6KQqOVzpWLQIlnx
L6XDrbgVZh9vin25AtON7a6Ex2CN6vBNycxJkc9eHTYULLWIER8GTTcCttv4x2Alm+lRePyBdpr1
wuHWDKW/ucBQYJTSp34zchwKFy7R4eJFhnweQcYY7osVq35lRhmv941S9kLkPRezP/wLt1osNcfb
uJ+KrWwE1BT6TG7nWUWcKAkVr3bJQvLjFGIFhwfhJUWlAUuem7jxe+EIebyGYk3wY1+fzamkx0rE
S/4F9N62uvFW/Upaug+4sjB26Mb5AYgUhJLSV4SNtL4jx5OpkVoGl8xG3TMq5mNL2bZb1YrWo0kY
ZQk9foeamWcG8K1qkJmEqNVHizzIhOjIuMkwu8vNxfBb/b2TghxW/KUt5S2rfuq2UEK5RqJ2S+5B
YBW3QKqtFkXeaAmwXyS72mYsh0i0+dq0roGI2kwuFn6XBe5IRAIzvnd4a48fzsJS9oPjn7wfSAuy
oh7WEpK9neDlQzhyeQ28AZ6KcIw2TmMhKSH8uRlDMLx1gJ6XtGHShAZBnMgFZlSFqMNsSMeqcFg8
CLaPFyrWPJ3bwhqyWRMoSvGzACUgyGqHl8Iud7FTmLH11mIocbIK7H7V5cZwFB8WD8VaMXkMFh5O
/cdngWds8756sn6HSl0AwgSlvUWN39GBZV+AZdS7xSPSnbw52KmD1/tlsO6c5jVax8/hQV+S6bKR
o62ZSnUT2l4viEpFYv6iWCB0wA/BDBgLT3SVyZ3ql48foVHuS8ytcm3XZhWj3qZBAYpSdfgfjD0G
4SRlMlEiZq3SQbNaRy0Naeeb4xaz2xcW/1Ds6veNGT7m++JFYNEO3TrWa1zKghIQK6H4Dbjeu4yK
MlFANp3VUXrrWq8xKKvpcz8gZXbEajhUzfxULfecOH9M/49MLkZ9gVgI9OMoXaY56HNXyMtmQHcJ
v5Q37pLfYEAcXgsqJ8ATRbN0l9WyXAmbEaVyqpOhAr1bsXhob68L+A1oCSYRGsrz8HuuHUQ3LhaZ
2uXJpfmqDijQM3feuvgQnsK9cLxvL7fhLaFQ+iaLAjk1aae5hsJLIppOxyS9lKA9GC0BB9ZirWIK
a2roG2SFV8wSCPLjKW8LOncZTKjIzIL0izrxUzCOgU4vTS+VUeDq6tm6ebTfSQ3kkXWEzDh2QIEx
Brc8MsCaCmMUrS3y2s3SS2QeWVfj200CjTuoyVEVS6pH8QB5vXJRF+X9KPYRKjstkA8OGBxi2Wd0
6aM+5v4m3Wg+QULqHAwHCCzQmXCNVLiLNi7GMbpEhqUNTmsi41oSzon7MLe6ABzQi+Chn3DCgVnr
GoeXy7RLdCFG8xKK1A6SVaHRAuNx7fDwLq9ikGCwopgbXaAQKe1T26YdW0+M0XSY7/aBtEk6E2yo
ZjE6hDvCPTGfwW7OXjIKCUchHv/R9gam2msZhXzhDkKQJKis0gx5s0d10bq2h4t1fy1vHCIFQwkW
a/6Q1E0MCzaTpx/nL1a++jY4ogAoj1vpuR97OQDcpbatjd1BskPD/POXDAqGcrq81o55XhE50CcZ
QvUWxsFHdpBxbN/mDigcKnxQgtGt9ATbUju9A5EcxzPk9cLwTG0Tor7v/u7M2S4GYqG4kfTX4oWW
sqi25BdlIBE4UL3Ua/FXZYG7B8OTWQxyN2E6kWsCRKmb34/h0OVBcnktDPRuodY0cRiqdnuFIhgg
+MUDFy4D0OprlUaJCy6kQwYM5wHLtt5Fu/MjM5acMdUrFPEaJVwUBSoIgAJOQcFwhBXKVpHnfEKL
7Nfj/e2ZWzQksvDCBNeNihZKGXphgV6AwEsvnG+8Zj2qZkLPWK3ug8w4VcLdh6kGpPkEVA7X8mSl
LhWy1OBsMNw36SEF7xxfL82K0R4/a6hTHLKuk2Afhd4cx6XAeR1dQ98b3qWOjc2ZSfU8t2hTHEql
s1jqJT0AjvsogidIfcAl0GaoGvFaV0c3NG2KQWmzXPiY9qHW6WXrkumh8WfPar6btcwpBOXXuErL
Wr2psFzxWlzyJmdzb5J5ZjyZzh11V5KQ1ZzsCj/WkhIIkCRE74FT7hQjXay18iSnqK5+Yt3W506D
qVCUQgsC2MWHCkIlRvQeBYbJqnUnC39nY+j6x1hOBbUESdilXstWuGFs+6x3nvx+ugk1T2VSZ4/P
qxs3NxRbNQ6lufoc0CJfvNw3S5YC0G/nWql6bemjpXcwG1Mzkg1nFlayE9AhwAx+54KBqVyUbeo9
37ZZW5J9QSDgiKEROYHDWQxtY5gmHYaGndpz5Qhlw4S9c0uKAM3A8libxNIByjizuB+6IcLCFV+h
I69/6du1Dq4IOzoPK3Erbj3r+f5WscSiYpwu5BQvHwBoBadfyW6zYonEMBuacStzY96VeAC8yih/
lz9AybC+LwILgXIDXV5wzcjDMBf77ej0BkpfWLbPOGfow8yXvREd1dj8DnWLxbK00eDlG4wTczYG
+K3JKPK69mdDE3OiVrVEkwez3RXG8Nk5m9UCbSGf95eM4QzQ+noNVXqjnJQSjAZtCaH+uLOfwNXa
GfJL5aMhhVXcwjg/MRDiGq6RKk/gOeLaHEtZ4KE6B4NDvMlN1hLOBTjTJaScgSd6guvl385AAaXL
wiyd0VJW5VbGvEzTjE3GOpJ1+t8+G8U714J51ULOSomYT2S8YVYwOIR2T9EDy4jun9k3Q21qtwi7
esD6YbqFvK7A1bFiCHLfi6Km+loQvuN7MSihe7gv1ufF0d+atrlg9cQwFYHY8uTITvOq7jgBgvBf
BmZzj6ZJ5qizvOh9j4CJY9cobSoJGJyDMKozkf5ZmHiOfvDNAGMH2/cUdCjaV7PjlqnNutDN45KX
OaQUMAWLWsTIK3uP43x4b3T87CvS8PJ8f5/mHdFvBGr9EiXoeD6L04twzk4Ydr6RkMAKl/dBWGJQ
yycUSlfyLkCg0/qpc1bS8d8AqFCKV/sAyQsAJKMRow9q8RE+3Uf4H4r230LRKWSMGh67YQDEvgOx
lzkebCm1N5g/xLiFkrW4dQC/cShH6vot4qo0SpEj4J9BQP/wFNsM22TsOd39CV1byEUNrepAmIXO
n5fe3uR7Bsj/CNl+C0J5zjBvlaHUQrgYtNQmeIznjGhZWeEhXrHMk3j7e2tGOc24KxMpqXE1DHdb
MKA6CwmERD/GfWquWMmpecf5WyoqnhKKuu1CJUCecvOKoeNnhii3LxXfl6nf36csPtWrQCgb7I1Q
bTRDEC1BMYQDd6gs3kic0gBVkG+dTtGvwNR6Q0R0xXAI84oOwmt0U+C5gKcpb0WlVXK/IelRMFD1
a8HQVnggQV+FyTrriAbcbNsEiXILKCZt4lxBlln8VYD5GSkdH/xQ236PnlxGsD1/tZtgUR5CS9I4
CVpINaAGyzO73btpx6vN17OEKEVk6P5s0P0bjK6qR26sG1MOYP7aP5uFc98VzXrTydcpD7Eo9MyF
g0gvz6R/75R8nO9/f9Y9IBVKugIw/YqesFagkkEByzBO7t6ykhWGHiYGIqv7IGRvb/Z+AkLtR56D
nVfoEecsljhIl08oQPo3BIkKfksO9XC+hxDbfwVFI1SrXvIrRng4u9G/paDn0aI99P9FvaflI0Nj
Z3d58mkqwhWHAG/PFRZIfAat1AbjyFeMfWYhSNiiSeiU17keoXYWrgzvgbV9dk//KALlll28zC04
HQDxsUUzuM28Qs/7qskiUd4YjVPd4GtQ1cZOTj8z8wh2y11pMuRg6Oo39dxkoWK9lIAElOHx9af+
jgjz85+MgXa5PpgvhEYEgH9BO/cSA7zL5X2E2WNrslCUqx2GOskUvORc4rX3BHYRZrp59t4yAaDs
eZHlXBGTe5K8fC4taYv+SfiMAEwe/yQI7Vo1uRvDqIBZFAfPiC6YjP3n8RdqoEH7LkvoZNXo566k
cHGhqKUMYQtu5pk5OEbqsTRqLji6QqGO+RwV6zr+yfDgJDk/BWMdrXs81Qys8H7Gxq9wyN8nqitk
RdrzRBrc/9dkwQaW7s5oFrqPMWIYHD24otCVP5EspT6I2jLcxB2wJ4Hkr2Bs+W1FNeoEpxDUYo0Y
YbIQOEC4b5jR9PyQO9VTjnlJwrMZffoGw9pnjr8rNGrJ9DwTxjpXs8uru3f4wpTRONMi+il/3ddk
Fg5lkmAS7uq4Ijioi8EIn4PpHlgXLxYGZZU4QzhFbbFyg6kuMSURJzrqfdCMfrkvy8w5OF0zOtMc
1VqnRQTHKlsja5nJhBnvAgIGXIBR/YACAZ5aK73uBIEbsVbBcweqj8U6WGPGUojMEsv85xJZV1DU
krlcp4aZCCgFJdkaLi2OD7ZDaIBvDwb/wkr4zO7Qb8m+T7iJgVah1EQhkUwxdIczW/MQOV+M42Xe
20xAqIgRhCV90/QAiYxwvR3s8YA8yRMjFmKiUBHLoNS65vNAKWx5uY+2hek9CV9PwwsDiLVkVNyC
OTURqhW+l6x5F1bq2U7fvu7rsziTvUI/LGExRf0LqOGo0CXrhK7sNJlckd19dMjXwyY5uMuLawX7
YI+KhN2P/nnYZRbKEez72DPRBsZmg/MMXd+o96FtqU1TdO2XAm6AgpVvR8V4Cizr3yAofWg1XO8k
vSN5YdF01N37mVUwNReZXUlBKYPEieog1nx6yUrjtQB3sOQZqYJ88COrg2jOYq+gKH1oajlbqCWk
qexwncfmK3q4S7OITfL2oK1ZrDQzvu4KjlIN3ReF1ksAt+V/dYEh/Li/N3NmdPV9gj/xCCDdiOsR
rZuX8QEv3Vppgp8lNVbP2Uo83YeaCQ6ukKhztcDrveQJQBqWormvlouP1b8BUEepHCllKKkjeUjh
zZ/g/GIIMOMJrgSgjoUe9O9pGsJUkB5dy3YZG++rL0Y4wDJH8hsm21F0gdg1ERQ5QK2sMzT2IK1Y
OZf7GwFWhGuMMnJLNdOA0Xzts6Vs5c/un3K2kBag/5wKhj5fI0QSZoC7PHbCfQK7yaXTDTOzTMY5
wxKDsnm3UFthUUCMbYtk9VP3p22/lAyUncdC1YN8DC8KmbEPjNA66XbEmt7FEoEy7kbOU6+vBuQ+
eDzMxVZhtYyyvZl4+WonKPN2OczsEmLiPoKNboLfgjl3k+wllVq5QqDMuo+CSnRdIHBbfrMnLwfo
Vu2dJ7ChMWrW79sGpoteaxWPPPVYadiRojAWhunhNb5YMf37zFl8JQ9l5XmGYdZRjT15xf1CNHlb
M4ud9rxhhBX3/ToozK+FwRiCTEplCHNZ1wYrEGesFB3mwTJlPYzxcb61QISOcS37umAmVBkr9X20
THxVliRy1fnwh50pOW+kHlo1gmPIuvLdd7tgq7xeKVfWfMXNoGCK4Tj82fzMbIbTnUXA7AEQ2IP1
Tb6J99UF+ppaCUaioaIoGw3l0eg+GVGQRH7njaFMUKgdr1JpDDxdhKGsNMOq4lWBG7hTgwQFdDQZ
yPRqs13yqG/NEFhEB3W5qtFC07x82e/8w4aVS5x1Pb9/Da0i4IMJJI6HzJGRvRXWDzTqMFZ1Vgkn
CNQhkIlZ5hUuEOra0E3uuO1grvdP/FnvNoGgVCNqyzwVU0A8Y9tUoGSucR+BJQR1CoR4IOHkGjoe
l5YTGIudj/nyJkM1GPr3/ZowMaS48Qux6wCiGH5rVHZr6Q9OqFnZ5b4wLBzqMJCbRRUUNZZrMN/K
0dHNcjRt5ek+CGvFqPOg7BdBpWJXLtty56A+zyqfS/M+BEt3qYMgaLs+yjpAaA9Ouw1XLM/GUisi
4mQ/KlXL9KLCftQZxo7U4NU53xeABUC5Aj0d8bYL/38Zz68KhoMwa4tnXfNvw/i+cE4kkMPejxIf
F0owW6114zU69Aae9uKN59yXhLEV39xXE6Cml/IaFpJe0o/MeIClB58MG78l8ieB2EQWysgrrmnU
RsBuF3YN+lXeVPC2Aq5ZPLYG6BRpS1N7tEvj/MkqCGdoskjZviL7DZiXsEuJIVhVaLxsOkP5vL9+
DJOkOaOGsciHvABGuO7sxfOHsAT79a9/8y/fr8CTTeoXjZ6D8pMc1EqGRmsw1v4oD/8IQtm95BZD
jHZJ2H3xDAd2SNZgxTVZJSpzL6tX2kDZPhSlHlqicFavL5sGKax1fSleI0f+uZVXLLjvPb5zaNOv
k2Hltl1bQfle252g2sFufxns/Bj16BnqN9Kzafa9BTmFyP7iMvMvMxsT7adcRdh4sSKG+AEoD/VW
3kY+L4yzZi3+5sb2G4Z+vpTbvkt9cli/8svt8F2oMXhW9vO+ts/naSYwVEww+lqaFy52r8fRgFqw
z3fXTJcMm5rL4E915DsSm+g7Bnulg+ZjzVBP2dmKb7kLC6k0PK744h7TNOE9WD2fTMkoZxG4gZYN
xMasOjWy0HhHHi1wVqAW/McllK8PJ78Li0EOsIS4lSZPwfLlPTW1IyujxvB99LtUzHOulgjKd9kr
iMDXrc1qpWSuGOUw0GbWJ0oPiH2ycpzwM8WsNRYj6awY4Kkl1SWYjfJNVTLRBIyILHpMYkGkAN6k
HxlIH9RV8DeOb4JBWWgeBSonxMAoRSsCfZGwkV+HLSuJOntQ/Ea5OdELzK1oRJXEbuEP6RG16KTg
VWPIMp8OnMBQBqouumTUEL9drMH0jzqGTWK+5aY+MA71m7FdaCAEwch/G/PNEDXZGJAWLrw6A06U
LzHx4Q3jZ8EWYJg2SE3Wm0N12YZrzllsKgNT1WCx6FliFywTm7xx7pMfQdlsBvIWNQ+IsGK29R4b
HRVWOENefINbJhbrLJlX+AkcZbmj7+Y9N0BRtnuxRHWv0JJCEXHJyCwwcagwP0iyLskqjVztEizf
a2t5m/Hr674fYlgWTT5dJm0ceDxA0IpVPG/FzsDNCA0Z91GID7i3Q9RpH/S674JNC2UpZP55B8bQ
v4r1J5tC5Jwo4pAm/lC0RBFVjD3kA1b2giUB5R0CsUaLT4fv9+iHOKTMp30S/d5ZIfrgFhf1MEQK
Vuj7qdL56dnB2nwP2cMxWUCUZ/A7EVkxDoKQt33RfBjJXJz0VDJr4BmaRZ/eba+6metBosQAE5fZ
GP7jc4NGWe7BP4JYnV+2eBlF64p2ua9rDA9L83Ryiy4lT7HkFq6fuYf2ssCICdVnzRCeFQ8kAaTe
DYXWdBEXerBK+FcdTqd5rrfR+iliz6mdvf5NMMheTpW6CyKu64CxVZfpjt8ImB48SOb7390zF+hh
Bc8MOALornBRC6PAC4IMe/WMEYwO/4zhiwrYPVjOc/aeOQGifJraJk1V8BioBo8GKlN0yLFKbefa
V8An81sWKh7xUmEU4jEipTgCotMBU6V/9SbOcss3WFnmWV2bYFF+ra/7AVTIWLc2Mg9g48ANIsDs
ENZpPq8Hv0WinJs+LsZcCwHzOlrj7qg+NLtHJsv8rGPQefBb69BmWaU8XNWOQxxyKXnub53svXtH
XIq5rENmyI6IATH3rXQ+QvkNpxGZJ7pdhWB15vgc49rM0RmewS5iHDHz+1WwGSfc/Dk6QaI8XqGn
ehsqQOJBY//gWzIoiRMIxFKGWd2e4FDW2vdpw0l1gXIWcGFyOOe4v+j/1TVUKYBElLRp04/8TSe3
UZeUUDewwKgmiTtIupldzT132k2BqCVLXbdXMXuDmGl0CEAW3WJ0zO5nbxSW+AGNqHbFpTb/ZqOm
qNQC8lztyuOABZSM8TXBvbIG61+LnBALaE7Vp0BUwNgLLdcPSZNdNOQF4x+yWRmn1Bjt8pBvzgw9
Z2FR0WIc8l5aF9iz2kEEN9gCsSqnwkBm+ArnPticO5rKRXlXZWighCq2rSUsVxgp/yOzwJ/Ickcs
7SB/n5iuVkl6rvqAwRDVb7Yw8BE9gDoUKt+atQ0Cbg9ukEn2woKlnC3qRAWt1ivioEZMbwKbjSW/
yzbqd2s7PvRvwrPKHkoxZ9TTJaVcbxSjhDeqvy1hzIzmebA1R3P01+7dNz08lGkLk1fs5Mhst5k9
x6bIlD8OWqlfKCXELbHKaOIy8y3YTMD5lC+ZhAxECeno8zfWDdWtlMSqGMtEcRyRMB7uHGGnmoli
G8OZpT1zh9kUi/ItuGaHXI1WEShp/CnanvHRWc3a3T7et4XZA2aKQ3mTrsu7Wo2BU8XGz8T2nV+1
nR5EsHr+8cB5cgueQlH+RB+j3OsyQI2OjOf/Ht1kmKqMyj9mcDO/eLKsgP4SU4Xp5+ZYC4LSrwZS
+KfhTQZThQ07x42bNYxlXu3/w/k+UycmjohX4bzmG6d66xzBTpd/UcOoY5adiHMM3IMYtnDtRbiF
zNWx1hM9QP8dWTNur7yzCfSJPtG6vQD9B97KMbAV8zOvcbxO5ypPgm7XsCMnxe4cleVT5Hwy9G3O
0U9xKHkUoRr8VgMO+Cc/KqM1gvXg6EsBj7+exSw4nVOECRq9QX0gy4krAg2jSIyf/fZjfN6wGHu+
Xy3uLB1dGTC6XVn4xC10YGFPDEwZe2gtFRPycMV+OI2Wg9vj0VvLst1/hauNvmbR184+E0zFpIw4
DngxaXn8grHdKNn2afvoHRqMLTx0a4Q9C/P+Hs6dMFM0yo7dsYk0bgSags53JBKa1/r9PsKcXU0R
iCOe2FUvDz2UFE7de0dtW+ub2vo+wO2UGPiiKQIVA2jiwNdKBRlKSyTEKqOVohZZM5R1YrzuvUdM
FjM65yh7Vv9kW++b1Pxieam5q/H0J1DxQcNp+ugpJORBz3uERKpofLE4EVkYVDCgBQmmZZBQp3le
53Ztv3sWS4zZEtGpHJTnKKq0HhbKtzpoGLxxCYzAdq0W1R5P/FY/3t84lkCU+/BjXsgS4j6kB4fA
9OaAh4f7GOQbd+yZTj7XXuZWQ41zCokY8V02EnDZg5OUccIzdJx+SxaHUQz6ACgd1K6HBvrm4evf
BKHcQir31YLjsFhWgGDTiMzRjFCxxKrrm/UHGIKyUMFiJyv0lVgPcyHLWgwvf5OccR0d5dV9MW45
Nomx/gagL8E5F6VCQAaxW6lvO+pGNXsQEWAgWWaUONUPaWky+eOJi7lRggkmFX+FUuyFWoFzN4KT
ywwVDcMkulSt1uQds3j4VxmpvRKLLC+jBIuI+Fk2OUyJEJ9iJzLVS2u++xjey5Mmy3bJ0MLvE/BW
TtL7ARvGiHZygk5cbdthPHOhYh48Mo1W+KMyfd7ILpuwN1iR5uxZjDmA/x+JWlFOhjMaJCApmKBo
1A6GI/eZNS4bkdnSwoKiFrPT1KwXfJGcUE5oRfvdhkzuZb6Cks/cWzvqIMTAyGCRSNizKlohXYux
Q7Ihfwi22Y0OSz9YWNSRiIA2zcMYIo1OCx7P0AetmWRWD48B2iRYOZrZN+XFZK+o47HqlDQBmyPa
TcACJNnJTi9xEa+X5FaAkr1ttsJzlekvGYZOVOB2QQlzvYbhLOp3pDVRxijXeI6PJGQcHtYOCtC6
/a5HPdXfvGEiHfkfDCUdL0s5CO9kkrfRjUY2hG3+pv5kWRZLGOp8j2pQpAoehEGVW2H4r6RFcOca
2jM47+6v2+yBNZGHOuUbvubGSsc1hLcT+1ds7MilihX1zd4Up6tGjubJ5pR63ngF2Rwr3u1TC0yy
OHslm6Xo86fJ782hT3hXkznVB0x6tJzeauzqqVjz5/69M0KztJq/qNucSEW/KHFxnWmZC7t6HVMj
P+Sod0yZzEPfXvRGsWUMzgI1JZltRHlZgQMlpV9A4wjBmuC8Bpb53ARmtJJWviNeUKu+bk+x7bKU
cFYzJriUz0VBgKzmMXBL5PjfiqdjcXy8r3tk1+9JRrnaHHV9oVIBYevu0ZJmwtMydoglA+X5lLT0
hoIHguTElnDijXT5yOoLIxZ/LYWCGWvo5sXMOlAz0yljWfbqONPl5mKtWYcR+Xn3Pn29BfcX+zZm
vP6Z1GIrYzP43ig14L6onGTfOSbrWZC1ENSR1oGst/NkLMTP05FVPcn6NrWRal8naqPh24nJZKGf
uYVcLw3t0z2dawQFH5esU2WBWMXeeTiizp/n5/t7MFPZfo1E+fUc3olryRJFxhr8sp2xhRGfVctw
zPMpXW7fLNiAbdlokLMZdWvfz6X3lIny9C76/qKyhQLsnbfuKXha2In5CzTBe6t9OPkWBypncxWc
bbOxzqsDprabnqOvP++vAGsfqYMA02xCvi3xI5wTMniMs+zW/V+vLuX+m3YxYJIpPt4bv1hWPpMs
nn78phds0ShK5XlKc3mObO6QLPOfsQHS6/DJ4lj8/PfNnm4K+5cFvxnjKQruWCoiWfAjYytZv5Iy
94KrXDcooMv//GWCPIkW2rGRdJe4KrD8sgLv+wqo0sP7Bo5Pgm7Ar1YMw2C0Xd1O61tc6whlYp3g
DtqCaDemT5mSEWGahrMjedfKSFeF8/o0GMuV/fWPG0HZ1KBpacvxEKk3TManJdYmUybV5ygMjFR8
G5eGqDCix2y5sR92g3EyrcfG2K3ezc9zszWXFuG/2kihVbCiOsZPoPKw963hOzPyv53gzeT6wBdQ
7j9Cnu1bY+AFNLScvbsuDdGwf4Ep/T4a65dfW8i/fYtgTWyilzIxbHP8cOvEiJpvY6Qrpf2+z02+
7HuVUGoBvoxqHiOylYMCztPOYM1aElk41NkH9oaMq2LgvDrgojCM/QNnvu0vni3jKWcFnvrnrc0b
5+cVi5qGYfLfKaKJgF5UFUJC3AlyMCx3wjIQum5WW/R5xxF/8rxtHce3LiGeP1Lj5bLGiPaTsbLX
ynLz7BsmWDY/B3PjWaxXnu/SoXs6TdmoK4txUfeQ79Wy9qfPh4dVYfy4FIazzYzExtu744D8NTMx
cMq1wNIP6gzPsEbk9Myv5WNv2md7I2/P8X5jHAPr9BUaq/Xm1+rXgTeW5otk7Pc+BvKsFvZ9jRbv
R6QqnT7i9LZCnx9OVMF5cK39em91+KlvjrKq4E1Q45w4krHDlI7sgZV4ZlgmnUANR6HCxAnsWmLa
LHX7pjq6sx90xa7a+WlfEB9jXTxjvyYrvTTtnxe85PgGCndTDHe0PgMcEQOCLDSvGYplfjR46oZH
ZVyAvhlQ7/2Yax/0f6RcjblIxI8BZa21fj29eI/y+nW5t9aFuTjWhr1amsYZ/6PgEtlw1bbxA83l
6hwuF+iuXLG0lWGMdJqG87WF2pJNBxkNI7qejeN13JExVltEKZdMySr6g5fUidYiN7MvBQzT7F4X
K3QXcFbFnHc2582mWJQ/Vnw8h/K92sJrBhhm+eEaZ7KX901kJm+iSFMUspoT1zW4QRL1qgJiAHMf
nX4mZvyOIjgmeeZM59g1DuWb9XhRZboCHA3V1p39Jv0swaYMorAUnI8cKrl8ZMvtp6/SuS8gaxWp
gKmpQiQm4+9VxKzJNw1nz1nr/oLV+1o8KkLyQ30YgxziWbFrSInhfiRQihgWeF+c2QAQ9Z0S5nXq
33NrrvdL8bUoc/tFe3ndC6j5xXlQrjiwEft40ypXNYriPEyg0tbxL9KYVzCMfc6hTtEp/RdyKR+C
gqA3p1O1Tu3P++LN3oFIJwJPRhgqGn3Y8aMbcYMOA9vr6DBXNyFujbU92mb69I9I1JnGaZLUSCFE
sdzncLQqaxNZkdWsyDQ65lxjsi60j5yIRR9EYEJMyzaAWLmlGB1G5wiGu+ZRbAomUg2N5QZDuNsn
BqKO/y0jffpEcj96iQDh4h/jSjksTRGZQ3/jne/jzBQXXOP8X9K+szd2pMf6D70ClMNX5c7u4PhF
sMfXymrl9Ov3yPs+Y3VZ07U7ewe4uMAATZHFIlkMh0TKh/OCyhNDrb34m/zqiqbQ2oyVb5CN5zcp
9gwkOw8+3sj1NRav6vK+UHTaBV+oEd1+A6GTAUCsq2A6yAF9bLFVu+qWs87Fx/9ZqIRB9iKGwYAR
DnEAFDhaAIEIbj+q+38xjHXLEGGSI54vtHb4ZmgCIkkxK9fZWBLgUDmarNI9tSSMcoiVnkPSg6Np
7ZEG9IMWE0ZogN5PDdBYRwjzFesheuKplGkKSpjljGVKbCOe7rkN9KEH2WQcHxS5h/sKumz9f+4B
YZYjMciYwPc7+OvmKXYSQMe9h9SC1MJk6u2JEbakEVQNyPE4MfHYBQamcKAazg7ZtxxBpmZ4dgi0
KKf1jNd1smNW/qFyaSXhBU4BHCaLPI/QBOhhhEDTbsjLK4NPaO2XCugLJVrKzjTvw00KQSjMDRVC
nnKjjaOP9XOXJ00PjLjXe0Bh+Xpl8qi1JFZo++fhg0p1wXreUCXEK6aJIKYilKW1v6MuvOY4SzdU
e02F9V24ETNSv5ooK48P/WK6EanOYuhAsnjzTOutEGhEbpPu/w8L6AvfB3oOuua0Tfaa2eG6dkWr
OGqn8Zio02wICplGDld+db/KI+9uYVMzff2YOxhMQG+/ibFgk3U1avfUUpx2IwDSol/TIcumE4as
WdUoDA0loQ9v+/An3zznKO3qsjvozGrwkH66f1mXLLnEocqvieiKVLCJ7Ta2ySTWj6MIt3Uw0GTt
bbfvOTWA+h4d+qXCMyKEu0i7qEOhH0QKK91re/HQPPpreVU4khUeYwxLTJ5qn1nuprc7/atBXe8r
OzIm/jWgg472vF8KwG+YJryKFkt9USn4ntLe8RYr6k5vtfsadT7a3A5VvoRjSRklb+QKpEzPmVJt
AJd7PGuvtDfFoimaSZjwKiwaKRIpAJndh79+UKEynU7btrl4hWY0CHPHNwVbiANo5A/etrRE+4hX
LiXYpfFBGLtY5iKfrT34qOghtP5inBKPlH/jCW/OnzBu6M/ko5IFJ4VVWVersdBdA6eb0re1LQXX
c1Jkp1Lic70Ed9gBRg2zvBth41uKtb/a9WO+o/G1lBa4IUYYOW1Ek4vIQHrcgXthYUh2K0VXHc60
0cX9Jq6Hnb9OTBn2xHxtVkb2LrlXgzG2liDqMG2ebhSrdbAT0BrDY6zDs/drt329b3GWXlM3H0kY
gwifKNc102KsyFtLz/6mr3Up1R2L3QDSzMUGTVD++CwwwhnaTxTiyzosKwLa0rD9ViUk1MvyIF0D
SGgwuveXYI0p59qcorBw3e0SFYNBo5GPuhVexANcQoP/G+vdRjNpS1CXctaAIUNDOOIHlf+15Ibl
GcFnsA8GcWDUIkfL6YWTmemfYvXQuyGaP1+Rmz9HurhB37BJawNdNoFozlNEQQTwF0uYwEwoPS1o
8YoQGiP+g3VB6QraTxtaWLzOMyqE9fPjXOYyH+JmjfKTMeJXJIRpSF7LJnZGhLB9CYbYeTUCEbjo
JxltjSEeP92F1Y/3lWfhIS4BE/lvkRH2r2ELthRz0AFK2ok/C3jwuPcpLFuLGQnC/I1lqqb1pJ7w
Fu3hz2viXs0vCo2FZ8ANG4TxEyQMQ5QZaAxG8sm5+aZdV59G5NCQWxev2g8v38c2y3L5QQvIhm8N
g3b3K+Yk2y3SI/e5WXoNz7n51vMZFTmIFIYJwU1vC7Z9BbT3W7ifho0Ss0519SDb05o/bWVw1jrE
backT6j0ifiJGyuhTETco6c3LjW4TXi5ILRkjMaGAX24rnLU24UHDTO02Y5izGh3+DtzOuc9DSI2
U0G7GPS3iwaEztDwdHQA0tRyukG/4rfZURLGgmV9BVCHMNkvZmjtdvxa2BcviJUkrJj/HzxUJyN8
jxxpNdQ6GeUSZ5rn+vMr9xTpG8526U2h0+/8piNgZS4yy/LvzHLeBnzrwTdrOiZpMtYuTAkwkdcH
4DhEwDsvHqgbAv7BWP3QJEQZF1GT+ipooniTBTBV2N0b2l8d5ciWyjC4F4ogYrcynMt3hWumG6HI
hlmTxx0y2ZgS9p602BA2V6PGO061E9d4nZ7lvM6YIpJF0lPpfJr3b+byq2b2BcQpitiNXY9C0F1e
+kwHKJC/bjeaVXw36Ec6u8l26h6IUtgjmDnU5+t07X4f7Q/7hE8YNEFk+hjE+wbjXqtM97aW3lrW
+T6TS60/6BFTZEnEGi8soSeYDKOgEQKp7OB7xDWwfkPYOozFGn2GzSK70BXXhS6NZv3cRHp1wU6c
TV7AnbMRYJ/k5/iMv92cVt9f9LqzjyKYR/VNGeWkRaCODQRJbIiXR0D3Vs/3eV9WZZUT0JjLiQJH
orb7kpqFCaDAL8N6RHHv1Xik1n4Wb6iK8IhlZXRJkos7PcAb94HXT5xkL/LbRjwmB3nVn/pUz7B5
7u1IazZaSitJGK4TcJzI5YoKcaBXTMJJjJd0l/Arfpq2qE3J/tDY2s9/7VFY83Vlxx1HA+uQAyeP
aK/xKfYl1RbwYCh2qTx2hpOraYYre+0jNu0QYgzoCy0vsQX0qS2LVWS9c6bNPC1MiUlg9occEW6E
Vy4P1bjoMDgOlOdib/cA4/X0wTQYR6IBmyxGvDwvs7KkKLguZEuln5VdkanQl9Ls7ehSp4avGDKo
Ja5lbF9fR7w+rq8sZqsoTnqheR18zigTUX/tjd41bKvuvwFuPSfaTqk0LHT75G1eL5DopYSKSzdw
TpCICvxB8K5MA1YDT98J20SXEp21a0rws8wXcjeCokzHKBPnV/HXUMgnZYWmKna89nV/98fDbOur
b7BuUvwbfCxIEjee1WRZk2SFCB6DkBGUIQJjEnCVticNbYW9sWeoyerle/hDSJ2i2Jn/UrtyGOtJ
gk9AIEWr8kusi5ZmZ2cOGJtrEUtuzf07v8mNJtOjtfZQ72gpw8WH6oxX8q0otHwbswU+YTPhbrar
7k+xy5+zzeikq3dMW2AVqWtFlhs53p6Wl5tO7pchEGUZMw+cwv8CbhsTj0+SfECGopiSkIHVUBto
FoaocJYzGsRZimqCVbxX0NjVD1lsTKmpNdyy84g0r46eHcakZZCWFfaHJFmT87gi74Zu7FD5ljYp
3t5uvNOsBwCLBjvG5FbFB2279HcQfEeSZFnO8+J88CK4EHNav1EdsV0R2BgYyYHW0IemFw24JGCh
lSSLmqgSMmXHpAWatgiHtbJD1shMjOnLh25bv0XrgZIrW4z/UXr4DzHSoHpNijnjCsSeFKSuUIzm
sGaAxwB9QotzlqU4I0UYNK1JBrlLeWQrbEU/RLwFqFt0RyTHGp0YUkRt+l0MLua8TYKe3f80K9IY
4NZT3izikDaFlQEmh87gLUAJY5ZiDF6Sp+0vgqrwMhEtxXgOD6kmTTEG5m7RRDWFqb3xF2+6gUXv
JljmDKPGiDIwXY8B/lvOJmPuK2rUo1ucQ1cU6kaCsa6pmeelbMW0IwwFfQ3LiBTCN0S9MLIMKo2X
EFt7xn31QE0hLcXYUAmBFUQObSQSqRNCx8ZpjstcmunXrmUMeZUDm9gy8j/tjqUCfy6ZxDk5QiPG
TOxKRuwmFZxio90lw/i+Yj1PqW7V+jojXUd9RiwJcU6TeK0NntRXePl22LOHDNYBk/tXYCHLqxSD
dtvYvJrwP65EG59ddH5zskQQmuVNGo4jyF6B+4ZJsQOGqwRAPYgdHLxoTtaZdTt0cRWb66Y0o93V
QuGK8oBbimGmZw0aX2QF6+YIU3aVGi9VK3aq434kpmKNxnvi0DCmF1+JMyrft2V2z7MIYZJfCB1u
Q6F/HBgdWXEDay1qvT7H22ijFLSUzaITmpMkLuC15hOMc4OxwRL/jBfTfjPbrWj6D60juvFfgUUx
MEs+YU6PuCc9k7FoXwO9XQ4s8jA3/oz7GIvhkGOfQrRPWuJtMYsoAbVDVIBHpqKkf2th/FoOvUCE
XzDhharTde2ZyGqf5E1E7R1aMp5zUoSVadqB4bCheSofTuuLh0L3TNRVkfvKLLM6MyuUS2nynM6H
9OhzmoRissXYh2h+nGJQ1mj2vvVXY44oGmfUwuWi25uCJFXgVVWBOG8lKVWNetUiDyEgqim+3uwD
dDnztm8EVnnsna/7mrLUdjzZ0b/JEZpSsyObyQXIddOAea/v5ERP0RtiCQb3xG4t/nVfYpNEqRtb
xbAep7wR1lTHJmqk97/ku+frl4xnX0IY2+v1mkndwEBnVcV8U//ER83uPf2k5Bvj8at+H7bG/6Au
t2jiZ1QJc6slTd2mOaia/slO9cqd8ER4K8j09ksXIoNvMeoX7BTKhMeipZuRJSIApJCDuKpAFlAt
me6wtoqcTE6DKhWnr78nU+JaVth/V7UlyLRmPBrZil0rje7vkd58b60J0FE6dKj1nKaLNOqKobyF
TrrjX/as7bxq75i3dlChM9ov1u7M/StrC8aRBl2zGJ1AB5ET4GVERTJx8F6SxnHG+lN00iJFCbAu
q8W73KcCrlApEYcdekDpzQdQGm2zR4N9oscPtRHbtPhu0VzMOCKcqSJiI4cXhf2lKfW3dpVvRL0K
dXQeuv8CXAiim5EiFEkYqiaXErAkY4ths292415z0MABv6nfv6CLyRRQQvA/pa5V0sZrGaZgeAXK
lG936gh4iOrEoWC4e1AG/Wp/qS6qqNUq2pS7zqUEBou3VJZ5dIuqIotcAGEUfcS1fQvStd2sRzOp
9WKVmp/3GaQRISyvqHnACC1hCvm152ibREcdIKUwMh3Hrws5Y4TQ9VErMVXegEZh5Z/CmjMEmqta
qrXhEv0tKkLH61Hjy6QGBUk3ixM6eaDlvdU7sX1fWssxzYwQoeReLlRiIoCQ6kg8eteHDIkR45VH
E2hjNs9ThExLlS5mD/Fugo1AoQFvXcJbpYCDiIF4OXkrwMt7X1KoB6+x9ZC8Z/kmNf/dI3ROkJBm
oIlCnLVBf3n58Hsd+IWiiQpp51Zu/3Bfnotx/4w1QpxahsS+GmlwRNJziN1UJ8+o/vegpDAVMxqk
scAAu1hPlpb9ih8D7MECqnOz8U2GcpMW0wRzQoTfSaOSr8cBYgu/XlIrs1cF0H2RJ9hQrtOyRVcA
hcyxkz4oBEcDuoK9zLv2eEnHe989KMZzesFgw/2zWTZ9MzIEP63gi3Wkgkwj6WpgSAmy9FdHvjzH
n7WVvlSMLm+32BXaOsz6Swv0YvO/3++Io5t9wWS8Zo+Wdix5v5TwBRHCNOSRK5tzVB1QWvc5XT65
GR0i0kVfXl6rRT4JNDAi23tQTXH1mhw791807c45Im06wE8iwatA6Wr5+8A4eW6M+UlaWLkYaP3w
Q2ZUx2sSRU0JKsI5uMhIWRUma1Oh+ZcN04wMYZjYwIuwtRhkvD/CAeCjTvpHs7ACxWaOiZXvkG2k
nNPkKH45khlBwpFc07zy5RQE2yk7dt3Vru8I6z1aSlcbGuYoTYaEEWRjtuMaH7Q0NwaWaq9L1lZ8
YSks0agQBlAKsadZma4yv2Ma1DR9nT0rOxXYWhTRLfl5WZR4Cdg7qLp9z5fOrlImjW3CBmmPipe/
aR/yg5abESoYisNZ2Gbn6TKqMxvVM4K3fxWuzWiTSC+KKmFaMAFtOzkEBy94aK3mmZ1erB41WTYd
C6kic1qETtaekiVahXTc9cvbbUzZ6BzUEoEp2Fs1uk+1I0WuS7HNnB6hkgOL/Zdo4u6nYptvvYQW
Y7Ar6ZhtEg/vSdSHvq6eQZsGXgxD5Kl+iuIlyyI6vTWMheqFTZRMpvm0s7HCVzRO2InZGujoPn8x
NN1Ziq7m1Ah/EwppzAGxsb8k5rDP0Ufs+HghrceB5qqX7vecEOFxyqsfxbKc9RdTGM3S4nX0orhf
niUDU5NybpMe/NKTmQQJ14LFMCUXVuDpJdsqABEX34UUCb/WoikIjSfCt8RyGHTcJLwNYC7bZ2UT
ruo3F6OrDTWZv2RMZuL7Hq2d33Hf54Z8ACn/yS+Agc6Y1HrhYh5xToN4LwxVkIRJBxpPnfGyifdv
AppezfARGNO5bpzxun66f1LfuZ87JyUSN3r0VaAkt7Aem0NlxNbHR6GvAMIiBNZFNKPBarYGuzn7
pmv0OwMA20dp9UlNUE8X6t5HENfcC9JY8LjpFHe5HfuGv+oH3XBd3/50W1qz3WI8Mhcy4XvKohTK
ZgTLg/ECGOWDbMqoOUUoM9OKrzSVIQyJ5CU1WxSgFOtmuEdyFhPun7Qi68IWJkTgylQcQZ8U3rKE
AVG7PEmKksO9Ft/rQ8JbzWv7Iev8Fu+lk4AGetc8V4ez0W3wtLYHFBogV1p+YvEIZx9BGJe6L7mr
EuAjnsxduQ0eONtu3gu9XZ2eU7RI0KDuFnOac6YJCxNf27JSItDLzScg6xdG8dfeMI40vhYduyoA
PQuzJZJEyjYdhkrIseAMiwovitWtAJZAG3pYdjczGoTo8jgKh2sy0UjfUwUD25olm1vucY2J+901
MmjPwsUUHnak/M0UITut1sqeDUGQfXtTdH4d+6gXnk6nUS8Mf506h9UlMAvfzNfF+cs9Xj+OqCEa
jwZwnlvLR4OUcT7C9tEUeeLzlxWYfRZhy5NYLeSkEOE0ZKffDKv7lm6xnjDjmqzRJMFVUtIcP8+X
uu+I5zW2MR+PFG++eON/ePi2PTMnkbYKV5QqiJhpYYhmCRwmaCWFkyVBYcpZ4RRNEgVASt7GJ+jW
U9UESywuL5s3VjaunS5YxlEzv3Ij+WNSBwQXfcScHnEwHitcq1bwwNTLgAlkDQHtE+YMzNVpdVKM
B+v5Fek6QzISd107g55muusfgMnxeZ/v70iWVBAFE16YT+YFSRGJ77jGXiFnajdcXl7QSjMC/x6w
zKOLgaQe8Cn6VrfeI8wMtc4ZiW/ny0cxEShmFOnTvoLEPGz5oqlklBUwpCTITqgrGJ3/c0qNwNYs
8cEBnMaZff4q3+K/jBIb7746rMweW4vWmbrYGzuThkTECk0dtE3R9pCGucP2Nv0QrwFRLer4FIY1
AI+CbbqAE8Z/X8mu0/vWoomC+x2ey+ju4wEsqIjTCCnht7tIDlrRq7sLE+jJll+329QSsaJiE25r
S8ODoHZ4zPzRcna/L9ktWcKBe3LZjp0EspLu4QDU1VbVE/qutN/XDGRUWWKRmpZl4ArcXrNUiXiP
VVDxnPoKGeAPrUtWF/b8AU1bX5nx2O7OqFk/31fy3w7nlighUlYQWtlTOGSMneKxsr3DGWGJe5/G
kvxEXuQ19A+r6i/UTixk6Bi5UCb5DVZsBabkYGYJk6P3ySwEWmhHn9EhNDRJ67AqctBpjNoO0d1X
PnPYKJxjaREtefHdonxrG25pEYfFxYMSaVfQ6tbZ9qKl+qFA9VExg9gSVi+4GGtgGmJ3ttFsVKM2
5TWPJVDW9bRy/MCM3kcMAmKNerjVrMgzlWMHGDEJ4+uwJjuT+mSfFPTexxKH3PSxmAwN6s2CnqwK
a4cldYrFr2R9nTueQTmGJY2anwJxW0p2lBI0R0ynPdnMHTbNUhn6/d67lT4R6HpRM2qMCOlP59xh
/NkHmoJiMDsGOC3/+/zbLTEi3i2UoQi67lt607byjWdjyVFFCWiXTNtcapNxmDlyeJormp9ApNhx
DsqGtBLl8h1EMR5D97yCX7r9/cTv6m5Iv6u1B/+P9f5VbZ7uXz8aBUJMTYU1pXEPCujCtiIzd9UJ
4sWkRW0Lkfh0HD+cEJIaGlkpGcCrXiT78JIYcM22+to+pTY1UJ7sxe9r80OJiHt8DzMKffLN0SF0
IuBbINLAtDO9qXT5gv5QmmQ7O/2KZSNBK0CpsiKglSEw7nTxLAOPBCNmvllsaIOUC1WHGymSWbyh
SHMp0iDFp+pYoLfG2KcH3zTuq8RCDHxLhbDIUSDGrSajWiNhidZHYLKvHnYQowVDMWOKI6NyRFhk
bOQNWG86LSBoWFhqMXxOHdbuv5McXr4T8A8r8ixhTGWW8SsJOyfwEnzzj/DPOaaDGDNmdVqHxcJL
DeKbkSJMaZf1ShFz36SQOcCcXvDsmZHN7H2MITtphZYvyoEtqvyMImEmKtnn/TxD1Sta9eZHvOvX
I1pWfBtobPcpLVqLGSHCWihelVVijExrYb30io49WYlB62KeLMGv+zujQVoKpi3DSIt7lFpfEtym
ZE0RF40JwkBIV75UvBwZzk0yLcDT4xWqF7TOrQUQjlstIIwDJ4xSwzQQVfZSoonzLTjvKgPdMIg2
gP2xZg0Oy3ZKQOflaIDhP8XXaT5EtFXbepUb/ANbNR/i1VpadT7lECf+7giYfOI2nBxciwLashPX
Ix652CFDhXRcwMq8YZ984mp93dSpCCJPbabv3jwjQcyCGUpzpz54IgYpWD2w9uuTjkFOh8Vukz+J
Q730lJP+NnQzAw1QUC+JtW9DpunsDphfgD7I3dd0tX80riuABZ5okfkCSWSAAJ6GkrCCnWWEcmlJ
X2GbY4NJwBFgmkaNYbHrmRJ1LFmYqYSEP5LAqSzJl9L7SehNHRAp2qo5M7fbDXwBBpkSK9C/PNqM
3ULCGeUVDINNSAICZugJh1DEmcgMGXR5U2HjHx5TO/QGtyYCUj/EpiPOSM3MUU9prdPAqsQF03ZD
mvAPDJ+FUibCmBZfrckg9dRv1cicvuAl2MGWYxGDzuwLwPsbgakYnc0/iOfeeI/P/V7cYMB1i5Vj
k+b5duIoD5ToaaF38FYyhFvhpbaU0qn0NCFQcHg6xPgayeqAuWaf1b219/bSilYWXegKmKhKaEdB
SIWpGcLDZFJVFlkICyaA4rQvO95jBty30DaoAKtPWZ87PVszpgRUtoHaU7wQ9txQJ7yNlHJKX3rI
V7MO7wBThnMRxVv9OteVt8y5PtNwUpbiETjuqdUCUbCoyUQTVuzlbeOJYFfSyxVnNg7eDbq0ZoDy
69u0dwM/+TDCPIoyN2035jXYMIkw3GXS9G2soMyAJ5eysTFqz2P9UXQoNwA83TNOblnuEa2ZumW8
AlbykRoqT/K78wEkuwgqr0E91TlqvD05RA6Aat/EOyTw9uus0AWg3eypvenTPSKJKix6Iaf9DyxH
5on6UU6DXFCRvePXgwV4AaSs9g+oMPp/3Q8hFgoRsjinRNzoSlLYKJzyhLHbo18hgQsc7QKpOWFC
s/AvGXojRwOIOBbzFmGBH+/rQLk2XOXC0ec6FoKNm48hApqy5uMG07jwhWDaxH4rS99O69taQ97A
WR1pWfUl9zBnnghusrQUIzVTprO9wvk+v7ZIhZoUCdOYIjQ4ZlHtT7LpLLFOa5fqY2MAKCJa7bJV
tCo/J1SeXDHDleI0Zqa/Sg5vWmpqUCfE+N9Faxw1cs8A3WJ5TiIBtxivZj0p9AcMNr68qbs3VCk1
DFbsTR2xzhTvTCgV95lfmPS7pUlY5NyLMH8QgSZ7lKA23HmaTLcAmfoQoFu/wxwC+so9avv8oswl
VlLRW42BJxIfr2JlpFmLcMCeFiwwM7T1nvawpVEgIosxr5DM74LhkrqRqRnJ3tA+78tuyfIpMx4I
veHYZtDYcuJBFz6M3qGdzaLy//37aJqADZqFY17EXvl6AAfmtAM3P9T6q+F93Ofh2/cRhgxLbDBE
zytINXPfsdOMSFJMYAEqP1yqNe+IlgRKp3irGX9kNNi0R6q1XjiWG3qEBRnFGvMwDOhp5ymBiYRi
hWYveeU7HTa7KuiwZ1HNvVC4XDDX0tR5iOYTTGuo3xHbjEsfW+sClHMHPGevT43T7FKEmn9VWwEj
irSnzII/krCsC3h5qG8qmOK7PTaVCbFR2BuGi4/Ww8DsKCe2MAki3/w+IcGEw1TimHLDZbPZfdco
kEq5JH9droa+0v/attY23uqvGAMwMmt9LncZMJ0/kYqgWA5hUaYzPgn1j7QQy4yxfwX9BTu7O4UA
0/B1bd/r0fl0Eio4py2mhvVzmOnp4fylnr422uVzQ0PaXEqJzOShktdEYeq47VOUbNhj8NCv0lN7
4Nz000fG4krheckZA6CMQ60Mkc5kp2/PVorUUE4HyL60p0Wwu8O4umT2pd/gmeQ41rYzczQA1Yh2
ztrq6/OJosYLoSQgRTRgJLASdjx/H8lMjUclHxtuvI7fmaaN6jCABmOAZ5rpjHMFaDctf7EU3Emc
grgZ62/gj2Qidu3icZgWHowwcbsWoY6mt9vywj99HK5HWy/MrVLqr+UpfSj1YXXODBqA17LAZx9A
KLso9XWRJtV42bz0oe5jXuJhsHYfuW2nxik0CtNqzLwAXJ215oE4BNScAxKXtBa978QxaSXncpis
2kzwlTj6slAV4+XpaZdv3yr9Y7gavu4whoPmbP8BO9Bb7Duc1mhE8AOUc6ceA3HVelbzsIIY5Dco
NwzW20GzP6pdr6/+hIZjRXg3lcb1fAYs5pF6zRfN2c8JkCiFUhM3Ka9NtDcvqvMWfb6JjyMs2wqw
fK3Vma/r9/O6c7/WAJZ+BYzOY6RTH/BLTgPbRoEqgUEohf/uvZiJfxS1KoqkEeKXbNlgE3RWl+fL
c8pjMrO2OkCgnJtUVyheYwHlARVKERALHAqxGFkgTj2UuzJDXpfDdWN4I0BdyS526Q57HaID84g8
UKSvtTWGr9au27hPLuW2LxhYIKIImNXBtBUrk4ABghqmqY/NFegQ2IlGuC5MGPSvI0W5lgqKczIk
VEChxqUqjeASCKw6Cg3pW2n5r/T0/0I4c0OHyIp4UhIMaQc6jAvLuTt89JgZNEbHgvbq56NLu7RL
oQ3y18gtTyZMA4D87aUVfL8Y2kLiLkoGWx0cVg5uCwBzrLVx/6R+ZwgVaAf6lDENrbG/ABPVROaL
sIkRqNmVPrxujZGK/vP7aXBLgjDEnjpkfVcmcHLrcaNb2/X+PFCc24Ii3NIgbK1fhCNTKGBjAlUp
jJW+HUyLIqqF5MQtEeJO8SHseVCDkQ2ji6975DW/90rRzNZCVHBLhwj/GRaV02sFOk87AY1s2Yk2
0kI7dMIme0N9zZtyOvTqOLyc5ZP5f1KqbwZnNk/DqpFxvOL3K4RUmY59uuf7BBZqjDciInPOodAi
TdmCggTEo8gOjcB13U/aSVDkRCZf/XxMi1bCQcTv2jvGkmnNYQvZ3Vs2iGseRExaj2hVQBwKzFoH
olpDqwb9SBtuXAB0vKU0hWezI5GiK158IiiNh91LY7y8vAWGe7gaH4ednaPbr0c79gFu+Eg5qN+O
4JYucfnZ3C8rabr83MvbQ4stdpYV6Y+Um/nbPE9E0HSk4Y0Ea0lcmCyS69Arr+jAQoYYhhkRnT6+
3udkAb3ilghxaUat4JmKy74t5ePpMO3Ock8nf9fU5ml7jEdTywGB50+wMRTKFPZE4jEdAK/JK3lQ
DrbNCYn4bQXwDDt0sJ8CIuVOW/3Zuq7Qv/+I4rfy+uWPaMZUDYF6HxayPDcy+E7hz7QoZ3hFK1kI
+kl9fMK+Bd1e6Q+KAdjsZ2tv0JT2Hwzh3+dK9qJXaqX5QQZyBZaEYTt2tzma/8pU/ZAgbmAvymh9
nV7XJlDMr8YzwNIjkXKAC0WVW7ERl0+rAYvX1TjAnWnb9h/+wXnYWlMfaGQ80WAyqGdE3LheCRRl
yCE0vG1H+2BzOCSndDN3i6wIliRhVRat/+53nH3LH+F9WzYpu1yCEMdNYxva5b7+/4OV/Dkjwu9K
bSZkQ1qBo5d4v8NYwgUZRT1w8z1WG1BoTZ96+1q6ZYUwJTEKfhF/hfTMXY+JrchGJ5ahW+cQZS/N
pDmAhZ7NW3KEUblGYuWxIjRjs0l1c4fjWq0eWsP5U7snRJdrTCBo6DqjObZ/iJf+FinZszqwlZhm
DNhMfUN6W0MVVVSvKpdSvlx2oD9kiLj5it0MEuY4kHO46uxKPphuR02B/y4b3oiQxGsa0iEstWDS
d/PFrgyU2PG4xZZiLIc75w5aummPDhpThMmQhqCLh6IYLvKjhNecvcJqYtF00HMKrFCDJkLqURHG
Q5C5WrlKUJEMmGGmv6te1hi/OR4pR7VQ37yVI2E3uEDIsTIYdKCGsBnIh6Fc72DDnqsB7oY6aETz
pxJhNCKlGDUWYICXJ2zAe/v2JZc/+l/IROFNZWCpNA17geZOJMKOaAAPCmUfFGMd6xt3lQ2fcqD4
E5qtlwgDEnnIfTU5tOPFRGHtoq+QXUPPP4YLNqpFu8cL2ZXbQyPsRxVXfMepYGkDcm+gF9gn7JO2
HStD0RL3+uv4+clStnMvmnueV5HPA4Ct+P14nUUB6OysEN9DU5RGv74AvOW+DeYXb/Ts9wlNBJZi
5kktbrSgP6Gt6u3tsELGButMGowMGhgDo93o6cb+MvozgoQq9hhj4rgQBCdgQ4z3Tw97w1Yt2pKI
6areo0MoYCLxrNQ2EJyEBWfd832xLZTDoAszLgjNy+UyVZjkW2ym+o7Jgy23Bgafqz0AH56meYtG
cEaMULxGGSq5ZVJUChKkDZAspyUmlu3RD4XvOGemZX7jM1clAjs5ckgHmPU/kzlC8gAzhzTbt5ii
mNEi/FQrDEAC9HAwmh0dchdZf2DnftKCC8q9+c7ZzTiqk/8cv3AOHcm5f/wL6eab4/+2t7Nf9yu2
bZIpWH7CKt2pzP4Wu/alcFYOMq3b0ehMa79PzdR28cqjsbaQb7ylTngpRR3qmtcgwQ06KcZVwmHo
o8SsCdCBjeoDOCPup3t+ZDfUPkWKIn5byBnbWsZksQ/EpYtyUFcSspkU3ViOp2e6QVzakhuZuL5O
nJlIIiP6PODNUyOD3JnGenD/RcL4VpLENS5b4FQBrGpKZQEO0rb/2/iZlmSszeN9nVnOaM14I26x
pGWikqm4xTB8lmJwzquxPh7rVwoZyvUie5lLSVTyeBJh2Ovsa41Kg4dNWAav0B5aFENOAtt1WlEn
zfRS3pisJbne+lC8PLZv6Hmk2T+akyLrWX3IXbm0mEil+lOh11tb2sLbK0jTYjLbil/W1OfwYi7l
57TIpPAAyCUA7+C0kC3SzQob88qztmNbvaL1jS5HMTNSxHWuCr5JpQi3Cq+S6VHyBzAECCosw/3a
HGnjR8vJqRk1wuGzajTykgfGTOTwd3ZqoSC8OlWm87q21oN+dvFs2HzeV8rl+BPZIkwOiipgvwmb
z7e9XOccXpUCgEAO+fmywruBX+nYdmi4mCH4+uq+M3EUsstO4IfsdMgze5UHApOr/DfZl5cDhjUB
/2ch2DawWxXBtvGldXqOTiHWRbmEoRizhbrCZFx+qBNvl7BplIQv6wEd1/U2urztVnpvgP5lv6eN
1f/DDfmhRehQJMS1L42gtXkC1PhU7w+xZd7B+u4tbKeFgPi+aP9BaX8IEmpU+CJWGU2P2uklCLMJ
XCHZdJCXOsp7Ci2q9hAho5BqlSwrk7dlnRc0AO+mINWznx1r/24hSrVMl8Ld9Iu/g8cf7gg/1Kpt
FPVTVAwPq6dQGdSwnffSoeL9/YMv/6FEeKAiZas8Z2Danuq/FF3A7Vg5mTsiAn8GQOeIXbWY96aw
9w9u9oco4YqUoPr/Sc7Kqs1NgFK9utUdNMY3hvEprY6++flExZmYVPCfZYpOotvLWNeB2GpTjFma
JjbL7RT3gA6iyuydhsLfP0Tn/+FPYUlzEyhpmk5vjDft4JkrXUQu3Ph+6dJaLYRJVPe4IkxMHXaY
iwqmR6Fpm4cpdD6ljh1u3pB8RGYE/G23lssZxn+R9p29jSPL2r+IAHP42gyioi3JQfYXYjweM4pB
Yv7179O6967pHh71iz07WOwuFlCxqqurKz519B0AJPixs8+eeamt+azdP6bGYMdwYNKN88W4vcVo
snmKCfIkZFwhrufKlsruHsOMpWkFA/sbLlRhMcaEruzcR+Br7jgvhs4jw9gXUwmV7tKBjJkSK0Kr
6mmwld9nLNPLYvwX7ZOH230ly9zEZyx/Lxabt9UK8crRdcky8gLn9+9X9EOe0OVk7YuN/RkgmF2t
XIS1TcELo+cTR5MDYEyUoAfXJKBZZwd4GOUSIxEC3IY9xyzN+3bfes2YpRgt231AkwEF+vNt4V30
7L3Pm22nFufeATMWyZDywgxpaDsuKycgFKToPhvziZSJsBjz04ZyLV97sJESJPX2J/RqUNCLA/qE
SY2runPt+BGYMMf9mgsvNe+1/iNCtlyalFpgiTRy24Lq1bZc8be9CmuOc8wx68ZNXyaeR2pe06Sn
uSIgslAfC97qoqUgCe7FPmKCjFda4Zh0gy2fFkOPiDRBKmz9XtG5DThYh0eg6ROZfK2A4XlMODEw
T+VvZeMJi03ZR+J4q9Hpq6Aj0h52QOsQbzj31YVLiLE4dSSWQ03D3WIRvOG5B1ynf+Qqxn1f0WAb
XBOxT02lh2K8rEsMTFo78S0+Zvb+5hve52imTWzqGWLU5OdT2ApyGGsC1Y6X7VbCk38GCN8C21N8
1GyPtq9guS9Hipx3iu1RSjWzk6wcQlxHWBWK1Tfh055nnu57TYD2/clWCGjGGuscaOktxlLIy8P5
9FW9AsQVIQUXt+q2yOqOnbp5qBP9i2qly6UcGt97zvsabfjbh6flId7+ecoeDugZGhTy5w8h9hVN
loAdsDbrY3ocfJ8nWY4rbLDJs+SK6DSnV+/irE/vD97TY3vGOSL1Yywzm+MM827DLRKYsD0o8ZhV
lG3B98qIBD7gZyioFOcwOa8Amz/T4iTUAMZKIzYdi+m2ZknGzBE5WvkfEo//mGM2kZY0wf8WQjzs
MUGB27IPxP61Qm0dd4/ngnLuwC00nohuDP/PkKy3qEAHj0CXuH+xeY7n7eJPKLQ1sjxXHbdsWDhI
KD0sE69e/4bVp62+vKZXjsVis3F9Vmqj2UMT4tWfio/5y9MAxtnQyrMSVrS27aCPlT4n6KNduPRk
UBF7+S8Fx5iOqM86vJbgBWNL70/IZ2KN/K38sD5/8NJJHMbYDFneppLYSqC17r7kt8vui3N1ZoZ0
f5h3NjPWNHGW5NR3Pf/aovc2tRdLb6suPOjDIVygNkt2LrrdsaYe3UccFeQSZwKSUkBv7OUK7gr3
hFz+07vnrNWtVDmdPZZu0OzNB3t4dfb+1zHbJgVsx/q/NFFs7qxuEn000UYA2+EA0gyuKnohMvzh
8DpfZPx2JG8jEJPrdskVCct16EnGv9BjZdjyCS1dHCo8dWEiEYRWSdHTYLIq7NLXSfE0DBwSHMOk
MP7AEBlmLKbo6UBoHK+Mhc8zFZxclMFuhZRyK9HCKyictuedaL+TEokhwOkthCXnJnOsEtsf1ihq
3egtKHU2cGM3IUkXh8Xj7nJAWZtDSrofqdxi88nxh2mTdh1s+pPjdDoZ0WBNfiGdGHE8XY4CqEzi
IhOqpo5HcISIrgAQFSIGlVPl5aS4AOj103VSBLE0swGZys7GKKrzgH0lIfmDoJZgQGeHhfao0V+B
wc+DWJyPGxTA71tYbymbN8WZyFAOpcAI6Ttv+S9e6j7pzh9kS1yUtGnKosHg9f1Dm/URJ/SY2xT0
QnRNcpyZRta9bz2nH/d/fz7ymhBg7lKNNZcZZrig6ZiB8N4/EHmhJJcR8rZDwWq//ndaOCHIvJO5
YqRmE1AJkuVyEXhoKSKBOxzu8zV7rSZUmAfSLM95X8TUtx4dIDvwTPZsZmHy89RCTdQgCrMssip6
lfR9vMjILS/PsXI8XWMdZeCx/q/Hflpjrp52jv9BTLyxL7Z/RHqGx9NsqP/NE+spd6NiRh1NUUeb
DxyNgS1Iax3zuZYjvV155bBZEz4hJv8UoCZauSz/DzFnm3nib9/h8TNr7iYkmHpCpqeWFd9Sjaot
HV6RakeUyPORZ2AF4bxMqKg/GWmy9nqOFUgtc94Bhv2nx8A6ceMl+lvC0r2v1FxijDWowm4YFBPE
nNPpsjmTdWeraJv01DfRfKiW/rXxOBTp5/8VNU7YY81DlcsAvgBFuiyuWBCkaAmqFr625Gk777gY
uwDAeviztNsVlWxMsaBfaKGh7rtBxQKxobXsMIb3cp87nhIyRkJAZ0Ve1PQWqxcipBjM4NZ9ePJj
DIUSW2VrUSXMl/G2X1t2j+baL+rcJfibo/LziZLv02Jd9Wbs9cqyQO1li+Q6RAjUJ+cAHAH8QfmH
Dq8C4rIhWBXJEeV8nXRCmnmRUzkVksGComA1JRLO2LSFZGVnW8fyISTD4+/Oa1fjStmGKVxo379/
kPPNAhPqrDlJq6I902bO9fv5z9XToKF7033hjllzlJR11dVxCOVihIAVEgCEcoeFuvJm5R9jXkZ0
Pksy4YixK7FcW12iUt3c0t45YD+muAsrFLcAVsuR3qzHNqHFmBX1rJw1MYIPcHFOjYtaEx7mmgAW
FTNkqMNwqHFu3V/eexFirRA1/Q76Aj9COG7LA6oRqN9jARzXPnNeataT13QtEOoB1Bp7W5HQlRaA
h+bcu/l60kSAjCExwFBT0fR1s8o2ACr9UtbamYTY1rsDAvUX14fiMcVYlb4JRDE2QO82O5o51rvw
eP+UeH4h68WPqUKZAgnv4ewi09SS3+h/NckO+da9rzzdJ8fRCdafN01gJSsBZQhQzdIuJ/qB50nz
Domd2GjibpBrKjS0oJHDH9qn7yJMcPcXzqNJr8udN5NFGi5062oYJQhtsRdpGT/cFxXv1xnDUCaK
rJg0a7zWgUB0Xd7/dZ4lvWHXTjzbTLbK/Crj5xu7Wzk93TX3e1xVS3vNc9HnrY6OSEq16DYzxmbH
GtqUqgQxnPmncbBGG+irvH0l1Gf4+yS+STAuYCDocmHmIOFJa/kxIzLXvPCYYE7jOmIY9hzAa0E/
8HbbvCeOUrry64CtmdhjgJYk5Is4JzT/Bn0zxVhr00y7izKApPyeYTnV5tF9W9n+fSLzsYcqihSA
ClBX7BCGNJqR1JYN9fvO2Ai6hT+GppWaYDgIQ3J4hjj+w6wBmNBj3AepU841nQN8Gn9j87GtrGA3
77M0/6JOSDD6plzauGqtlh4VhtrRy/WAQYIlso3It+FhTXklgXlvDIjciqVYgEezGILadVCLkaIs
NfaZxFcy+hTcgHpl75Fjxuvg9+qIAYbYy7dKst7zushmVXNCnlH+QQ/ytolA/iHcw0UBxPx9gc4n
YSYEGN0XIt1spQCoVQqJNtvIfvASp3lekoP4iXa8fnHEZFL2zEvBzGcxJ2QZ/YewjXAY9f6pd0Zy
fo4XaHa91vBqOfzNquSEjv4zssutXhDPJjZPvLwYODXTGR6q1/si5PLCBD20z682KvCydoKVEKIH
BbVn7e2TQ4aexF92cMIKVZWJUcd2o0uk0q0d1SEGvPLh1kiIutFx4DFEdfoeJSrUCSXUjLrMOIOh
pAVwTX21iZf+CRehtuSFVrd6zX8mJbMNUrJmRpU+Qv3W6MzU/6QyEOrUeHEJkT0vIgKsZYrLF3ni
7tPZGwkGl9caR0XmfYp/BCuznVN5XF+vg0TXoThZSQi67HKSH45HLkA2R1NkkTEmZdqOqRVgWce6
bNcoX51hO3xjuf+vNOVvzAWljsY8oULdinb5do13GbAxBgMpusA1Sl7YOPtAT+TH3DGrMwK9U4ER
d/6KUxI/rkLeSzZv9ickmCsWYvOXcU1wRJg5BcZLusZLRoC6bKx+Ke7R4Q7s8Fhi7lqq5aFoZFSC
TvcLC6podrhzevdCfJtzr2UeLea2tSFQns0YtF4cCkxauAArdord9r0ZbfNIiuVmU7qNpz9oFwy2
Y/8y503l0L8p7eS2xxf9rDVXKGXu1B87F1b4vjryGGT7gppzVXZWSm3w6RSslrEL8+XJS9StaITv
FP7aX+mebzvcSJ9q3h3rwjYI9cDviwuLLsfZlp/Lnjw1f0LilX6g2kAL9LWn+5zO+93fasq2B2Eb
KLpc+hu9gnRuBCDXdKN7ObJEHEr33zWZLWGUsYalPw2Uhrolg439RZvS/50R2vW5+1Vge5rDce7m
mzAmzDFPdlHoRanGuOaF+6J+1asyIyvunM99f0e+JU8nyphZ8bVRR/g7mI4Wfqt2vzq3WCp2X3qz
0deEE8aa9K05lgm93d7h6/4vczWAucxmJRR5W+P7owjOBlnAbqARCAkm3gQFR7XZukKjXPo+pYJK
fyXH8dd/ZxPYMoKS67EiDpDQNlh4hnfm2DzOKbONNqaRVrFKpYQmsBQF5jcgVN0/CM4Rsz022iBI
YVmAgWCJUYArZ7MlJyoAkvBPD0lqm3YwOqqmp223oq259SaPvWtmA2YNfYf7o227b7vDotR4N382
cvxWXrbdBgDWsqXV9OavTuYeHnvZOZ+8gcX50HFCharf5B6qZYtZoDMYBJCi5L3TKfQFcBORxgdS
ss1tJ6PyumOob0/IhBzwHeIuTqk8M+dSE1smkCOyliiQcd09ngCpck5oSUKIoRwBdqy5EOz1Oh9L
P3kZg2PEiz14FpNd0psKen1pqJ25eNdtgKD7suCjBcymEb9Pii0XyFIRhEoD0Q2A6H6ttlVLbKyZ
41l/zpVl+3vy/iqbjYyYoFttddt8TO0WdSQM9wwOJLdWHrnNjjy/nJ2AE1NFzM4qSBo+MpcuQWu7
b2OTJK99aB7saSJCJsi2NDHBQlycU6c5BRYw7Y6f2icKO7RexfPNOYaJbd/ROkUcqxral6KwEr+0
2OfQOi1A6AcAcV2IWa9c0btvC2/OwJ3bpTAvdxqnRRhkoKk0QHg4ZOR3DTwd4MNwXg0eb4zRKBpF
VoUEcNxWTeKAXHlGfb7VUEM3A9BFTUtlRz6quG1z2aIg0BgbzD3hkG7fbGwMWB1jz+GC5M2nzyfk
GCvfGIXZYOsdTWjT8bJ9un4yl+rvGEsuLMdfJcQ/+nvO0/gfDuubR+awmlKUrDPFZh4f1t7SE+zx
gAV/X1wLT5X6b6X4psMc1nU4t0orUFmugaD4sAwc9A9T2KALcP4BdsYlSIPbewQZr6sG3mAZBSB4
QVseHYbCtB5FOaQuK94VPCuYrXY4qj8f3HxzyRh7EQMqjWJCJV/WIOltuw5bWh6Do+yIJAvtfbXm
7Zz5D1b/myTjAlZiVUediAMECsiVmI8bikcGJCYOZ/NP5j9k2LAtAuzZeKERwEu22Q726CFvUWyH
mC6o4s4GcpTlxvPkzbSugqLJCRaAKkfPe8+f1F9pSgLvV9G4HL54l46N2cJUrHOVwuhjiCRca56H
OWR/SVaoeR+fd81SgWfAazOhun5HNdm4TSilQDULaMnZcAIsLotiDlc8y8XGa0aApWVGS00JtvTI
5KQuUGF86cyF7iGt63BeGZ5uMDaksNKwQxEIhniNua/49b7q3d76e+JiTEcbKGGeajcT5ZzkFfav
YT3NB8VF6jF+ENs1Zo035yV6TDJgJDnZgrslmStPxpiUtVrGaQ8Oy81595E7sCHXzeZ1g+fA57V3
zsbaBlbAYroDK3JYZ7/Cgh65LBP0KV4BMpW7Z6y0phCK96U628Ss6dhuCoxBbFVg8aQxKl5F+kDH
mR3YjfajsIH7BJts7f7oziNaV0OvWYeevvsMgRRpupyS1NwdmJJnDjXXKhM1EJDHRpwCXTvRHw5/
czZkSoA5MimIh7GKUB1ab70P74++rH3a7ImyVw4F+XwRvPsEZ7OtU4KM7ZeMc653Z9SKAPCyVt3S
jx993s5D+hvsVZjSYIx939eqJcagcTp5Tg9gn6TiRLKzKYUJCRZkOq0vXaLQg8Gu+mPyWv1G7T68
2p/cFVdzb+WUEA2cJka+baTWjOk8PVrYg1XgPKJ5JCMb6if6uvty/3Q46sbuujX7plfiHsSuLuZp
XZ5Fnw0esOtSk5EaRu2TzWBIYSMBr1ekJXADI7NSTUwgVl3Ay14osZWVlx6bU4QpPer9TIUno8W3
i0FPiUnympFonwNQ8r7MZot1UyL0ik2IhNKl61sZRC7eaQ0PqnHf87fYld+uFomXtYaMeAfevvxA
xNrIiju5f0u/seo+/QD68Ew+oAvrWNeEEUYiRc5j+1EtCEIzaUFG1/clTvsK9wyZZ+zaCRqy/mAX
xNytA1Bs/Ykm1AZwybF+s263ocqoO0q6ocgmDbMnnCmyJIxVR88PjJ2k/zWCyY4MrzybcQvJ/5Li
hBZz0QY0n5+DK2i9rLHU8b18NPzkoQ/J1bkA58o5Bi4axI627gFgDQ8NN8k6L9jJBzDKmqYYceok
fIBzeg8AIAev34eHavD8kLlLPhUqo696eC6Ucwk6a4BzlK/h8f59mL1zEzYYbSxSoQ/6C34+Q+wi
LhvH9S9ccNy5/MqUB0YJm6gogHYgQVboBHpfknjR2qqzec0x7mg3RFp2HOdtNh0xpUilOlHFMSyK
KihAkaYITp4nuFePHI/c+RgeZ8yD3MdqJ2N3AsXgwUCuBSr2Sj3cP6LZ12vKDPMIq8bQSxlyydSr
wUwd1guqRH7lGMZZd3BKhXmGu1IaQxSXQaVE5+oIdcCq3vXCfV75occzFfR2/HV94aOhocY0MULC
ENOLHDM4mgJiNd0+4EqoCvowiBzJUcW6Q4ZN7FmBlaiipIIM7XU59Y6xUwk6j1G4+lfi++aITe5d
+0wLzNGgHHnb3OnX48V+tEkEN/ez///o2Z63thOCjAEKIzmVtVCmoz8YLzp9KI7qZOhK/OKxNtvS
bEwoMSbonIlYAJtCirhKyABEj1eMnY9oL1g/iijrwr7GR3ENup+6y7vIHEVhc32FWV5N7PUGNrkT
PI6LzXHlf2lL0+YdH30v7mkKY6IA3W2lYws6625l3ZYEj3vJ3mtoZ7uvk/MOyESajGmKYzm9Vhak
+ZIid47mK6/HrJtlLxaLHe7a197nQT9zVYWxUqVeF32VQlWci6Pdmr56T3HkZf4iOyueJGdN4oQ/
xlopkRyaUY2L4LR00FzZFSdBg5XnNv/yLjdjQ9RRr/LEhI0XkQhol8IuW19/77465BMr7noR3rGp
jHPTClKZnHvIsHpXXjETpCqkdsmziwWUGf4NTSimutgj+Q1TU3GztrPP9LdQ2b7gsk/UWLqA+svV
xQrBcOdtm4VyJlVMxv2b+Lp/4XWlzr86E5KMfQmA2ZiLEjXRpwJG8/AGq/kF/PwX7kFy7jjbJ5yd
MUdYXTWI1qW4mGVNBFd99T/vX7xZRwpNtlhGp2Bfq8jcO3ispjnKJtpFF+PO58/zzXPx/fvMJUtr
UdZbHb9fuQ4QcSn8f+MNDoYH7/Mx73lOGGEuWIzx/TawQAidybaTHsJVuB1FW2/IZbtHmXynPfWc
Xuv/YEG+mWPumtFeskRSQFMDnDARXey3Q8X2t0lWUUU+P7mj4HNxtKEr0C9RgtxMRphq2g1tQFUC
G6qFj/zh/KyhGb5G3rJ+LrGFtHvlz8lRHv56AnTLNNGGjUTVDVpq4jPK6CWvrSAe6QQ8EI0FovmR
ZMvL/oKVHwNJPX+f2bJoc45T5ZBl7ll0GVsrlpMRLiSUX0rs12fbb9a+wrWYGn2o73HIPORKje0i
cgJSjv5eEMXLHaxT8A7obH/9g2rko/v6RtdHB+R5tVqhTfBEYw74FigVfX4CBcvevSHI2cMCcB7F
ef2ayJ4KaSL7ENnx1CzwZVvF12Bqdtj5BYwD3qpmLh3mmW9EAFSJ9IzB2rbYygoJl3ZpfymPxVp3
OSc7+0BNmGIsTqe2eiVnYAou4Ql7XBDl7yQIMLN5vcCzcHJYQvWP7jL3JRij1tQHSgr4IebipABl
P0zdYONTTBTftwELWhO9w3Q25rOpw4ZVOejJb9YIlLmJo1lTO/ka1kIZUahlYgopO+/jWmk8y769
y9GzGhLumMnNB7yn1oxxqgWjlmQF5GhJc3Qib3lYRg9mbiNdFSeOD6MY2Kbsl4ASgBofV3SHzv6F
56rOvtHfXLNJRrFTIimNoVs4gs59x95RL9goC4xEoxhINxN9/rv4ZkKSerWTazNeE3PIBnAepMSr
VmJCBDgHCzfG/gFfe2u4pXfOybIpxzCIMCMhgOBaXcArkM4oUKzEdYydOgAZ+OSleebj+AmDjMVS
k0sijy2lh97m5Dg8+D5gEDnWh2P4Dcb4pGXcF5oBIqg2ngG+iJomNzHMMb0GY3iQQ5eTpg7ppsu1
Z3maaLt4yICYyQMy4Jk4g7E6jYC3U7iCmxc4itgS0ZMQyOJ0Upkjtlv+9869Mxijc+6MFj2pAS2z
d3ayMTBMAquDVKq0EwF6fF1+7VFjCWzd5bqMnEfTYCyMFjRXUbhAnCnWDzjxXjnQYTnMDNi5QP47
M24w5iVR9RAXm9K6kPVpK+e2+FmiHo2ljERz/l2w9q3ybBa1zPPayFP6SL9fF+lzuAV03RGYOx0R
Nrw0zLyb9c+zYTL2I86jc9kVMFlb2CzvI0comq+BDhkf/fW/9JAnnDGeDgYph1QAJArt+IseRsS6
kCBv2oen/yZjMvreks0ipGbYSfe9gYIFugkdBPI8PH0uJcZuNJ1sys0F+o+5mFv+D6A1G2Tx11w7
PxtbTCTHWA8jDVMlUaMRlR40mgBPiMIXw2/hNZjw7K3JGA85LzMhUaDr69N125LcLwlAZGTuEOps
i8LEYWEd/EAt8vzcQnbDIioInLHYFVzDsoNNXpNycMoL0cl1A2/pcx3FO6u179/qW+fbHeNlMhZE
MKwiSAaoCbIwmOvTbWUtAIrAiV1gXy2Dyg4AE+t16KKUYze0TR8vaghfgsY7fHgbri4xRqaR5HOq
V7j1w8rzKtsasG0YqLTCEqUL7Im7z/x8rvdbn9idrOmILc+KCH1C5nCLFThLYONuD68mwTYma/nJ
oUaVhhW1qWKBgK6YMpbAM9pbNbLWjkYGd1Bxiq2C6a6FHz/k9mey/USYw6E2d1em1BgVHpFdK1oL
1DALQnIntl8HeCfcCHUuYTglwzx+Y1a0aOE435wGgaRA0vOHD17xZ1YtplQYLc2jPM477eb/oBs+
BvAWYL1RZuJWrme7laeUGAUcqkRK2wD8XFC3q0csscIwsk27AhE/fCFmsbBAkXdWcxHShOjtoyb+
a6blwRBp9KxOTivSle4RBbdDgPTJU0IeKeap08wxBy4GSNGs68mxkL7oyPWknkHt5TM7/XdayLbn
GxKyFxd6cMEiOioj0c8ouNIyQMIDXZhtJZoKkXnwLsCPDs0rOBsWFQaf1h7GQU3sDEBjYEg0y6nQ
cm6La0reWBroxw1u2VguKMisPzj9EOY9TCO5jWp685ytU9cE1LF4GX99IWeAzOjnC8cBne1OMVXT
QnSnYW83CxwbnQUtFkpsb1cw9gpt/T94HM5Z0u/+2359k2GuRmjVjWC2OewXJpIwJQ2Ms2daZ+F5
Yxw67G1QpVGqTXoFEYeE+xCLXmIg1BEI7j5Ds4/vRG63g5xcOyNCpT5UwBDeXY/C4/R+DwRtZPPo
m4O0wJqXfJ2dPpySpFZ7QrLUsAHIzEASXcDAH3nfKt55pW2bpYgSWYx31bnP42wL6ZQgcyuUthXM
rqM8Zg8VAGj9/bDgkOCdF/3/E566QR2zpinB02ncpBWx9gm8Jdpk6Xzy9q9I84/oP0rIzqxkqp6K
YgtdfznBZDk6SvXApPExLs/himrzHW2/jRtPuNJMMdTluKLxoyPaD5FdVOTiq0/G6utovNFNl/8f
uy553DGvqaDJOsB3QHR8eAESPk0xJ065TjfpE8AweH2Cs/DBU+VgntWwLuI8k6g2nrz2mAQO3Dws
O0Kx9vXz64sLeT7vknyfHWNAxGuI0rAKchRE4uTA1/QNu3viGpBZn8RUZGBJW/C3REYhh+u51y+q
iVQyIKe6veZqKzuRvWzBjb9nOZpQYly6Rk7V0ARTEKD2mmDaCJNGwhLD5RxTNVeF0tAuKqkG+s9M
LN/7ecfk6JzXQa3iGquLp/LDOnRvlwr9POvw477ezxX4flBiHIT+ogtCbmqgtD49eB9P9evBcv/8
Joj0Af+d2R3RuJ7xzF3DzIwkSqal0+IKc2CBGBVVEVrjk45czYtACrvqbBMIqG7lPB/Lbbn438HH
T57xmvP3UAOTADdjKKqIDr+fgo2H4SylaiHSHvFg9UQX9pK3wdn9wv4ELiDbDQ+MMSo/qDHmPyxz
7BfvG/GWoi2wzAk3/JflXclHSBLvAPCR7Lat7e3XZWd6mI8rbYBm+GuEWvePeS700WUwLgM6QDL0
mxpMzFvcamWTd5GI6tl6K7uVigo1vGoRFP0va0lX2HAoUmPC8P6DInPItTjEfY+lB0/ZIyq2hgGQ
TKSD0Yw0vO7hV7/wEy0zvu4PisztHFohCccgEWkpcqs4wROFq0K6hbuudc6T+EGJ2vWJNPPsPAKZ
NYUWtcjPPoyjI3+++nbjW0+feAdligpno42T90qpMw+GLkuyBZQT4PJAhX8SvhSygjAvg0JppPda
KPG4AQaKi+XdBsELmdi0OoqsDNrqq4X5ZqJc/5G9Wgs76e1u7WNNCHCM7eilPNjnh6PT8tKGc73o
P76QOYQ2OncXLBPCFzYrFCYA8r+Fvo2XRe0C4A2isYltbs4q0eiWQvMDMHotryF9znz++AjmfKpU
Tc+RCDEBg1gjmHRFTcIzScJ1t6i8/1LyyXkwD3iShFZxsXJwi6i7Pcpv5yf3+av64IX3c5WuHxwx
T3c3jnDtInDUrBzHt2qgRaNaG+y3a40oJMIUYOmlWwvt/vBoF1hKu8WGByiE8GKkvs2tGs8FPT++
h3nb5RQvsd7SY3acD/Vt/NCdnEiAKKxJi/lAmjNaBxYngTMX802pst0owjWQr5lEqa63wy7eyxWw
3CLnUV0uwk2PNAF2GkXuQAC5j7666/ozdIZ188EzbbOG5vvU2baUxAij3jLxGQOKiMiCYId94PXY
T4k17J8cM0od9jsaxsKkdWGRWXpWiXifcd2DxGkPPhIT3KmweZs2YYqJHOQmUi9CcyPkIS2eKUQK
kRbvbQFzFpi0sMFcmHO3NN2EdY9BxqSlQNARi7YEgwUZ3HRV2KMfko8HLyqJhp6YXZaRwoGTWi6O
q35h7wC0YzcxMIyohaVBPUr2pp2+/pvi1Q9tY0xZeS1GK9Jx52BPT6heYSAKW8n479aMV/mDDmNE
itJSWzGABJAOEm0h9tRPNUYD5Vh4PM3lvB8qY0YwH5flkkGF7dClh26I4fINDagaP1rwjNa8GVYU
XbRMSdYMkWHM6KUAbEGlXjwnSAgSCCL6XemR/ZtLMiHEsNUpfWdF1wtli7596arx3iIYyvtk5jpC
4Tl988MYPSTTai0IQKaxa8cbdso6AFjdhvxewujmxK+3t6A+23LzCLMq8k2ZHdlMVDNs2waUe+xa
esUW9fAzIWNvZ7ib3N1Os4/ahBjjIzc6MBUki1oC2b3aMUx6gBuIjSxHbqF7JnSbSvSmQRNHKivb
COsiwJdCtmsJzdea+3ZZ8GJ7nvQY06YZgaapJagID3A83jBVi1YQdCZwnqe5bM8PblhTZl2AaEn1
XTdsR/4TOMAHVktMuzZLwfE/aRdI/LDf39fKuca4H1QZM2XKeZV1MZVha2cP5qbx5FO9c8rnL8H5
jBbcnbhz2fkfBBnv6myepUtpgCCG2yXnum0acvxqPmBEuLuMpVmDNdFFxoRcr7lonjVKC5tu3ivi
LUOSAbzryE2dzQHK/WCLMSLimKBx/gxSpVN7dHViXNkYULWIbqeucDjH69G+7L/GZ/+YL74M2lXD
Mc+Uwl9P4YRZxr5ga0pkWVR/aIhW2PrvF15z1lz8O2Xy9v8nF84EmsO5qkGisW9rRRGICiNGpL98
4AHanzzIlHmvAikZE0GnKEkmcyXOqSZcO8xXPOmrS0m6bfEn3Z6ff0f+qk6dY/OAcHBNa30cSc5f
igld5lL0RpNIZQ260WZ9ujwhV6OsEOPbR/TXcS7gTDZDlyekmOsghv0lvgoglZLsSdqhEn785Fzx
WYs8IcHcgjQIL6VpgkTpbB/aV8PFeNfRzxa8VNp89DYhxNwBsxIzrVEHBO0XHzm7M0m/UDDBrBlt
r5Pdi0mkw8VtnPTJdUvMMnvCvkMETJ557b5zV0GRdNFQoDPYtcIkwGIjEgNNH2mepkxtpSIO1zuh
QmNvmyLLCFQk/ENlocGvaRpexdqkt807BK0boN/1srC/9h36MzC2yjlDHjlGtIpWJMNQgFxKnPf3
kTwsgKabkd2zz22mmY3OpqwxhkQYBDziV8oawsPt6eHJA3zvIvBVIGUgr8z1v2ZP61uUbFyWISdq
atn/iFK3+zOcIQShT+Gid1cxMKYiXprhFvbcOTw2BMuUYEzS0MD9jonykY4rQXJjLIBemeuVu8BI
2h+yCchuRShaja6v9g6yXJ/6AfBav0KgXDic050zAhOJs2GabF6ESqISF8/u5bpeLA4R8Eh/v9kD
ugS/7Fr2/tXgqT6lybg1wqAkWnaFDNanU4T8KXndrWQ/4C4Un3PSpnQYW2ooehiiHQx38SkkdNWS
ayX2crEg6FcW4NbbyR9Y1YqLwDL39isyuickiWYudYa/FoUzbCYIED4IwG4lJ8CJYWau6Elf2agj
8I5wzkuckqNGePI0nlu8F9cryMGtaTd9Yie+vQ8wDLW8ryvzl+WbLUacgVEU7ZWqinE4opsOc4f3
f3/27ZsywjxIcpDFgFISwIjTy3Z0lBb6aaV+YL21Hz5wR4Rmvd4pOeZxCmtZT0x6+bH7MnOcUvUH
L7TdwXurlqv63ecOIc9h6EHxvyXImNJz0pno5weDqKrmDhaMYMsJBQNcPFJ0cpuWcjtiug3RXZ5s
5+/CN2nGsg5yGspmFklPL8MCDyTWw6Ud0Xmqz1ERtqf6UphXpSgh0vrYOYA4QDWcExPNxrITGRqU
0Ym2V9euHEYskoBLQUEIAaFs05G8g7kBBAG2f/06YiPrJ/fs5grU07NjW6mVNh56bMyGAJ3GFXBy
SDEteI70XKXzBxXGdOSjrF3aHBry4rxnCcE61vBRJM8iQaE/dOj+HZ7DSX/x7wfpH8Vga1q92ZfK
xYI8mwuRSLAcz7SxAOluFAi/OIc3m1hRgMyPIoCKNhAW8CUZL3rVa2fpqRlsR3yWaHFlVzzapscD
ZptrjdSnpBhj0ta13OpWJtFHxhHDZYzRO7d5WA2Sy+2LmrXAE7YYS2LKWQ2E/hy6cXJS9+IrtgNE
Ko67PuuHTYgwxkPv+k6+NiDimBURf+v+8fzKMcD0pfhLFyYkGCPRquWYpRccTwdd8EP36Uoq21wa
75K9qnUugMjNU71Dj73LeQ44fAWJvaf11cWkctniOtOB1yYkL8ECnfAk/zgcUHJ0Ek8DOpD+FJ8w
abRcudVSL0izhMPL7dyYtZTfQmAvun7Oy0YbEumpNEna+eNoI+sykC/9zHlPeSpqMJfdqjToqAAV
zWUnsjB86Ed7f/W8qkrChTOjR3dP1IyToGWNcY4HiJqmCLbbZQL8qJYsNpu31YoLfDfX6TW9fOz4
RCyMZ2Q1QW3bxwRr7BJbPQWvPFSu2SBd0QwFYTqgCXSZvRJNWCtNUkBf7XCnONUiWCqH3O8PKt2n
eUF8h6oKsuzKZ0r05/uXZf4hmhBnLkuctHqg5pUE9wGIsdsH3X6Am3mokea5uL1Na7i+ox7+lb3+
JstiJJSZVNVYdCM9aaWf+zu7D211jeI73Rvwr8qEEwHf6lqTx7YPpFoJsPcclYSXbesVBJt1rNZB
KnzNxa6a1VBdRb4FkGNo7WDkqSnADgiGCzXYnuzqNmK/A3ZqX5er4xewJ++f3vxL9E2NFWMsB2Vz
Hq4S8iy0dBOu+g86yJiWDqrNHFqzlntCi3FZrLNVjpoCzrbbJHT0zlVltFpW3nP9fkyx8WHBeypm
uyYwNf1/smRxZJNLkGvjBdwppPVy2d6sgBjq9q5soY7hfI7H+xxyju7WTjJRk+RSBsWodNKT1y1y
X/WOImdxLve4GPMVn9P/x9p3LTeuJNt+ESLgzWvB0ZOiKInSC0NqAxCW8Obr7yree3ZD1disEzN3
z8tEdISSWchclZVm5SgkHSSUgjMcalB2xliOsVzzZsvmMXlycswjJwsjVWkynJyDjNXVRSkRw3Lo
qebzTVNw+guRJ5KYAKWuMOGuVb2EvMrZoU/Ek0ROxUtuL82N/2nb8X7xnLjPCPt43RjzuDkRzcYr
jdbFcldDyfXH9sM7DQXBkjRiJ4uQiPd15QsebPF8gIHqMU5vF7WGtjhXTbLFglxfsjWdEX8eavIc
rZqv/OuxVc7m4KdewCBKKBmhcrMgU/TxNEYTU+det1ZpC75d3VaJzc8nzQaCfw6WzSc1SpcZoQYz
fQX3Smijq3r0i2X1ZfLec3eXemA9bB4pKv/nPLUc3AVI9nsUnV/bd/SubDPPOmrHX8cTFsY1L/1C
CNFGki/1DoUc3sOSmumjH0KPZOL7cl6rZS9RW8Lsf7lPvAyMbOf7R6Wskaj4c74qx29Y+gkjKMs8
ieChNfq7vY96aZEKGex1h0jDW+lfKFhxJM4+kSZflQGfpGyultI31FOlPXbXDvdGJfWEVeS8563C
O04Gf+QqtERzhKzCLT3Ks3/ONoNtgu42Jxi1knxwcL33rvvmq2CEwQQGdl2iCmI5zpp30DxjZgBK
k1VdDwO4T7ahNvZV2fq+hMNyn2pUp0cmxMCRhEbp9GJBZ3CDqz5Y70CaFb3dcEdmrv3f2isDRPVF
krDLG8KixN6uva9Cs28339w56F2M7Ot/QlqsT0BIZUAop9R7ughzXSM6xIPqSiwbN+TigjTPYzu9
h7sPzpFdfnerBlXLr/RGeXXyVbivIswGLZf7DEu4BY3Uvo0gcZ3Y4RaEicn2J7d38r604NEvYCKd
IL1Eut4MuKa97RqLNLb7yv66kni1pDzbbrJY3Yjsvb88c2eTOCGIxsBQkPZm1gaAoa2Drs3qjXeB
zZFxTL/j/d8nOHdpJWxllFp8x9bboqNJ8W5e/tJZruWivwavtufuK7Pt1l+hUdD/0dqH4yH1G/Qt
voRgegGPgz/64n7XulhmnNiL177z+8NjC5hNaWLDok5fQ2j3FhmXvVa1IRSDSJFKWGDMNVn2ThU7
2tUTEtItrddViU3K6ydeYme2PDsVzLhw34ZWLQV3weKTRrIrwVjAeSsOGNFfNe9iscUANg8sZ6PC
qVTGl4sgsaQClDQnpOTO+216jANbStFzpXJcazYsnEpivDi91jr4dKgkC93Qqp3VdouzXCmutDXe
H3/F2W7BiTC2aQa0yI2axxC2xqBKUHjxR7jXT2noNEs7N3DnFO4C645SZ+fuFHuVuQs4tm4Q3r1H
a5WsN09/B+PNYoiHd15SpcvQEY7JQOzbinLdPNZ39iU9lcP4rhRkRZ9aI/TFsNF+X9hHLBLyDdsl
K9xtdIo3snlV1Dm8mMpkci9NnbdhMUK3vrG/vAhZeLT1rtLafqwbz0TvPSkT2CjU+P+Z6Lp+Vvx3
MMY9mTbvpqYByKMPxQQNaTQGOj4WDtDab7cxJnbR1xlatPnxJ798Rz/HI2kMyERtXujhBdIu2D4f
2atV63/eVk8c65sL86YfiEEU69rWWR1I0kmOl8IRpdkxtC8Cby54boxEn4phIERrLLnNTGp7r+jS
2aNLZ3kkhzesEMcw7fOazyfM+1YMkoy9FFVRQr/VunYcDfQAL+jC3RdeqKFLk5tVmYtdJ/qx/Qh9
lySYE4Y4cO1YXrZGIz1WeKBPgGPnczGcrmM2RtdUWdLY2EMatVBSQEB3yseFQdO4kT1+daHzskI1
O0Lswc3gzEXKU4kMOtVSLoS5pCBqXJcXEgio3eMxiUzY05OweazdrC1OlGMB6haOTdNRI8Epqpmt
4RBfH4uYxaOJCAaPSr0VQBYvSyehIcVWewMvS2NfPTQuP5Yzf5NNBFH7nABSNopJdG2hS2c7ySG3
y5LQacs1l7uLZxEMKNVBaLSXK77Pur0QRNmrHRa3xvunZ8oxwy3BzNr5RC0GlARFqKNeUHFXGT9u
7xL4/FPJiUUHyRMuux7P8hhoCsO2Vo27Oay9j/1ICpgDSrcYgue+HnhqMfBUiLmFMXgc4s0Bl83o
5L7xIqwAE7zKHPWWv0B9cn4MLIng983NWqMZw217ko4r2XmhN+9j65vNPE2cVmfao/LbtTSvGcQg
oaz65+3Hx36JZn2scdy4KAW+2OvQfyxytqtgKpLBiTYWslaMYRngCdyWeMrKblh60W59iwgeQ//l
QeoMVnRm2SiWCHGvZ4GoS5T10SrxWCUOHLH9JaFR9LUUQUQYke6XiHYFu5V5FjF/M6JUa9DJW0Oz
GEQKhrSTYxC24kV18XE3Lr3lr8PV9nExgqLHxo5Hfv5sNuKcyGTACUvx1DoMdHgxhoQ+2s2wE8DQ
zov97kHX38b+RzUGmvq6l8OiomLoRvXOHcnNaxR00KFthtfVQsHgkSwGmNKya80Ur4cTuNSl44Ws
uI++eXP4ow0DR1e51KSwMCj04W1y3hbutg/Byaps1XO6v/m/F/woZh7c/8hkcAlrY0rQj0MrpBvP
pUzqkBhu8hncyDPy1Zy7cR5v/whjsGmUaz2sEyhIhW2vy8feNJsm1v8xOp1dyN03XRTFCnQxvC90
FR+Py2xBs+FogcuxMsvmiJsNnyfiGDy6mWp3GTWIExBNnDv39pysy1cwfjgcQXOQbqA4Sil0VfQx
MnYhdmGWDGiDwLCnc3k/pA6oWjDdxpEyd0NNpTCW0KOhPk4bSEEpwUJSXyWu4mLFGEeb2dbQqRzG
CKKk6JShgJz7GhBQUpyWaA3FVOjnJ5ZE8/oiZ/s0J+LYiyqWR7CopxAHhhbHCxBPnLy9QRo0j2yH
JzQrGGRPu/rJsXofDjeNHNxhU2IPJQZHF9n2qXgDK87jo55Nskx/E2M5KbbsFmFFP2jvbE+YwybY
sIluHSAyKCt/WhuO36lz2DUVyNxlWm/ECmrsMqIP2Y8Hon4gOkh/o8LQuds9uW6PuZ14p+XxCDb0
3o5ekePTbBBspxZ6Ol3JdTOys1E743G5zSHC9Icxd9NN6wW5zPHDXku0gVh8Vro5fJsKYC6iIWvy
pr/Ro/a2lZ2IRPH/L/+d9M67jWbTH1NZzG3UWn1WidRP0S2K4TZkQDJneQItqvj+I3rTsQ79hqHs
1+LC6/3inSL998lTQK27XmupjSvYp23tEvexvc5mI6eKMQAkp0lYDfevtD5/hNinezTcDaw1whZt
flpi/pNZlmxhmxiGzBltWrGphwwzG6c1+OE+PjIHjCSu5acOpk45oDd34xrGH1GMYqCNDXstgyjR
f91+qafY46DdbAPNVAKDqqNWY2Q4gYTbc+ui9Z2SAXC+zjxw/1GCAVSLkqsbAUQ41JuxmXKJthl+
S+hsyD9Rhe0J7cebqkRWS63M84btKdz/Ij9o3xGGKn8Pi0Xk8z7PvwDlP6qxfWUj+Ft6cWxwV5y3
HvjygFD+AYErnSzj5SFmqy5T/RiQvMhmq/cS9AOpwSl/CkiwSkL0mhNU6HzssLOfbwX5DdJq4UCb
e39ybHE2wziVz2AhHUOJRhnyBx99BIAq9G4iNufdiNQc2Dh2KoZBREOrjctYw1wwmFGRYFvTKgbH
Jv8FCv98OAYKExNMAVEBXZCcwHpgEjcgBIxI6jk3v7ZXvzHn9fT7CmZ3ji/MxWRT5RjsuCGCLpsc
cmEuQF7zvV2IX9UXTwzvDBncGPr/AcS1Yz6dLbJtPuuFWqNXLMJXA2usT3taOLrNvammujFQkkp9
mMhX6AbC+i02qOUk/OQpxjs/Bkt0/RLfbvQKy0lyUFGXuE9W8axjPhz5xzpYql2tLOPGVGCCsHPN
W37FKzTRjxsEYZYN9w6Pu5XdrNW1vMbIAOcUORqy1Lt6pglAfEDK2pPWwcqyC+/qrUGTx5Ezfyf/
0ZFBExRw5UYacZJr1Bf7mnQCbW1wkGEC/eFXWqNGzV9yNzuYMLERloR3tHpRtBpoRxmv0BF0J5nD
QilMJ/w4+Jt3N3TvswkV9/nAcQl2zlK8aQMKxvRc+9Hxlmj4A2PCs3Cg7e5gG+bWyHnfkUGYuBsH
I1dwvmiYwFJOZYGF05WNpvd3yrMfeOi3wrLdxx+Vdx+xNL2JbNyQc4CSGF4FhR/u2tMvH3QnGxcz
47wjnZVmSqKpKaqEd6auMmGdFaXCJaYqbkcPiRv0AJDCedP8FTREMyzhaDd3pFN5fx1pbaoJfZaA
xWyFlF5FTmjYdgaFaPZO9FY2JukstKfwMitzURjGcw1ZU2jEpzHPITm5he2A5bUwWq/5MNA2fuO5
/Zx1TkUw3qhFxVVSKgnW6Tj7r8575oDzbHA0FcBe3qMVyFoCAchE0dAfzRJ41WIcyMUIBnbRcOTN
IehUHGMaQt4WtXDFkZklaQN0gP/iCJjtPJ1KYIyh0cIe0xCQgFou6mlfJKUREAjgHhsdVw5zY4NK
qr00LeTgvX0G62Fon3zjCaEPBuw5ouhPZiOfqUrMrR1ehwTJp7tKDoAx8SQfjGdwJV6ea/bBNJXE
XNVNWYRY1jlScEIPn1SBXlutKfKHZAVWVofPVD4XHEwlMhe3abR5iVQHPldB1BMCOv6NxnFTNpOS
17cw1jqIaGjbHGJHROPII7+hc+Hp9+vjb8Wxb3YnUHYrlMi49jjAwQ2vnilxt+xyEIHNveflYGUd
1Qa8DhG4fVYLm0eJP5vqmnwUFsCTLC0LGDhNCJzPuq3aJwJM2LjX0w47Z7lmN5vpn8pjfFZt4ths
KSo4Z+ks/s5JudyjkTP11c4eMX2zWOUSeSlC8vT8k2vz87fHPyjOPtu1alTHbqDCnQ4LcCjtHc+B
52KqqX6sA/fFkMgi3AqTBdWxwqr2jKSH3QKLMtEEzDFBHjLpjBO3w2WQk5BayHnbg9/OO5nO0Se9
//KTE1fMZgmmijHeW90y7ORUYO6gyFYW1Q/t/edjf5oNDCcS2Mf72IJ3HptzocwWF6CyuBIMrT4f
6WAGqvpobPOfO6ySXPMKnxzMZV/wmdaPoxThEK/+E7dXkIez7IiXpLRxITb466+O9mMdLpHORbGu
PamanSTgDEO+hVt0+pew7B9DZ6e9wuRiakJwB3ckqLAXAmyaX4H7DnaPT9eulrwrkoOF7GCnAv7m
3ohoaFEerodnHikvD6XYGa9YMsoEfSzUznNc9LGbLiqyJdeAKAFRW5BuNzFuY543c8+Ruflvcdwr
IA+gJokdvuMidOha4k+sUl08obHlv3RndmuO2PapPt7gAQg0tp7knApsU9WwB3kJqPrJgyrOZcku
yrlonVZE8t3fNG/7Ef4MnuJDfMqXwKr/D47AAMhNl4O06Kk4B9Haefsq+mfLiyQ7yMnliHrRFav7
HkMKz/nYV7xRXkbwbN7RGCkQb3/01ZPvrlb3+TUuJxjnemHf7YV5VYbMgIYdek7O2+0FVdjcXViR
+8RbIsAJDUzmsVCkdT2qyv3bXQ75Bu90XtljtnA9gWP2nd6aOSry9D0Cym28WkFL/Y7SzzOy6by7
ZTatORXFPBXitLgNagY3Q8sTKKzwSEYeNcAmyYO5IWTzjmUTWHmChSd0uwqPdIYHLiYTkqDZNgxk
CYqCqMBLnHLh+7aLBiI8JWjjAec1caeffRDisw/0VotaLR4grrGRMUaOGvtve4IJxINP3jbZJ+Ku
5+HtOXm6UXpz7kDWLLnA9LCZCCVJDb03DMiPSYYGFdW5XMlvROMcPXkBA7tFB2woV0FQKHai9Jy6
IVrReXliro0ymDLogoFVNdRGEeuPC8V/QWOFw73EeaEJuxRHQs7xKhWQU3pn9FbgAXhKUKi9OMdl
TVSHoPZou/YiFmxeVoBnLhaTeWjBGjnGCkSfaZuK97XEJincCv2Cruf0+6eL5+ukx+KJjb3DXACp
1sLmZ9IRbuplroYzsRuLgRywl8Vl0t7tBomldokpneWJZnvAq/C+0zCqQ82VA+CcNyPbGCQo0s2S
cwgNl7XjXFfl7xWYvx8L4YTsFoM+vamrkUIdwvl4Wzz+07MFk+mhMdgi1cY1vtCci7ftl/sALVro
Zrq4HDE8CLOYOKUV5EtlaRDzutWQ29n3eMT9OGxAPoQGXIdzXrxEksUgSH0Zy9KgH2WNR5z3se2O
++URQ52Cv6vt3gcjEMcMuP7HvHMGM9bj4p66wvBquRwdlHjRkkFuCxetuK2r2C+Yv6fsVZzvR73r
AVhbDMCMqjjEYklto3XatxFGjh3iPO0eCzHYpqCL/j/arZMNbkDvBO8GacLx8ONt8GxbeOdeuLOR
Cka2gfMm8rZs46BZ9Q3oUQSASo1KYkX2R7AD+Xho3Qjd8QsmsFded/i8jU5kMunHZuiyyyW6yKds
KY7+bti8g7bAzZ1qT8Ox52fwzvAaneffxxOZ6vf09DXpesVqINMJl9tba49E/SmtcvDC0o1tlFOR
Yy+zeDURyPj7pWtw6KNFQ8BAJTIqwBfsMrMfS5l9sE6EMN4eBQq4nWQIUW3xcDn+R6+QyZ9n3NvI
9Swydfx5ynrkxKPbnvqvIdpQLsUXu3yhiwkeKzRLRWRORDL+rXSpcK0ViMToaUKa8fzDtrOtsQRF
iV3evCeuNVId/vLriUDGr2OrKUP5GihYd/1z8fv1P2pInyjE5jKMcShV8QrDWyNcqLCWMbf9d9lB
Lnfh8MxhPnz+owybwCjjQMQWPXhzTDob20LQ1bNH4lNHD+0BccnnJ8Su6LIoXic8z6fZ5EYohJUi
SJC8PqNNjLbdLA9kY5L3ADOIPMKq+df4RE8GQTCqVvWaiI8GvlLQQ2KhLDaZHfSTX2NaDNsggy/u
0c5C80QkAyBlqYCITtSh4Boz7/v2OXEqP3TkiEh4sYK+I6aVPAd9JbxLgePkbMqjNHMlQcFNBonO
63YbHrbxwkPIicYZx98Y/sbG/nksglzw0gIczzAYcAniWM/jFK74daIJuHr72NW5H5FBF/Val0lG
r54tOgs9D6wB/oHQGhR2wfEilfnwa/L5GFwxzPQaZB0sZv1RPVl2fsC6R97I/r84AaJEsIxZqngf
Cpi0to3XSIoUKVag0QfejyOMcnnAXbqKsDjmCQvueKH4/LNH/SOR+UZSBXKLgUpcJ8uPdokpIQRe
7ZaWiXhpgPlgbyKL+V7ltcFYfg1ZmKJwPpCT8o5Alh8gtkxczFY//fz52EBmibowBvDPcTLf7KJK
WVDoEaDZ+WqOGHlJGycAN1jRY4/FkshLsiG9+4k95otn1M9/hyR5ok+PxXiICe4ozjuWivv7pvjz
c5ibwupuqhRX0N+JF0NH0mX67PCyOf9ip/8IuTvNxITqIrug4xY65/Hi9qaVHllgevMVTQmPD5ej
zN2UJ3Kwk9ioxxzKaF/YnkaXDGgc3Jqd+Zp8vrs9TUTc1DJIgzRUkO/e6xEddF05HVm0SBs91mU+
kfHHUO6lpomkNMnC8Zbh0FD8x//Q3o43ltQ5Di86mY+W/3wd9XsU2WLtdhTeIGgtPIfPlwYsyIvg
+ekqEh7X/79c5X9EMfHjrU/k+BpR49/e+74HG2ohJSa6H+lLsg5OyAp1GBdIdughiXjYTBV5YOsy
gytdY6YXsbpS1zt7H94SnC70JUnQ+b6izHSUMpRnL/P33B+NGXxpjaAaDSqzsV/1VYWGrhXCFeGw
/smdJPmXu+ePLAZa8qEpovgG21zTvl1PQJPo0gcznYsHJNjyOarxnI1Bjq7oiiGyIM0JL0R6ql8X
v3kBGA84WGoxTTIbOcDw/GlNG2LQXItlbbd1AjYTlYcdXFlMJkrLxbHvJerZW0+3ywg7VQNPOPHe
ULz7lCUUG+qLftPvXwnbt3V/+/FFThiTfn/vHFBV8b4SVy0mqrSGLA31mBq9hBDPxNsQTUS0O+Ex
XM3ylUyA8Z7om8BVY4VJJt4vkvP2tvz4Egje+AjoMMzkY7ACpTmQd9zsAe20vJzzbEynmVgjKGoi
6AsZFTUFeKyouYIHQuWO6O3gXCvUkv/CjcnfZwBSV3olrYYEgbmFFwgoOWoi/hx4YznzGeWJGAYc
VWDwRaNqvCIYNrZIlONx/fgrzU5wmhMZDAS25vVSxRZUwXILj9ZO0UHXrs0r2PyjbejfHO5I3SwA
TiQyANjHwQXLwjP6cWS/dlCnsmIkdO+znLybjH6IRx+KAcBrUxtRbKUK8tilQ79UvykTrJNcgKWF
d5L0pB7JYuDPHIO0U1WcZAM5jhc6OkqneKbx7kyO8d2tZuJXdOvEqGJF7Cm6OdXpGb2jvP2fPMO7
RyITEdotM7pbChGvKKUXLy1JBrswPS6acz7PHaomcuS46MwogJzBX591/yNdCT3J0DxS8A5tPnj6
Y3X3MG4iyjLLNL9o+DrgicSCSxdRRUdoty837zebEptIokpPJCUXoUgbE5IK9+zs7/zZ9yFsFxGu
vX7lVWHnr4+JPAYlxuoySu0Nh6jcN+puMWtyNOxDjU0S7xgjwBY0XtJvNj6cSGQwIy7GvsbKGOV0
fdUFzKahcerJOqVvMfnP7saJKAYs8gRbBioFhxnTiNfAHi+0cGKWBlUYTObRnc8cPJwNYiYCGcQo
8st1EHQIFH39Y73deyh4jbvqBzai/i96BP4+SRN8HrJqYaWJLKvsO6i9WBcNY9kIZ9J4MXoGUZ/C
wmnlVZ065htHtb+B47swJp7pylZtpbiAV4O2u3eQ2MG+BusJNRP8x7khZzLR34VRzSdeYAltkWLz
FYRRdr1xU4YkdJbobKoaWhLiifsbfL+LY278olLLduwgrio3tTPY8qqgG4QdY7u52uie7ukmF4dz
oH+HGd+FMp4XZtc06UGShd4+PFk6C2vRqsEDZxR2540CNx79G1i+i2PcTooES+qaEsYC8i+dZJ8i
OvoWj3Xi2Qjjb1nZXoMuawBeneOBZVM9iNhrZ9uPpcwkdL6rwnjZUILuXzWgCiaARTvO3DzARMSw
Vxu7kRAJ8MyDfv7vd/N3eczdbJhRrQsV5DnKflueYoGMWySquPDBMUP2eTKMIO8p5fsnSn+VLzyD
+xucvqnBUkbfcPePeoGvg3lhjN+J8CyEND9AB6e6aXg0OPI49s0+TARM0ow3emrb1+tn6HWHjIe2
nO9yZ2KdoEQbxJV0a6AQxr7X0UntHF3wktcbXvw8JrSZSPf74TH3sqBdjXQ0Iet16whoprssW4y/
3Zd/cc5tJn76LooBBiMEq4J5wcEJFsGWseYQQg4vTTOTOPwuhcGDMM3VOjch5XV7bl4/Btci423V
OKVOX3TPrq2Td6zt2Anv6+1a2G/Xjl3sKbfIwvkPQoLvv4XBDf2ad+gNp4Z/1Unj/4qXSkLApMcr
E8yk274LYpAjFhOzGQfcmHSjtdNFS8O2DDvTicNtReFg4X398sQ4GykKqjpokTwka+fWEnMz/Ih5
Uyq8i1KlqD+RMlaSqnQdNUsMfzqmb2Gl4f5EfD/S0QP8ygHevx9f346PpTbOygs2lIv4Tuc+cDVS
bsC5GKDxytWe2nDLL0hQp3oAvOwKrErGCESY4wzR4hwWqw3KnIbtSAcLA2gcr5vJ3H/XjYkBxEKu
xISeJC6VyweasEBhDAako48FJcsNmna4tyXvHlMZTDGaSx0UHdRzAMf7LUm33dLmxqQcHFYZOAmq
wrzUI6Rgj/sqHQiyUXVKiPCi+UBKVAB4sMyJNFQGWaphsJJWgZWM+1fzqUANqeHmaGZeZN8/FwMZ
ZZjXl66raKR9dkakonpwIW3j0H1s8rzDYwBjzOSg7iyKkqA5XGecv86DepaCOL2Fpdi20CJ9zXVi
rq43uzKXWNWce9a7tXisC08aywSYYS+2pZX3M2sd8dXy5J+NTORFxd/gxfFcdgIQ27sMS1Egii6F
Rh3ME7eVV7zjJuNl62Ym079ZAssv3AzlVQNdv3LSUcw/6yWYliyyR/mpIstgJT6Xmdv7BdwXbEuc
yJAHGiz1cJHplTLccJ8oqD9ssRwDjVZXPFXSrQGCiwat9jJ5sRtQV2VbDhhz7heNAQ85i5s4pVdZ
UrvqaJ8EOzEdbeQ+U3hfkoEP6YKQtCkhh5IYjKGDd1HiIZmIEIujkUSB4QHcawxwSNU4pAqWXqGV
5nVrYWr0qO3GD2TBAtTEuJkwXjDAsjDJbY9nJn2AoVthe/syyTOVwi0/87RiIMQ01DQVNYjp7Nez
sfcc2e0aF1Wi0XUXtcZ7HNE/9+gQmcdKKedDrNO37KsmIb5fjzci+iBt6LFdq1zY4DNYLAzuflAe
HrOzhEGipu0g08MMW3K72KAQiZ3fGI1wHoPYPCCD806RwZslst1/cd5HZRcPCI4bSv4jPKmVzfHq
f9Hljwwm1dFaUjOEdUfBa92/ucg9EP7o27z//hHCpDgKMy378QIhZ9qeWdnL1EY30A6tQKsMW3h5
2E/d9G+z+COOCW+MuFPEakAUsN5ixeDWrhy67pd3dDwpDCjpeqboI+jATq83kVywK+zxx5+pPlGs
/6MFA0ZtLZuxVOLvx9h6pDjSDqNuaOrhiLlXbh8dFgNERd72l76/G0D1aXkjxovwH7o/65+Wne2K
K+k29oCVLHQ93u/ohaPlfAD1R0smthmM9KKWDcR7e2zZ9bEcmZv25X0oBpSuGYiiVY1qeMYFjQ7h
/QmsbYcA7HrvONPnFfZW/Ob51ex7HbvARE2G++osRgix2tW1MeJJFJJoE++Sd/GXum+WmRtjqOk5
WvAaC5UZNdHyYMoSCPdVGW2e8IrJ88jU0K4uF6WMUBQzRskSKeCPoLT3CQpWwW6/lNZHwcZipM2b
jr1kN5IEWILQbKrNzn1p/WfeAcxcBZqoiqIkGhr2LGrMqSepJhpBHSBcqO3z6EQhsUByecMyO+y9
xra3btFHjr678O6EmYPXJJy6pcoalpSwvR913yZBkVv42vvio327bITV6rcSEe3AQee5O/WbJAYA
ME4ejLcQkkoPK76jk+XGIPsFt2FDTLv0HjvKXOiHNn3NknCimDkymLsuTwoVlwGsOMak07bI3FYm
Y4BHsIJWhWNrq2h3r8adsO110vovqDNw53Zm7iO0DYggccRaB1XRmJ8wBH1fqhcB4dFK3n31i/pK
rgsEY4bop0vQRGPb5LjveGhObyAGoKC0KYsKuGFE6T7JN7FrsYtTwbhI1gnZSLddy8tiGRL57Ynn
QDPb201LwtI3HK4oAngZKEqFSM/6QoEgZ8Bi0OJTpNXW8jUhex2zNSMRSPrZ4v8pWym036IrsubK
SqQcDKZBpAMPuGZ6n7//IMaFIsnK6kSQrVPlBrtt4l1Xlf0RLARi7JKEtLvIzTENz+vTon/1r/Oe
HAPzlS9deNECEceQXIl1jDew6GfeN50Bh8lR6yITdZiNVVVSoFmndbRs3MGy286zdiqpTuBtzBy6
sX4V5TxoeKyZzjY7ZEGsqcVNpx9YXnWfitNVJPJSW9Ox6lyxXf2cO9xEEk8ogxJhlwjRmEJVp1wK
2Mi4o5xCj7Hh7/DKEtGlYaq6qsJTWPKCHvORdV7El9NZdE+n0EZC8czrd77TPXw3i+9CGO/Q0SJl
3UoIeT3vf3ne2rTp9B5GkaWWpIvc33qYTEbb7n6JGbBgEe4P2OmJ2b7P3W6nrNIDguQnrBImq9XV
w7YGLJLnvanuWfZHP5F+iglSBFcsoLho+IkOOlK/vuhYb4up0XOHqeKTv1uhyWBcrSR7dDGhvQpA
8fT4O8yEbDgjzTQtE0Ctga36+w8Yr4Eml+XlgiT96LUt0Rbjonu/DSRZ5HvhnVfznXlEfpPHEo0E
hVLnXWtdcANly2tFQLMkusWqsC073AXvN9K/lrbMcd6ZiNESLTBqGoqGtfXQ9buW1+Jm9lmeqXTI
i67kUm3w0YAGFuQg7xt87RcUgHnfdqZBD5cAbnU0/6JVCZHxd6FBlVyi6tqpJ4Q1koP+KFSbC+ey
3312JHcb18Ct+Pz5+HvOTFh+F8rExnoWXiTwk6oADBg19oFhD+Ovi7P0tuc1yKR+/swXTtcuCmxe
Wq2wdulJT4l1I0+vj3/H3Hf+pjzje6YgtUJd4HeolMA0XyXO9Sl4uhyWZDhnrv6mfgmnxyL/Rq3v
mjOuJIPXa4iKRj1hh9LHDavpl2Xg8UJEaiiMv35Ti3GXIJKrJNcgxLH2H/qv45iAnwSp56fHuvwd
tnzThW0dCKvM6Eu5VU+mH+6PB2Ul/HwsgGecbPP0cL0ZF9GChHEvftR4PikOGmTRHqs6m37VnRPQ
UHQcsJlpCIZaWNNuyKYliwbLrBEPaS6MyYDTw+QjWnLpouztiQh09mV9xOIi39bsZ3EN+oQMCxCV
JUfp2WOdyGc8UlBBX59qPXWOlPL10fH8wgYhdLpdxvbhjY4M7l6ew1XoItfE+aYz/A3ftWdcMw2a
7BrF0L49Xz/1FTyzX/TkCMx1D2+bfLnD3HHIK97NQd+3M2ccEQ8a/DM9czpP5Xh7bXFa6gJaocEp
TLnaV7+HL3riYH7k5n5nvWVy3oxLKkOlZw3YEGgRM0AC/TV5XpLxyXXTw6e6oTQ4tvWfVBG/nzPj
o6pitMZo4CtXrpc5J4AfCGWJ+27w7HmmvAdJhiipCGSQ62InxnTrGmWBKeGLwn2+pPXSxzoOzNWC
xXNxdQbCq9nPEE59F0hfkpNwIb8GRi2NEAjaEdAFLmFDR5Ak6Q743JHLzvzMxlOOmyOdhdaJnkxA
mKPIh15ViEVVdnvzJHWZ7OTNT+O0fko+aA8/L404Fxd9O1nGU40xzQ0soFVRFQOLfLwo/HbRv+W2
dfyFmjsoIIn7+fJSbmOcsrV80vbG0nQTV91xAH/efSaqM04r1yF2RKT4ITHqxFuvXfZYmQScvG42
GwVLGVe5g3q8+L+oXsxfoRPRjOcWkZ5KWgzRhfuKLhC0Ced+OSAeFcHXw8OJmdTAd9NivEbGIqD8
dhOh6Gi3GaBJfH5fVejXeaLpfU74z9ON5bLRQjA6XS4jDHmLgNwkLVLF6BmnHeOYSecg70wX5Tfd
WC4bs8TSDaUEDpnbYgUeAUJ89KtjXIKypmbu1TE4N81MLe+7RCbgzMM4vsY1JGrIhH54frxcPL7L
eNjDMtpUY52aSQcJN8fTFgGRdnShLR4ICEZ4mZz5q+uPKZoMAFwVrVS0DJ+rdcxVRWTbOd2v7APW
DQp+skg9wREcHk/pfLwwEcugQGilkSzFEEsZmCnzF0IUb2k6hPwgm87B4whbDr2fC167N8/rWVqb
RDHMZMgh+PVMNwt4ngSnz18EcJP/2Lh4h62eBSezEzuyebb6dzLwu+UwXh/VSdWpHUSDbvqg2xKl
NQW+b9Dv44Lu7BnpkyeTtyWeothfYe3koJmLOh3MCIk6CBVp0z6+7QkUxksfdCw7Ge0BHNPlqchA
TRTGiaU2gJr1Wu9skCEtaEmFS3Qz97adXiIs0U2tlWYcmrJ6Ct/DZ/mnjmKA8I79CVxC3Xsfz4Pz
Y3ltegs7bsVYgb2EG20f7zC9t21ey43kfC1Be1aT4xFX1mYnY9hzpxNE2BvX8N8vpLzS2fL46787
YZbeJgo6aWyov8quBPIpApYdcCYrduiqx8eiZmrs3+yVJbWpsZNMB0MzRXKwA4if3rInhFxtmOsL
qBthrr95LvJ3Aea7SAaNWjQuJGKm4Rlx85K9Vu/EJQpzCzBMWU63Bhk8KtLWu7CpUvJY2XvLz6Pv
zABSFAVamdRQNsYGc4OIdi04R++kOI1fXAga1dCAR5PdaPeCH62d9fPi2X5/f0O0MNrv2OjCcyUq
8NEPYsKTUC3K8CbiFtCxvepLwGNiKfktFjYsfjfk52PteUEZm202xVsVDhXOPQbVaeMiReWBbWV5
9aWUyD/e6UCMsUF+ASt2P5E2BFA+/gE8ZRmU0sO4yYZIxaX69SPm7neUOEfJoFKl5EqHrR7qKYLb
EjAAgTbNfawAJ37Hfvbv8Xs/1lfs1wDyacHaw5aGEaz/oY3+aAE1EYF0jY93UX3E7uvCWogke+G4
Dj2hv8zFEg1dRNUN1OP0DCbvB/HSBNfIsuCs2Ub7Un+Al4QjYT6ym4hgnihCezFCZYSRiLZui65/
eHuTQLZH9zw63KB19kE/EcaYfxlG1UVKTRXjMWdKFUJnfI8v/4e071qOXcm1/CJG0JtXepZVOamk
F4a0tUXvPb9+FnVn+lRlsYu3e+KYPh07osDMRAJIYGEBE7MX6XaXdo5wy3Rfe2I1YFnrINXHNa+P
sq4vxllL6yE0PMXcwNhnpCnguQL23WOK2ldvoIU40H86WwHhw6usPdfJ+UBSkfBMFzmMO/utMd3q
RKjAmPK+APi8Hu9xlWFKf7o1wnD7e7EeN8W9jwr4L2Ekhr4UWirrolBAXKxv9VhGuklWNfT3Lkqa
dRL/LIuE0xcyWAk9LxB+0UoAwmbXRa6r+TfTjYxptTdbN5QKD4J99/dd/NFido2lWBP7PKXH1uvC
MS3tHHGvsrFm5MGFLMXe6hwq9Cbr9EbyvmuW2um42WjwZlmEf0XFNi1olprevPp2Kkd87LeNkTt6
pZnnI2aWKRj6vcF0i2azQ6fv6ucHLEqLkN/5N9TNZxDOtldc33NLKCbGL0+ddq5jNg67XsJzzPCx
IZy4kUMYkSjgmyZ0PVyAdasXMMVITKKTOV0jyYCCBKgzU+1w0JfISGZ6Fu7lEiaF6drY5Qas7/W6
vUpmsx0Pu8ukPtpifD9nvaYqvCiLNM+yZLt227QF53axcK5WKIFlqjjggU+9Bg5/RaiAcOl7aYji
5C3Ji85hoJjIouTC0QpxeELquZlETxLVnFEx3++T+UsvhGOz7vRWCHFybePHlNxmwu946Y/qM9qB
j3qd/GyvAUAGSCXow+Z/QeA3dxVvxRIHx/OZ6ObjJHZb634wtS6C5NVwz7Va6RboLAyMXILKLMRf
s6/wW7mEd+CzZqS6IZlMmqSCnmeiewAr1sa4gJln0bfORVv/SHuIVepKaF2WnVZ5BZaLe4s2q/YC
WqMlQbPZmVtBRFDSJpHgN5OgaYYOqAlNZDZBG4hhHirgPsIyScL0g/9eN4FNuTfbIS/XfDPtI+af
xBNKTfv5Xm5vnb3ft+siLHap5G1c4Z0CMaV+lS0JhUcJiIh87R+9UNX1pZ38bVp5tjDCcI+h1wgc
C4nIml63ApKGV8qmC3VUdPGPptuvEwnesMI/1gGdQpfLyhi1tzQGqExD3/zS98z6x9sdIIwAxxV9
O3D4HuT/zcTIrP6IoXxcpy45x7kT5dEgJ0y5eJR6iRMtQTTT9EkHQVSqbpUrC54600Om9rR0B+ci
tFtJxKHyLSUrYQNJ4wkxJxVrGB1stjAAgDbByk35SxXKtOD85+z3rVTiYBV2SKS+6IVzqKhDpCcW
XSNjMmIu3mGi2WCR9PteynxPv0kqEy9OU/CA5GVYspuobdD/Ug6CAK5eBjwOGbBDKqP6pqDouV2U
uqtiZClGkWiNnbggIhus54uete63H0BsdVj2FNXH+IC00otXVKzod0XbbBrk/eAlVcl602gAffzD
GC7t99wpSxNcDCtnJIYcOUArKeSOvoQkHCgz9tvX7Ogd/Fi9XLo3H2WWBa2aoVNRENX/I4843yQB
KLORIG8d5ojsfEYT9RaMzJmWvwGnhtzfYG5WnapsBPCCZYZvDcBv29x/AU/HGFCO5XmMhVJYiXzi
ex0dTdQ40jkG+JjmVV86dKawqqe88mB3X4cDP6rTUKqFs55R8Du5hGtLSsl3AVGX8JAD6yM6X68Y
VMycv0Yo3JF3+POfFLx6q/FjVW9tyvnBcPPnXzCDXLtfOfH8x4BkkOew+ALPFt7QS/SFxpTD65Vf
XdfV6tszB3vh0OdeyhPkUxIADsGT/Df7fft6yNEcmwC1cu6il+DM6khmD+vEnF7Kh2rtW8L78yX+
NtwSN/pOILHEIU4DL24paBmwgkyC0U/7Xg9sujWoS+J8rk7u7rQyVP/1N7eOGiYqmDXoICOAQ59/
ypzP51movCKiwYJF7fDeBQ+jyHRyUlBnitZLOEIz/KYYQ1iP8E2mpsp7jdnS5wuNEvFhEYM0E9nc
CSdu2xhTCl7DEM6xWshqf4/7Kc+eGz1lANwP+l57YbWT+7nbeCxT5DiZAbaXAdKZSPvIjUxTdNm7
Z0/WzG22y0+8EZqSpMZIfu8MrTVQMdaS/cIuP6alCbnELpe5HAo+C7kV49Rv5RojVsG5WWmcjTeV
ft7SyA7HpmpVpnVOddPyrBBBQeg7p9hQRICDUivWuJfnu/H4rvv9Kkyfw0agZZ5MOMht7aY+zwHz
Jv3h1spB0FaXpdavx1zlvZCHREMG2iOZhhC8XRMbFkVSr+tcb31DfIksIGPlF8k1hEGl0Thtwrwh
e/yDRjt2XPIlD9o2fQlQjqzICByD/3Ov6koxtDGbilgu56KStP/aTzPQw0pPXcBhV36/cOqPCR1C
IHHN6UIo/aQV3HNf2nUNYF373Wyl7WiUu11yHg0M4MSjnbUX5D46sXu5JE1w2uapix13z+voZ32N
dpmKQQmpGn245lsUTMAIlK+m+Eh5OWAixGnJgs/esn82WiK0XY6zGDMHZfecCSpdqTWt1gZ1SF7g
MmBFnivxI/J6WqzISzwD3lpGIiuEjdcoNc371HnNW+4hfEk3rjGooYFiucavwHAITBH4fD1rBEb4
PWmnwg+A16ef59/x6ESI7yDeogzQ71nGUC4arqyoUDPJYDdapAd6YP6ERo0ByuulGSOPbRuETEKj
ZZ/CgBHZo856nIEMq9+Y8Z+zGUQYULdVuw+eUz9F02bXq+HtYNuxIX1+DvrnBSHEUtgwqTJpWCWB
B5SMY6ZgjbDkild4lTtUFDrQzVcPr//x3O79a7LjtWglW922Y9RVbFQIVnlbWdUfIWavrApG1Zcg
6MwkivgUBSw/CNSmbwHI9P6a53JXg8kct24aqrmDXTN6cOYidesjj7oUOsysW0FihWEwwJPD6glh
dRA2ZSGF1JRGTY7NRxsh/yDuhZ9PVo+N9mIjYyUttiU9vucUMKX/I5ZEbbSRlNVlElFIQOgR1siH
6qYwRRORwxKL+twFU1gBzO8c/sXCad7vZ9R3ShZmkNVOxbVDa5uc3V2ij/N0r1RUU8Hub5z4t2yP
dCvqml9Qr27daEuYq8dH9bTomw8hdCzKB7ofI3zI6xpj6fJv0/z42K7XazsHSUW1T6F6orYf/p6r
Qm0uRnJmpndC8Q6fki7nLqa79aBmsDx4x6OIgx6T+23BBBHeb5oOd09S3W0KGHOgeaHemSxYrL6z
iQV3idRvdgcUTuFl1IwUQSEfBX7VuALtiv6FCjV/X6jhldXkla/FuglSNy2GDzVQ8E3Vlz2vx3ak
G/lxFZmf0qctOYJem4rdeYsx5GN5X0FzDTc1a9F4pjKkhrhpGdItF6WXxsLsH/nFfUfxgtc7TN5q
nPhCewue/HHrJ3k8bh0Q86JAIm76JGUkT0nTCzrYPUzr+Om+/hdYu4e6BVbFKbIEwjDkTgGVvT/g
LJhmPBR+dsmda82qdLgWz5RFr8sB778F58E9KJOMXAkPiLqIV/5Dx18YJl3CBH1x8aYZPOh38xCW
orjVqe3WrTTlpbFzXn8u9LErTLkXSrhpqe9oFBggdNuf2cuX+RWe4lGP14w1aqsa1XPT0CQLvRcn
wdHC1l4QP+WE7y8QkPjospME9CezDDktJKgrTixlvrywq9DZUtd9YyWFGtcakir6aMS+KgYqrY5/
c3CCo8xipFZpYSLqQrT0S7FAfoeIihsUGNB05jeaunn9FS3lo6VILi/cvvuR/mS7Ylc7vskAluud
k42JSZuwKtpoRjtPlbaCFe5A0QwneonVNw0dkOA8o0FyCKgJrb2CLPxiCxZrBvtwIQ/z+DJWMFbl
5ksJZ1PkPceVHr6U2ZdmhShnoqgeAZyWdd90Hddkdvw+Bll5s3RWM/p5K5ms4XWR6BbIUpQXxWa1
wNN6uAAkCK4YsseqgYlIUuecbJ1qwrurVavMyNacM71Xn+vMjAHEDoBqFvaPk0Sg1+/vpDimpc/J
YXWhV1tqH55Hk/7cAzguaoldTzVn2L56Qohpbw2A3ImDC6vGWqrVxmeuFuZP7NhgmxCAdfLMRXTu
3C7JU9IGTwwJek18XZZ2Gahkq/oCPlfnHJ4ET63eJesk47m3l3T2+Hw3HlF50AcFasuJuMk095u3
u9HciPF7IZaa+jJAM1/QEcvrbKoV2yFUlUv+8SPvDgLMfmAy2kVwkrVshEajVrbgsAsc348p9ulT
FFZGkpJWGMy1uj8YgUnA01eV1WXQ0nMjqhimlGmj1ejDNToPjm8oerYQcz5WYQiZ03HcLL9swgyk
s78yFSCA8k2DsgWnwyMYSNlNPT4bbiJdNlJw0j/f+t9XK2E00FTKM4zIKALL8ES037i9HAATWV26
1aDxRvO3UGlBzfXGLoxaj1+8NffVq7HKaLTZagH+zWmd0xq006Ms1e+i01IyZfaTEIsgR4oJ26xM
jvmkSpGnOKFqLqUeO73O6PxfH30GIwoeJRLwhuwEWuLI+8jpQL1yRKMfIMwat0coYfA2pn6oC0+i
mcgRaRb4NBpAFnQ7k5ZV6VxZKbKsuTCpWljFhfmiMXTBULTKrGE1JS1XU5SyeBqoCl3YrJHNlExe
W7fItvZqsY6XtPQxWscHcQpSvPCxIlrM7zWmZ/pSbtuyuayTUR2BAXTaPUZQHof9gPLW6MHRJGq7
0fMVsy2XHqrTFbhVGQX97Mi0MWhAQ8SI/7gXHrSMLDW81128Tq+vg0GHBmdlf6sUwOct8ujDxgOO
RdY63WYW8+hkMAM/yyPNg6Bx6u+XyAfD2Gf8mMdFe85C5zpCG+ovd4/es26TnZ5fjQfI7iQKYaCA
E0culSZxiI3YMO0YlC16e0Sr3MiWvJJX3au88mxGT3XKkIwAfdiFw2iKlTn5rnF8m8XUG2UpwHnY
cVTap1w+OkNYDoaS8JcCuimjAH987vfKKSvVatU7lVZo/NndyJRaemq7Sjab984Z1v4qYBaMxIN9
BqoAXlOS8URAY4pIgrWbbEij3pVogIhQtlFBCDshOPaYb9gCOL15a/QRV+DkIxOzOBL9IeX4K1wW
0NzLMDywBlP4dWMdmzAJulpKmfMWUoHJ4q0ri8ono5oYGoW+DcuKgCx2zowaGaMKDMmFM/D355Tp
HdSfxRrkg336nw+CbqAsCHwTORCxldwwLkSXxtA7QHEz7fyx/QCfW6SNWmN2VqHHu9Ja26fTbgfO
0OjtuVo+pAUm8VNrLS3TPAMjQITzQ19nklxiP+RS9a/jOrD6HW8zqLuewDm8oHpkqhHCJFBX4PkA
j4jQlogEEPBGMSVUgMNd8RQCIPXv89WQhoz8fUKzR9ErUi6oAaj+lkFPgfyK065lwVqI+yYvdmey
7pdB5m6VhivCdsAyPpi1rw96s3AoC9tEhpWJNHhFQeH3Gd3VlS3z/nyXHgiKiG36zU3f3IFaGDBl
q8XvT1AbCf90O37VOqofaNmCLPI1Q4oighGF63IpVyDK3X4FhrANF9zH0lYRrisPXIEbpt9nf3xT
VlR2qfNgScD05zd7FQxR0wiTSk0c4BK4pGVMfdWbDXKl00wy/PW6cDoLSvyLfruROLp+2tESllQZ
FbqwQUaHYej4y1P/4GVlDGa/W55tMt28ZypNBG7hKHFlkmCZ6GQRNerTlo/fC+uajpoQARsDf4sY
gxN5kioiosQq6qfm1i29TU+Mlq1akNOGaPJedwsx8MwFvRNFaEUYBL3Ep0Cdp+/RWjJAiMiulzBr
SzIIxVBaSca4GcigC9Bvqf6uWdqwh+AExBMovUpT7oPDQ4a4O34s0TUVM5Pq4T2p4bVkAe03qEty
ZuKBOznEbqEthOUpEcByD+8l/tPxHM6KXkrV3S1l5qdfelCBmxURe0ZFuVumAVYEaL678AiePY+b
3yYcezCOAmao47eTSkWmpNssUlEs7RNxR/hMKPNq6nc8J71+RMsKb3JoyE6PS+/5GQtwdyCEmxTT
lClHH4LW3tH8ijQOg70WgrCZ+34nYvqEGyPjCciqhRSA/uJq661dvTU6h15wkzO2/1bGbyh2IyME
Zk7ECFr+HBwbK35V9CXajFkBiJtQqkXgJJEFPSn0WJcGc9eZUxndQxrsucVa+vlJH26+Hw2MecYn
+PnqJ3zJrHEACdRzCXPRl0zfrICIvmSXYWsXBmDKlk8ctMdjr/5dKdbErfdc1NJiCGMiDVna9mC7
OevCYHaNlp2f//5cUAGUiKDwPHIdQBNM1uxmt+Io8VvM44XSTpRwgfq30tnFvusZb3wnhDiSOh2K
Nu4gxNdzQ9n8fy6BOA1aKoRiaPDrGR4mrGaiRCqgY3UpCn4oDCAoulsFcRZeGLRRlQIqD7Tj6+E1
dQSTsTFLb2kazKwduTkSwrB3I9fBaGE9U+ySgHLrnFv6wp7Nmt0bGYRJx3nQWRBiLa+vEmTQGuIV
8D/VYMLbHP4X0zhnDdeNvEnPb9RMEYMa3IpYU2A7W+kIWCgaJtfXnb65/Dxf2pIkwtxnY152QYRe
JPYQm7yzGYGBWcqNLu3e9A03q+H9KAvlGqsJnUoNNqulVsTFW0nY+aEcG9Dc4Hi2a2+XOucz+jz5
TD0836p5RVMAWAFWCsyMhJQxktOyFoSJOSR11exv4+uXbAmlNCcEcAEBbFCoqKFJ4H6v2qyRQjlD
O8KgydZgMHgZeQBalgtxxJyhvBVDXpq8GWAE0FwiW4Htmorl7Z9v1pxe3QogboxbeRJVjxCAHOlP
cWGvf8LVsHQt52KVWyHENXGzrh56GkLoWA1fKpU7ZI64Z1aeXtlLpHpLO0ZclLBA3V3sIYu1mI1r
Z85SOD8vABQmEvKUyJoSVh81eGB9e7RKjRgyEai8E46IiZ6fykPafDLKoPlE9RQvFFT1iVXUYhtG
pctNs+iunF6+pWtB67UcM9ReDxxMTPPfPPRALQrYHYdEFDKfhCKMtDfUGYYzncHXvlW9VdZb/ard
aTadTBSE35TZaP1+6bQe2ol+F3ojllCNIXNDlwplkOxedYFWwxMGCOZAJOk/B2Byfn5i0AbEWmXL
KIoIwKEsRbePmdBpp28+gNhpMOv5rZThA7DTowkX+Ppa6xEoz9WXl+OR2Z1+fMM3fpbwrA+d4L8L
n/LcKClPtTLiZqet2yV0Hk7uEJLDREsuIkCkObDKq51mMDhu9xzuBLTgN+riqudec79Z9v8rnTht
oWWDsGYh/RWzAK5rk4k01wEJpvW+QtH0VEw9lKm1VP6YjTVuxRKnjRYkphYriHUBUZG/0xXYS6Zm
uOe3Z84230ohjrQPcp72SkihRX0/oTgxydZzQOn5XMwDwIc8QsJfSlXdUHELORXmHGMA0bY7Nlsh
1lEXOXwv2NDfYhX5Wr1dFOHVojqqKSGGMB6TAZAki1XOdl+U4xcANh+dEb65OsL1CZnQY8XtOhFf
MmYCJedakKMftsZg3fQvYJuefvpZXT4vyB8vOF5hcnoP3wjqWAyNQz5dIOkKMcRCFCK5+58Q7/pL
USwhTSVbE4azt6ejADEz/zIwqH1i2FViqH/+REDvg6antHOjRjGu0kNDhvqv7G9AuzvVA+vsT279
/Hwv2rx544MiCAfGW16AJ7934hzrxdmQIAlUGewh3/ToKzxnlm/6b6VjVlaleo77J7U4bRXsgYnT
Mx2oa2dBi6ar9rBpNx9BaFHYJ1k0xvgIbh9vOEAb4lOyjS7KtoA0z/TXxQu1JHPOIXMMRyM6Qs8t
QGP3C887OZPptkB77LXSUmd0Ol4dSn2Vd8aCTjzgIaZLciuKuPJsR3FiImX8GdW00RHeUsfXmMJS
Pn4ksIUiZHKRu5RND1TRzzd2LrK5FUwcbisD3sqNOejrNoGBe4G+kHC1ZGpmhABLwLHAZaOABD26
38i054ewrVv6vFYEo7LcPy7c536ByWHG0Aj8FGXixNADACzBvRQ/kAtuTIUeFLOsyox60hqqUqqC
E24HlZfN1+c7N+Ob7uWRvklMpYAR+P7MW3F9Eka9tYfBxCWcKNOA+beHL/xjB2jzGNBfElv6Um7u
Aaug4PcllGBkHgg6ZFQIDXVrUWwaXwLoyddozbWmv0qHM6f/9bW+NHvW8lcLRnbGPwHYxSHgQi18
yuQQaQO3ZyWQRDXduY7NrSiicVvxNflqjJdTZS8ImxT//t6jZwgqAyzGRElNQmBFJmWSrOG7s4LZ
U65lSsOCG5xO6YmA39fYzXOuoPKOrwYIWAtqu+T7Hq0Wvp6bnr4yckY0eT5Vn+bhILvdmR5sORjM
tlpnWp+XavPuNVbZ7Ju1DL4OwCsGjGFLPxfJvB9v3v0HEHalzpmwjAW/PwNHYbbnJkKWJzIaq9Lq
l71gcuYHJhvq04TbQd+1sV1rvTU1ZonZEv3oQwsBdBVhFM+LvzQhSKDdX0/PHZJmkCLoKlAjtRZX
iF8HlQLEo7yGoSWGoVrxx+JaV7XKjZo77pTmWGuN+75wb2dP/OZDiKdJEWXZmARZfxb2LerJ2H/m
WAF0hXYGxkqQHI5xIkcp1FoPHDTdZoyOTGnWo1ZFjV4X5oj4eu8zngbY5vNPm1UX3GiJn7qYGJG4
zlUYAh6FQsiZazO0mxffQ732k8/nQiaL/qDwAqJ53NwJeUqohMzVg8CEOIe0Zyg1SwNNdulAF9Gb
lrn1RgmXmkdm9xsQFRlQMoD46enPb25Y2kdtlzRhjxGhabjiqjH6HPwwXTD/s3t3I4XYu17h3Fhi
Cuxd1PAbt+O9dc75vpkJtXJ6voP8YwQHVZYETqERFQC3RsiSGzotgxpbKLZ6a2IM+oq1WIu23Atl
YgT6Fdpi9n/00KFXwDYO+8zyNm+RM5jKR2N6Tm40JmN1ZvrjfwqSVjUO/t0ap8CcyN+ef+tMNun+
W4nj5vie48UcFiBkfTUDRwMjqr279fJDxLKqXNiud6y3SxReDw1Zv7f9ZouIuMItQi4QwUx0pvJt
QH9k7qnlHDndC2DsT15yBlbm+UJnz/9GIBFjZJHMgJgt7s9SGwx4l/elkTVt6YhyICy4jN8r8nCF
JEDXwUUh4p4SiyvZtE68oOzPmdGtapO10hdGp/6Ip+l0059sI5qpVdnPFzh7b2+EEgtsqV5Eu28K
+0l17jp0uUDLy4zflJUvqH7GeWoUoWn8udA5Xw9V/2epxIMqydJKTn0sle0yo7eFGvMf+n1pd5lZ
pnjGGayrtp1BJUtWY/48/yWYLBQxTS8ILgcrTQv1nsWUliEzZKpbMIb/5nr8I4Z0BsC2xE2d92dZ
eRmyl0iRtZZeBa7KSt/ee5v6qsScqKXAgJ1+9kGDMJxGRMcikP8KcSsTl42YxoPYgLa9RNGkmlfr
wGKLQIcxdoR+1GrXbGgECamnAz+s88xLlb4r1WchOdSnR/2w/ZrPKE3kl6L1uagS+Nd/Po5Qb6ak
2jTicJUS1/BCq2oOdXiWeX3onMSQGk2OzEwXonXYyGqNOTbKfwwFgMm6kU9oOhUoaVdTOPo89dCD
lGSbSDLqvNSkfImhbdrnx3MAzBeoNhQ+fy39jW+iuLRt+RJew+Wv7GCLzbtIxapvPb9F/+a4/xFD
uEBX9FIwtFUwwpTJ82/ot8GD5FQn+0rApIJQFxDyAH3ey3oMXROgEDIP6Dfij0Sy6WzfUxhUFKyZ
qNXYgFm440t7QHizgOILmW3r/tziFcFHvpa6pkBlh6ZfSqjNG05Mc/l/202ofQ/+npahG3iFKDPD
YBMpu6II33PlRQnt1MvXI/3OjceEXoW17TaNHlLVipI3hUL9F4vmQdstAFRIixI5QjKQ/boXsgHm
RSr6Tz5oJzl8r/e5yGzaJMEkvec6MCktqWm3AqeY4kbTqlrhQ7/A69TbVeILR9dqhNnlgRlkq4SN
F4TN+QqAZNHDhFc389DLJ2NIJNtnLm7wp5d9Vb5Dd7LaFJLVfT1f1ZwgPD+nxz3A0RJPHKhLCZ3M
5t1w7otCRxpBranmgiKcPWbBXuaXrPVjQhbziGRM3EABngcUlbAMQxTXvNtyw3nMJCtqLl2fmMnY
anKz4pS1kjMrLvhR0sp4vso5X3QrlnCCHlNz4BOShnPAHqRqFRTXKDKfi5hTjxsR5KDWUehR7afE
4dxW167dlyVg774ZxLwqR+cyWvKuc+cGCCkD9MBUPxGIO08FbgFubmo41z5gxBGefdKBbWy5a2y/
XKpsPQoTgVpGrMwgWGYlEruINp8+9H0aiRJkQkqzZT+5j4xVpWjBbzwasns55BWTwXQYeJBDoS1X
+hila55pw/H5QT2+Zu6FEKa8bmMhHkIWsT/PFhrLu/SKygZ6QR1mANcQg0lntATM7cSwcW8ulIgZ
6Dbk8EjtUeSQvxD99ECW98ZI6V6lUmPrZFc2+KaG10RYS8P3gAxC7lO64KE7iA9tv/7jB395d2ry
S+XcZnmHzXQPnqZrOq1Y2pZH/b3/XmLvsy4IBKkbYXGyl2E81Halt6Kasbro/ccZy3tJxAEkntBV
XQFJpeT4shMJhRF5byhBanRIm6m4gDCZSfNBHhwE0vUSNJjsjsWiKD/qFawsirdc69tVbpTtqefQ
19E1p5S2UtnsKlrtQL2qoF+fpzXPQ6LFtWraaVqNST/D9NPnOjVBu5K/UJp+tE3o2UUaED08mLik
/AbwN36la2VZ7Ct2ODcD4xpyWYDFJ0dTbRuFf59r/kwRcLIWGAs3dQmhRZwwg1zGyJUEKsAzX8JF
9xrTm15mSMNJEY6jaOTFvhV9NaJOpSdomJgjZIecOqDhVAx+QmEd+uGfRP6W2AOfvovNVeQ0qvHM
rF5QkBkzcPuZZIOIx2DE9uDy7LnlI9ZkxNGopSJYKYIcvfhDHejPt+UX03nv2eH/AMRHxyUNp0RO
AijhlZJI4kFqh54ICoRsoH75+vrita+Xzdvb2/v7+273ubpME/JQq4m17+fyZ44F8pHHYaZ7AaM+
7ceNBuS+KHYKMwpnf5MANCRavSmYlZZsPSuw6jUHynXumFijLTqMke1Fg7ZQVIhX4aWxn3/KzKtf
xgS2qeQPk0UDAHv/KYHiyWKsxCI4BHLQXNWF4XpGalDvlb2Y+36MBWQOLWt4g7NoAwLQ4F4W44dS
UDaSeKZX/jsmttooie8wBsouFzILMzADSEI7GnoBJR5dm4SzHGgu5DD2TQTGDN2zDdikriiY/uUx
eQuzvkDHsAgon6ljQiSHDcSFRvxGdl1IjdTlObCY4A/dli/nPSYbgdpWGzQlUL9MZ2rRV8+mCrNy
rF5s29bslWFYaojFY+TOgl+deRDefw1x8f2xSyk6y8WzpAZG1urVBSwNwTm0Na0A73yMbNJqsUX4
0bDdCSXBidBoRul7bAEenK/ax/BVxAb3xm3GXYrK7WsNhPXJOz1X4JnM3r1QIh1AByGe4H6BfQeV
8Md2b+73IDHa+xo1TZX7mjYdSDmZUzOn3OnY9xNIlj5ZVLPsg/DSqP/xwDeFmT4IzTd4pSgYa0jo
XpnGojf0lYhmjOa4NctNHJibN9ZUDGsEwpj5C2RA9DOspHzhCTGdKWnVbgUTVsUHFomhWAgeGZ3V
sq1yKluriPD+N2vu+nzbZ7JMWCVoZEGLAVZAmnxG9EpTZAFd44YlaNdolUs3qq740ntb900KtPDo
r6Ph9bnQx6gUVTNwdk2QK/xNtnRKfUh1Qe/J53yafWlccmsJtjN3b+5ETEHTjWVOA6VPO9eVMAKD
Xym4O6EZGJTWqm9vnsbboI9Z8EWLEombOtJRw8Ue6Nh6kJ52Gqak7sp1dGGOrJ6ZUFA73S41EP+a
P0JTeAW4ANQCkURBTfB+lSJTDIAIVFglgKTt2tcUo9C+fN3XJx6PXE3MDMwDR7TNrgqr2naY9jTt
QWJ5Km0eMcTPDnXQGglWCWaEEOSTIZA809c3+K/cQtszprm9DbqndWvBibeUU6Pl3dV8pzBArEYt
8ijMasbNggjVF5MyCSiplKZZEN7hku2XgN0PbEe41RNDH9CXIEhH7zcRLUuoatZgJpTOtc5r3Np9
oY65CY5GtJSOdvTh66PtrSqLeavMUpXXGfANvlpbtRXhEN0ji32gQY3g7rplvzrJJo5zAoOjzRL5
sImq8v44Q7kNUjkOZCD0B/QyfZSOZI4b1lA9jMLV3Lfnt3AmNYatuBFH3BGIS+IxDeVzY7SbClVr
UzKQB1IV4zNDv39o+RMH1uLYsxkY/71c4qZ4buXzJYdliujqrZ1sFwAW1Kql8VY4rdXuXOP5Qmfs
6YSgwRMCbwkkMIjQaCwDuQrjXj67Vqhzdr3GwZq0XSyEYEtiCAfGyQWDrCnEIAy0e8c7KODfyzXp
/flqZqq5wC7dLId4n8Yy3glF18nna4oWYN+MDq6jHL2tuJmoElJVgotEUvN9sRFy+mFSPTkFdRdQ
RSgKcon36ikilM9iYZDP9aZYiZh5GOulweuSNZyiP8LL82VOykcKA9M4shc8IJ8S2ehOh24BSnVf
OXOFEfAqLBSKaF6qjou0OTPR7MRp/i9JxH56NednoxcqZwVzIjXB9zTMpOf0qDmJRsdo7EJIN5mw
x4WJoF7iJvp2mdD+Cnxj9ZikyjndhCfxxOrjf7Vz/xJAVvvrbGAGdxIgbimbMamjt6FNfkHZ594b
Ao+HBhBMggIjQthR0fMUqRULBXA/+rNYsd/lT3hMDfa42FM6dz6IEoBFkWQ88kj23iZx+UaqOwzN
xqzfY/hHqlVkyWO189XxU1rYvFnjdCuNyHHUkdgGgtsoSM+pDK2yhZph0i2YHNbSjo608oMLVTZR
l174M45vCoX+tUjCk4cNJbssA7HKvt6HJ/6b+dssEezPGahbGYRzVbJcYoKoVRDQ+q3afQo7eV/+
ZGa9xJAxp+IYQv0LQAdlAQk7YAIXHZpJCo7MqMJInO7isC+DjmGw1YYxAFWML89txUyiCPhE1L3B
GgYqKLzF7y1TTLcpJdcQSK9Ayw6A5GgL6wb+00dVGPBoEM8nwABwIGXNtWbdfS31Ds09VO++gNjb
tK69fgBjJvgqMtU7qJLhm9xXZYnO247VEwywii+hVfzHtgQ4iKl4BkwJ+FrInsFBLhNmlMBSKNGj
6bJOUTKr/8PZdzTJijNd/yIicMJsJaB8taXNbIjb5uKt8L/+PfTimy6KKL55NlMTd9EpCSmVyjx5
zvhXqDvn9gJff1BzEvrF2hqgMEPN5nJ9K63kvClAzCiaxR5x6Gc5+vo2zYDzK+ReXAmlp7924SHB
/GFKyGLghSBhF83CoEGJtVAsYvk5EeCE467KrNwjlS0rjcJuT0y9OhNIw2twZAoe+oii58UoCAg3
0TAq5FkYz1K5F4uDEe0Kk+qQLPaEV8/7CsOtGZ1EwEz8p7G/J2Czll1EaUxXNv2X6P9ptrr3VCRs
dCVUsPH7Xf3J861pPHUVE8uH0D8MfUgbz/F8q+FWDe0TIOkrbicpbV7jhNatrZUIzFPUwNw+Pij+
CkLn6jLFLHGFIq4Ef79ydeeoTVWn2fSizALDs0s+QBlFRxoxKhrBTsKo3AZy4dtlM3grO2fJMtg6
ACBEu8hE7Xe5c1TSK8QDq9AzWl6kjdzHIBFS5GLHeywyaFXSjc7j7IGYw1qhf+nTkgkAiLDPBE3z
HJTaCVXpR8iKAX4DnIREBc+jYrwnmauAHvqUBk6T732gu6PT6O8j4y4zY1aCqLpjorQNBDYGlHyY
w2EcHV5RX7uXmoBpxT+yv40NW2lDqBII+UvyNyxPae0xpJ2b5N1PWUtoEzPjIL9le6I+iMY4cfR6
nVMZRwX/d3sPX8fxPzsYnHNQp1cJSM0u11hTQ4KQAum4SJTv8X6qANVMIGJXFv624PVgVaAstuJK
AWUK4Q91oolWPJRPvpY2lix5BiOmZ3Vp9jedZqj6ec5qJdXBA6CkCi1NotIWEua72+O+BoBMWDsT
yDTEsxPKexZPKoHcaaNvJC5ofpOdKUvpWRa0XZAkJRTDG9b2oMxXvN4xC5w1hMSFQ9KIryzfdSQD
HC8B5Sweg1Mmee7c2lzhRVSN3nMRpTmtpfwhwpFVq45CQZeW+JKxVt8H+ssqt8918gWmDbzcITet
guVoHguqnqaUYiX6bppvvA5E3p3ktOKmq63Q7eo94JjE+1bllbrFNVx7Mos5S2BbA753zmGtxbki
oqXWd6PGNGxRQLmo80QwHudtsOEhyGbKlvPtCBL/vRwIraMFOm2isbAMJfBssyvrtXDy6m2hom8b
GHUwassqsumzPay2dRZqEffdKlaRaYs4gwInYUQ3iVMp+eA0gBRacV0aG9MXRxZFPHNAnBvtjAHy
ILd35nWSAKMxsSdx94DkC0IklyfKj8SwaAD/caUnI2BpfBr+ihz6fkzMNxHeWaAl7ewstBXvTlJt
7juA5uRqScX0Lsk/5aOsMLXYppGdoJ8Q1bGvod2QaJ8TW5cORLFM80V3fZXpwto6TuHp5d2JkUO7
G1oPyG8gz3E58pSQ1s/TDjvqxdNo4OO9qxzTh0Y/l6pJef2Wd9/DIRo3qbZGjf5DtHNlG69PVKjw
X7DsXtoelE5u/bHwXdk4w3l4lv84CIDG0aDYN+ikaLexel8TR/QsEMX9SR7Ex+5FtYfeItFBYmAe
kalyT55Tw+rAsSBMpPVrsOzrQG36tL8GOb+QmpLoQZn7bg+/cifwTa/Yir73TwR1w/pOstVD+jq+
Kf5WfxDg9SsL7Htk5TP9FIZmS4WmAZzCCcQ64Tcul0rJoOnaEMN3eRfb+cNQvmSl3fsbL2ea910L
x7bYlM17Bi0URT0Gw2clWpq00YEL6gmVsg1yDCChiI4lniNiYSetpQqbcdiT6JwkduTd5yDcqGwh
3jYmlRKbPChfqJB6T+ZjHe0qHgPzxiLhW9Ue0FVNG+nU7Mf6XTdp7zM/3IVP8dBQMdujUXnldGkL
e/Ri8jO/rwppq6ah6rvaiWvOIJSU94+hfzJb0HyH0WtZ0mybxq9d3uDSpkX4nt1H+TYm1hgc/drR
yKvcW8OX5u984VEFMjzf6+CVgsc2+Z3mofOseoS3oVnv+rKNZq5SZWF3r2uOolL9H0/d6a2bxLsy
uwPKMIC7G44aSAPHU1YcEuBKQ9oKO6g7FCgc5y9ZZRW6XfYHMMfqD8WbX64EvAs3OApNGgD6CNGQ
WyHziBeder4oaL5bx45WMmDjS38H/s3WAlgroXK4MWo2nPJ6I8V2B84WllmJv9cMpg0nla8MZ+la
uhjOFNT9Sp4nmZn7Hfd8dzilKo11h8dWhyJ6INI8eKnBVanaqhhbhlytmL4Oxy8XYua+mkTux1QV
fBfCT2mKzsuqYCbXKdEcntEqA7Fikq3YvH7yIzZG9A9njyaXiYX6crqNPypqVfmBW4tnATdPNPan
wDcoL4CnyGivFHbMBwpauL2EoLk1cByDYWcaa5TU1yA9jET5wW/LU35tLuiaRoVcqo0SuLlBOiqj
inEmjdxvylaXWDfw7Mj1xHjOpe7er8X6kJl+b+Xp0FMtkOS3XGtMNohJbMmllH8VgrcG9V4cITon
wZwtiyCL0Wdbo/MCPUx5ELqNp2yrMLJMvWKAsnN9U3AnaFqbC7ssaq0gf4yEl6Q6mpUT64Arf9y+
o6/rLSh2T+3JUzcF4FvazJFrhaoMGloTXW0TA9IkverOcIKzilUmezuZbJExfI/v0IPm3rZ8DRCa
LJswjhsWEEYyi1VaYDFkbgaJq5XnzHQq/6Br2zyGAomraJ+RfgKnkod2C/FcazY3JmkQ8a2Qn/si
t4JMYohnADR960BpPiQeM4pwD1MZFWqmkK/A2PhtsPIAvEovzYasXm5xSU1UAXFX7Mpaqrg93JAT
dZwDxZPIdlpFGVP7PFgJ8KcvMLvkUOdDJILGVSRx59kJIQPGNxSrxK0AiTjyfOXcTlvt1p+fXSOh
3FXAqePPS8NZH166L13ZF+fWYGuJ/YV4GVkI9OsAjDRxsc277vQq9XIFMvfukIx7Pzqpw16q9JPX
HEu3HFW7y9+LYdsyxBaWoHrPt/fbwgMFb2eAH6C/OeX2jVlclUK7tfECL3AraeqvjCBKPtCkc9rk
BNJ8mlYbca135Xq/XJqcHa5kMARPas3AHYOCxXJDE0VCA9Y7aMO+BSSZbs9wmsDllwTkHFSXqi6i
XQ+KG5e7Ew3GParTeugqQZdYQTNyKuYiEzo9Zrct/XyqK1N46f1wViBVOFvLvOR+L+lR5ObZYdAe
/HZkvYpeM/kbGR3yp23tJIOkDrhzu6Nm3Jm1M556XDsNp5l8iNcquAvh6ETSgcQv3D3YfOfCqnpd
RJEsJJFbC6euZ3khs1R4JA+eI4y0yHbpnYGS5ED5veKa2n2FJvUCab6e6tnK0lzXlZBFBHkdUrNA
+iJvMjtPhdinVV7UkVupX0Xx3FYPXLhXUsKGwPZDqnn1rolc0lsKasXq3jMRncVbuZGpnNu3P9PS
9pscBvCXqP3gsrncEHFe9p0kdoBJQXSStWYD1n4lqoHLzcdtpJeJhSBh7f2yZBREv2BVnmDyoPq9
NEpiHoCAPIzdJDCMrdpycdc171LdHoBCGvHEi8yVSHghAwLQ2ASEAJBbxFRnx2wovRCCN1jVUf1U
h92gg7syxXtD5TR96hGM89CWGttYgwUvHThCIBWBYuiUHZuFWXLXFBEe4ZGra+14kpJTHKfodamr
ccV3TffK/Ljp0hTSIMTC72yCStOJg24EMRIcARWVEM5r5ZJZcs7ybxPTZ/0VrHrwzUJKotgNuEQl
A8qv4EPuvsBMLryI2fugUKiz8vgYocV+Be64tGN+m54FQ5qvmAiHytg1CqKf9awXWJRIgCQVOp67
IG1hSZSmm/9+NqBTNfUugRIY18HlfMcgkEbR5LFbDxEaZp89pbQCxWdRX+A8pmtb9PqWRcofLToo
/AIndEVB4eVtHIw55oh2VcnJ0XNAa8h97EdpfBTCSqBNo8eWj1h1KzUFkGERWnUhahNatVChc9wY
MzsGxt5puPalR4NyaEIhBHW6LK/thMlBXW02lJuQ6EYHFVrkL1emBhFCkY4SPkd6aAjSrmjVo4Zy
5jm6mvdoTRX5Jl7jJFvcf1gicFVMMiRIp11aFXMyKOpAYtdMueUPfGuWT8LI0uwZuW6lchq80Hvj
wEULPb+ivxYFTUd1Pmn00E21UVOEkoB8ab4WPbkY5QICOXkbnoTcQAu1kST3kRq4sReKd9mYjxti
eCkbiu79P+9F5C9QdwNCEwQlPzH6r7NHFD8u+qJO3CaM0W17UIjVlbYK+Yzin9uWfuiGZvO8MDXz
JEKfmV6s8MSVT+i53L3piVN79mvzFjIViJXEQRPmvoiZDiL89C6K6bD177TVavRkZj6MSRYBN+WP
csPs9LVeqoxxmKQu0tPcymWJDmNME/2/X4CAM/9rZvrqvxa2NPIkjbo4ddMxQpfyXh2tQD6MUINa
y3UuvKOAYf7X1Dy4lUs/EBsDppQneTOC4frVeIfmiGEJOgRPkAILnR4sN0/j08oXnXbm1VIi6kEj
tw5igp+kyK85BooQtVVYpC7gZjYS7n8Gl58i5zu6g2B4ZBkAl3QWv9cOPnIfB9wfa8HXwuUEsPS/
A5gdHTJoITCEWepWYgYhZs1MbD8eMuf2PBeyKVjgX2ZmcYWv5kDuF3kKQRfNu286q6SFbBsZLQxH
kLf8Wa72WrZdsbpwN11YnTlDzeAVUU1MTr/7qj5BH79pYkt96xkywbuKKXtmDx8Pt40u3BWwCR1O
Cah86KPObIq+7IPDoE5dIcaLsi/9D1wa2cZrJkG7NhQ2TSf3TM3yNUDpQup5eo4DUwNAG3Kq5uxY
ooLjo1DUJG7SlMFdVPeFhKvYVxvmF4IEMBYpR+Npyr29+GI81LRP8oocizyvcwbW8vQl8KP2KxZM
3n7hvccHpKLbRgAlh2lUAdpHStBiV5JaVJYYafp48skIHpGw4oWGYkRnfgoKYmWnj3MQRgYp2Hak
pA8+lD70Q6vpoyo+tTzpM5ZnGm4EldRZZ91e/sWjDKjUxII9aezNgW5y3hJSFmXiIpNQC61lcCr5
oEfwHnSTdUeCgrXBoN2ZBB1Dfy86W28P4EqrBa835fcAZk8I4IWyKAHtiTtE24aIgJA2oUbTeM99
qigsLqn+achO70BvoEBpxAk4JQehAXVP/bcS3oIXrHJSP4IPNSUhNdOnUjuh2vI/DBNQZ4KiIwJ9
8D9detcOja9DEY2JO4rf4R9xGx2FQKWhXDlhY7Wdo1W0NSgeSaz0G1aRN8E7p0Bit8ysEtYjOI93
nmejTBnLrIp3bb+rIIsDfRodCm/PK6NdOskqyufA+AKtiZfZ5WgbJMiFsZcSNx+2pXZoSoiqQbe9
Q2UAgF3lu+lCu0Zuv40k2sZvAzRavX0o9xgc1VDALHeG8mIOTOvQzfY6RI8D4A2pVZUC7daK7kse
AG8oPOTxnp+ebpdjFYIq7IbITFxU9VvLb7TCKtPBoyaW3EY5VaNJkubbqhLWyIQWnjQTUhA4lakh
B3Q3l5aTKvfKWFOxSprob3mvgBxNGcYzScti5XJeigFQeNRRLwZrPa7OS1OFXvqkGkM4dEVSQfXU
DHZk5i8o8+zFuFwrlyzeHwhqZSD6kAICOc2lOQHxZdiAx8UVU7Q5SaYTNbTmzKuftQG8iHb4Go/W
EKxdW1ewO5zl32Znt6NnBKEXlU3qlhrVynudnBrxYDg4oEJ8KPrNsEYgfo3imixOdweAYxpA4LNP
2JOSS0Ewpu7QIgcBZBH1+IcMsDqnjfyKYohxHyAaimxhsFrOdEfETQpQvxnt5PGvNOw9deWttRBc
Y0Solms6oDOoUF8uvVhKQtgIAmKjwGz33QCoglSTJ1ng5ATq1eAg5aXPRCENWQPE7srzcik9AEVY
sNxoSFchMTErTMS6F8REhiSmwEuqRW/6gOqeuhX0vaJssr7eJP5DZXA7rNcc+TSxeWwGoyCNmhSY
oHR+OXFVSoEiamG5I7QvH7iYWeYIkEBkx23KKjFnXHtt6yN6+amfOkSDvOT0FixstNmPEgp5gZOY
d2V27sMXI7FEj+n/mUAC6hjYLlO2Bq8vJBguxygMNYmkVMrc2kuYoOx83oIT42Su4WsW6kMwhBe3
OaUnNYBELg2VZaMZRaxkbnKsnoQdZGLZRNkJ8tXHz4rKnN12+Es5wQt7s13XjVlbQ6Ewc8HYGTjq
36lp4/F7PN/HR42+FlRhLo/+P27vhRN/YXd20UBHgRtjJGdu+4l3QKwesuBPpm9IXoAyI9yolUE9
cgJHl9g/ceHgYTiFlcR2j9ah5pAXdr6mtbZw/i5GNHniX08EYVQ1D8/OzEWRfOoSgOK7mGLX91QK
vnm/ShayaA9QNZFAc2tS3bq0NwxJqPMC9oYe7ZPbiRF0B77Npx7fHMh6JlJWQH08onZbMrbtqPWV
HjxOX27vgGvez2lr/xrH7PilLVqOAxM74AAaErDrKygIUw5BSvQ+Nu8bbh0zQFohb+I+dR8PD2vp
16VU8IX92TXOs1YppXJadwo4qxew6ohXSx6BcTn3MH2w7zqh9eB/3J73UqXjt90581A4NGCZCDHv
hg2Eoskej2yWeHYwbiANetvY9C1nLu7C1vxaVbswMQLM0dAPrRTTqL73hpfe/14FxiyliC5Mza7S
1IjVfFAwLeUOkoEmMjHoDG4PvMPTllbqOfqnA0Tx5K1ltJc917/7aF5YIb6PoCLAiR6kbQ4965yJ
J/FFHPfxN5A5Y2wJoF3J7fJJ1lbyNQsx0sWUZz4M26frkhGrKyoPmgQoXeT0PZNXg+NFnzWlskFS
CeDEnE2j6jRB1XxgOolwmDCPxEklNDvIkCAQINanT7Wd2Kn+yK8iaZhoOGZ0Rn4yRZHQrNZwddOW
ud5S/w5m5q6yRkqCXsJ3jopTG9g93jUCiwUHbfAJcDuH1BLW8mLLu/hfkzOPNT16QS6DdVbIUYqc
eoip+gZcsbRKJbIQ2uOL/mtp5pNkeawiM8NecjILbY3gPL1jo7e9fSiX6nOgqURFZOKUB5RstoSd
mBRSXKiZ++LkNLoLLH4Ke1qnlO0ntzPxuXbbJ9YBA7Vy7S6AcOB0f5meLaUp6L6f6JPTtZzmG1U3
dI1mzkiNdpdts5Gxv8kp/+gKcB7HnFm3J7586f+yPlterem6OKsx8eqT2wW0VQku1WemvIjW3mzs
ynno6AMS7dYazeuyk0CNHjhQZG/Qbn956YWKEEDlEc+ZBOTOyFUruaWBXz2CdkD4aBgvHLyKdYLG
qB28VJWAQTVaOTgLiAoDT0bwFwAFiwL7HA6nq0k3ZGKVun1LI2MDsE3NT74N7BaOLxu+09gZIkuM
N6O6MzfxqbqrSvD8qo5m7LKj9D2mNhJp9SEKt9laI9qSJwP7APJKcKQoKsy2RRf5rdzFYuqaUo0u
0Rz5i3LIYDoqwPRRrwEUF96xKnh9cc5UMLGJc1jLgBxTqZkEmd9+2I5pklFgkx7QpL65veF+FBrm
zgqrjiMNW4DRzk6aMiBT1Wp15mroUfxoC5oL96lPTZQfX6R3r6TiNy96xjtaFPt4VwUOgOVjyOrP
vt+IhaVHFm7mMbUSde+j+CPv41f5CBpZ+R50eh6c/V8/tXHHBN3D7aEv3qe/hz77JF6nxHUTNLi6
NQs8VKzsmJYDEXESK3T3CNEuK2m+7e7WxKKv+T4QlxnTZtCh2gxfMbvVwnjQPV+HD/Q0ph9NiaLG
Y4WtdZ8zlRFwfG5qipRW+RVuuOtFdGhtGRhu9plwyo+humvIymdcejRfDGkWtCOGDYK2x5Bqxxps
oGm/nZ12v8nQUPtZ/FW36EBNHcixbhomP97+Dso03ast9Gs5ZlsIWgmA0koj7rud9hD/eVP/3oWP
+kHbpceQVQcQGNb2X8Yttk/BsEp2Z4n5d0xh+HdHtsIVL7L0XFbhv8xJOxh9ED/ZyV+vBRFkUPVQ
prmrBkNc7iK9AaNf7SnpWwvqu5c6nPpelHAoK+bJYfbUjKn4MtRG+pYrZuKv3CdLfgPkEQSU6ATw
nZ8P92s0A0AEBO+p3G3qAArzPM9YrKafvBbJU1uJPb39MaY9P/sWKOajDqgiX4F21lnIbvZ61BCu
566u6OrOCCW8D5C/sHTBJEwpjZQmVbKWH7kmzwdcByT9k2I4cFHwQpd3hzxIsVQ0de7KiaURWkEa
QbOqfKs8VujS3EjDo2qVp0o7KNJWL2hcITYzVhZ66bUCRTvA3gFJBMXZvFVYGYJBJkWTu8JWk05y
RTvwwxxLNOwPIFlmjSXuuGpnhi03zljQ4lNfeUos7Tw4UVkH5h3lLEDvL5dBDXxZD0iZux8fMRgY
0n/y55qVTvhx+xsvoC8N2DEhioDMh351ORSZrIxigJkC9kYxUT4+l0FJa+ymEqlotaSphg4WwmIf
yZjKZ+Nok5fYbFhJwrVlX7ipQM2F9Dmol3QiXU1a01tUWDJ8e5Au53t3/yRYe4DVKYKUr5eVTscl
nw+iEIBkwG2k6bgdL5e4agMwhpAhx5MUgQlCgEOVUi1j5Fx6EKDRM8TadC0oW3hdoKcKfTmIRNFf
OX9dIAMmSI0o5m4nFhCcKwedyo2kbgvigT89zwaqt4pvAzD03Jm+txnbVSTeDxnK7GDjcOFjI/Qw
IHo9u+xaqYw8nHyMwfPEV5SThK+sB3rJymQPhSSpygOTIoACT3/XhQU1c1CFnb2YmMGm9No4tgDg
yIDV6hN/BPtc00RHUwkB6RaHWH7NCkV91XtojDMx4B2nKqQVcGfouXT0u0Q0qSl3wYtXyOSlynjL
nVQXVFdps8Kwb2/vpbsMAIpJ30mWAK2dc0wmEBmpPLMo3DxgkWZLBZZ3tHL0KhQZE8oP+R3DEfYy
CA7uO+jONxLTPrq30tGAogVAOgIFF9g9b49qKT5GmxTGg5IGwkB15lknRHoFXSDfNdVio9uQOge1
2VnTN33A6r2/66xO98Bbb4/KSgL4J990+e0h8oCmSQTnYKZHueFy05eNrxpxn4Wu9fbPYGe702jV
O/Ahge0MC0HvJh36SQU9sAxQQXxSyp6gS/XA9h7trONxoslqQQTzjlwV1AUfILbz9JSxpwIyAxnE
uvb7PXtae09c33s4MJNsFIoxGPv83gOjc1oqpuc9S+V71vnoOdrFwX3QrwQ+1/fdpRnlcmkCLycG
SmPecyMS20/OHEhYsJeydDwo6ZrK3UJC7tLazPv4eYmLJ4Y1v7MGVux0sOTwv8XxdDpBkYftvj9R
VOv3PaPH8W98T1YAsgsn49L+LMqTkBDuxMm+pW3qkJ6cjykHjeyken//KiITqCGgQsMLa2iz4uev
3fyl6VmQZ8ixoceTad1z1OKvFN/FRFuxcR1IXtqY7XPfL/wUbsV7Bqi+bND9uUZMuHBzwgLagVGd
nsoFZPYBha73IPCZC88pRKm+kcds92e0C32dIFZHrLVi5HWuZLKGyHgqhqM/YbZmYqn5rVI1wjP4
Hmhf78AKSgfhrJcftfbakZXAd/ELTZ2KuKamjtpZ9OHJlToKQwtrBHQLfJPqL8qQr7nB6+SWKU4N
8lOHCn7npHDD2AGDlgkCmPdjO90YR4PuodUFQMGKpSUHgnVRiT5xDeChdXmytbIzdN57wnOPylIP
ejuuUM5PJfrmb3v2JRfy29Bs3RQOudewgCGQnuPtptBWFanSg2lP/EyS1WTsmrmZx+K8UblXmcIk
dxM/dlD0EnCC8b7+lBiYGtleO6w8lJeOFUJSAGIQLwGcOFvJSimVZFQxwcQEw4CAdna822+v4cLe
QwAoTfUKaCCgHHf5sYqE140cpr6baNVrFVbHEs0KNAhT+7adhROFdihglTEdPDl+iuS/XlOGHnVR
O6I/OOP5XvalO4/Eb2YWfihgXS3T1gGf78qxWshKTS1Y/9qcfbBe7YNAMdAqenJAOhlZPsUPFKe/
d3Szo7hsoQHnnRO8aZ9Wot2f1pjZxX9heuaupAoV1bqD6bc3kb1o9kvHBpDkEWo5zs60MYSP58n/
I99Q+TQ7qJZGG4vVG2QJ+fZQWNbflczswu69GNG0EX59AF1QzIjUpe+GobnVRs9uiXgse8lKq5px
vtajvmgOTmZ6VQFpOQc9RFIBPpzU990YSXzZDhvCNGMb1wcA6VbcwNLlCqIRCbgVoJdQ9J5NTYa8
dN2raMZt9qXBuI8FVWhm0H4X3dX3mUU8xj1aJ7hgfRTiILTngY9U/dOVFc3fUf67vdUXAB9AC/4a
z+z2AApfKktB9l2rsaW3U6SyyFFO/V9QH/jMW4kxp+h1vtN+G5s+xK/v2vsViVtuohN53JSP7VGU
Dn8IEknkNBQrUcwCPg0Tk9HDRNCCPQl7XtoS+lpMyzgJprLmaaSSZA9fX4eXBLmpr26rrEFbl6K2
C3uznHrkBaQVQ9jrol1bHyTdjQ9B66A3HapbobdFfiAcAWBPrCRQLEU9tOGdJL6l5k6uD50tAsAm
7PXM1olg9dkx9vSVuOfnAXm1+r9WZPa2GIJk9EA2HrggIyyp6aDoAX4ZivDyy9+zs/SPHFk1re3v
57s75/EobJIze3qw3k6H7ZP6Ed5BBJVtPftLtyYpym35ensrLh+Nf8c358bPFL0YIbsduDJIpIH8
f+Xo+IT2NjCP+j4iu3wPPSlkInaylTwM2ql8RhNG/6d+FDI2oFc6uL89oIWE08UWIrP7BrmRMOw4
PikxTrX3LgkQvDS3ildYXW26JHdyTjsFuSexsirgDgtLsXTzuzJORuvTxFtt2V24Y4EIQcIeb3R0
UM45ysVB68tMTAPIhRp7cEFsxlf5PmTiWwfWJ8+DNrC4cmKXrsLfFmfX0pDJZloHeeDq1RbN4gN3
Eisb/kFqHtR1/8tyoxChTDTnOtKZlye2QYa3JQOWu1QdJWVyaqlP1TkA2NG0u3NCM0sP7tDaoEeb
0QbrYDIy83llDFMYdnVGoNUKvP0E9flJyv/yUM2gVamZN/jk9WbUwGkgKvvI/9P5rJSR382iHQrs
G9nTaSJyRtZKkgvJvR/wNjTHEN/gKpp5LdJqbZZksD9sCC3/5kBi0RxAPMZiZ+XeX/SQWGzketCC
NimcXa53OwY+ttMQuKmQOj5/iUc79QKgXh7k8BBpKm57FipgoHovC+oLlqiDIuVlZcGXYrrfg5jF
xWNhikGfjoHb6E/g7TCNrRQdjZ4auTU8xMHDMHBLykNLRVVuJ+OJr6Er9fYYFoqxoCOeuGk0XBeT
HtLlQsTFKCVjjTGgFOqkiSXV9F1h2Tk7u66bOjE4dYOJ031VK3Fx8lMmGe14AJPPm5Z7TgxwMWjw
eAyKS+hDEJi33bS2/Yewr/xjTV138Y5CkPP/7M2+eAha/7InsNfsrf5YPWf3sV0f9W1+0qzgT7VV
zuNe2JzBflCwBITnzYcPNvK1T750xtBBBMECvFfR6DU755VfNXKa8NAV2qdEtMIHvbKlnMr+XjfP
aXz0v4S9sgYXX4xyf1ud3X5hQKK+amE1UJjz9s8p+JzkMdH9Md2Db3iZZ7uB6eDC1UL7HihUOkDZ
gJ3ds4Hm/oq6T8PrYU2Ca8m7AmtNiIqgc5LNvdx4ZhHXZgrgpRsWm6B+rppDJr/ryiHo8zWY10JO
e6K5QyYfqpMgwZo3/8aQXRoTRUR6r7NDSNoPp5CC6IOdodBCmPS/3J1wLOA8nmCdYG+YTa1Ky0qJ
hdDNG98m6qevU0W2C+DZTdNptHugOkNuC/nfuvwuj2lkBRCz0FSGBvPEXHt8T8ZmXh2rS5DrRRc2
XvqzdUYZrCxDHy2oZr3Rkq0kPnSg5yUrF9jkm6+sKMjEwIBEwH53OeUe8gFKMiiR29Z7QWE1aF3t
Ibg3xq/b/mr6OzM7gKugTxKQaWjlzovpsgr4b02ExI2bwurB9oeEj9rswlOlbEMZzQ9qZN22uLB+
oLCG+AUIrQEVFOd+Q4LgR9wDaS+zu3o/OGuqMkub88LAzANXPBq8rIGB/DweMkv+BjVORRHvUdMy
n9cpNJcnNPGSQU0DyfbZpyozhAC1CnsqWhn4Kxpqs3EP9Zbby7ZQTkFiGiwO8O0gIUJ/1+WOkNK0
knkZpe4LtwEQqy2dRiA0bo8llY54U4/0sQWq/D6DzkCW2fULlN73T9vbo5iMzLfL70HMXpwBAE5+
22AQIHux1bGH3tzHbQsLqznRCWFjIDadenIup9nJjS51HG27Uo+Le9yFIQhzywd/ZRcuTGSir0Os
AnIMaCRMw/gVm1WZlxRDjolUbfqii7XhSFW11m+xFIFdWJlNpjUlNVDrCaFk3rXtXjl6IeRa07dE
Og35mzJuAAWmfC0Wuy7+oZ3p19xmd2JTqVUwFgH6LlisQ2T8Lx8fIjC++M8Sx3tot9rKvuBEEOFC
HhlpD+Qh5qFHlYcm1B/RiQnQfQORjSh+HPr3CoK2ckOL4GHtPX61R+AQYQgdLBMNI/jwLz9eq8tJ
mWt55oZDBEWhBEwf/gY9NiFLYnllo1w54pmt2SdUwVTbQ/o4cyWuW1FrgkvKSXm7Cb3easTP25v/
alfCGILoKS1pomnDnLmSPNMHrofAB7VwVn770Vb867aF66LgZGICPqAFH7n+eamykJKolaQWOEUA
KwLUhNq3N8ljEXH8e/lwENY241VY+n+kXdeO48qS/CIC9Oa16OTVMmyp+4VoS+89v36DvdgdieKK
wF3MMYMzOJ0sl5WVGRkBhAOOFyAW4FUGPH20Vlya+V4Q8inK33BYy1qjgAcHGlwkktmrjYZg+PkI
H5/+I4ujFUMdXmwDikstNPusPx3imbXqqT++UZO+09VDRb4XavClzYLPJ1ZvSPrhUgMrysCLeb8t
E8/2At/xMguvG+1dWdsU+L6Jw2ofpan42vdcveHh2GGgAFPISCwDDIfHxr09x0tE2W6bzOLNBMVu
EDcLroqm7vSnnckoP8SWI0ujl7sfKUgzSrBUed+hqJ0qmpy6OW6PueEM03vjkgWfYuN6MBIRvlNj
fiEqxJJt7fB8f8yZGV9hIhWwuc2AAEmHVqrjIxGt6AE409+Es+cZz409BiPDzKHfDkUGGQ7r71a/
GRTiRCHA8ciw/cV3+d2I3pViVy0/avMEXa9a/w/MDVTzNCRCeJDTjgYnQpqxTIG7tIB7lcja+8gS
o+C1C0i6To4mgv59Jk59zGthgLAEf8IikIRjuV812ubTwnOa3EJ1rSNgnUtDgwaB515C1gqNsvwZ
um6JJtlgmD6V1DH86eciyse88+gbRjun9qIeT8Ayt8CwUDlbaMCmESldVU0BFGgF7fkkT3m02xGP
5jiVpNrOlDa3csNZhOtwbg2n3Mjtzx95TLpwZS4Ri9zKvCXONdG2hpwRunhrA23BvUjnfG6TDiH3
XVQ3mr+RxxSKIGATp8qtWNkKollfKRa7x48Omb1SCsBmyVwqcHbbjGIUX0qFoOSwbbhky1BaHwF+
ekHrZGT4XylL+HqfRBWJIJcZAxhIGCpQuTdAZYTZI/MQLWHwABOjBwNJG0TWozu3bAIgEKmosBjn
GLVaCH4DCWT0tlo2C7859Ppcjf0RMY9bkB6IIwDKxtn/y6Xd+ATE8B1oR+zCavMrSNRZK7wISElG
A0zd38lE2sbrpiH9SjY4JIqe796JeAbNsfBH4Mni0R06Ois0XXN+qCiFlVZXH1wgmlifopTI/Iyd
iStDpEEICiU6RDQPbD8A+0Uyk0Sl5fvHnluANTjfYiOBi7Odqc78kU2Ntu8f7z4AhqjOyON7FzmR
rKKQO7doHWxnxidwRpLhrDzrvPWhmEM+ViyyLyr4ZklsOvtYVfXjKf9ZXzOiBaSZGfhU/IHPQS6K
Bp4SHn90fvusUwS7EUtQOqhuZFBGlOnxxltL7S9WdhGSyuyVdVAuhX7BQggQ+XZK43fyb3jNgxln
8piOxF67/ZjR0XZ6z6+bXC5xqYIlYv3Z6DVgrqQ3QNFFUPEg0N4EVbYuEfR0aeu51M2EL4PWIvYA
Ak30utKjEIUpUrGm0q6ycpGCeoDCgV8o5WdHOVwy4x0ApCNexQPSEAHe/SWUNxFnV9Rgps8Js6BY
8HcuPVOpSRHpPhiaF9ANkSTi9DrfmBnA1KBvQMtI/SE3Fxd0S/y6AhG2+/b8rD2ye4CmAf1d7KD1
Ofx7dFXgMe9XUsS2IEAk4tGm9M6sc537CjRpEaKPzTFB39ClapNtelZrEp3h9iGIEemFFGtNsAYY
vDI7RkuLbxssTDqYsP1Et/vvgO1nLvI/ovL7Obz/1tEcRmGQBIxDt1aB5l2c01J7R9VgQA706N/0
9HO8TneCegpVRBLfzyfqkX9jNFGjbYosoycnWd/iyfoeqttOR84SjNHa55A8PW8V8n7xyNuHYDKq
pe4uHzP2H5HYsI92cWT1UEjH82uUlKIUvo3lTGgRpjUhCaCoFgF+GOTonXUMRxOg32nj14zZYUrH
U35rdXQ6Ik4pZV5QWqtsd52A+CwEM5OyiNDU+Xx+ucdzeD++UZTGCj3PewXGZ0TE2GvvnQpeM71H
q1gJ+IWubpCl/mSRwY5MRc0JWM7RM7xW4a3JXJ76sRdlNNfDt95cf6D2acWMsVswvccb7sKDb71f
HEOYcuGPMrXEhnO+0Q2vHVA20PRZVtTHG/9+MkanEhqhHBSL8AFO9s2AixgyefwmqHjwFr8FfjoA
P0Nn7tafPF/o+YcjBPYcjKjDV90Mm/KchKUZCsMmzJfhnl7el9RXufQNkaQfH5wENKy9t3ccCU3w
61LApz3fA4+ooGHeweeEdOQgWTDe44LjKWwvO50F811IthCEPQcrhxx/+G/zuAxPJnoFBZX95Hff
i181V+eK8o+dW8MXAJoERoqBxGbMk0GBLpS3o6izXtfX/dZbf3JGttujVOWRY7o2TXOnnzqyWn0U
y521CiF/BNDvYU4fdVjeh1N38xWj5WfCkk1sNsQ8sGqdX0D4QpLKmzlxUwcOywmWh0EFGLjw+9UG
9CCVQLHUWV6v24Wkh4yiP1/PxwBrqKX/szA60nlhJ6KbZ+Aei8CPA1kxjsPBDUyHkTQB2gViNyc4
JzzGjvcmRyeX6fxWATtkB0Kw1+0WxYKErLvD9bp9d9X9OdueccVr4Ik+tmTZk6W9dMiZWy8j1SRE
162EIZa7wm1HlJfFyScrPd6hOdb6jdVv7fnkTHlWjkOPB1oy0R46zhDy1FCgjXDYGlBaN8LB799T
XvcieWaZJ+2AvxBvB8BloW9+v8y+3fd+NJypFLnwIfUpI7iiRQAoyt/nI5ratUNhHS00AHqBK+ze
Umpzad0pQYd+aaUhgoCGQZFtSI0M6P/L0JhUvmgwd+FwSJXozWbXJQ3qmOtzE5Oz9m8sY8Je5HiK
tOL9zpIC6EA6mwgPAya4OOlcrW5m0sYA47oSHAW3aWdVfIsHVoxzGCc9Wo7c5fMRTR33m9V5oOCF
diHVSTBkN3hTKajzJ3MM9lNjgSYdQly4zqGj6H4DVDLLJ3SYd1YNnlImBHjU2UF+5Pk4/sDQY+d4
a2UUCDVS27BZDCtIFUEaHo+T63ZP63vjJV3U5Niuj8dafav1tw+eJR800dCf8fwTJmPB208YuU5g
J2qbz7EBU+0K3iiQCYNOxjD2R1xVJshkuENMNh96op0WwFGE6ozrmFpKpN8VtPGwMvANoyPdsegc
/Nv/VQuQeBITOZihmJheyX8WBs9+EwlAtEl0/BYDLAJgFlxNdF5TZg6h93+s5D8rY4chRKxUhLDi
+YuIvG6TAZ2wXx5BkelZx+bliycgjCMQY9F2iPaGuUQPxox/nBnqH2/KzVClxldoWsZHlIN/VH4E
K3SM5/tlygSKeHj7/Teb8uhcMHWbVZLT4Vyge7uIBcPO5GWmzOHFJ17SKBYC0wNyb6Q10Ch0v2ph
4PNcxdY98C4luGUSoGzRfK4tgy3RNyyUpvOV9JGqi7nmsons5p3hcXVtoNMRhRKGOZK7pvjhBevi
nX7JavDbmBkEwV+Sz+dTOhVaIEikh25NXGp/keTNqtFM7pdcUvRWBBBTF+s8QAF+dcQ7+T3wZ7I3
w7SNHQ7soJcfLag0Hsn30xp3WZwVDdtbMvj/qvBUMamWcoS+Uv5B4dJVlM317Ew+9m5NjlbSL+Mk
iQqux2Nv3YHCFXAhqJ6/c9rZcCwSVaCYJNwcZuhvqz8MFLUhERkK9DSMcwENGwcQrpZ7qw8MJTSy
libg3NQi7uKBz5DeVBXknOZQWhP1BwYhwz+rw1V8s5ROBTl5JbN7qwYzkUjiWgeIWOLVuvplVCV6
8V4YUABEV5tdPN9Dk+t6Y3jkRvOwzmg2hWFWefFWDEvC4I1O3lzOzFcgnHxubCowvR3laBMlkg3a
w3gw5hwayiHCT5qYYXuYw5ZwQ1D9uIiDMuwgISOMqx0BGmudiBN6a7st1LWBLNKiPmcWpZvoYlQ9
g9YsRv3qDP3jEMFFVIvU/PX1an2YuaQmBwy2jUF/Dwd13FvLZDbnNYrSW8jUc7JRLjhXjdXZysrk
It6YGc9rkVS80sFMDF6gfZeRBo4gJooqK68lO3dEJp/I4ImkB6l75GKk4Wq+2axFxXhAlrm0xZDl
ktKPjn7ef75DuPR9/7lcHpcgVzEcahaX/HjjSwCzoWSGHB3KqPLoJZVVVVxVoJ216J61KCFVBW7O
yz0K82EDIt2O4jvqgYMK0f3QEqg0ZXnlNxYiGtzEoqp8MmvcxCTeL3/ixdcFAuHAzw3KiaeFZRN3
8bECTdtB0pzL87MykX+5/5TRLANhkEqhEzTWK0e4Pcg/CGPgAQcIUWQCKb2kl+blDT1yu2J/OmRz
ONVHHNNoJob7/GaRZUqK4i6Aedm6dr/o/Vf3DAEJOugyyVHcfF34vUjedjtwZxP3/RfV+ufjn17t
fysx8oh9wBdiUGIl0u4SlftMmqmVT+zi+/kdeb4S/GGSw2OAqZZrtXE1eLUfuq9Kh7zoUAdbblbq
YvEt68qMy51w9veWR8dVruhGypOwQWBZgHqKxotUUxwtgjxsCCIXCRT/oeky+1x4CeN1lM52Gz+6
x/sPGN2sfSnTfRNgbjlyDXbvKMa42plbLJeE10ydNlbp6gSPOBdlTsRmd3Yfwky3bwNmsLuuEZqB
5ys0zj9H/6LbZKW6+oJ6WaBZ9vk+mkju3xsdPZUiSvIjNoHRRhUqorXa+/azPp2DwzlZLZemoF9C
JK9jQhtvCA5JxQwleDAvzkWmE5fS/YeMHkyd0MSJ9+dbMn04zo3+/l6eFQKdX7ycRPXsa0czXpNo
s3mDkucOPpwAfYC3k/k9swXnTvffFr053axSZUkSY/NTi9cr+C4yxFaiaixtrVy72vFH0je6hC5/
6J5Zq4OiHWZO9+wHDMf/5gOqtu6iyMWqsNtSAxMZojvcH5gEjyxbYqaLF8gDXHR9hRkItwfXnHlB
P97M94sxcm9dJwtRTcG+i/ZCu1nLqcWA2sSOVT+beUc+cs7du9K/3vGbsfqyUrXK4EozPUJJb8vr
+6XOLl90ZrVTWVwk2tymn53ekXMDX31aQS2lsYBKEAxGW7onh9RDXIB35RFwp80m0uC4V+jov3xD
u1M8zvX1T6SR76d45OakwKY8jx1OO0gN1gNQAWgFepVvsNDBGr52PahpvFwulSaDQkLnOjLo2UIX
fZ8SQNSx9IvFzLL/MWjdR4b3HzVyfUEcZU5eDx+1bfQ9co2425H+PJpfBI7Pe4HPd7Db58hA/54N
T+z+7ZGbPdArLhUFg13wJ24jopWbrSGh19bWjsf2uCHUAVsBKDu8S2eO2sxO/3PKN5ZtMOvYAQ3L
HJjaka8yujRZeyUEfYLeSGpWf+5vJ2ATdzM8hrvleZG4UQp7uXbNPrbcBvEgMRsDJboXDPHkGNrM
ok682e5NjqM2UJBSQQiTqWZvbVMwvJW94Pf2upvzm49ZjHtLI7cVRv9zgw29WtttvQGR8X4fa5Hq
EHtjviDlFotkx+knbKP1nBbQ3FKOnFaptEWiDCdKjMyyMG103Ee5GvZLKpi7rSbKUPcjHcVfgWyn
aa7AVmdqvkeuuKIyYqD8hIEujy+S+iWf3hL4Mc36PYDeYD2zbbnBPTycGDBic5AdEgVQjt3fEHIX
Fr4fI0rit+trhdRmphrHYHuUz16jmi4yOoela5Rr7oiqBYQvQRmsxofhslrI/YDZmwVyTkBGMCc3
nzRa/czx5Lz08UndgYcOmLqFKydLqQd+1Da+yA4pupOKt8DMVEwu+43Z0bKjNTDKIg5LAXoqTVRT
+S3yUtXOTEi5PT+8fyiqZ5M+WvUEsn1hreDeEEh3qCHrgjIJgn9W/YzRBYqlx9/M+pxjFyxxqnc7
VkPxF9o5qBOxRv66uXCA8dIgC6rJT16SI7u8VMabvxNWOkiCtAPaBNgttRG7uUka5v7Zl49uPDZ0
2ZbnowbCseyuCmiLYri5+vz0mwxbcQC0Q4VmXBHJ7DjzFHkIm5CRkoaIBdkoG6df0vsdEGno6tDR
w7KIUTxbO5+LbLZ97HEvQMiPVkQJAoLosxrXl/qMLWqIOqJUQoeaX5bLyqZylbajHTSYSExLofZ8
SzBDfHw/sXcWx4WmLK6ZxnfjztIolgQ/vq/60DA/UBo244ypR+96b2oUqnfgqQogCNohVKdNYb9e
y+p6Cy4sxCyuls2cqmErP4wLdVl4mCH/NUbYMXVS5nWLcYF+3MsI+l21mdM0gZ7EeOC8BpioAhrD
Uc7bK9Dt1/UoxIJeY2i6f393FqAl6Mml28sV2amHfk4NasJHATk/aLWB2xUyu+P6k4KaXeuXTo85
rPQGgLHP/bFfiFphAOebLIlq+XpDfn11Lt6buIWBpufRGAGaILQtjPuY7QAvCqoSOsuvVl2jp5II
aqJdUQLSBd5XqfwCYQOJ07mk4uM9cW92FGbWLOuyXgazyJzq+OkUgsyND/Wh5fPd+cilINwbGoWO
fpZLtYtudesVSbZY2yMfEqzP4MlDz5+yLtTPwtx7eqEyyDaG4JXeLzc6u155mgW6YdNKDHFRm6tV
be4y41Sq+GuVGCea0KRD7+0ckGVqe4PiCOmyocsY5CP316dYQn8oFdwe6sWneJ1lluIZQePObPGJ
hwYm5cbM4JZvokuGLzIlb7Dd2FV1yCByZH6FxNT13VCo+j2FuroojcVp8RFoofl8QaZcIfKBcMU8
pMCw3+9Ns1kapREX95ZjO2qp7G0OeDR/TXER2iHlGWMTDweoNrBQA4cIGEgShdHrXbF9VCET1AXi
DbVOQZKHLUDh8XCU1E/U6C4yVtEm1BbZk9ycw0INW2vsq26NjxaTtYs8r0IkeJ1wIb6mIoIdCVle
9reA28ozBCDlLPHElN+/tTlaWYgzK7UTYcDMpkULb7qQJNWjwH+cc6RDNfSSSYfnCzrlQdCABC2a
gdQMT5FRoMM0cVhzIVNb0gUuH5TGiZHxGq9sa8uOlrjTn9ubmNU7c6Ngp8ojKnNaurb4la+hJw6c
m0ykUsWL45p2OcOqMbFb74wNf35zUPiwF8qwwNh4VaKMLtay/JrtS2emTjc5h4gMBiQvSrZoTL63
o9Sl6MtJ2VgtDZVOUQi2cgNpBtfuBL3KcmrZ+BFDeDBYR5WrmALfUXPX+LAzRrsVBwWKCeBXGxC1
o2scCFURSkxKbXktxOxMIR2YLKlVdGGPyWf2yTUk+ny+kuJE5HBncjTqyBOZtLZhkqfNNH+rPinm
k/fU1FvTMWEyzQuIxyzd9o3GMreakG6z+JCCxzY2W2Ub2q9Rty8BpxTAefsTKCX4Xldyq7bdNrGP
PP5vaDdC34zG4gmH7h3UBWJruL0WQagoUz3ZDGOzSklz6lccqpLltw/W3FVMq1l5ccMvUfiKm6NY
qVyzFAqo1duQttFbaemtMr8Gx0mpgthV7DbPp+WRlVAA1QALZ4WmJvT2CSO/UbcVaiQ5SiZ8uu5P
BaNSRsXvg25oqUrcVdWCyFnnZHCzv8Rowb5AiPP5F0xczncfMHIiSDx0IRd7SHs0Gt+R6Ldzf1Gi
jmqzEmd2/kR/AQbLoxMfzSEIuv72yM0J4+i0ZEtcRhabGQJJN7WWbjjN8Pe1kRuxGS7Xsqu6Rr+O
LNvoIWO75VTbiPCEPUnvrZpD0NncUTP3xlQMePdVIycTpi1VMx2+CvSWV8EmW8BmB/gspV8pEPUV
3rpyTTW1ZnzphLsBpw70/EBXDh3nvyzNzWREYiqCTjhsrbgXsUVpNa4QHCGlnKFtz78+X+WJA89B
XB6QWRm975AxuPc5KMDKYdJkrSWVlPda43VKeLG1Z3bzRPlA5hgoUoOzFuBvgDvuzQhK4rK2DJi+
FCaDVqYR2prSuhqomtKa5JLVo7yKKj1UxJpI86AG3jVq2Egq353EfFUU4K7LqUXq6gxnPJ+BqZOG
vjoFYCScNXS4jByQLztMF/RSa/nogmqNPNrwQkoOmfvDggsDxUowCuMtXWg2pWaZ6dAzB23iaQo5
xJsPGB/1yPfgkAEdj17B8GW8N/pVcz4DcvhdoLKyAK8rlOTYt5omUbfGf5nLwU2cdLAADIBpYLHA
5DS639ishj57judUDuw6skV2o22DhbHvCb0X983GeymW/mrxfNonQGgY9Y3V0ZYomx58TiyAS+vS
CIGYIMEuI5yxN87HyPwpyaYxNl+SClhrs1y1W0ud+YCp1/HdB4weBZgLhKf88DrGPcAYoPSptfaD
dQDROs3cq1MzjMI3tNIBe4NY3+ha7RKaEp2ORgSK/jMBhYr2Ne7PfbTolKUkzx22iRsVkuxQbMHr
Af1R4+exiFAhLlqmt9xI5a7VRwAYBZJvL0TUvi6XXa2jPRbUiT+nPMBI56Z1zvrw5zfuS3KpTG4k
WC+zLTg44Tc5NP4QBRJWHQeyeb0CsUuwkFyVPbvZztWf76uJEi2YmQDbhmSNNAg0ju6tMAjEIC07
QKskI9u6DJGdXwAB1i5esqG9cYR9Xy+cknT0jOWJRb4zPB543kjga2rxnvIXLLNyRMLKG4mvScKq
bjLzept4I6KTBlojAKUK0IEc3U1KllaUnONZUXKb+pNXfvP2rMxJjU/A0fEyGtICsgRFXIjf3a9l
hhciUyq4HTjy2qmNLlz9b/G33TAG2O5VwcjIe2/UGq32G9lsPhhjezYBbejV9AO3dLap9c0b2hxW
urnZ6B/dktF5yDYtL726eVutfg8znmxqBXgJZPyQewZz0FjTTIpruvETtrPC9AC6SiXTlACdNiUE
ZxA0P99nE2UhSIncGBvtsxxNrbTkwdh6uxc/Qg106xaRjuXiyzR1dEWDQJIC5zp7aWYd9sTr5870
aKfVClcBgsl0FmtmCIs88mmsv1+3gwpg+KqYqw9qKcx4sClveWdztOGaIo3tUoDNiGSvErn6yy2z
S1/9Gfcx9VjngcCG7DsokwBUGtkJ+bKg+hrTmiABFmuJKuLNAUppeokHbIH4yzZKXb5GWranltLL
t3AG7cV5Ts5nohSG1b35jNGdWNu+3bkNPgOE8Qx4fHclJpdd9Ved31NW/YleyxbNe+B8XZ4Y9BMK
M9tr2D2jhxgg6PglosUCdAOjJebtIsEs4OR1yU/h7wr5+Hz7/oFpHw3gccGiO/sRgdr7PYqpbdFa
gHO810tO6zf8q7wCdl8EnCDUUC4wcz1YZrkmmdYJpRFF+x1EAkCuRr3UaGAsoR7UIXUyd4qnh/7v
y0b3Mp7AGR21ZWt5El2sA0eQd4Icnp6Pf5i/J8P/w3bf3FJlo5Qck+YwYrNvLOtUr1mM6BJdS/H2
uaXJ4aDdDVD3QRJ6nFt1OjQuVBkm2vXdUyaj156bu/DnTAx+8WYwnFAItW9XrfVadWoEAQgs6T41
/jBBm2iJ9kORU99WJ9Son49t8rQKN4MbrxXbUj3zZ/nKrrYGhz6zxDx6JgJ3LdP0Nxb7Y/GrLENU
VeYya5NL+M/2OF0uxpxcZ1XdWrUoLBpoVyqftNjrz0c4dc/eDFAaRW50SbXgJ8JmdJKf0tak9sJ4
hu9G2n9gBi0nSMJjpzwoybUFCHxqrm2tNHVUufx0OKNOTwWe3s/tTD12EC/8MzTaKlEfgEeF7VpL
Zgo9itGtLdg5wQ5KSIzGbRfA4cBDMs1nfzlfUlMw79U1ylO2wBuZ1C4dln9V2mhmBw9WH07jzVeN
thEnAAyv0FjKHkXMM1vIgeGGOYCSJfAnrpsFh67mP3NK5maghBNvbUwHqh7oIUTfpjCcrJuTE0Ea
xBYodEUXaXloWE/PskPXvwoxu4aG90zMNgGLR3UHrQYsXsBoDx0notuYwqs/Q17WLgCW8TQxJ7EC
xDgpIKLXf/MlWvtW4aUEkwvoOtpfMVJ7DsyHM/nMybt8IMYY6me4Y8cnRxBqBcI1QAFnv5FztRle
Czk9qbc+9yHxht9CRAeqOr1yndl8Q7g4XuaBxGwoqsk86nf3s+26bE3btUMD7EGrCdLEW2qXkujF
vrgzOZSpXCpoLJE3g4otioRjioi4a2snZqPe0pgLA1KTT7NCsTsmxaWa8YETwRhuUAjxoEgoIE4e
BSxcIPa5HaOW4S/LSm21Agi4tiPhce5lA+Lox/kDehodrwJYGHgk2u/nrwoKvgxSBP0KFEu2Stvb
ol6USAYboDdmZBJmJeuqWW/zrRGyEvWZtbx97ZK2pkxajluROMPDkAQujoSacK4AGtlapJKflnPL
4FzFEDZEj4TMO4R2AH5XEx4a80dJdAqAjvIMeQgvTNJwI5eSJ+piyiuJnkTI3n4HYWDTBtTkKBkJ
VjnxVJkX6E7L+ZqO960bCYPkGDqW9aGlNDbiCkhWwnIlSBcUiEJwxAm6ztPaxvHFZdM3yoGL6pDb
J1LShmu+S1hnm7teTmmiS9kciRg2pc0+QR1lDWIF1t9HcSnkVymR6uSl9r1cWbYl0JJmXoRciqtd
9IAR7ZuQN5Q25BjIknddvmIj0R5qCKwtblmGztCc0tgcY8Rh4ZzhA932FHVeWGxdQXAlNR8YoUku
ZCCcTXLPxytP4UF6roi8V74EUZP6Rg/EWGVGiSLnGt+nHVozugjqd55NBWDiYUO60gWb5dwFk8ut
B1qnjA6shA/r+EsQIiDZidsjS/YZsSkLLbPATih3h/oAnx7EqFH4hdSCmP8gZZWLnrIu5yjClmyW
6GEhhR2mPm+9XpWbKIneYzBWibqHhEHxVcqsk3/xRRU5YK/qCypeVAmvNCuHogT/FYw2rq+76IIN
z0ngs0FG8gKddFA0iHxxV9eS4FmQX3DQxoYaEJrolaBNUe/JawVJeceppEGWW4yZo5M0Va+F+H1W
kkyo8M9UiaEarkDDV29Sp3bWRY7EyG/oMF7YrIo6FNwdVVWi8IYfkwIeEUlN/V5yZVlCvi5WzmEf
dh1pIWbI6lkVhYlmZyBk1lnMNL5I8aV2V+aU6+pV57Oi6SSh528qVnGhE8bydiBskKChvLWd23S8
pUIkxEw4EBk/FB3ma67nK4pEdZ20euclsaPTiV1kkVrkiRCocoZ+YNBfFXGXnx2oG3I+lFOUJj6l
aSr1m1jKIDgSsm1IqTyF9qgFFwcsp4sSJokhKZIVjYZvKZ1lCX3VGGzdcczoFZVz0TpL6BiT5zal
ALVURDUMWt/KQG4JmiUVitRFE2XLKGqY7AUMBKEEeG+Xdd3C9qiCPglyC8hMr4i5/O40kuR/9kme
CqbTUWKBwofo1Xpth0qnsqxXuwYjOgGHpeJafteLYEnC2aiyFeN2IkgrUraizbDIwxiMLRmjfFFx
BEEE2qkcQeuh9/ajIMXjGlCxdNy9m6cutWPymAn0MHKyUqdkr00MxmPpNCc1TYW95qAZRf5t4pjS
QdfSX1pQ+zhQPWran+eXzERXJtR4B5oRtPGy8CejbGqYeVHSluhUQqKnIratyysg/cJTuKkX/ZXK
zOJVXooas45kVdwW0NAw21aTUFxyTLlYlegwT/VX18CTzj/MXRYTgQ4AKyDrgWicJDPC8Oc38YaT
tID5eDVt2ZmYq02dIbvMBOCnwBQStrWhg9mD+s9rqWwmkJ2qZkAgEnyvArgiQSvO3ptW+iyIG6ah
8Q4h7KGXj22B/uLuU1rlgakwhser7W9rNqmKVHy5886uNxN3TF1fg1AeklZgmH7gEOLZLA8CPOqs
UAgbra+jjrAZ2nJTu57rFmcmnkSQiEFFAxGAwKIl6H60tADXCMgl/fe8RZoKMMT34pqSVWo+328T
aMtByPWfpWHUN0taVGAB5eiIRmKkBo0NqC7I8LtKbzVnIZoQYFRRSyQoZ3k1WQFoJpjgwqjOnfb7
/EsmV/j2S0aRiBdKsVgK+BLk8IeP2KLJy3xB11OhbVY+utdm0m1TSZK7oY+SJGmJwx5z/21wYEvW
6pogDzaMr9YdVVWhfziTF3mUQcCK3g5ydIL8wmE5p8LCAl72+anszJWjqSDLnE2yDX5iFKzeGRq9
SbxGqqoWbhkdL4bWr1ODX6qRVm+1uVB1aquizqewOJfguRh3PAp+lMo1sKtWQhxPfXdzPb/0xwB1
apsMHVqV9u3POMkpNyQyAGrwKLGgzDFauNC3EzYvWtoyBEpljlSvrg7snKrZnJHRSokI9oUshJFw
CQHEjYJToaKkr2gz237iDQfCnX+DGS1UKFFFyzLwqRAiSS7hGySOX33l4O6BDAQdxRqCHLhZQ18v
Zd2VCD93CqY2iijhtkE6XkHdduQAmkTBBd41jIVmmNImAaQ1QTkWGvJ1Z6nBXDvC1G6RkRwFGSge
AMKYpFzMMllubL6zqIRZJsWaiWjj+YROZbbRhv/PxGhAmSRGQk9xndWf7AAsYR/vBvoHl/ka9L5H
CLkQZQsht5jsUJw8IAj8nrE/3ETjk3drf+THkoCSIeqGIcqWkKPvRns/e3piyppnBs1qaPiCc1lQ
8C22LnzPtbrNTfDobNBM20ShDKxgGrY7WUwWFYXX+vMhDiN4NsLR0ShSHMsml5DAdwzwyUJOaimn
mVHY2fk/MIQSkQiKQjQxjwVqhdwV+J7zgQRzh/K2Uv4mvcHzy+dWuKkVw8MemWogOIZ2+Ps70Au9
NkpkG/hKjuAeYK6des2v2hU4SzAWRSqDzqXmzVN1PSUQmO3WJ6t4Uedc9rAvx7N6+xWjlcsCKfJz
nwLpTXpwhS0lrps56p6phbs1MVq40GOA5weHOMBKCQmkDqigjuQVuAW5uWTRkFl8GA2qbkAhg/Aa
YJD7OS09jk2g7zvkFYRrtGDWwOT7n9ESVKIhwJqfM0s4kZuBysj/mnvICWWN7ELLFSQfeEoBuw1w
Rquhz3OZqMjmbsBholtv9v7yhYANijenQ0Vm5ZzmvmGUbG0iz4n43kUFtdtmEoiL0gMtaw5qEg16
O4Xiw6t0KphVK5+6QPD8pZElgiAC4Cn3M833dYC8XdJbXgk/4yvr2rdwIiXPAqqRKMK2jd9r+ZwF
n0Dwk8z1fts21RT7x4ugDKH8Pl+JydTVH1cuB85nQGRHhymP+hjQ9AEc6xhUSSBzzZgAoMiEETQ5
M59bm9jQwOHi3gLKDKMf0yrFCmNTUGqgrViUI4Oj5FdB9oyYrnzNp7vIeG5twrciSQbhW8TLiIrH
Em1cPqTsa9CedL7wX6Rd15Lj2JX8FcW8QwtvNiRF7IWlK5LFQrkXBMvBe4+v30TJNInCEquW5kWt
1vDg+mPyZOZaUvmuDqT9y20jc74/kpoAHAFCD3LH7/akC4+cq2o5oD0QnkQUKKlQwKuzO6bG9FWA
8wgPwoDW7YqgVFPpkQsSPqXQUlnWxEVGm7lsO0qYcOzwUEN8d9pFAKCsG4YMEr7xnfjojiiTei0V
m9QIhhUYCNAnTLWqsg0L0i+BgOdKMyOVDm4PVPBFlPiud7UURZEY5DVtN+65Y09p9ORXPF4Awg/n
2IdeWnvwynDthfyp8ptVQDlmPjIzP9eAtsWVKvtWjv6Y6px7qSa4X8IAPNBSf+3MwwEHFJgwjkHq
FA0d1x85DGLEhjwwE/xu9wxo5usGHkf33hmIhCN4wSn4Qe8AfoJ6OXo7Hxc2ysx9c2l9mk/tXcj3
IZsz2F25ru9bicTSE00ZHXf0S7TYFkuqkzNEQ5B2wZIIyE0jP/EjK53KTdMwIgoAHemlQO1cRXd8
R+/DOxo5Ht7bARW4ph9iVmeBhV8Y7sz7CAYOYEUQa4xkTpOLJRBpv/YqauRXKvXnztDS3owoHbTN
wCk0aATUbxuca2i5Mjh5kIc+GTpZcGm7y4HqBLq2atW0wVUWat1bHQ5EjtQCyMaseXddM8vuKGZP
cZqIyFk0W94sfB2JPb5TVHepFjNz54vo7EEKGkzdo+r39caDtAlVUTGo95AOf5VBI3Auw4Wi1qwJ
YAjgSwOJBNmwaxNF5QRK0eAAxoRSyGApdvcY2QtTPBNkIW/4y8hkTaGYWlci0nXo+is0Fgyn/jo2
8WSLqmYMRrZNVsLWaEUVGhnYUJWJKyA/eWt6k+x8Yym7Nb+/oQWODjtoFYAt7HrIqKg3rCtltO1K
/HtQ+zpbroo21KnoC8K4YmsE1GftG9AfIskiQmUmDhNx37FggUZp7QdkQkqTLuCGnLbbjiJd/ewT
uqZVWiRhBLj0QJB0Il7CGKk3ECp7jILD7bWYK++JPOhI0b2FIiqeuevR19EQy4mHtXCCUy0+Z0jW
m/Wj7KqeB5EG/sShLMSXNGQ5zdKDkINW1XsOXEq3P2O8Mid+I5CcCEahk0Kjg2i8ci9ePzg6mehH
Im2zIuHoQ/5YKJq/Kj2Nh+xpv4DcHvfwT2PIZHL8SOY35TGT5HLgW2TwbUYGTB/niOORIF+IsMc9
fMvI5JHo85ztggZGlNLsxEcwzjN415vn2/M253dh4v41lumDGTZ5yfIUhf3TS6qkvFTNYxxsPO8o
C7uo0xv4YMzqts3Z6Rt9PA7qoSj9T0aWdhKD5LjH2BDbU+4ad+Hnv8VIfszcr9+fDqkKc/QR0Clr
c64r9qSkef9I01LGGi4tRgnx3SHpSRIkw5lpi/hEQUqBJ6jNJLkWIEOA6oOC/D3hXUh7G22fRXog
OCD6bBVkdvSkDpVtBx47vGABA9/YqWrEygOUWgVCyzm0sjMHbJN63FLhRxdH9auHWnxLumLAi4Bk
5eASuYvlc9X3A+Bebh8GxC9bJjEZoWkrNUP4Ci59CikWNcliYU838E30mIv4x5RJZF7rQRoLUm3B
r1Iz6wfPCMQBVL2OkFPPRVt0nXF7yea3ycWcTu64skljBSVXpHuqEoktyQKnE/Kdg9p7ED+4bWwu
FYP09b82yHfgfXGY6Zbrc6oJGLvYMppRQkwiWg2Gb8mfBqtW++Eewst3/VYGLZq3qR8CdEYsfMGc
j3T5BeOte/EFNc2jtzcftyh9kCko7KIUtRe4bR7p2XBA9a3LLDmRtagw6PyZFxWtERONd469Z4QV
OBXkgxItdXPPvXqXHzXGGRcf5aUCip0iboSo1HHx0IMaOU/sIsJo7gW/NDN5wfuyQvE2gxlwlQfc
VvL0RjE55DDjcuGkznrrgK3yY8sN6OCmcZgyjErCDBZaIALEtFAv2KAdA9oEMS7UAFBaestbHmGt
aB0c2zcIvuZjLWMxvT6TdcCG+/Udk5kNMy9J0ZLO2HGjVYcKipUbeZsMREdN+en21ppL5Y/oRpRO
RmLKH3qLtBd1dZ8mjE1DxtVEfyTToBqmKUf3ee28l/sMUhYna8HoXMRxaXSyps6Qx30vpoztreCV
lSQRxykuAEbR5H1jF5kRLYlnzL5fHNQ5pBFI/QOrzbqeA+XgjEE+lV2niVaXOustvPqzJ+LCxsT3
cN2sjDMGNiBlSh/FRKcTO0VYS/qlzrTZNwtyPnitEK+hUen67GHNEqFEF6gtR6YTvQnihk4XvIrx
2fvxbMncKAAL5/kHBrhKh5brEC7aaarnkC1A75O7zURCH4Ru5S8xeC5Zm0xd77l1xKWwVjhmB1z7
3hkTbCHavLOFnN7sfXIxrnERL64teqhCl21gSY60Ci6wd8gDvWne0HF4e5fP7QbA+CS4wyNQaIo5
ZYve9Sq4Tbb/FbrgQqx8IPpeUhok4OLvvIeXtiaDSpFzbZO6YO1hT8OZUHxCMe8cWreUVE33xTpb
ytfNbcBLg+N6XsyiWPuC1CswGKK3IkgsTniOPm/P39yWuDAxTYbKAygmOAcmajC36sP2tdkkjzKj
eQv5j9mA6dLQxJnIWpCpCS4MCTmogFxZ9YZHB6TzxXnAmoF/vONP9Sn3atL54ur2IGc9mUvjk0hB
7lK3idKEtT0FalwaFg9S4gzqK0dgU5YURReHOnEkHDAglQ2LoZaFEVVqGq3c7ECV62zrp/cD3alR
Zfi1VS5KxM7vl5HZAqQa0IkY//5iv/Aln8dsVLJ2DO3GMbujyeD85K0i23cPkSEkgIm5upxpQCGJ
xrAIuZ1Lekoc6ESgnf4tAHRtny1TysEZRSKuUovqlIAwQutUQefSNROYtLgt+VXHa8pB8RcCp7m6
DOhmfpmeHBWK7YuqQsBqC+9GaAnGsMLxLLbQRQJ/owH5+kTN1RCERCvpyFvgAorW7IalCYt/KJMy
+e2gAjdZmbd33tyD+OuzgEO9npFAgKAGyh7QPYD4HhL7aC64bWDu/KKDBDhqYE1HwMm1AZfKs85p
C8ZukVk1M09rM4JGdvcBSdcFB3mu3wytZmgWHLMwaJOa3H99CnIAl+/gi2rMm6OBVXWN2uRxFDP6
9weFxwN1X7BmiNKU+LHriyh0W4axgWlqw8ZylFTr2FJvm1AripwAfgjakAWjs8l0tMIIHGquNPND
5yNzJLrpMxnBNzjuB6AQe708CI8OYLt6eNqkmyXffg6dLKI8ANl71NNRSxx3z8V5bTiuGXrgBEfy
8GK7a81IIrmhuhp/f3tCZx1QFJpBFoxYlkbu/9pS3hUhwOUOA5Xj15b6pKRV636I5SrRM7MIVNbT
aFovCtV/CdpNziw80nOb9NL6ZJwUX/aKk47WxU2dmvw5d59CeVW4ewFZ4cUu45lrCJ1xSAuhyxvZ
3ynJfeeX+KveZ8EKFw4qC000heTDM5foaOAAAh15Ir3YJaEVv5e5fuIjHTy3AIJbwgrykZ37lbgj
AfbL7TWY+apRtBiNMSiGAPk7eQDLATRP6djKpiCKH3IfxO1LBf25E3plY/LO1X3ciGwCG1TJGy0V
GzzFb8XSbmurK3aBu+sozStkNUtbI833TPEff8Hk7YPaB1sPIRAVaY+CV2MWAyL1ktc7eGcMtakc
d9PkQN07FSnbzuCVeJWXC+i72ZkGxQJYBSQeschku4GHp+zqju7tnmteO0dSqSBYWMwZYmZIUF/Y
mLjSspRmUj5gpnuzN4Ott/JWpf4KgTv8Y1aku0dyafXNPr0+1WQpAzxXb4B5lDEBi/k+WdfnGcBg
SJV3gG5AL+nNRcMepYJt0QpVE5AReyRqAo2A5ZnHJeWvmQft0vC0ztdXQACJChArNQTnxTupPrfJ
cyQuFBSWrEzOipwOadsU2EVV7MeqkteHMpatIUDKja4p4/bB/D8mE7B1RgHWCIJt15OZef+czFqt
tN1unxil6esDuSeYTbCX1ytwYR0/ltgr57YpAj/g3dB9Pyo6X5sNOlrowdQFxIq4Dt17FrrKtwf2
fdFNokvERP+yMHXuGa4LCmS1UJQlba/KO8jxogdy/4DNCTnlR2Wn7Dq1Iu+x2mHfgj9eY/VuBfp2
lFU+nwi1rkxBZVRk11WKI+1S/n6OGOHq+ybLTEWV4CY+vg8wTuQXkfWLjMBIzXTnHJxR6ku/AxFc
aBRmbEQ60rforaOMRIXTcXum5l7iqy+ZbIFYbhUAagY00bgWr4KU4xUNubvhrg9+Z7NdrsnkghSl
gkGvOerAMYZcjpOOIcsrT2sI4F5g9wafNrzEdgMymAUP59sZvLUfxh154W+EuE1iRfy2/fowwDb4
lYi3igncDoJF78jhvTYyvSGV9bl9AmsXQSdlokY7Vys3i/iz2ecKBRyGGQv3IB+cfA/PlxzneMPY
aV2gDcNKj7LWFnc8d4oZRgM4o5ZJCA7L1cJqz2R6obH2y+7EG4IETi1XEeyyJgQUn8tPRyFo8bW0
/9DOeM1dzHfjt1zrhrATksqg15owgNmwJR8LZuZuSwmcBSA0lFDHnzKSNdDvYHOxpWFGeN9DPM+E
WB4daMMj2sAg+uzcLURbs8fl0uJkYAM6pjimhcU8OyQC2l54tY2QTkQzfrP1dopw5yzh0eZieBke
HRodWPSro+x4PZkUzYs53wFku2s0pP5efcgTrhSR1OhX0RdmdG6DXNqaRDo+8sIyG/YI22qye25l
NOdLw07TFxXDZ4j/EW1gRKyMU8DAW7kelez1jpK3DND7tKzWZi5tFZxCZh2vTHI/yuUapaF+JTsZ
lB7mccM9PPJ3j4qWlrgKl1Z1PG7T6wFCNKBRAScbQEHTYLUchoThMepd8OweJZVZq5U5yvd+4fAv
bFpuJkOIgf8yNrn7WylyWrcYl3MzGG+vxmtttqa8NrB17+8VtSHR5vDwqT/p51x9KszOjlQr0hXN
PS3Hm3PwfhnfQo/q1rIgTDESbSeHkUKhFlA1fLLpw1grlEjGmg9oO0TPxlpga09Thi7d05Q7Urz0
0iZMxPTRFxN6JaA0Zwb0IN01qT+2m2WtiRYraV/iP8SvXWXhBpt1WWQZxD3osRXgt0xuMGrwvWyg
nDGvoDmmRBMeosK0Flga3kZldUzfvigNOhWrmsjqEtplbulkBbAHVHCA9pjC+EEfIHttigx8OegD
88YxDz1leCQT+oUHa8nQuGEv7k85iDnPQbLfbiT7la8z1W+OGSY0W6KUnnXnL4c0mc9A5FIMCWkU
KSFQCoQ/UqP0qxcvnkwENPFBJJOEB3mTqRRFPqzHhftm7uSN3LtjzQQ8qNPljNFV6EYxzGeFq0bS
TuA++QDk3b6P/rqvb/JkdNo1OSqOpMzWjKuH/PBw+yNm9xTyA2PbLTD3aBO/nu0qyZxIDivGTlxz
lD5Qzk+lYVZQmgFVqvtyt14fpRfcOsySVhMz84CBPx20UcCk4jqcesJyTHHSUAA8WK9DAsHustWH
HvMNPh3ryB1qsuDuzS03dKEkpF3GSUd77vVQu1COeH+c7w2HXumOPBVfo2YSFB0ISiGJqmj5JlG5
1aNl3Z7k0aefXLEKknQINEbSO7RrXRvOO9w/XMEChNoaSvKau+9Vu40groPODS7QwIOyEAOMI7ll
cHKEBDZBwyQSbXbwzqQ7iSk0UV4C+80cUwTaDA3CTDQ040K6HlTMgvMrzWEjbnZ9ow+qPwDxusBf
MIc5urIy2Z68mJaZ58PKUKrueu8fQ4vWwWP3ziouJIFEC2+iFbePdKYvbJe5zOCYSUCKDrhpFs/E
9QB90eN9pcFtKycQ4pBPCrNNYz1GE2hC8q7WCion3SeopHtKjUp7SUJxZui4HMD1NHZOwWudcjf4
Gc/EzVCxwI6yR+l9hGKEuslId/Sz4xMLKIRSd/ThcHuvzkjCXJudrOvAe1QCllbWToqj2LsamwBU
t1MMubWKhshgyc8kQ9HwCbF3Fu5p5DkEjd82j0oI4tgF7+TnHYGPYdGWjvGjkD4VVmvctgwRy7Jw
/1Y+8TYLhdiZWOT69ycHBSl0ro1qiLYBLklEacX7norUoioMm6Q48SKk4sqdEmh5v0qHXdUs7bGf
B/Xa/mSykYTomngcH9uT9Kk7lMKDE2pOfB865+EcinupVaWPFCwzwK/eXugZ1/ra9uRoZVLfcLmA
sUcROsCNpswIlR66p7y0CuCkdb5cKiWMDvT1tQSLPBB6qFwAwzhty6vZqg8FEHvZXFhFQGvSTSwR
qY7Qmiu1In8KHZY+1aXfaHkzDILaJp4ANfsCnC6Ez2lAC5tY4Hqjy2V/M8RhloHuue3ewqHtzykd
Dx+p5Oaxfnuifl501189CQsGkCOwigiEUMF7oMkULQ647dDbCF2pBnK0YG1mR6AdZsTtjljPHxwi
DFNlcoo2PNsXnvh8JQcPcW3cHtDP5whCglBHBFZ6ZA6ZttjVkdxySd+MGBjIW5WR2uflivJCTcoe
uUhro1hN06UUyE9nB+kugFdHknI0/ExVWiWlVuqa5wESCYsAPDzRuWs8asF1nPEpYIVFTQXMKKDz
+44/LnzHpOVj1/E91hZLwPujdVkQn9/VHuQhIsdomjwgZTFocm348XMRmXV8jEGdJwTvS+xNM8UX
fArHCaBoREYa7SDXz4dbhrUYNjFrO7vsAeR5mqCDUznblJouk0FPeMIt+HIzJWiYHBHf6IfDozFN
CVCe3Ne0gFJdf0wJqJwhxshrzF2n3oWa8Bv+G7LQaPUfOfYZ8P5MzgWCJkny2wggAkgK6IAxZh/0
mVVjFfwcDJSFSf0s4n+8b58C8/YGnoncUI3EzAJxBHo3NKBfz63fi5RDwfmwvZSgjgUqQstZVRsJ
LHaQqav09We+AuzeRui4um165gq7tDwVy0LDbxy5bMbZTBOqVGbSYO9rAd3UB1DKLTHiLI2Tnbgg
FDu0KUVhnPRXpuV3nLZy17GKPmNnX+g8Gg8dJBArM/RIvlRPmz1KF3P8HThcHKVKHvjYCWE7O3QV
qc1EczccujlV2tNVCrQsG8yvGj/9RsrnanGn3nIFD74OJRiWMi0882q0F7qtoNIPcDCiJbn6uVcQ
eSXI5iA1iDZEabKVkgrJNVnpgFDpNl2jNgr5cAUjUzRgo1vvPJRLkJi5C/7C4JRzlB0YBfr0DZ5d
APjBzMKCukUTtyBPENbt9uw8rSPEIEvR+5LVyU5Corur8g5WwW1GJ2pZg+X8t0YGQhIR4RwEzqdX
PNWydRUGHPA27GNF8SuOGbQK5JECa+cckalVTMuvTPJVOmBvMtjAohyrLReegHG9Jj6GgBZHQDzx
ijJg5L6+GiIvTDPaTzi7VbtV9FavXAPzueQ7jZWBG1ami5iBsgmtprAyKubxr51Wm8xr/pyuUMZf
SuDPxK147xG4jgQK4Feehuh9hWcmAh0ghqTFFljU2ETtIDb23r7L7zZLFIaIG3Y37NFK7hkcGM7v
k6Vob+beu/qG0Um6uA26chDCVMA3hGi/UVTfP3BrB0Khb4vMvzNx1/VwJ++KH9GBVI/DBUG3+GG6
Jnki3PorhdptuVSMmjkWIys4/z21Yzr2elhU0TtBN9raCfrH4i6Z/3XEcKI4AhW/QdEXk1azopsq
XMqBeDx5YFUjtkAdWWq0oacv2Cba7adpLpjBYH6ZGz/nwlwRSjKAuOMakcIov1oTwGo8h/S+3p5q
qwl+6xDwI54b+BkagNlre4LM5FmY1BwUUALSrhtOZ+Vd8OYfQQ5E+ENT3NPDtkwWtbhm9yJUpNBW
iaZm0I5e260hd8O0YcvaGkg5B4QqgXrnkc5uT0gcHZfwOjMgszFHhVcAUumgNucnMWIlh3XvVRmA
JbGe0VqoqE7taxEdoYcx1N1I1tBgjDnYZplP2iwlHndkJDhgXqs3vc1EG29YRyDJLlOrAggk24Ys
dDVOLaPyhSq+chAQ6zW6+YhQR1lSIpohzcHXo8qgjGVuZLknk+VlQE23Qs3ajyBmI421CtXGonE5
IsID921yz260UkK+GFRNt/fjDHPQtenJQQ7aXAhjF29Of2QhZl9oleYcG00hgk+4J7rQ9Rfk3lTe
Jy8v5l2zgzbdEmXCnEs8BgIsKmTom0NocL1XOhdNXQqL550jkIp0U9VhQOyLftBj+xux/JWpyUyL
jg+c8ABTj5r2zK9zl4QUYXY0HDTL4hfQLjMalJhcZBWVUUkN8dTEGrJvkluEeFqF5/JMP0qbTmse
uLtQf5BUc8uAnAgke8fCPp042y6gQ/mUWFuooq9PR8ic3l7pmSzN1bdMFlrqei5Baz3g2Gg0BdmX
IfBYbn4pYzF37kFjChIHYOegHjapVDVCLoW9PHB2JdwHCokT09U7uIaJ7of27RHNed4gvPxla/Iw
9FTHOmDvw9WtoTlGOUGB/c23Kb03tskZ0vZrK1O/1AWrc7m3K6uTG7VBtaMMWpazxxIAWGq3zlpc
Nw8QNjjo220BHcvzMKieJajlx+0Bzz1VYEpCVkAEWQIgtdfnxHeqZKhDEZGGrDaNS9pT0L7cNjG3
S0D4gIQmC+iL8B0wXz5Pgw/GvBKDi3qAchWw8tbbIF57CynDmZ6yMWwBTQvy0mOWabIb2cqVpZjC
UFq0k/WP7hNahw8lqD4ai0DB/B0bFCHxO1RAKf2NK4nXm8zCbIpz03n5DRMvtBR4D7SPMmenAqgt
CRuWkWAm3KA8KbmX21WY9qBYFKRP0VHEWktrB93iPOVJu84d0Auo5E0V61Xbg0Axj/KeI0IIF4OI
WUi/sTEPYE7aoKhE8pwqBZVzwQqJPhInQd8tE0TIU7lC8h6JfBwZohNLekHVbwNaTu56r86gtl0M
9Qvw+PVqYLo612KFEmyJLcUHMONGBzYtGqQsKjbLVVDN5qnKJSLn6iUQTS7+u9e/BKlUIFfKZJlF
8TEcs0pSADj3AnkXClxkZZE0WF4muh+sgJqvWvMC2PuTKmHIEDfVWk5YahVlIIUkEZNJjZqxUZ2g
XT6iWz0p0IZJQCUA6HTiFWc6aguaiG1bOyoadcO3GFNVklGrrfkdr+bX0kHM5PoktH6Dxk4ob9jB
Qy4D5CycFLBysimhVt7G0RXXcL2FhNysy3tpc3rbyGLZJyi52t5WVL3TPtDcI2My4IWI9MgUFg7i
TM0PJwQVZDRQ47T/6BiQ2yhRgsTB7tS9rdYYO8jh5AAmpeRZ2INb75xmYCTVxEhVqdTUFl6L+dGK
yG2ipjLSd0wOh8D7Ti92MW/zjdZQxyE9ho88GoUKQq+wpyQOVFjlru7u+iVs3PjL07CN+2V5+oK4
KRtng+DztvLMZmpIuMJk023amGVzWHAHZm8A+BZggsadKkwhHugJBc9tl/AIuJ+Vflc3AA0sVC/m
b7oLG/z1Vo2znvUFGjYKY7cBuQjYqDzt/tMx3G0DYaG1dfqypNWjvBj/zg4OkEmeAaYasdP49xdX
OcUNVM+4A29vfJi5/UyMjsuPNbr47YnHViN1LHHjb/e2vrY9AABv//6sSzjiPf/58RPPSRK6AFQ4
MCAHlmN6ABY+pw1KejzKeVJGBu6Y1iJR0m1bLTht397mrbFNnqYc1LBxlsN0qu92r3sDaC3S5sD7
gMdyu81Xd3drlmgnKSCQaL897Flv/HLYk1PXuUEWuB7Nj20Hu/7rFfEI4XU0CK3uo42ZfT29xA93
axsIkqOFHMJvHfpfsz5FpVJMRnNtgKE3z8x2PwYAjgaB0n5/qoB+NIOFXTR7ySBgg9+P8BQg+8lU
dyDOZhgfV2oItOMOshGCVun9wxo8Ox/OElPonGd6aWwyt0rXBu7QC0gj8Hq4ltTo3mJebq/fDPoO
3igwGqCVAt8qeDSvz1zShG7l1BGPVIWRbWhDtY4f1pJS8myuCSE98hWQ8xJYeuqB4lzIgoQb0i9U
58t4y0ni4F14Uzb71Uuje/eg/L5TwcVsN3aonW6Pcc5DBNBvJNCCki2+4HqIkVTHHMTaeDsQ3/L+
3KcPMXXuWf22lRlALGbywsxkjBTHJZFYcri9nsdb01ObQwDEVE7eHqDmjfPAE7KljjJpt2qliiFo
UX0owVBQiAErXI2Kw+0Pmt09wIYAncoAUTF9DzOPzWm2l3ibfqX2UWuK9SplNXRQiAu1/XlDIoTT
FISNWN7r+ZVYcF2nsifYlSaLBvdGO1aS6E1oZUskbxw3c4uD1gHM26PuHjThrk1RrktlcQxTqV5C
6Ig6DcbAqdHqdQc5p+yEpt1Pd0xORYQ5Rl86VDkeQNIaH9CV7GsgjbRvT/FcNQP1ZvAgSRxSw+Bm
u/4eJ6YUxvWwtbRdq+6KbUpQ1leLp2gTb4W1J0JzfOnEzghQYxdf2Jw8z7LgeFQVwSYcDWQ/QL9F
XvHGnAxsM2K+k61e5apujeS+R+1xYcBzC4CmI8BXgHYCfHZyXZQVPzId4L6lTlmkGFz0LHv3HGiC
ukQH71nQZSB8N+F+UdjdS0n42Tf20vrkjeX9Zkh5uR+HvtOKg/Ik0Wj9JXKgfoFX0VoY67iZps8q
vAJxxAkjPz7N0A2y0zGUL/J2jHaYagUNy0JNPEkLgwZ94bLWBVrlvd82OvuWXxqd+EC13ydlBvcW
Pvvjs7MDlIvs9iVZfbaHw+Ep3W459U61LPVx6bqYcZDAGQB8APx38KyJk1Mc5oETiGUs2OwXSEpa
pHk1cNV0S/Kw4/dPJvXKzOTEpLwbhRXUD5BtGTJzCGTMKeUHau+gAnF7LueyLYB2w5MFjSCYjqch
uwtFQ2FocsFGLpKMXLz35sFUC+KN+o2bhaMxHrurgeFxgzWcCwio4JGZvDLhQOdtJLitnciRq3k1
Bla3Xr3wyvxMvI5mIJEHUYnxOZ32o7XIxAuFKzd2tw/vGI2z4h3S4p+g6zJ9Vdg9VTqvlZrSHBeG
p/w4DRPDk7Mn+EKQgNGmtV3xzik21KlacfHK9wygWpvqLLEfca96qrhF001qhJ7xppwjXodedKS8
sCXII7X4HrrUu9zu61XoP4GfImLVaOuZhUPKBt0ZpVbCbdbdh3SfRmqzVWwmeJJj1dMgQllE+y4z
hVwtfdCBWdlJzA8FU5ECDWoUCazkDN3CY6kYLos4l7cytPmufYBAg23MaC2rxWqIGiWkg1wiyHrL
AY7CVpBP7cbu/V0uxASNQSi2V9QT2EyQF+B1b8e/BeVia/t4lH5slYs1HB/UizhHcXwUo2WpsQU0
9D9CRpWrQLS9ZUDmh4+RjgKll56+pF3345n+XkDUpBgUwkHvOX03Qq9vpHEBGcPbS8hVOdBsXbgz
l2xMbq8mRXEfuhatveFNdL9lG3bpTM9vw1+jmDxAoJDt5dzFMYMMgpbsIS7WPIbYIiTfOOeF++PH
XTWZscmWb/s8ERpmtEXQLCikFhfpwvHOIRlh1NxoN4x6Uv5tUa/RKCAwiIHhvIFL/3pzxL2YlxUd
wmhV1kbtRBHpmbDT03ZVxEAcdRVUcD16ibHqJy702y78V/S4AprKTyY2ToMYSqBYuiB4pQf0q7Ho
hrlLfGbEE5c04cA42Znih89us096X8gaBCsIXx9uT/qPXMrkMyZzDtxkn9BJ0I7V/sSgUAYvMGRH
91HPyfextKRj/V0t/XEYUcT557gnhzEQ0oHvKsw3nxuVRwQFWhR+sCp4rXpPBSINkKZIQfmmigdI
x8erULLSd+azgcIaQmyd/mCAIkyfbs/C4mpMQr/S8+tUgsAPtl4aWWF9LzCq9+ZmD4oaQ1doVT+3
/jbElECbS9RCauP397c/4Wdkj5WQwM4AVw+SMCiuXm9EyIBB8CgTWrsUN76IHPEhOSicWkGJPHsR
nIR0lpCQaJULUO1Ay0hAlHvGf+o4o4emFpo/0fwiIJfbEi4wuXYn8ithEWczd5WO7+BIYAknfJr9
71Ed49lExEcWRFwHHRZQPCb8SqxMtzMjfx0Kr6VyELjT7dn5mQiAUVAgjEwZnARJuMkCcYgqS0qE
wqGHi9u/L4dOHToQm+f+IeBeO5EGpc+6YA0G2uwUFLRE5bWoF5Cv01AATY5QvpDRqwetUxrh7WTv
hpQjlUKNJqtn3nzGDpEDIr8gsDRTMzb9WgVSrbdCA20gO+ceyCpN3CWAkgjf/9yekPF6uDhGPz5l
Mh8UIGVA8w+0TQPWzoUtCek7gLmdeGHM0xhgaoiZ3I8cKBiakIKhAgyHPvPROQc5zwi47XShEIwq
VuMNV0McvXrt68S4PcrJ7fTD+MTJc/2h4dOSpu0qfUjPTnwa6LXfWD6jMZUhUgvJtclr+sPaxCVn
aEquqB7LG6KYIz74bQtBplqLi30MjbHbI1uc18lxh8oV3aUC2jCTFa27pZHTVgJhPhDuBGqF298S
9G6RXuN7tabbBngLECswIrhSvgP+C1eI8YteGlisJsqhjWxC+McIQKcNHRKgL5m3JYab2VGOlEa4
KiDpBJjn9aVWBzRIUQHFtwNeFyJVqKxgpXBW3h/gRHrRV6mYBV5cxnlfmN65tUSOmUbaEGw0wO9e
Gx7CXII2MtrPuNpzHsW6b82ORUUNemks4WKvf+39Jn6EVmewYmipt2KqRxtelL7EQ/EVMnFrlhKf
HiNg4fZDygK3RAvnrA9S6/aXzh1kFMLRycSxIq9Msc5dTHtp5OBD/dKo8Rp6jJlqnJyot81M02Xf
m3v0NIAgEUes1MQdbRqnbFHOACFooaFOpAYHsHQe4qOoBx+tWUFAgdIFfSsZ/kowWy1e0UaOUhnI
TY+hpqwghwF/3TeoJQdzPMLTHXn5XdMdkjKsw3H4Lon9FOPIaoyq9PUOaR3XfZVahDFcogp/t/pf
791/u5/p4e+/X/7tL/jzO/QRCx9EcpM//u1/6rIqzpF/Tv5E6uLzXP8p/frTqTpXfln57+Vfxh/7
17/8t+s/4rf+YUs7V+erP+jQA6j6Y/1Z9PefZR1V31+Brxr/n//fv/zT5/evPPTZ51//eE/rpBp/
zYWa3x//+KvVx1//GKtR/3X58//4u7tzjH9Nrzw/zXw44X//sX/+G5/nsvrrH7z0ZzhhaAOF0usY
Q0s4QO3n+Dcc+2dFARgb3QXAKSIxgRVJ0qLy/voHw/8ZOqVguxgxVEjQjK90mdbjX/0vc2fSHDeS
ROm/MjZ3tCGw4zBzyI2bREmkpCrpApNKKgQQgS0isP76+UCqrUusmZL1bWRllcZkMgHE4uH+/Lm/
8F+7kt2OFfKLOEygtf37zn6ajv9Mz/9ox+ZtV7XO/q//iSLpT8tiF18LcxToKLODqoXxeLF/a70u
vkvwL0oluvR2akz8NuhplxsdJOqQt6Z2JWivbrsE5Uk/lH56mtTmfbLGGHswdRSY3wdp4Ga1eVIi
OJpOY2DuqlTXn8I5py5YIidaoZVsquTka5OpsyDTnd24ocaRMWNHwCabWkRX9ZYWn9K4L96id070
EyCX0J+8eB3QGgpE8831rfqsGoXqiFXWlFe1FttjNQRQwiqDO3NUreon6vf6lNhzmWHXDaF7W5Qa
Rb04KePlygdn6I58SUz2f5h7dapdb+6C3JXxbU3jYX3QpW/iK6IkzIWt6rm/GWoPHWSNFCb1paot
yxvTuZwgLTLocmBcSnUb+kPuv2mj1aMXR5wO5UXBMFgOG6wqe0xSQxqZ/j6mmYLDvNDr4U3duY0+
7HPmIxmK3M9KEW1SJ/V8mJ0z9twnmy/7U5umCHHGSDgm8yGl/Hw5DUtNicK4jqrcSIB1pX0/QXmI
t5uqi6XNvgZ+tSzjXbt4zh/fTamVujgOkyfr/H6c/cTOD4GH4vNwbKzsxuZmmZaY4nYqsaNm2B62
BMHP8TjxUL0GwmgNbO8prOYcNnRXioPfmjy9qA5v+pyIToHXJkPY3/UomLm7atTqs/CGjlTBksoh
ezuvkj7d2yLX8eDnpp0eS81+OUfQV7tDjGZX+9ANQ6heh9ZZdZXqaZ6Poa53idc22+RJDJREHTKT
F8mBdGoXn+jpkAY3m6MALzkWau7TYzcPeXW9xsF4Y9txsafRFflGY8iOOil4EsF8jiipTy8U60Ws
qnLyw9tglX73ultnVGyXqmrf521jxWERyr0tp4m/FFjO9LCpFBTK06ml5HfLUMywizjZmV7eh4Sv
esUM1W+qWLX9dU77DLR1w2r5HQHO2SfcyuZ93SbFVF0Sf6mXm8l2RXCskhHad5bZYT7P9bQGV0tM
0xdGpqLydkF9qj3NsVmCz4HnBnXKqtZmhy6cxuEOKj5M1TVrIM9yupe9eSdykz7ANJmr62XybUxb
r6IocEOMTzGvZ2q/uQpkNceXirXeX5T2OnjfQETBTZHriY5bNfzl+nW8pnamAXdVRMnvvig50o9h
IuvgXLsok79Pakrdm1UnTl+52unos9tKH1ZnrGPPu1Qu91Bac4vqijfbMs3h65jNP93LgaqjY4c8
LwEnzcaX41DK5K0/TG2O2uRWnMdJRfIYJI25F2oY7r1BzNFRTCJ7N2zDqK/10k/0Ie+sdyfzdJuO
cxd6/aFSYx8dh6US3TGGAvQuKGMtzr4nV8RySoUSQOpDsjynW5E9jtkaX+dLToOvUVTzdl7RnH1X
Ip16xVWb5WDzTVCXE0ny3XSNtNQ8jhFyqX4zVjdpNHT0hVUZlaX1PHbjFXVW/de4rNf8XBUzuYPN
z2vKXmovv81GEZanljVClWiRPsi6kskZa0oEOgkrzTHq1BQfyjRWgItx52g402Xlh7qb1i+WmnB1
zpqmJAFeWbFchqhgLxhVaU6zHFEbtJqyr8smhujU+YP/OXGeL06DKLKbSMb5cpxDoW6Lws+q4yBw
xw60Gg3bg4OvNB4LK7Pg3OVFQE8JNc1IMSfSv91K07Nw/LD5M/VafWecISPd6kHe+FtTyO43RWOO
xyTe7cgq8uk7OYc0vq1CK9ShrIv+fSXX6L5HSHk5JxP8GiSyBFLAi6jXe4ShOQyC0Sf0zyD1ZFcS
Q0fvgikx7zbTNMUhkw5ZdBMaW104yeT2SmHz3rYqVXjwtOJI0bKYJlqM61x8SjyHUJWIxvWdifsS
/uFaFhEeTh+M2ZvVYycPB62LcjhQD1ZSWJbY3HXHnhghRvVVhUyBaWzSn33dRJx0WTLnv8EEWHq6
2WO8Dmng7cCqy/ZaqhXOynQc5rzRh0ga6ShuTpJ3VZ1XLrxEiabUiIZCG7iBrf3fjKc9d5usdYWa
IwrN2XHOs4bWuG0kvgW+8dpznErb3qI1V0NKgxNEG9LWkLeI4Ivpo0Rf5Vtr/Q0ijsnH9ICUsBtp
aqlgJF7CRZvk2CDgdNerjTq9ucmgXrdKha+HoJWKjq591E1nb0hQzB4qE44fkI8eH4uNwkewQD28
ZQvwrLi2K5pIxptumqrgsWll0/2GVLWaDuUiEWsXthnVuQ7KfLxL6GYXtPCUYTD/2coqzW5YG/2G
KHdM7rtf9LTf5AoB95Dnsm2P4P/6Y6rsag/TKMfyvSdjr7/30SQaQKb9mtENuq7pTqqIaz86u82o
7FiP2dBVp0ZvtX/ppSuDs836BUnmuvf8k60x08cGSl9y0HNaewe/L4w7d9KJ9bj5en2rGDwoDp1X
lQevcALC2pRLdVae0l/43PoxnVz+sNbexhrRy/p+9qf0frY6A/mYhwE4YkYbs12WNLzd5iAjWjdz
/qdn6608KTW297k/V7DgIoc0c9Fn6Bjk22+5K6LP3Or0qfbM9rpSZTcdUlP173Qizftw6hE/KMNF
jZcm4nikr0W+S7ytBrXqFpVm7lp2eXJYMjomHWRu6d1qQz/BlQm7mQ6yednZg4YoJs9zs2yviEMW
dxRtU15zoqK1Q1N5dUmqoWyuZBK525ZHQQ1aKfPgxcs8okDtd69yFRiIblkMgp/RaGoqi8AilN7X
D1nd22+ztfGDUkVDraTf02VjzepiQJ10wPdzaLFfaVim7ji1c3u1NfOc3uzsupEZ6YEUqyVu2osf
6u5D7NNW2DOlQarGzv03pCGoX04k+tN4aGOAQynDPzCwC0dxFEtFHwHlEJ7OCvNGpn0LCEcabDmy
TqiPFnnh9fSnHedr1xa0xJsFIj5r2Ac4nFnv/5EMEoo5DadMfjCoaCM2AQhRH5ohad9vfhm2d0tT
1umhbjJ8nrbtXHgYE5PYq5xaUeJoMyWffKEsFeZhl7SvJBuUouqcrmioUoxGHhonIqobfSXaExpg
JdS81DUbLcTt9GkMovr3OhQDX0tkjNHbEqWONALP7IGN1IwQ/ETpjmO6ed/MmFX+oY6aipZVERvm
YKq1INvU2jI6JG7NPuzXn892KSTVcTocnE9jlLZwKUIbNNnkxBjGvSedJ3NsXDiI666cl+ai+i15
sxShDE4uWKAvyXpBdUx2jfd6TGnxcuXhDVZXSb7hm/dkVu2pRMrmemmLzdJYqcloB2qK7NI03vyA
AKktr9YYZ9HDYkeM2MEFW6iPLU0Yv3c8kv84L3Y89XpY2o9dJDadH4qIjhFXEx3D4abmgCUPgiRP
+t7YKK9OSafsq6LTE10bnevfeU7kDY83G0jButXhVZVn4Dnr5hkscpV2HlF9MvfV8nqYg15TbtUW
OICrYsu7A2f2Fl9UNuTvzJZnb0rTskYqOS4PRWKpQ+nCXiyHFn0o/+DjRoqTF3RIixzoVEcmr3AN
3sIQoYQAgTcfL+XUr8j56Kq/a5UnkDWRu0Bg0sBOPdRdX34hJltZHqvucE2yQl8Fy6xAtVuBnl4P
4dE9g13/Vbj9uvrDdLb70/0cSf8co//vN/339tGZ79/d6y/9y0/+FJH//xGCP7EU/t8x+Ie2ct+/
PaEK3+1fA/Gnv3uOxDl5/0UFSAi7FL31HDE8IKLnUBye2L8AzSiSgi4G/zQjSP8RiqfiXyG7izQB
5W57iP4jDhfZv6DnUccBNYiGRHTX/2/i8Kcw+z/ozH5F1jZNycO9W1T4N+UktD5MS5VW/D0TqObk
56CPek8f/X6qto9Yz57SXs/E8PKH1a7kcIKFgxq+ceF/LVsTtR5Z30Wlt7mM15GqK68drne/xL7W
cdN79MtQS4x7qly9dCfGStfhsUQ1SnxPl24dH7RcUv0F1lVf/BFCLEvuS86KPuQQrwh5jlEfm+aN
FL6bqW3WsVGA03PcNK9Eug7cctk0Yr0LGhJqnIZTx9/8BVb5AV78Faz4GaqgaAftRKrJAe+o12e4
XiBrqWgQrEtk9r2Yu7Yerl0T6ehaR5M16fVmS1dxxlW9rv7UflEFxS8w8hcY6140BJwLEZbuQ8wU
N/MC6qzDzEIRr77VQoXojroOOBTXKA+8ob6YhVZt7oQTWNL4wou8rW/fEhmuNjiKaEvm8NYlsrV7
2m0Ijbin8QcSU78Yo59RTtqkAjLBXqILz1MNW/riHhdZeYE0ofct8czkB6dyS8t0uOgscqF/aI1L
ks8q9gt381/NzX5dmkjTEouSyjyDRPrz2PQot2CAw+xbubLmiGn8XtvfJVFKS3VMXY3Vm7aQDqFN
KTsaaz0bvp9gxr8ujZ/zF/tjp3tfJSgxUZzR4XEflr/A7WU8VZ6/yPCbl2pq4Y/g/Un8hY3kAbhu
YFH3lSc68TpUwzo+4gT6m6TisAKB+K/vBI7DLtGbQTqiWuBFGocAptD16ptvUTKz5S4r+o5CXWIz
j3R45hSIEhJmDMFAgjNNk8+dv0702p6qzu/nX8zKjun+xarQxByomypGNHXoyfS3klOXVH69qrb4
AwgEes1VN/RNsZ69ggOMnswZrQV/SWTYAcOfrwkEzi7Ze97tIOaLAcDXreO8d95XWRkKi64XJ/cN
0SydtB3UoTraomPV2DWgCT8N9BiIuPLl+NiAnayQpoRpYR/IxrSnAcwreGgmAI+v/7xef05b0FqF
FqARB3csyJawW17YknEuMuMP2/J1IaZlEfij8pkff5nDGLlAE04QAQP6ObBpHOACL1Vfjr+YH8Da
nweLgg6qEfHSKT6iouXlbWRDYN1qk+5rC2SCDa+xXttMaO67Nb4Lixi7b8vRqC9NHbdYVIPbIOLr
DFCBiGCQWNvd8q+Sv0IdWk930aL6rvmFWXlBOdvHa2/sRe0kVaGQqZN9PP+ywZZwbvu83cKvtggS
rwEBsr0e3w7okvR0HB7QJdNHL20mftetQ9Otp4ymrt7j3PfFjc2Nrksis81f7xo5tK6Ar+QnBa5u
7Hv6IWnycgPvDZEFCY6BV6+ivfW3HMneI7EtcdcvtukLfvje9YY+FbBtfZpDwjl7yQ9nZbbgTVP/
OY27uI6PvZ/FLMWiGPPcHMWWeph2Olg+WU89RvxufDInPZDKDsvNLkyGyziHv95DT5yUv+6hAG+D
NBfkvoAswN+WhVqU3dGV/nNv2EXDObRIUr8OhAzXu9COK8ORF5PePjZyWdf0MEozDxCz/WBOHkrw
Pu/aNFG9faSOjQbkGWRPlskSTY3Or9QY79PT2TBnCcGdiqeH3tRq+7jpRM3op2m9H1oVo88EdURh
vBmS/Nk+Zs0CaeUQxvXKiyVoctmpj21oL0kK2hoc1VJWOBjD0+Vx0Mn2HbJuqfmKDueBO6+8dvcN
XB836stik3boL/lkxPQYhd3mXhmjCgNK05igOXpl0SzXCGrM5ac2a4vo4+RPgkVGZR1+xjS0HS7K
P9uGl1aT0YfERq6QXkS7ItmLwyQs1rYUea8/b6Ihx0DPET/t7WHualRqwnGYMRT/fMWX1ghppghy
Jec2vYiAUl5c0Rqf6vcmnD+F27gvxhkMHvMX2JTOLpcEqmfyuUDNlEW4dw2xJU0KyUCaX+zypyzx
X9fdTpECnyMVRSkDmaEX97HtkLKXJ83HJmobgl/XjbH3vaMGE2skSQKIsynSrno72azE4tCQrSvP
ZeaCXcY3TWdNf52gHO50kSWPS2h0BuY0i2R6cJnngzzGtIe9YxH58gCsU1R03ygSsW926bMOu0ni
XdwUtXL7zp/IgL2hQDYFhQyVCZfp6p8H/qVdIzFPtTsdsII9JgiJCX62ayopZDsPNv0wjaic51At
TIATO1GxNR8inCxk9sS8sGwXRQA9HEr35Nl6Sb8v6XCk/rh4LJZkX9LBUG2Nua76INxN5LBZX1wG
PfW2utrilSrWUzE3u08tQOzZnakY2Eb//EhPXY7+Mok0mKLpLaEJDV0QPRcvyTND2DZbV6PjlDkZ
srdcjxpcdeU82CNs3ad9DPq5cm+FXPYtjq3cTYrpBw4aTwrceIFuAm91g7Lqi87rNLqmedU+DiSp
Opiyw8KnKhnuj7iWxLwX5aUmvPSZmUJ7XDkveNxfPNqLCIBHI4saBfAcMp/qnpfiOqQSRKrHbkXA
dNotlTMDS2vTW9X94fxsByFX1w3bxzRo9/Ox8TrBhCzku8v1vDWJcOUlD70R/pm2SDIfQAlDVh8a
M1iTtvJylhgStv1u3UbM5nUV9DNmzeGRcMHKFT4/EWMJhqIpI4bCuZTChWOsx5otIfOg5qfn8dlN
ofoFe/OFdaJRT4h3hWTq3gcXlZQXe1TMW5TApfTe0w2wwzo8u7eBzBZabBFZyvJXlIYX3P1ovyTM
DsgMey0Mja9fOEt+3eG19kv63o6CFeJWB3XgirOf8YlqIOX4XMxet9hDosOVAddT0eKyYPQYpdks
2r1NE5sV9aUgc4QxYENODwa1MU6AxmPju6XdlTKep60c5pahJPPVslfYRft0kL3ZJ8KrK8FLvtb5
9OCD/HEnsVKcTSpxe5z6z0sOYsjPLhoPvx8CGAm6guAFvYxscAetV/oAwVKuiS4OblQhElmzX9T3
SbBFZj2T/k7AeekokgPbI75UDbe+HsMFmXO8He/OlI0XvS4amYZkC7ql/MOnb8/1XIwRcFDadvpb
VOvNPDRk2c2XeRN6fhNNwl9ovle3edwfB/xHeLMzRPnp3gyyWMghNH4jXoWk9fJTSzpWHGlbNYJV
dUs2oCkj28lEy7Fc1MRmmMCpV31YvLiO6kseiDF6TLRbo/LoL2Kcx6s+n6Uo8N+K0t04meKZHdNN
z9tGWMtS7G8WtaIONNi+Ti5TnpbhKW68ZXs/J11QfRwjXRbQZ10gyAZFebcektLZ/JRXwayO5OLK
6zQI3Wno/Hm7K/LW96/ELCQCxJ7NpH/uySdHH0ASS+V9yFEoXN7DCw7da8+61nvgxEjHb7FJEvNh
S9ElpmFe1wlp3yEWodVVUYFuXPZaGjJKuerCnY5gNjtkX0UD/+qbDPpuWk4slXX4no+O9vxHpWcr
6mtXtEOcnYgDYp1cUQGlkvtcpJ5SV1PSB1bL75JuQY5RXmimYKLXW9hNLOlNGJruvqPPl0v8c9tG
fZ/ejJDhpX7VxosayjNy1W6eXs1xgXLypYiaeYwfijYIh5ukpvdBRu6GcIpUyUTO0NAfF5A/P5Re
lAzuJAsEglbEqKwnq6u5ajht6AgxRxjYqa/G+PfOG5PY3rA4Zq8g04fbIu7HHq8rJ8EXZkvyRtOY
iBf3/KZXwcHNycMT1ZsjxZ+kXbZxyIPptk5MXwbXYvG8lILTOlZjerW0tSDHFUfTfi76sVfxOGUY
c6h8WShPh3hRxzKPyzdQGEjDv60Lr0btgIyaF/Q3tATKs+lNUodxhcwUuDiGKzUOTP9jWhaFt91F
kbaMlLcOmOzXWO1Bxnceqouphoc6VEK/reu5zhA7qzEE5bmr6GFDQ6Aw2G9pnTztB2e/lGs1nPxe
1RC5W+d7cft7UAYt12tqnecfxjIbhqMh9GZkA/JjnCBHkcj9S7h/XBaaROS7Tx9Jy9MfeynaMLnU
ct5HLISnxktnpfMe2ybdTX407T00IAS7jgWwtfgbVy43DZ/rnx9VUhTE8A11yj/OEltwNS0FQWZL
3wvmRfSRDOLfhF72cW4jlFbcyRvJjgTXXqsA1b8PAwHNcDEVVRbpcc7Emg7HivrE0WMGo3EYP7q6
HauW8fLk1l3JcYvE8jqr0/2WK2a63x4TVhZXoPO+GL4W3rIvsMR4+8zHq8d7Om/2oaGbBB/liM2G
mXuYWstlSSI8TZ0xYTh8BXCTvBcvfZc8qjgqYFFHcw4ARM9jiaAfMuBPq4ecQc5XkpDbH65w69Ng
jKwac/zh4+bxFu8/hTaGAOJXxnv8MdTe88f/PcjPnwMpCNTrNOgbbkC0npy+qirpK3NFL7uVhx6C
DYHxQxmEZeU/EoDTWuwQP09Ut02OpUbkPZryphX5WsQHoeS0Jm/Q8iZx+TgFjeYjQQ/LzxyBOQo6
HSp/3Z3esokD3tRp6Q9f8+cR7Hp2EHbt+ZlkUBGjISAGgVtcr2O2R+f+89Q+L4+kUJrxSaKKvyDp
q/eHX5JVsk5LYfbLyEgmvLl2g5/KD5tXRSMpO0+G+/A+L6QN/g93yUPu3wLn1PJ3e00nq8s6ud/6
84DCYt74oUPYNkoR7Y5bVd9sVBZTeVTuIJJ/niHms6fzutyRDzszv9VECexXkZQty8fGeKw8vJlw
dt9YsOz9C4Npf4mmMuNFt/6+HZot3u+/HZOSqotRl7pEpYbSLu9RDqEow2vyvqlwd7DD9rVS1eTg
06sfQ57Xk+F2lipUfAknQMfF675SnPOTGDZkIvHc6mw69YPn2uro27Lg4jEpY0Imp5GYv9EABkA2
TJMcb9Ku3LfzyPnKe9AHkjojD6SCZb0Nc6sX+oxFtEMmuZRHukG23pbAhiIXI59HOJcsK/lvL9b3
pNP4/9rM4HaxPwugogEsX99PypFNw9WpubqQ5HY/JiSfiAKKddvXPmn2BJB4CYcAC5MZqcfsrBuO
2IZaxLbI7Q2kfLMtn/xkqbE3pe46pa5/wMmwa6SpL6OEh9f/sUY2CsPrvpYMx1X4tGeGLtMMmC1m
VWwfQ5l1s6OP5Czn5BoZn/3Rl7y0DFHYL5viiVCPtPEZhpnAykHs2IdPLP2+asCr9iX+jJ9mVs38
tRiD/XldVQW8GBY4nx8q0EfvUOkNXJnWKaoltSppONu8Jptm+ERCkQ+LeoopK3j8AbJsIiZ5eBnb
wRTBTVkMG9+xPUNvBWE5qOEQRwqIshCK0LdpiJ3ao9MAE/Fdo5J9P7lorgDhS5U5TGWYFCtnHoSC
nGEm1tsHb6zCHSqA+6HA4mvdlvy5WTVP+WnGPSu827mAx1jd52G9g5TdiMF6naoiTNy7CBhrLSCH
1x7i9SQWY21PQBcUsR5SQKDkc1SGgpCcwzBn8jcv2niqpG32Y6OJi33MTWAEi+95JGvXgUSHlV+F
0+28xU2RvlPbOHuPBmcaVGHrhzz5jL1lfXlzvzECNX2v92XUtx7Gn/ByR6l0hb+KZ5033dx/TvJV
DuJrtOhE3yfJ0K/FJQo667w/50rUS3HmRAt1DMED/Ns7Zlqk5iOI5Kzce78c6rI8FvEayuVhTvFt
hm/5TpQJPtkiA5q4MmqcmvxIe11kIbeILDbKH5wOC8G+EB0+ZZrG+ShGVnlT58Fx4k0vhd4wk5la
Tj+e5Hkuh74GIIadFa77Yz2ZG62n3f7la7lbE7z/ffNWttk/0T6h90Ud7O/ReNDjE2u57h8sQtCJ
5kzkvuc2KsjdbGXoW66439wq+nPNRt13Zd7sv/mxZPEpsUQU3ey/eobgd3PqlUeDpmqYHkRg/Ozt
KNNyJoVMvxgmet2KPLiZB7oAwZT1th0OtOSJeIlwyyii3nzWd0SbOX0PbrnfuarINH7+caHYQKZ5
HFgq3uNzxNZWsF0VxMR+jN6pZ4OlnoFGer7vYLSnhx2EtCYxUUSpaDN0CNYOyeg9jlXc88xuJos3
3VZBubtxMlq4Rjrp/bbGpw3n0XmddV3EMAxxZYI9zXhq52Vfk2mxBVRawRZtm+Ysa81uvDwPCDjw
bvSgXuwuVmSFV9/JgNqgX4lIvQjowXKwD3vn9r3qlzLjF7Ay5C6cU9UHj7LrEu46LcuF3TB3mFko
yPsO0hPAi4S2Mez3/ovo7ufYbr98sudq6J8Rk9d/Cb+bcem82aZAVc+msQYD5i6IA9hJ/3ypFxkq
dpNPORXXArLi/y97AM2ZGrICV/Lfa8RXS9cdhx4SxJs0J2eFRU7kPqljVTPDXWQipuyHcfzne/kZ
Qoh9WoDzH23r9rJu1nnwM+hVTBQbObbeI0xzzFgVi90ft5ZyFhqT4zr/apz/fkF62AEcoMGMZk6c
v8AslDS+0I1fPMD+4KAoFSf+TboqzNyPnf3PD/ii/GZ/QrBbP6bfeYYaRvQSyFx0HZWt0wnlhU8W
Y5bbDtqvSbjG8WWJbDZd6r7YzLtxDtf61Iztbs9Dg2nw7BZxHv3ijn5e6dwRoVRG13cqAegkRnbw
5zFfc9+b0zUcHvTzpprx69jjy6gK7HqVTRVTICOK3oJTHnI44Fp4cr+Rug+HcTtOA5H9JW7CLuYo
x7SsR0z9wMfZH4W4r9aQePI4P+ez+mcz+88P8XIambgIpil0LSBZOiy/nMZE0uNu8WDwWrVbJthd
zGBv43Z8t3rZGP1C4fT/dr3YZyL3f7BnX4xZSlE0E+yP9z+OvaWUKBL4HZaVYk1blf8VtLYrAWQC
xdpdXoit+jdzEM4FSPRU1Qjz7V4wTvI+G6nS7IvWDvuB8c8DugNn/4FqwWdRdGKh7qQUMsX8/POi
mNdtqcwWq+u09SBHHtOGQuDPiWHD/GoL/v1STF1G2ivbWxBTB/3zpZoiaNaxTMrrZ1dkoj81tmYJ
hoaXf36qH1SMvzwYWCGXohg/eErMU3T189V8n7xMWkl7ZbbAl/YcINzCUI5+FIzdn3ZryaEfO1uC
rdKZtNiIFg9Q3p1o7jitoeCUx071ID+vggjswX/bFHFZdtcrvkHc3RdLpQRVqUVAyumTHYaGMMjU
QdQO52YXqHFHv6PGoTllBpahfhUuoguTt/lzPk8lBCPhm6JtxLC8VqWccigz45RUAkykhqpxTaCR
Vs1Je3XPVPxwUFKPP4PR++xW4KFnHBbJkxl7DjXUjPLu4yybANNNaLi7AfNEnYV33dHQSN+3wcgH
cLGSMb0P6XLJF3jPvk1PcpTd7veZ2CoKLlwjoJlak7dw4XqqacbDvyGPgWMTevCzI/O0VMmszYzv
NmT7IZ4OSNXcEFuoJDijj8IlG0VUMd36ZCso+YYlaomnwPN1rT+EuL15eJ+sLo/6mzrxvR0MsJMB
Z12f47B8Xm04nKQaG2BXEJiULMOhllReFEePepDZbw4DhZBx8DYf8j6dz+WQRPHwPl5zmtu8J9+w
Z7TwAREbu++cJYnwvupBm8sTJCToBBdpBiHqYyNwOv9cCT1tdhsnyxx8FvGyuuwe2Kzo37U5pHpK
EFrr+UTCGA5YrlRVkUs/t93K3J7mJdgMPFEPZAJ69kZdTHZco7WYX6mc4pKNphv1XBFN55khL1pJ
315Fvnbz18Rv1CpPRYTD3R7oHNCY31uQF48aqOeU2w9bhMBfXiavsga7XV9aqZMAGv2znwXwvfuJ
a+v2Q+d5aegnb7BNtSJkMzmMmP5ARUbSCCxZ2aXcBtVOFAYpb8rfY8S77LFvc09fmiou44OkN8Rj
vNKt5LRWc3FVRVN4XfnhdtOYZboGyegeUpMExyWP5X1aOe2DGU/mfcGivo7KGHIwu09+rU2vfy/9
ijYiuSiIRXXorgh2gZTQQbuDKPu5U2zHdu6TV8lc9ac0kpLZ9T1zqdMlOtddNb7Zau38M165O2cr
dF5WbNL8IfvxkUKz/s5EXnnXTNadYwsEDfelvJ66MT/JfM7epb2kp23VV98qS3clLfvysEZte4oR
+rzNtqC5rEVLFrjt44ivztb2GNVtepn5ypuMeOyrWai4gPdQfBtypa/UIvQGE7eOL7L2u8eeojtY
t0A09uCFXfmBeozsi/ZaGOjh2Lyfs6A6+4HzbyM/l9UB3ZDwVQRMdzHOtt9tnRbvAA8r+EouzL8J
Uj3EM6IXD1NQy+rSr613FrZxD3aKABwwBSe7LuNtaM0KX7eZaYaa5oXMfq+mIF9vYCCMf1gIwOLc
jb0jzKmgAB+mMM6+Zy5OmxMaLea2yaEjnCLh6nfLBJk9Jld/F1snhmNBycEXv7b9qwUxpDubiH2F
FvGeQy2n+XbBnX3tp2q6Af32biu103upLNPfUKGl0uP/UHdmy3EjW5b9Ii/DPDw2gBgYnEmRovTi
RkpKzIDDATiGr+8VmdXWdcusu7oeO+0+pFleiREMhPs5Z++9zr5HpFkmfIU/FjUsfwYh1tQp7f1z
HKuevQhSYR/c95Ent2gwQOOY0lh296VeL8GcQ+i2bFU+bNDazxstVUqkp3EvXmQ16qLXQR8dNTu3
fkN0hknvu79sv6xZygfP5utjxhnvcjhYcMWxwYeZv/XuwQun7kFhGf6xqZWazELezrGb13gg6jQs
c1JuYna9T5TpPnGdpjv1DAqIb7TT82p39fNYbFOd1tOUvw3FNnzoVbUOTvEZEIytVZVUvD4U14iZ
G1+8tdhTb42Wp9ghEpd2u6k+KzCnCSJP+05KbEiUMvZzjIhwoxzNwlltyYtXdt7niBX9rmLeb5Ad
vJkfKqdEzoLsSz7ndywN7K943jr+1IKiJiO/T73iV+PwFCxBfeSgD4I0JnZ1nuy+eMKng7djKfSb
03fqZObVPlXKBJ/alW/QH6u3fWj36DQo6NYVqak/G7+QUzGF83ygDNxw+MaQf7U3oNgCPEyswpib
IK7VaaAOtYkTjfFb3E3xl7sq91ulZf9ldrP/mXnAMxP2zr2HseBkcVOQKRymV+pLgpJLZ+6EHuuf
u9V3J7exJc4sxskPxWZ53GUrJ5JVlWxJnPw6OIcIM6kau+pU+7N+w9vl8vqNc7Gtzj1WgTv+YC43
PMXQic/21sSvbav323yshsMacuTSBrflQ+dZ00XP3vLUjVJ/0yyl/OXWhsOBfKd58LaWLw8zrUfb
nebbVYfLTUmQEuv2HHUnGRBJoD3GYcnYI77ZhZZ3UhZEiZyoeIsYnfwY9mj6xoWfn/myhfe7LSY8
TEF5bGLp36Fw24BA2rjJon3rXJ533R33nD1v5LyKp3zt1ZDiDLGOeqmGH2RvvJzmet/vNDGaW4xK
pJ5E23/LYVezNTxv14Mb1tHZRvNLiXh4j5HJXSbzWvwW0sGDdrf53l7G6dau1LpZODPSju5gQpOt
O1i9rpspaWIl7xah8iemLM2D8LbuvSFzzZ/JGfSW9vvYUsFUc1g9EOjGfklwtbzEvXJ+zkLOS9oU
i8XayXB+Kx1jhlPhNK6XxoUd3nqy19ExttouvrRFpDJ0XG9PDHp3FsU7K+eqfYpN0rqye+gFev/t
JoaQ33VgLZO+G2KD0GOv2l5uOlJyj+7qCTjUcanSYNUFWZJY6ZcqBwNwQPLdilsSDaR4hO58TIhS
2uIUmnHcX7ao03NxupYeVhYPa9/0rF9QPfvB4Z1EgW4IDlG5pH47S3PPtKQaU3e2829LuPdb2ltN
cIddT8LFsikRbyca8endL+n+NOeIVpMfXGHfHbais5mCkJ3FK1Seb7u7SaJvZOGseL44HHbWTUTu
bzsNcHt0Vhh4JK9ERmpWdzh5A45dC0LFpPu8eH0tXVwziVN4zXO/2WI/LTSaVWqFg2PdXZcJdamj
mePfk7fclwyD3J71TLYulTOVaWCH9QUgxjpWjw0BsngnnNd21tqSsHHa+urSUo7fPk6TV0VTthER
bhwG7GPP9yFC3kxne3Pag2fPTXFXF6iz4P4Z86b7tELScdsN4Secq/rclYDFDzlC4X1dMibNqrVc
z27u2RGhaasIGYlV2r6pc62QI2c/BOa9oH4HkzM9kLBYw7StyHskoVe7jOKY2b3bSujfJqY0cTWQ
5VPfS9s95KZwCPFQwhWiT9HmsaIRXy6Cl014PQjzYY5YFphykk78H3pLlGv5i0NoiIJDoRr2CeeD
vcaHug3tsDgoB46Hf28LE8xviLmtPFdD5H3mxvzc9yJ/ywv1M4/JHye0Ce0ryaPqIMkKnSwuD4tD
ItDIX+F+22xO86Ddcj6aQpOMGdSukhCbpkra1m9foaoHmdbBlhDB8Thfocv/mnK5H8MeiMaQryyp
q7lXUnsdlyHbuWy8p3gs3NcQA5HOSsOsh+fhmjHCD7f8tntVP6uB3O5hDMP8buy7/nUexik/zGtu
5A1T4xzuZ7vGNxCrBnYWDc2xHqRPF2rZh3gq+luicOLeqVfv1lGIlmS+Ea9j2qLMcaT57OZwPrFQ
w2kSK+QSzqzYDGTI7aB/wD+4TDdKLzKJx8UicVvnVUqsxyj2IbUSDymGSCLTAW/usDHkft2lLn8T
/WqGU4W+lmm+lEuyb7V+4Jbn8i+DusnKivqClyBfuHXK4xzGsEE7VbxXZW7/ZPK2HjHtxKfeittj
qMLqSVSWZjFlUHxYXfvWVDjBchq3Y+jI6ke/OHCYfLfvf7iW1JfZceWaSL1WUVoyHL1I5fCmc4sJ
d0n0kmbXfaxoSy5msctfdeGGP2uZ2x+17S53BuU289XQ37iMjN8Zvjukp9lQrkA3WcN9IIlBsmug
WK4PoffLq6/N8Na111t7dcav3kSiPDRBiRDKMLkPbjq/K/t01OU6oTXtPcPCcKlscuqcI0kA8dG/
b9TofBVFMdUkCHkNSdWERQSZoGU9QBDwTBSb8m/aYHZCSJsYOTW1Vs2uOtVP3xVdW5HWynWtn1y8
i05iES3mLCaiQ5OqxJmYJRsb8Q0c7d3Uc1JuQj36cLq/ZhMprgc6zyM7EnBD9dJ375Du9K3aMJUk
OqekuVvHWX3VzrSW6ciY0RC4bdZf07TxXeFLSZ82K6aYvw2qlUlQ5Myhq4x7YUidY5kq151iHtvo
Hw8LqTy2YTHdehv9WyIoR6askYPwD2Jo8fxau/HfJ6KlP0Jl1rQe3ZFlQGKwoBCE9ivqWhTjCqKG
I9K2FM1poai6cPp1y2EdCmCKwxpTeuLiEP2DWyy2SGd5deJtreWrg1aGhAGOFB6i1CvaovJqQzYr
QEpp67SqKdL04drGsgZwG0qHmtolxfbRjXNXPzq9vYwZXYWsryG0oN9Vqu05b7aTsJyq8x6D2ZUw
HO2hdD8bbKOiS42I1koeEczq1bqviz5gxxfd9uqBZNgLiAhpyIXrb1mBfhU1yYyb29uyzmyyrW+3
SDquBUaBBkw9NYbpkJus2LwJlelZDeVHntden2cLXxVkFNI4bqcTw2KJYDrm1GrdDTFH0f41DuNq
/EOB/6klOzygtb1Ky0F7OSmMUlOX6c0TVgWwWdV8Dp7ALsWaq3lGAzDY3Hn7f2D9hha/x7HqtixW
xep/AJxyitd/hrVCXQWHqYmvo1HHlqu6Jdh4le7xC1x1EL6He/g796S1Bid81Tvft8EmnvpjVkvB
Oo8uYtAl6GxltQRcERzH0/tcMFCI7iYKyvXBqmJr89I5H+ehPu2oW3xaXHlVX3250dyZNvObad46
CFi8PSAVPS4LmBr+6Lby1Z18BbmB/dpF6V6seR62Hh8SGWz+TtfLh6NSIMQcbHoEinEh3TuYuSjd
VcyJuV2DtFPkncopbLdNMYU1TFLLFEvV3CzeIe9Wr2wOasFxA0pCd310t1P6RQcpGmgOyWRkrObE
9obYO4Tb7nondL/2XUVz8yZw10yEmQmfQRXku3PAbdL+tjq206PSWIWuD30wxkVmND4VcCHOgPi4
B/P2t8v+Epe5efJxx56ZA5d3vSXdtHaC+b6yt+uOLbfFrGVihGAlmtcqXkncDpRwIXArtXkQjJe6
O+nJwsW4RmrpCOeY+rfaLVlztEK2TALu0Tmb3H17GUuxrBQIojlQgdIhykr5/kkH3tSyaTlav8Qu
V2KN8CMH+yWqy9rPlrLrfmkLATsZKyL0VrcLQzeiK2KRlBN6PM+FX5vfuVivExcqapby7XWRH8lp
GSmO7WxHmHOcIe5SaXl9f/A2azzbYx/+AEnh2QSVpQO3hYFiCbhlC7fxoY0Ca84cy5+nD6wP2CYS
rXDZpXg6IMZ0s+3gK2K49ZDTeYNcHKjD71cEtzVZ3Do8hHXQXEROnnfEeE24Am+darFuONs8ZhBp
YyQpMRUncgt8MOGai8TFW3eGiTJU6czA7GvHsMCzIePnWVg973NXx8BW69PGh515sSSHW+Gt+CMw
LzE8rFR+JziGx580l0vxHFatvlZdrlOeqWCCi2ZpbfnFEeluJ9d41Uu/uPIem2T+O9c2v/lo2Vfs
atDtk3rfyzVRpbW8Ras/Py26KXgLxNhQh8O25zQNW8IKtQ/DkPFhmMUVwE2boUWZLXhjvi+uR47Q
r0fv3HlVhT1R+6+DzPvj5HTWR6BHO4lDfIiFbnYc+uO+JUSOtgcylU6ZOfNoCHU1HQb5uDSxuckD
jTttBOtBphkMBi83hge2aLrhlAU2G7ssQfaHieUSLMxy4xqOXkHeoUwmFWIvdPNxoCjotvHendV8
lzu2iTLLz9mkjhFCfVvWcMJ1PHW8S9wA4U9PF1GetBTgj4O4Vrxj5EFbu0LmyiSoZYwdpR7KIuNC
r3BeMS552lsmAAAglAoOtcFgl7lWWx72YeXP5D52OmwjrcqMq/5axqI7OHKEojH524+Q08LcrlOn
wTMMJnoZfT3N/DgfjK/A03NxW6e/dxvp3EZFU4fYhOTGji9bxrdCFM7X1pT1ZRVqfMKrV6V4wJxP
UjFzh84Qxlta+mOl2fLtlVs2LxtMDLhJ0ELnoowazl/tNreV7WxwAYPFfxeyUOsDk6sacrrXg5Bt
VGv/KGMcD0mLEeOhx2FiHcLF32gKYodUwyAtvz20dlV8q/1VLyn3JlUd9XlWuHqIrr+34HFxF8bQ
rtPLh6hp3Y8Bl0WemLn54Y5t/6EnGKJF2TF7xFGJUSonHR03+kcuFouNbuMqUkHlca9n4j0jc5ef
XT6LG13xpc50WYeP0zz1l8kfyHrosL5jLhCy6dSK3pkYlyGPQR58KcLkh9WzxhejN+eGAP7kpJWJ
lmu1ZrVYZ8iDJ+E4RufRLbog22NB4dSW8XrqfMc0L6Rly0wz3Mo0jzqMGNcH7sm6uNtu6wu8gYv9
Ucht/YiBQiRqnC2ik359aKNG/oWt2Mo835veIsr9k+1J+6vHgf5h8Uf8RIBOwmglPsjcRPcrIv9J
mYlvXTR/YlCentRsbaBMpt6y+R7sT3Euaioa2wNmue5X1kM0ulkUYk7hT98tg6O/Vww7sgiU3gPE
iw4OfWH3UPQa77UqXI9N1Uz1b5TqbKQwnJa16/7aoGNofagV8yD9xQVVk1VHAyfF9EFH27fqRXtj
7/mPU1UMnPIji2nxJumB/DMmgXWrWtYYKQTH/tHbsNJsp8Uhq+Fkbm+tE9CXGU7XfoORe5veZLku
/i+/A1xzrvqonbxUetqaRBYZ31s0h1eNmwVNC39EFbNdxMow3tk7ZWNkbWWq60Bb6828rUwxAaKs
/tHzuiX6GXTdxKHCusxmbTjH/MLyM+o8fAqZ2II8x9Di4bHCjkwZj6sKHitqEOtLUF6xghaq/2MN
AnxRhqCJUe8wqmWrCxTLMq9xC6lcXk3kPIMDMkjONhJreDZuNNHClO4aaP0OrEmaKkOIjej7iAyV
a/VQVT3wK4BPQRSAFVLuPA5fc70be4N2k6tyA0TkUZKxtrLgZDhLYpJVnDKxvr4TL8ituDkVQGPC
4fss8t3xk1JGNf8NL3wYrLdiGmmYb6ttlE2QrrDfQ3P8L+S5fyUBIv4RoAbETI2JKh1gfPhXca6z
6DmqVcW/rIoUyb+r3k5Q+8hP2m1z3J5LZLo2tVpPO2ES6oYgUtKgo4zp5HZr+Fb9LXT931/Xv6q9
vKwQnZ64aoz+igv8msH/jxHD0t+IJuVl+JuVxNdsU/uP8aOt44YHUfTIZf+FUPmvmvz1JxLjvqKA
yQ4j+f5nVCNDw2iyyEv8af/5ieYfV43rdyAoaNQLb8YEZ6xVEPkoK8TKfz6K/xav4Vvf8r//jGD4
Fybi/xvS4fSnvwIJ/38AKvpX9ML/mebwP7rpU/8CDvkvTMW//9A/KAfiP/8L3SD+/vd/hzWIwPo3
zDweixlJ6P874gG1+ApOFJH/b5ZPotLzQx4kN+Y1/DfIiTbGh6v/4H+r3AELB21smzg7AudKcPh7
tcB/CMWqzaodVUVxlxTzhivVaS8AC+MystsLTnLp2Gs0eola2rY1018qHMvJepKEksVzADMAY2TS
t7rl8pVD3XoQuOrcHcW9W+SKA62J4rkaLuHGIigJHGkF6M1QTBY+dfYGnQamq4Hy/TpyOVXisIth
Xs0Fu3rXFg85h2yOO73TcKs1/vAi1YuYvMd+WnFIKwlxMdljq7DPVaE3/dsaJ0a0G/ih7dfkmWhP
8nyiw6hIjqjD3ObaOcFy2tv+AkiABVnpJEdxbSIUroozLW4LQGXDB15XKWHuhYKPTP7Esc9lVh9n
TN531F5D/cDkfCwvY9koyjQBZ6L/Na40Mt/3fpUvfHhx1i/NHBZZZS9OcS/HPl6+16O/Hewoz/Hm
U1QmJt/i4VCEQqnn2PjqjZ/QfcbxwMZKUUTMaCu3aNPAkUF/9mW4XUZ7d3Oix4FTnCBDsUSYUN90
u7Xw58Zd+n2bbDD5qjsPw/WpdjEKfEwwH2+wb9iHfQy8z3rSebpgcYVZv7lwG0Vr9fGJ1sBKZxK9
78ZQpBxKNLot5I5b8u3ML2siGTsRHOpYzsh4x2iRyMV442UqdP99QQvEJLqJOpOM3G/XeF79VOzh
Ph4XssAZwZjuKPtR4vPOfbmdK0TB/bQKwAjOqy54ft6hN4rqr3GO8isZBEGTsA/n6aMA7ZFn6Lfk
BTA4Os5NgMWs4pN28/hWY2Kov6yZYiSabCezyrY9Q8LLb43jDYSHgvjVzBa8nqrYoF0VXRlmQ1CL
x3nxy2x0WGSBn5udyJuAqhsv9dO+LRrDe120P6MBXt7aOxX4PtapJTtzDcWshL6XrsThhnZXjVAr
hTzW+KNu1mbW351xwO+7BxsELDlYxVtL4fUUBy5LiX21l992NO85FUpP61+drRQyMxAs89z5YZ3u
Tr+Mj2wB5eM8CIdEiTy43cIKjI5Ix3nccoSWyQUbhtwz2Xe2bsWhQNcv7wlIBzwwFV4koD78FbdA
DDSjhULQuiayGOOGYZBookkdwJHwKnVp+vegbzvz2dqNeyTIup/lQklymclS7mnnLNL5wze4vU4S
5IUk/yjuCtl74xljqfF4JnDa4sWp9HsbMhl9WosaxKeWLpcQ0eqxmXZ1QAU0fxa/d7/He9meHcI3
H2bGP5Y6cscZakzf3INdal5j5e2phHZrZzKeCyKCFqPieabsz8J4Hx9rVjvxyRcdeHtnll6X5GjS
a4KuwxCfOYcfH2ISYQMm0S6nY8jBEMIXGN3DPO/ReV8WdTArE2DkT7eO7j1AYNazZc0LTZxPxfWL
FCProtyqUbdRP0RkuIUZ6yO+YFFf2xjWeBd7sZ8xHfQkqqRw5N11zHJvoqh8sZe1/z6YvH+bNmf5
vtVbnFHN+lbGIQGFUjt1kHY5iXI27FzjXlg/fH3AXSIvu1m9E2Ct/Mk0oWOfcnQHduZFeY+krRbG
h5WI7nqCUPdkoANIZVWs70d61+/R0vNPsqipJq5SmDoLGb7tPBBb+BB6ObMeLYPrcNWE9yOY1QEW
VNT1hBeYzSTzFsrUzDuD0GhGOWbRef4QAZxssrr3nOOkROf81N5uCBpDTFAHu+fsSM3IANeYnQp6
7ML9gAyws/gmx5+d+FyL5OdMFd4vAyM8Cet0TRx06zGrts0BjQZE4h5sBhrdusrV/wG/rXraFUCx
TNYB5Du/X23/Gl0y8k7ItX3tg228QwxeX/swro/NKFYXNK9vvxQDPfRVHnvvZDuIv/aWhe7ZCv0X
tiEKdNBx3m77oXC2RmLXqOGXtuzymxpusnKdYVyafpcIkm45sJQ5toanIbj6pLDvjv1xYcC/PIc+
iL6z0y2sEi1L/+feh4VK+RnE8ayciu8YtNVwBp6rMpsGkE+8s4ss8o3wurRmny95Jsdg2E74xpcv
wbSK290FDvyDPHd5AXDCECKWfbimypL9c+CrrU2xaBJsIvn83IObjNJm9r3nOKQhTyK15ZCHu+Vt
kDCaygT9Zf8zjrb/UXAu4fZGKORjbpqTdf0y5TXkxuPI1xMIYlQ4UeJPPCRJNSHikRRQ1kHCcLzP
Z2823HCM0g/GCSeVLf7euYDEmt46M92awCOUGrYdf3Lqv5Cvrz9iarl9nbrKz06tlX0eKUIxqbgz
4k7Mf1N2gpWFDUUDlm6u99H3xsZO4FSWbfwtHmYvIYXCYmqtQw8SmjMF8JnHiKkbL03L9kSko98v
Yegvj1HZR1izMMeo48pIlVc0c8YHnZqK+e8Ge+HkcwvImphhjtRJ+3GeOCIceAZHlOChZeBNStg+
erVtLtE4rg6/KxHkN/kMdj1BO2ytr6W3rXrIupYLGgI8vfORO95+gp4sWAYz5uHySM20cfxV6AD7
xG8LvBo1T4Ul9dO0yoMQ2s+MwCAzxKJntFnZZ2bjJTN5uIXMw7gIu7SEety8xU0br4dBWDNdyyKR
uyryXEefj+xBkIGDyay2IeBNYfJKtSzrjuhOlZMbCvklnLhylxumcMBUbOHRDww9H1Pc5GggcvIj
plxOMeoLME3czMrfbWwn/ur96uxd5+ecHkb1KZ2yeZmxDDb3dGP1EzQN0EOugzx77izMvGCBG+fZ
KZQiFTHHnNw2g7jvDt9zG3mGm/ZN1pv1zQIQiTm88uI3S+88vWHTdC8FA6Gfi2nEj8otY3UvjfGB
I3JUpY1HvDVRbVVFybTvdXmApGCehmVvuYzJ9IRpBF+i/H71Q3yB+fRgKDOCQtRFQvPuZuHM3W20
C5ZRGa197qnBCthHlwv3N39TnOz+WnYvUe8P62klx7mdWSboffQLJG5DXA7Ad6YsoHgH37H2NYsm
d7uBS3tdQc8csSZHj/aRlDFRF6SjvXITl1vup8LI4KTY4lZxXHDxtS/GnfIrWi9al9fd0cvvvSy3
DyAxnJCdWaf5iEADQDNsopDQjYqDZyOGxT+NBaPYt62apDqM/h7z+Kq9QnFy86A5VouO7/iIGd4t
yG5nCKz+8y6U87kyF2Q5j8FdntYz1PbUw8HP6xMzqif+GKwvOFVQCUCJcISXnmeCQwRF16XOrUIM
UcGKJlO3UdzfamtwxXBy932HZjvHi+xPjXJQnkLcpt82RjW/R8ZXIg3XRmTjOEI9bLoi2q8Kp6IE
X6aIUOIk7AtiRF1mtWV1/dF0lapT28GG+0BEhdKkGYuhROON9H3f5IhHHQrdeA+Vsv8EIxRQg/D2
i3SznfzL1CAIn/yuKCQTOGWdtmaSL5qnxz/1fhuqz2FqS7CmLa3yAWOCNbyswF6HZ/JeO4fkvtbC
To0TEVtKZO36b8NONjd1fF3cjn4eRqkJmq09wfVZLcSGFntVEUbLl+yEb1+u/KcO/b1j5Dr3Jn6b
ijgWRzRT586n5CL8X+W43IJd9NXBXkwxZqIaAmzu0wK+N+BKYg1MTljsAMce7rdp4vXSlPNykq6v
QpJaKG5dOqBRwRgY1yrpxB7dDJ1trQlFPdxMP7BKdjDgHW74OIx/B8DL9nksyKwfB1Oqv8oGtkWy
bIH/rb/eqCDfVP5QzbNbghzebexoXuesh8hnOekTcM3QO+YRRJ5L2DnRVzs16MSrL+UlbNqKLfQa
Jgc89zUoU09UxU+36xZxy7XrKq59HY6sZLLcP5oWEQ3Xqeb7gfGbvgkHrF+31i7yT6xIxe1OVvK5
rYQgYNljV4GivJRwgtZr+HTlyu770eFrsWE/Km/AZMTenbNEHRYePG9uhoNE/FZOMbsAqhEWv7wG
MPtvC+gOEHClXXbR9OBmv8dL0H5t1bKdisE0twbzxCVoioJCLc+/wtpHj53G1v+OOjLhEIW4/S7C
PTD8LT27L0g3vPOeLfYFIUCR+VTxsHE2jfCYvbYObcbR/fRmrMmRAAunODxwKrHpJxe6de/tmB0A
x7Bcm+F9cYOx/FbPrimyAGZj/bJevcWXFjJfn6k+p+fD1hfVzc2KLdm6X1aeh4O6CqzYJQfqu4DL
7MNllpefvMDbvnndDohe2WKB8K2jyjw4ayB/4nLoKXOxsUxAYud9y5EmcbJnog+r9c9igTB6W4Pa
GU/tDge+mnxzKrchf5n30HonauC8tZhVblqr3NW7Nwg4CnCffzBCE9EzMZsdW2TkLzzTeG8y/Dmw
iQlAIi0xLCbM3C92Ht3kqDkCFRW0OYDE9nENchIDuotOpS/MQXpFiLxXy3t7leRhZW2/C+KsPJUj
ALEk7AaWSM2zGZPKUMJlfohbLAlo356CHRfpAbKTC1jf99z9NOB12A91sGKuBv5i5YegCuN7at35
B2VowW69oOnP1rBtd9NEFQQnt4U9zN3lhGxIRGRKh4h8fSoZy+CW4zAWRxAWffOduWzb3SviRnu6
jrS857glQ5JEgV99a4HSbcdGede05IK/hWFudZLduN60Iqp/QYKjOZZ5+4rTQloP1RqwKreMAdku
9nCPZbajgVjBaYt2s+AI4yuUn5Hd0LkAIRwf+2Bh1xiOnu7iM6R9WBAD5x891pCLX0XDxWm2sLgF
w29u52bcf8OvDcMDQcL2ocH9eyIjpir2GRpMZ4BJWJRKfm9/6eAhGoMIgmwTxOv0itNexYnD/nAn
Md3eI7sWxfh79/F5Sjc0wWXUfeGlqraGhfYxjN8CpM3XmWg3q6LpXrDqeqgnWBTn/DR73fbps0D+
VSye/Y7ZI09zvYv90MCrPmE8NiU0smKhtB0cijKn2h/GFVJFgtlxS0enHiXVJWsfnaDJqYJ1sMw4
KtfKnERXLI8b09ETBK4yzvCNiyM/cGQ7B2s7DvHO7OBudmZfpqX2OlzwvlMXKU2EnZaVNi7WMzxc
lhpHC6CiFPWHXwk+OCtSEBgI5UfOsz1QxT7RVEfyT2eq/AP/GT3nylN6IXLUv1QOJkVa8kF1GXXg
1D3CDN7ypFqb2Dng0gZFjzVHn6gF1C878LzwY8IHhn1tBsaIntpgUweocV/Tta4v3Gj+zwGPz020
sbMi8aay/ejiPtouiNElrmc/fo4cT3fpXOv6Fcf5gAq4YTA7E+dcQjiiy3zrb7Lgl43vx7uRUFo+
dqRZ/MG6lE/5Pq8hodORjocVL1xuQGDW8x6b6G2N+XIdWAuxNbd1EU7mpttCEWaVI8ynv/ruvRvA
ybbxsj54kDR+7Z6nmlPPTOmQT3F+CkuTf8+VJFQxO8vmpMTm17vcQP4jGNDvBDg2/7VdHKxmYY7Q
Gs+lGh8oiUNQajJmtVGAGM7BmrNLSLZAnAlUr/qZ7QxXvxr20/K1qcg6JfYkFh9+Bgs0uZuHwJ9v
CIROj8XMNGEOMJG/YqZVON2Wwv3Mi4nVLga5ElszEdqL3W3Rq2tR+/BtqU6On9c3Xo553hdR9EQ6
KF8ynPptcBZWXWcTMMYLkkgHTn92epSbvsYhUbTntp0V+gwpBwaFS+hu3Mvh8LOVpJXfcWouzi0G
415zWHi4rHMXP9vMUQXCmdz7grRcxawu7nUsT9yV8WtRYQDGpNz07Gwj/P8sp6L6KaTPeXsdN9xr
FJYpjb2+mY5iAriRWIHAZ1WDKkyGJRI/KKm69iYI4u634jIDxT/jRTaOplsXmPULjzTcBuA5ZlBS
xb28DJ0VEpppC/u+qCTWHNJKakH5scH4v4WI1/NjvUPM+auH2f4Eu37cHqp9YxoWwChJgcB1D+D7
CvO9qiy1QR9ZvGwjyjMctI9oXP1Pjs5suU4lC6JfRATz8HrgzJoHW/ILoSvLFHMBBUXx9b1O98ON
aN/rsCwdil25M1dmUKz0uBdYU6YH4FWqydhhNfdSBW33TtGOTyTJW2fa6jiksDBGzWTiVJZWiObr
huOP7Fr7j0jGWBzkaLcrfpcJQwC9D7WbPG8TzX47Kwf2+tRLX+HZBzp+KPA/uzsfQvsvU4Zkl4AB
sGsO4LzuQoh+XRqbqbsLWxmL1NFznnqolH8rVBYsdxH334OeN2DrfZUkdwz58hS6rPhJPtrmkUfZ
vLd5rl9UjgeCQ1ELnzt5tGSgQQ32Yvz2R9OBQUGKw+zE2biA1ek8/2ONwprGyPl2CoZ4qlLH8AHZ
a6j+8UlKPWPBRIdaz27Jo5aVcFw+hsLFc46NSz3dorDvotF2DUw+9utz7BmZpANsurdWkIHarWZe
EnbHjlkxhbbhcleKTu3kYtt/mqkuKSfo4Jyf4DIv+t048fxnkXH7oXtbpS2EtGLnN5h/wtEzF4ui
CfSkQc/vOJA4M2d7sM3eG+L4VIZ+3WV9ftu7cpx2/XNeWwkuCrAg9bPfJMhvVpFweOOIi78qgdyy
66GwFJwCjXx0a6mPbSi7P9vQYTIJW5NVwppxj0osQ6FI0JeWkPQEGkhwKoWDKd2ghdfcmKL67zy0
7gExTRybarCOsaesu25WK/CXOTiHoxM8LtiY/tQjoBD+XvJReK51WsQWXCsMWdGxEyQ9jqGxgp8u
7htaNBdlTrMJ5dF4efFT4st4r4etE/fd2uNAm7TJf1dt0z3jya5OuYLcvwPnMV2cyctBRrkWIXw7
2XDv9JPGX0SpNoKC17iK8qlVxN9es/n/DbU1nT3k2fMQRgzbpSmrg1eb6lc5+CBXgPMsqjrA4u3/
uIjxPEZR7zyPObaAC5Jm79NZEuMcrnHRrnsyd/ihW1VNJxVDHWGLDkU+xdC7efhipNtQcrCQqMqV
y+a+IajLy7/vcVsNji+Sa2688HcX5pafrv6mkf6gwt3NlTdEPwiN7cQbNE5KmAp2vhzaekZ6xg2x
geDXyVGvzLwe6bWHYmgCf4ccW+jDYEKqSirLw0vHXX1g1WINPHJwVp6Xaoa7yBmy6P22yZAAYaFc
5PbYbZ6ge88fuXGLt3IQYcmxJVhEBKOOwyzAOD4/+QIgfbww9NH2Kf0Wda0RZfm0ODp6DgTviwdf
Yo0mqkZT0j/OvfxjC+awv4RRFd8v1eA+obDzI7ixO4ii+TiYHbqCMKD67oWIUiU/I9HEXxjK6exs
+mgPtG34SKSsJwwpMRMqljGCEl6rq5tHw24PC5wCvGST1pQ0LrZ1Z8Ci0r3SYBe98W3qx3CLm+dm
Faa7WEPc+rsylPGXx+Pt7JvAy3nLSHvNSplDYPZR/Vk00eshJ8uPMDB3DgYgNYQrNT51zLsFL0Oc
UgNFhGTiP19fVVTUx9aNg4sZmulr27DP8JR6M57l0IqzRFjeiSqJZMlizL/XZs37NmOHMf0hG5n1
NDotWOQPy+SOTlb7qjrjPza0RenRHGTsWT+zZ5BTlo6DdCtHRBmu2fOwg795Y5i5vvkvZsi5K+3J
Quu15Pro4If7LgjSnrbBml84V9ZMQ67JD/li5XcB+NxmH7G8EUcCNuTntg6hYB/IuQJ2Zijy2HRX
RfvFA6h3GEYbmWCjcSZdSUq9j3OOIRY47D+7UvZL0Qf976bYxKGqlkT+LpWDvQG3eFvvSSgEz1NM
TQIHiGP/Gwml3yOde/3FW1zm7rAzauU0bPz+NCQFjW5cdHDYJgbl7RlpZB2ZI0TxRCCwnvDlJ9N6
FdMixJlZRj16ieXGb3DSvOEpcP5PAeSXwic/jpMjcocXHw35S672faCvysfqsyviPCqOcbF0aeWX
jADrHHRBNrJ2mblWjXlxVDEPC4dwzrrrZns42Msce58iWYdo37gA78m8uAtRGMfy6HiCzu9kKJ5q
9lKkivA6lna7Qc+HHiTgeOWKERNLt3+vmZG/8y0eyodmXHR/9mXk2Rn34bjPIhDSYCV1LX4n/jCx
gLGW+dWT1eLsusaiHE9Jbl0lLl0+34bFEIUt1auoMT1ng1U7zLwV4KMQTMGeO6FaaAVGk4MR2JIG
467s0W+2oysxx90HTapKdoGV6HJJTYO6m5Lf10fN0/+62bFNtJE/n9DL0o14zZRV8Emu3f8SD2gM
FJ8h+uD3zi8C3uF5xVB3ZLc0fxGudn/byWTeYoz3OBwpfqFu3ivUnLoSrhgT0rp2cOSGrfkFM01b
d3HUieE5oHjN2sHGcqkyDsL+zapl+IxdcOlos/fbLsOfFd2ZZSBbxwzZ38K+sRWdJDEECySfXG7u
cxnNnzkY6h7+zrS1P9u0boaDKOL67ztl1R2GGufQs0fSlEIAgfOIt36t9N+xS+SSblAX471e5wqD
DRs8tpkBq47U5En+jU6FXMbAor+koonxhOGH2lQ/0vc53QniwejQSjFkClQpTNi84b0JLG7smKD5
DKch/HKV4XKWUB536q18/K837FB2PhbsSe5UX2+UcCOTF2fu4d5lrty5JCRDfxubwrHKqLiJ7puw
W0VKYj+YuE0v/SP7BtvB4Ysq8saLJhpRecKoSfkiS0YUVI35HedBvl3spW+PgVlWChyUTFhT4vJx
WohvSi73eDbDBP8n/zvE2PPQ1tE93sva5VO6Fcv8b8Vs516mpevFhR+qf2XZ4Cy7oYUlnU212vws
oVLCeVvDpV8vcCyG21vZ9J85m3l00v8L7revdMMEQJzzsGo969eub909ng3zIYlYN1cs+ZO4NJwW
+LiGUjtnXOXiHOLbCtnWoVN4cavr/xDXrf2ckP7JboE2/xjOfX2/BRiyuBxJTXBfkUkCi/1JQaLM
rxZNYC+gOgEdkQf5BFGHddptBn8/29jNSqZO/L4rV4RcDtH0FkS5ifdzA/31frQc3ZydEN8zxAJn
TyDQvrKRlb8JKEQ8vetiEpNRD+fcE81wXmo/dJas5/rAHGxMEGaWoHPGHoErgdXsmne12pZNPRBR
jKxhO1TzsgmKD8Cww5VRnMXZ6o8VEKVYhs27G5vtC5vdxvODY+EX7z1Mw9QRIp3erb1vb86J4Ya0
/y700aI/iqYljtxS/hM+btyuuNlHU28OVT/O5Ss31ci90fgS/5TjZ6UmKUzaZftD3M4jn8C6SJZ3
xby28545okrC/UQPYFDctbMb62rvk6+wJhiX3Rgmx6oPEwo6o4UKkMCCUeD/t47UPuwYWNBgFGrn
8kwGNZFbVsxTW+DQ60sRoVYquV18LI8Tp3/hB/NVLA30gD1VkhSdn8kILvqjDsrCfer7JSo/wjI3
DSYAPK14OHgywi7tN9e2HlyXm3VGVGlRR9MHN4trWdX2cXOoEASZMPTJpzvNSa9SjA5ceVPj2vQk
WXMy4WApcdiyxkWYPmifuAVXknWcXgcWMLSb8WiK6o0eMbCUXKAnNPtLLyThjpT0ma9uyE3dF3a6
bA2YxcwdmfeGY4IojSu9Dxx9IhfBhPfQVV4E2J9PDVO+Wbd+XzIiKIbiyEVL4uPiB/quyZkWWDCx
LOOKgIY9PLW3apenpRbYMdNhoK4uExpbTpStvu0vGKSnpqiq3SqR2U4Wd9ceoDTA2fpYlDe2125F
nKc1vTVqPgkkawL4/lKX19olIvHIyaGYp1ntsg5s6V12JHWoE2UuxGVsCiMLyxkIhLtaNxNs9lsB
AtWBdC72VlqWaol+wAiO0bsTl15xx0V2AHPRhYL+M0hatDsgYW/XAYM6r0c7jx3F84e+/Ku3qhZe
wOQ1HXZeTM4pEdAoOsuhcOqHW7HIekjUqPV5E9idjxQ2J8nPiGmnnTIcTEHfnwAN9V7mG8ASQUpY
5WYH6gvBtX7P8kpHl3CtW6LPubbQBFkTFwmDhFjxYHKVa6rKO4kbmuSKgUy5N0Ha5Sa6wz9S/qXH
CxcWw3o3kQnY4rx1AygZtgj0y1TLgq7ZxB694IiVhl08k5Ly7aNAjfGYxrGYjNR4YS3udtGG2yXt
I3JTKW5xRVzZGihxFTn2rejM9kL1pygpVnNUYW97e4K+8JuHsaiRo3rVmPhoU5g75kfOBk0UAqts
r7LJGlgHN7Wx9A8rmGYsDgRkLCpoYysYz2LDS/Ksdbna/4gbWGjbPBXyv6GwWKz8o6FPsQGGtOCz
xGJY3pK0IHjQV7RNSrvgTWQHvEGBUaBvWD/jOkx9FkMPqI8N/pLxYJHX0UjCSMEs5dD1drIwzfwA
Xo6vWLijWC9LbELroZqA9qU0UtbJU+IlHa9RIWsLlDFm3Kp/HWitvdXmhaU5iVHSPNeULRMqAbJt
ZWNcCvergnDMsitEzXKuUKMsl1VqMEb/phZ61I5zsAPvh7g81Vm9uS5o4oYGvful97s3gkJFko69
kzT/VautehIDJibpsEN3b9CS8FTXhdOfyUx2+m32VJurfS3gIz/UiPXuYRlYFOznqC1t/Ke9TPZ4
w+bio28YgqjVtFbrz21HEJ4nXtjRJ8ejVGmsG1n/yq3IjA/TICOr3VEmWxBWbGSxXZN2ncjguJ3b
y8NcctbxtpirFau2sGL3EG9FKfs94XCxHZKpsP2sGYkF86rcxPoVh1PhfgK8G4M7hCiG5x3ZbYGc
54dWc6RVY7bWo+NIKlzTcKOVsOHEilgksxWE3ko4FL8PHa/1bMsQMb9tb/HDzo4VGczNKZphPzP2
Jhe0nF6dN+bj7UMSnfEvA1lyy8ZLNQ5JJhcj1zM+HXe4X2Y/iP/xT8NFy/Z1rx6gl3MsnJFGuJyt
vVPpfesaPpFcffK4Ouuq7eiIRQvLD5gT6+YFYg8VIYTyWi7HjMM0CvAeXrhVeI2OucTkfGse8Id3
ye+w6weTpHO4mOmi4VC3lwnrQn6kI0NaT2vI/zlFtu358B9sOL7TjrrWmBkroX9oflIDL8x0o7x5
RNQx7kgCVxd9e2g0oDLAK7LzXjg/MFVQRIzl8aWqW9FkZrkR4AEpgqS8K6x4AfJAPU1rUgdWzPzL
b4gy/5Cdt4sfEohz/cKJTGvEKv0pz6CEu+7dSImvT3gwqdUvrmBxcdoKFKaviD69iIY6F23qkQ+5
Ht5JqibNoTDaH9eXmUSpf0ciVKk9Iyb7MxNuJT2r5MdN+2HKni2q6SsgtZdtliVueuXWzj8fyisF
traKnwM2ASHJapBzxeLCwXGrgC/ykbABke6UmZXM37mNIFEcQqXssdsjBw7L1yIdhcWMGWbO+TzN
jryRA40R1RUZRCwDDq4wSB7NFvNz2m04TUrxXcfltiyPy9yvzbebR1wKkaHKXoVY75n7vTsnJnvC
9IJqlZbDgN3arW0SOs4chRaxnGJmF+U6tWPtm6r11Ysvmk265OuZ9F7duo/lScy8SfHirE3jEjak
O7P6DJctl3IP6xi35g6fxrKth9pmz0NSo2WRf18Ezuw/cIsC9ItXBuPGU4+vz8H2gXWrPmE/AYHS
8g4vPnLXNbreS9WagpX+MoUMq8sSxethAofJfIah7rlaaCfbRSVokpSthk5Jsrfvge8YED/b5P0V
kD4+l3Lyn1tLEIX3hKXu5kGGfgbOberSbiQI+QBiysOw25KSmHFFqK095nEQb/sxbgni7FoUQLUP
7dHuCf7Xi3ghTjo6B5IrdfujFmS/R7xcrv50Z+0mvH+Gwo8ARUTc83Y0OobtEcvkzId2qx2HnCNM
D3MHwcF/WNu+PIz5AEC4UhamzrLGMGc7OZXlk1VaKMOOP97wHMkpjwd26KMaxGnrtvFhxRfW0p+o
VIp82GdK10WxA7S0vfjQVR/FxNqKVcxQfY51FR7LxQsvgReWRBQJNJ2dwLI+w9Dnt+dAn1n658Uv
OSdRVtJF/MW46R+nOnCu5J50ai8yMOnKm+gw9yz9wi7wL6MdNJm1VRt7nan0ngiOLo9CWJZLemG2
k51FponFogkeipWYs+tt3n1iCpvFMRr0uY+X9hWulgu5ooteXBKjYPOTnraayXYHLt0Ggx8nxK+O
m/Ee+vf8EWEjTntKw8m+ygIqMQXLOtfTxUqcAA5ZMcpXLk2Ah7hcCJaySZfftQ49KyRcKSxHcGw+
qqpjrRx16z87KkLzyGqnYEIb6bcTdS7+TpNuqJjgM347LYX73cCaNWkSO8VxANwFeqfgxhQVIuKp
CMqHePaqP20x42whfRm8Y5jFl+GbkOlgmb3zSKV6SuYuvyPagsRoEdtj4CtbfsKj76ScrxKzJf0v
xylXxYhpcpwyyBLtHgSye6r+781FVifcYlZoFLwU7AcKWtbwFvSNnmBgs0braz2+2SrAt8sXLOhf
WzWkoZIPYjE27T3ds211dnCTpOSUOo+laASLwe0tV6fxOG5ZQobvIVQLTokooLi8sMXe6RRWHF4q
Lh+NYaUNN+8I0UlEihNtLuGxNnHBti3Czg3ugDt1GyF1V5DholR4lGZ/hmTL00AsPr5bRJPjGAr/
EymrPnhTtR69eIsPbMkQC2dAgelKhd15xZPxaKKuu5gEZj/b9HBDn8TFqu7cjceUy1372lgs7VEM
4i3IoiForgrIxdUMXbwTgitjqlnuIlSKFo9XWM8zt5qa5awYtxUjQWx12yF30Y3SoHCnPZvCoKN/
uPau2vXZUtRmiDOg+rGVcZlvMtyE3pl4+3Ra7HoUbC7c/Jxz9pxnNcpTRPfpWRD+YnvVzteSX/zA
PNu9ljOX03jzPUJZqMLcGWJxKikhehx0Xd5Bm0ru7S3X2L6SpH5wFo0GbYch3eVtgqWMYgxIQAuk
qRwo2H82Cg8VskkYSf9s3J6CZg+Dw3tPRvrNrlX/7nYmubhkzvfN5LAYdQwYAaZWthr5IgJxp+b4
V9Rohky6K/xCOdudRDq5m3U19axvHOdOl0Lel9hZPqD4R+5+bGvQjG0YO+kt4BCffJWM9U40QX0h
PsBT6Mxt+zg2CkNRzEtG+Hzcd7B2xN2InaU8qMaZsnWJ5/lClQmwW+J7HYDuVT3UbPQ+Og8z/0pJ
2ImLcXcYDcwH4oXuAOZYdZ98nmu4P1Nh0oppYz9aSX0vmzyyqAKuKIfh5YS3kz0nbwl2Uif4jDxu
IQ1ob0jR293MDf1D2X5zYas97nvMpMXO61EHCxc3MW2Cy1Mi4y2D9BukEzLtIfCq6MFnRL1Lmk1l
Pv03VVo6DM5Pk1bDSIRgqF77KNZPET+HlLe2Wxwczpwfg5dV7t2Nu9WAVe6L+Ssxp46kb9ZXhfVC
5F2dYjJnG+++kGTqNqzl74r37GfZmFLwvqFjmQ8w27YkSjSX6iZcy2zRamGVHwbfcszzVyFHsCkr
gwtKy0StxMlj69GkRk7LCmKWCRSsppU8cXHS3AeC9n3CK3z1pJe8zbGrgvOElnWco033jxs2F4KT
ib++F3lnPxTEXFhQyOTZQUM624RXzz2LBKp29RQTDCZAfizQm38wYAbB07pO6hUFcrIORUlTaTYz
u2qe0QL5cjOgYrN8aiCcDG33E8DUOIswsC68/6vxbaxaL8mW0oZqUE0YdfcykvFbhA/T3fUw/blG
lELwpy6B697WeeFD4/qTh2/Lmf5b/MR5vzkiYoIxmzj3uWj3hBC79mgPiTDHws3t7aNVoFHQJFd+
/4lvfONl6Gf+/JeydZe1WlOyB2Szj9vHXl2SIVVkl2dF8VK9h/fRTJp9R+8zDFIMXnWP0H0XjUAJ
KvEZIMT4/xu+k4fRLqCpU2W5XSTelded9jmNI3pk6LqbaRF3SeZjGUEvLjPbly425JbQJByfPsH+
zsS4KjQzMLrlXcwXhxWBPaFmYcx//Rsjecu0UtNFcWUCS/KdnEPvKVjzuX+2ksa3D1YUj/G5R+Ly
uUByFl54C67pGsw4QPKIGEE20CbA9GTpFf/yXKBsW0UwNr+E5eQCYx32+YPi0Nl2tZrnEmxHMOFF
TJLp0y8jLopx7wUH+BdS/V24FML17wZ14eyyvmxGjSEzwczfnnIoACgYP3m4Bg6RXT2AU8HEWZjo
4Fd+JE75qrcLYn/5XLS3wAi988qH+zUMw+9YlDgaNm1RSy1GC/5fbcUsZHlPMQJHiLTldcafWe3y
yr85D1c3H4ZrWUCcfhM+34Zj4FIO8K+lncfCOsD3n1l14Ng/JWoaoj9otfqAmIHptY2iRPAqkU39
azK0aB8T2N9DpoouOBR4fIdvMjVS8bY2ofMiqQov71i+zB0qwzpFTkYBZ9SfjRKEmvb2rEi6pYEZ
g+CMCjm+cSl1BaGPurs4SVgLvOnEPZ/ECjyOQDSVu1iqgLe3lIwAqc2kIanwHTgjcmUdtfxANjbo
BgWt8JXcjW6ZnJhBLMkENXFCZbaGrTfuwPxASbEi9MiOfEVO3k3ua/ol80e2o9YhUGP9PXoFaL7J
ttuvYlu4s24lGspO1ED1yVF1L9HSralRFRlZ4BZTQklb2R/mGar2nYX4CrNJ1E0Jg2qY9Df077UB
ZJG3V7n6VfScY7/5wYCsq3Oo2mFlY8cL+haPI3zRF8V3O/kTf7mtRsZb7fBEdWf1U1mTvrBcC8OT
gldyh/v3x54i8sHHKiq97nNbRzJ0yF/gHw8hPlWZFnA4+Jojtl4cfBCd7QcsVr1IBd/A4nvY/GA6
zha4dej5FZtZXISmnU4eZMuwSYc+sPCfc6VL7NPsc5VNQ7IN9qFt/dzCBuMuK/dgIlRYs+o4acqn
TrNvPrbJptoPS0nDFm4Yk60+LGtUmj8l5ONoRwgaD37bugtpLResz66OevWzRckw7dy281dSfxpD
Dtr5hmFHGIvjx5vRYtYAANua0+3wLW1HrFd80RH5jqRQgfVO1iOBREYf5ZL8lSwfN0hZCrvPqEs8
LAYLWH0vOpABmU3JU4VkuampP9o+Ksze5l+HzKJTk7CHxnm/nsqxTRKVGiDT/w2bQsy76BVPZp7p
0G2nS2C1Sb6lU2X3kY0xYKv9Nnil7m025hpG1oiKwtgFEzgbcpRvzCm66dYHMZHW6lMWhP4QYeFR
vk+ABx28m9PAwQ2M0mk3WVhu5nc4TXJ69aACVfswiB0+xkwvIeBNWubG5gxjyP/e+E41/FG2DUEr
GGJr/KSSSy+7AJQLwzV0bkxNYxQbjEsUgcnxMGnZqb2gM1XzSLRg/R6d3tf8sTPsG+dezXK1nu1e
VKH/jlhVhXub6pAE+CviOjckX424ow0tubAXBIGyuwKXsoKoSoK0/adq4bjfTiLYY+6p2STjswTs
VfCzPw9NW3gXLr5OkLoRws6zO0n8qD2xcX1daV9wXmnidNa9j/N1phi19s9BjQVqZ/c3fQqAgH1w
RgRS3PFry8Kykf3ZInN15Uwq0nhhN3XBp4+LUBbLd81WMavxInmZy8BEpklXF9qSNTDFpPMP3hA5
wG1scnSjVJxB+8mr8vEQiFk7yWH1KT2JMbrp4CZ8GKGhH4jASl2+vppchBX+3aqeOM4WjNWfyFLq
uOjNlEfXa6MAqQghgw8pjTmwNER4S6pajpMWJoZ/Ven5IEEqrqg9/AD2gT+r+7Eh9sih0HfPWGDz
iyuD/tVgjc25TY7rA02ewwdcO6aI3u393TIXJHlZ1Er96FmgDk9mDB3sTzhg5zN+i+1aex6hEry4
jSAoxmsSiRiFYIH3l/TVcbDHkV+qN3UG5FI9QivmEqZWt3xC3Q/7q99Dy8m0rcvnIEgEiLzINvcu
WPZbmTJrU9gpG+ikaZvsx25mkXpbfeJYB35gvUg4KoRdm9GjMGpu3V3R0C7Hgz3V9tkTvRvvW4Ix
w6EL2c8D3BEyk5Fb/vacqkl1MscOd5iaTVqD2dx6CLdmOlJkw9Hml3kPs3HFAY8FJmnSMkZrgcMC
4/vQ+Y6Y77fJ5xZH1G3asCvUrKIIEq38dZndkk8ggfItEm1cpDPpHM7BIZ+AG3vB4hx5meivG5WO
A1Hg0pHNIt6h6tp9Cm+iw1VGBmm8Lji4CIJuSTbUNJhksln9M2KvJw75BELYswTrtoo1+C/AxnZM
uHg2PyIgsXuFl7q8wLyE+xIF2/Lm6DBCZLHm6hhIungP9MFHPawz5Z+msnJXrs9O6z9OKClPXV0O
l8GHTf4wRGq8VA1JwUAwVat2XM/21iRnrabwHIRN8E3dg0afEMjjvl/LJ27H/LjSMp/bcR+S7PiO
5qI6taQxTzwqYs9tRTOATYhul9Jwtzs7xEIIatbjltzLEZPgaaAhTxxszzC/tcJiT2rhbMUuk2sW
620igmNET+HeLplTeWkuw48qVq623OFh0q6b3jIYZ/JaocvzNEtlfSaCtc0rnV3+kuXLhODhE2kj
vyFYG/Oedrk0dOooVVTqTC8Tq15VSKampXarvRtgIUAtSOZzPztBTa1BRbcHDVO/pDfk6F9tNDNe
ynZgcnft5LHXU854TdByt5Re+GycihjfuppuT3ePbUA4WvMTzXKU7tVWezELaDftL/iOZmWeW8KP
KY1puAwpPlQPpqnJtfDYDdw4m0hnzlKNWTAweLAvpm7BBG77SId2nHoInFns2lB5xsbNMwdfr4XP
38K7GSKa08KyKu995mACo60i/yhiC3tTWS7hbf1ezCjAXoOrCKGnt89jrCorC60BsGs+5/K4sf66
WFhzmL1nAsAH3DAYnLeo4vEFh9qnYF9DokuViylQ2Ip9sjuHgTmVGMTJW+s5Zspw/SRz2CCcFO1T
h9qr0cmobLT+EhQXx6QJxZ9gxJO723LbOwNnwhADUaiPdgA3sL94Xv7HJ1f0CzYMtXEjrqkLCbP+
IIJ52Nt+l1Sfis6C18ANyg2HAFuKX4PlrOdp8B2PGi8QzKxb3UTt+HSABQCu2vy15jl8GvLNak4t
EWA77TwLM7Cs9XcLwy/zCT0+d0bWWYubuUvFtOJrkFZLryUb2vPAMvepqs34pBTUpBe6fNZHObN/
wc4QcpeiFpIiDGDCUDWXqQj2Hde/flc62GcnKLn6rLvW+w51Z/KvruvzO7YJPGVdBwqLS0gREsZG
4jqpCtdaS4tVbD/Oba8qQu9YIYCvsjLkNKjexAAQ9jTndrinAEwx/MwUFyT9ilyGObqyo/zVDxwu
wIpoFkawdi3/6XFS9s4SaP27xis4VAmvAMIB7JNSembsg4tv4NXkBnMtghoI+GmMC47NvuWSQ9Di
O7aAE0X2EqeDM0yPdgUwZ1/Q4sV3qrI6VBBGjnsSxnLMUDDzh5XZ5ZcebP6CoQoE36AcdmLcoHC5
4AK9UTU0SYf18sKlV8T3EYhs4KKjdxe7ADUvCVmK5DD07O534SJJJ9l+6w6/WZNUDKhs6cbz6o1r
dyA41GLjZb0aVxm2VcwKJALse8g13QCVLpy/8BE01ykywS0Pssxkuyk+ymC79cshHMoInaDyH/B6
NNAv/QE1rVj76aRpLPzqvbbWO2Rzc+Zfew9e3+GZ5adouZcIAdq5l8TVHnTiiIvlTe3JUpH84O7a
qTtDV6M5a7kEKNyStyhpksjXpLWioUAlh+9wAb5Y3rX9QNarn+ylOk+rVijPdv2vnDpuF3INxn8b
DlV/h1NmIPSaJCS1dlazuJfcYax405GyGRT8pOjDfStvJQo8wN2lXeiqvVknq1MTj/UTZFu/OLbt
LW2pHU2MyiFZN7xDKQdrSDsxHcTlrjVOIP8SmhquED4mkxLDxDI5TXYICwHLarPHw800YrsQk44k
2GS0AzlQMwy283Rif5eQqQEWkvHW1o8Mr+P4QWaE5DkGNa8/x8xO8Wmjme+yGWv9E07IxUbaLS6h
JP9oDImf55uIrD+GKDSk0djy9pA13fqzMugXO66v27uDo4ZPNDte3Is597EHV7SOTWetRfwPsHd5
GtvIjQ9+r5Yrf0XoC9wQxn9xHOfv7uZM6MkDjr+qKV2fRY8DkwATZg2EHQBpdIzYiVBCgDOuIKeB
daYghoi/iAJh7GpCb583VjQ7HG7lXsFqgvQsC3c2nqdiJTF9BDiqReZ1C+a7eLOhTUyN701+NswE
IY7QAsf/3HCWzwpPAg0BDUUEMR8FNv8NJtPnOnbCl66Z8pSgIAzEzjh7Sy5yz/lC1YIb49VVOMnW
t2DBjhFslTripUuGl7ijbfQqIiHk0eMFUKG61mY70/K6EbM0ZH4z1kv/4+i8lhvHtSj6RawCI8BX
ZcmSbTnbLyyHaeZMAiS//i7d16meblsigRP2Xts59yVbKgtvzLF2E4HhTd5Y1YthexMy/nV7fjHo
EuNDhNTuFDMY/7VAyHx0CSACLi0NW31WqGxKvEY7ocXt2ExgOdBweDUbn9TaBb3fB4cp8/QWtxSn
jrEgUG5m0gcxuVUd/phepCO635HPrsYuMfP38t4T0LmpWS9sxnhUpDFGapIlowoYOxbeeSqmPXqN
+VtGvTl07S0phXIWvo1380HViB7+40WsEtz78QCCrnVccGZe8QT0L/oz5IjzPDFoBZtZ6P1S6+GC
ooXlbm+iZYsjoHlYmMEcoT/pfUuKL8LcsWbAFzssL7d8LsBHyWVIVsmCWjVTbPxvaNN6q4eAz7Wg
E9gK3AkfAgxx8G8WTS++SHO1N86wIPS255SqHF9yudFStw+YjtSxtwVDpFwPIV1ULHwWXXHYo45d
JmY2lVkPaLmfO3qaAyxCTTeTALdPmQgj5icqD6hP11nWoZA2dUXr49ffWdjgBiJYmIljrw74Zv1e
+ZRP+cJTxn/G3dIbPj4SVu87AlUvwOnzM7ohDGZFZEPMbYiOXidziTmtjbGaSDWUJ9pND9Joov76
0ceR2hH+uEaF0xGF2wu2pAA3QlyAvUHAidPgxS99t3nLSFVgpaSkgTnptsXBlw1G3DzpC84FhVGe
ZXEVdNlKumm8a2wPgABtDQh7yQKgeLG7wVcsVPn2WMWzZThoVwKwtmVlF+txcJPwUDJKrsmxVPD6
V5KtOl5YHYStjZzbJPiDHEgqLJthrkKkbYX9iM901JcRP8lDmeT0vcow5H8UskfBj0jSQ9XAXm1v
W3HKsI9v3lop7Kst/I9hWmdZtjzEk+n5KwKMPBiq3yeWZS/UmYgZPUJTiRDqWT6dxTjnCPTM6GT7
shmU2tWKMO9zapPqeu4WsmfYVjqI7qOhbg8wEMU7YtXsawpzsNjo3xDHchc1r51FHyW4u1N0fOjy
+r0hiBXygQ0Y1SWIimsj0nhfmwlhopPd5WOUf5ImIP9c5QXXIg5957LYpUnv6AcQMnK7Q3dPmCUw
eGX2fF/BmvlVbpE+9HydVyTsAyZvWWSKnZgzzXodjJ4dHUG/OO5VokV2t64zdPAZmIkPUGYwMawD
g+aF5UXBWkjQkbUrMldsEG6sGzQKw5jSdOoii2I9nMihtqP/ihJ+DVtzK4y3Mk5HeoGORNw12T6h
2s0pFR+uFyQmb3JCrr5XBI83WynC8DiPmdqDD20e6rFNRz4a4CIbfpoBSxHivGNfmblbm3kZ302+
NP8CBdN/U8wBVuYqoEJbyXycH2JY1cV6Egu4hBoF1FkGjJ3up3gxfDpujeJU1h0bZZVIBtlRhIT9
sqi4uFqyKeTFWlyULD4PrdxbJulPzmLNpJjbwalwVfQrIKzfTuGgl3d+jWTtAvOqXDazEK3cIN8t
6lNCms1DkYL6Z2UZXWtCEF5yJMX9ikga0d3V1BcKYtLisaLLkfoFS4dfah2W1ki0Sl4yN4uZaZuv
kVDBprgZOSMk7n4rygNbePMQZxBbcQKV9XaO8+bgj1V2qSdHHKAuzc4Hy3qFrhqUM1mM6JIp6oZ2
eLLo6AEr6kipI7miy4Gt1owLrtXe8+yNUfiAOIKOjrDhtr+E+C8WxHyWC9MaP0I/hezCHRtl3clY
wttlloOoam1Fygk+C3tys5eu6iuo/kkFgAg7VuhQH9f8vmzLbc/FyNUm9gtuHg4GJA6Oc2ePobrP
I3LU+7QfwZoyW+HH9ergGYl/OF5R50uadDvhGFBM8dhUwD9rr6HnL+0dftFce/Q4mAP4Vrr8n6C0
817dsiHcc8USicTfQQt1Z0wM36dOahQVWPKHnpNWRbSIKQCGP9vT/U6qQvgXqx1QqeCF6v0hWo3l
whprxYxIKH8FSQoQuhMSKr1q5ThfeFHare/3MIqKKdwU5DN161SMoKAtJoqrsvWgCFVumEc71Br+
KZupxx2SDc9ki9Fm9bMbX/HtNugLbIqEgL7zAus1+DYqayvvFvBdVo+OhankADAKxwDoA4zAxKYi
6y8wU5Z1oS+5DCtnK/FBdRvNnB3kgz2b9DzSQST70h0YeWea8deqzt1U70lmwQ+cDa08510tzBc2
Gd8l9Wbxv1ufHzTpyirbNSOHICZoEr5OrSGVlXck2KJ2H+WOOa5Yjh7zotVsD8VwIqUbt6OBSXce
3Rh5JaAd6KJLNc3+1ziZwD7Eg6ThRuvEhiPpA+4NQcz4/DervHnuWHDN4KNMj5hwXRU5g/u5ynP5
rxiqOntnASHiA8qGrPz/4hutSBtMHkJ9P+t2qnHpdnO/Id+0L8ZSsV6X7dGjomAj7TR9SR4Tgi5e
fQ9nixKmDO9oghfN76qW74BW9lyPafcesZVKH+HbynuGQ0t+iytQcJUztl/NGj+G9V9pus5GnyO7
E0tMTjJ2g9a5kMu0ReJZYBiVKJztbDgQfBNsgAnVsD8QsGeoSGvPebXGEu2X9kr5DaDg1riZLIuz
zz60J5aSM9q2cZooqANejTiq2ePAl+EIcRx8zG9oalF+geniaN7BfUIlSoRyJbehMMt4mHwHjlTB
YPndzQGg7hks5gyIfBMhcSqXc87kB6xXi4pqwy9f48ONQuYyI/EDlP+8fFgunnKixfa9jssGAJth
LNHYxqqPuuf3XPltrEM4OFhSH8ZqdoarZcsIkWQQpKhGe/4IGXg34cvQX3mVpyssJvuU6bJ49A0h
Kyvo4/4vE351QSsO6X8iKAcXCpUl6Dbk3TeUVx98OO14m4iktz1osmBZOzEXTj/dJpT+Cku9e9/4
7MsZnUxl7v+w4EckFbFbW2W1lz+45S0fhDZk+oJCEl7iHP3kdsFuInBpink/eVQN+6m0Ig9IS9P6
22LOxBtJtrhQas+D2BejAx4OvGjk6DCVTEu0SYgmytPim/7cAiB+6WBmKxwlsSn2MHBMvvGzsuwg
4WbV00K/vPZNQlIIi++JmAzlEzmsFnARaNPgWHf7AbHO1qLV/4/XH1eU1TtUXzZuUIBVo4qODckg
6jDmLVt2jF/La7NoM+1JKrK8p7wjrQx4SZ8XawK3YRag5goYxyswCp/Yyxde2D4OwiswaLOsacyb
d8UPPgG7EJxwJSXFKQiSCG9sYjEA9abe1mut+uUTUf3wTZOQr0Q7QB8mth2ClPQZIcbI1XYLDeCz
neQL8wIWC2I3YDDLtiVr1BvZCDl5tHNtgTgusxGVslhJ0IxzcYKc5oBqrk0sU5RnIiD9TlXtZbK5
/q5YmLRzCe3CO3mlVwq6cXZlR6TunXtHdDa8pdBVzlcGpULZ+LWrBkuC5Zdg92WrkvsCnXT2Ebpk
bbQ+wk8IVmMvITCktnnSg12+qpqarwjjccteJ2/u8qpeso0M4NgQsVB64t0k9fQTEYJ2mPraSdaL
meenwvLlwLK5r//5N9nt2hRd5zxiLHCLHUWphSaQnI585SVpMm/jyGrOBbXMBXICO4PQ9cjZcTUS
yaMifmgrIwZWxY4elJJrUKZs9t1AM4kgf/GY1lqhuBb2cnPnzm7RoKMyk3ewsXqeSlT2G/hlTUrz
MS1HHQWBu4tQJCKTKnnW0eiGY32Mqyk8uHWYPvo+2iOwXHb1UiPJ/g3JpFg7aJ/OadN3/01+7tpo
bTWMjViICxepZn3Zhu8Cq+W0SlrkSDxdnrlohOunmonlGuRIj4GzZuL8yK4Gh6Bt2MmdwoT55Atx
fCnqJgfuSflFfIPYRROOSEr0SPBPC5BK28RpWG/QDyHopGivm/MUixuI2eDvaZlxOFsVhMt7QWzk
Xz4b6yQqwYIDerOPwqyjJCUhZ3bZxJjwOWU5cW4IynlN9YiAmA8fypnPC6GDSHSbEhaTfMmIfQTc
RcASfkUfKePNf4FwYBjksWIb3V5b1PLoZGVX/MFGwC6ReBPDUFfI20FJ8PEGWl3zs4RdfV3SeflJ
tPRerdCy5BlWY2VdGJsQRXTbBrqMPSrXbH2BxubVpJ7icmK2csOi6emOxb0kJinnUjwCKwd+zwQw
2M1Zu1iknBTjnos1iTnhs/GBq7hlkx0ThANKHWJ03tjZXo6kWO2yNhNnX+fcDxZ1EEhHnigLxGJY
/TAihjgaYrxACNHfZmDJ0B+WJWSUKDT0CPyWxZEXc0A3Ru5nh9rTW8FMjpxtVCFIAl3VcRXCN8Mq
ExdDHWx6SBsJexk3+xXCJFsk9/KOSM+OOtojyIf9fYwerhuCTV22mON4GCTLsijE1K0ApZ7IppTg
bIAdVRhuMdVQuLFLY01k45Ta4RaZ1pWnmF6aKdXPWdUmuNga3DnXIhkozaN5znZixOUejGJ0HsAw
LM7e7so+OS425gw4WkHy0jCNBo1jd21yodaILzrB1AKOlCKC434RK68Jw+qRlfHSPcBXRHkFEa9X
Z/Lh2O9Vc9m6p5qtOs8u6EUkXFbczltv0HV7t5CgkaLHIftog+UVw3zErmtex4GLk3poAd/ip0JZ
SPxANrhrkBkoJEMRO9U/suSq+4Dr68vNevU0WZ4+eJbhXMoThMy2cKaK5W/Nmt5D2H+f1UXb7BDL
qIfBt6u3xc9ys210a56ZJ8rkKcTLItN1WaVCf8aLHdbAxVTI7iGwWyYbw4hlXXvMHf6pNC69L49W
458pZmypHZGsn8T5pesYAYnCkt5J1kvF6F7dyu98fmszLS/Uye7txmJiU2zioIe1X9BgNa+BJgbu
r9AqTn/oMFLsDf0S52Rxgvhfsxji5pXs+xaEsoXydoWKK3AhslT/GuOHb36cANBg0821j9qC54It
a69fGAbyZm4HXBD3vqXt6AHJIULEVUmiBrDdVPnvgSq860QCUn3QxK0dXa9CAOHM9bOXaoRVwiNL
z+0N9KiWkEpyRdJuPhFLor6aFgDVb4UT46fqOEZZZgZV92v8MmzuI3QW7hGWoU9uDIhiH0ANNxNm
WzTmzRdtXTv/YaGq8w22ZOe/lpj68lHeKB+CXYCLHrKKBqJTUAthEVc0lCtXRorUtqC9+ETiBnBA
pPOtHR0c3NBFZCKbSm3dKOAp78emIgJOGhvlhtttAQzQgNVTiGkGCMZyzFBFTR/t6AXtJ7wNJ6PO
mWP91TutMdzKafCO1sD0TzwpdvcGRLCFHTGFw6DWE1NADNx1/sgZAQCmMwnSj56RfRt08O5lGN61
1OEDADQbIBZ2t9E7kAJcJsckc+J/SNplteGkdh4pXMdTWC/yNvcOh5+8LZuPJpswXWRx3B5weAxP
PaCAfaO65hssu7pv0U30z0rEKeoVywkvweBMZI4kqWDZjB4SWBVVT/bDLN7Y0W7MEKpgpHVVxV+T
zoQWVcKPwLYi+eNbc0vf/EVL6gItrpEJjpuQ8O38k5Obf3KhYIqY/UTefZvQOc1UTs6p81iqIH5a
BFsXI+xUbHx40285jA9SnvoMdAVmEynXfIz2J8WehMQClz+DJYalmCd6ssZkI0EKm10Wo1P5wMSQ
IQK0tKevgiwKqiwHZ01zHjEBNpuqn2HS+EPS78NMagZmNZohUtDyNIXW1WPE8kDn249+qgsK8oGJ
YN35tA1LWigLj23f+YBb+8apj8JdKh/tazP9DRXl+DlLFANg3WXxecIH8Z2G7NrjbczqDo2acNih
uuBMJ+ATEeC0vliSK306Sqi+y9mG9dN0jVzg2WaNr0kcGKCyQSEAw3zXinSc57TySriv6Dr2bsvq
iR0eBw8kt0hsDBmb7SHh0kW4zBNdDl9VXgWXDCtKxdKwTv3/dJuVgguVsCyxQlTKM3ODQrbRFRNW
XbyWKRTHbUeVlu1mJ4+3hQOfeBdHzZxtqy4LKxAUeVT+Csx79rsbLDYSBg9C4euIbyF/V2gQWIui
mY2SE8xK55mlX8a0JYXfmAsZNquao2vrkc/M09Qk9b5yOWwbevryLM2ExTpF6Xot7V4SGWQs/5Hp
d5RucxuG7e/gJCMPCCTRYNhT2uA3gbhI06udY0Rh42xYO6HYUwRXWhs3HLEpoDbCeOmTRSJwee4r
sm6OVJXWclgcZVkv1QDGe6/GJE5vO3s7Pi+uBWLPLSevvesN8/3LwNPT7vO+D6kDPcazmzhOhzPP
7/IGaKsvuIMaxMjtgOKkDgRRbZWdtj/J1I35qnWrLMfGkWS8Fspz9V74wKu282gbGGjZjLnCpVOH
XFTNx3oS2QSnzCm2IcJvhmeYOo6260NMl2pkl1I6WChXhLrW245s5DNLkey59G+5uZnrlW9hAcSE
DqdOvtlmxT9QPQUUEqORZqPh5LuFRbJGFekCmbL8uCzRsC1+0X/lzRzoQzbR7ecBs8+tBLdDZJkW
eGALCd0g9MH7vd0wZxm1M2/ztqPWCVeuyy6UZ6p2ui2yUL3B8wWFDJ8F3CUGTLdlPMRIIF8EZ65s
HajqgUE8Bv+0qBhHK5Rf6IJ8kTJFIev+XDEr8DF+wtZcufnS4nEg9QieeDCLfrs4zC15rrrZjjYq
W4z6bDiQwLY2zDKeIQpa6VOQMrx4ZpFIRRDa4NkPVB1z8rpwDsZbh9z4b9DN2bFknwh9JtJ7P6nZ
pefefEKKD/gNyuhhxvPbrFovY6lR2FpinLm9yUJAq99zGaa+WMXoD1oG7x1MFoQjk/khYY5fgiHs
ArLNtnG0obaverasA0/D88Jjmx8H9Ai44AbcsuhlA/WqitR8w0dxm3cLQwVmhoofI2aoc6oCKc8Z
E5p/dJYRKsWuL9jHE6L0lkVO5B6YbmfnhFaZ/jR3u/gRcYqDUmI2LKdjE1+YF7Evy2IWuz4+sBXj
a48Bn/a861BZoCJ9m0jGwWMuvuXE8j9QzFhPde6gDPV6D9Iu2JHLNEI+ScC5siM3Tf1dg+i660nc
2NF24VbyREkACfqGFyIUu/qi8DdvQEdYAjqZl3prNC7FQ9J2zoIHG//wOrcNq392X+6WLe9cb/kF
9fNMc/uCEJ649QDLIx+TyRvG4lMO+t+X+an3W2nt6iaSD4EeJEvNOUaDiLzAGd6SsKx/iT4yaHux
uCPPE0F0l8oZnArrB+fVZZFeHadyMd2N4tOnB4gH0SXuufxww93mZ6shxEV0e9t6+6OWkA2/qUK9
8GFAMto9T/GYyzsFr3J5UWGX9p8dyNAdufJAaUO7zr2Ns1BXPSxMfDfK7uYPx8HbeVt+/YNxiDBJ
tIBpqwCJVTR2zZdXztQZDcGw/jptsvwMJTkYr+5EkthUU9yAvPIFmkrhdweMtbFz7DpKjVH57M3b
mj+4Kqy5+2qsZfqwCLjF8Gha3EiD3gMV8QOehrY6asshHQYUfe6xhZtVey+VRm+ztEV2sRUUmidI
GE6EEixwDtwZSxkjeEXDQlThEnwKkBZX/Jo5sJM6ZJS09A79IhLrTUm9ADfHSsc9uAL6enDP+X8E
qU6slHUe35uhKqfvNiPIDhBmMBPihsxlf4u+1TtdgARej4jy3TX1bvnZBg6M1abGMW4KX7krZnXe
AzeEfC7oXhGeuAmej0rlPwBq2wtA76nHvd27j1CMs02Zck5vqSSWZ0+G+WbuyH/cu7j5t5UXYSqN
7DnHYwKJhYNJ7AXF9mtisKuv4kB7n8OM/5tGmK+JGNR4Y1v0e/SOVvomSCZ4xtnQPOKG+UaTan6g
2SeHCdoMw/u8OBFTWx1cYIKM4D2CzMfe+EcpJaAfEqH4e5QYblmqrJLv7D4N3e1g5ZJRTxmLq+ep
4LtvOaxR/pC6XZRkCx5hr7w7DBMYEo2tw/EwRMEhcIgt870bxgeZAj8lo+Lk35J6+Qsu1fkHzKQF
3cKPXHZ8mFccgZwazWQaPkxGVM89P/Yn7NrukQqVUswDF4QrTaTXQhv/O8ucBoOA1OElFDqY72I3
CeQeoy22lckiNNKk9H4olOBkSVw55MUT/jlQKWy9BC39WrTgd2GuohzV83JxkNxTaUJ8ZpWOxEyH
ScnaSsTLxhOuDjZoitL3OmmTt4Kun0O+D+8JFO6fmyYFm0U9k7+PcvhIu4L0dJ0jaOh7t7rYUeR9
1oBcXhN3wgEphyw9BBM7/cWb/5pEmT1RUf61aDqilBUv3tbl1htWne/Ih7bqkN0EmO7Oo6AR35oh
GHFuBe1xbl0+VdkMH9Qf87bDGbNz6jicfvyuFMHOgrmyq2EGZKu4TVmPIvtGJWshkuv5tggyCXV0
sKYqdDbWIJ5V6Jl7cWuy0I3w/CYGDCUC4/DOIZz5iazInAQqVWw8tl7sNkgwOfWNmx6Z0m9nLze7
MpHUWVjMu4xVX6NOWrcjSBPvqqcEAJw31ydrTOO3WQfPWK2snQOf7yJQPR+qylaPEjP5fiHOWx/t
GkgAZ1FDv4BUutrYruucUr4fCEZsD+yV5xqPTcxoU2Z4RfU2cwyfwN3x3bJpStjxdKl6r9ljLgcP
mcbV47I6ZEkk3pE/EF2B6JmlqgT7EXTLmG+M6ymP7nH4RprZvxBqiBSoCLJ3hJgOIb0wiIvR0S4q
fNCQSLyTXzZFyTathm6VgslcBT0/VzXBsspGG900TdWmdl0oWLk0AQBewzjY8UX+gLFh3OhEhU8J
yyZaep3GyMKsgI195hUJOT3QuxBUlOKAJsv86amZvt3MLilnhy/0htPWKcyEVrWMwjdLRajVYuu6
3H5TRJAkom9oyahnFdrJvpQBiwUQ3IB66WBH9ABDpw85ETtrcHUO2WCGRlTJabztPDOxKqY6PUmM
NvyoC7TcMkXGIRxKHbCn614z0fYAU69sEjQeWVABi2buk00UTJ2TuxyHcUciQt8cQR/05LyMQ09G
3XLgsw63TbsgB5QW6z8std8O0oBNZ2vrNKXmhKWaaWUTDNk/ZSfEOA4Ol1/Pp7pAV86fCVdVajMG
htwTiAc9VqZ2TftZcKEB5PqI6XdvBdtIaDYrIcpDVFKP5GioT6v3L4nf6jtwAbFzCmObQ9UGYX0v
RmT8A9SnNe54CKaoai4US8XFn27m8wCpxU/U2HzefoEDKcxVsCMppLOhb/BEW7b1X9aCB3PSGdAi
PoMdc5dbiitSsKJ1ZbUGIMpFrGT5nNcyh3OZF85RMW3+VLKt7yY5YkGnHP6hcq9+y7J+KG4OS17d
SPI/E3a0ErZlf5mmeKj7Nv5QcMxXAxvRh0gF5Q4yuk0kZgzWdZ35oRYYbGou9dT7qSy7uHJhTSef
SqtZGbA8q7Ej2+fQutTPFLeQ5FwJLoTYndsVWnBjvbmxAKDLLJdPMBwOTCkEA0h+zKVldtHO6XxC
2YPaOslwLyAKaTdJIZkeUNuuKOnD93aKsRKMtTwgAwLAkZGoOGVF+9IXPc0mgUA94iP/hkxdTEpk
rU8oNvy92xtR6uKP5VRYbb05tu9bvcQOhgZmRkM8QJtvXdhchMT+QFwZ3BWP303w2g7Jax5Fzj05
LtmTx9p8U/SEJq6wjJOo2KIOkVsCR5NsU5RjQssakzJawmxYseHvbpVF8jtFzvBMr//ZRG607zOw
xzjqqRBYkRJBULZfLOJNSuHXtHe6z5S3TthiwwZgQPc1Q9lJ1oHfVPpO9LT87dj9MR2ONr1yDTCr
aWyeCC5UUKfC9CY8L1EAyeyGFh1BvuMOd1581xCy43dN8dVmdrJfUN+vs85jsA3brN7PkMwe4043
T3QpnCWBbvQfiR561YwLUgJdlYxaGt9P1pwLkrgdAD/bfgmSYXeTK6zpKs1aW8CC6rmNNlZpoe+Y
YqyITk7vg5a1YpsRiJMTMdvtMGttEBP321qnLYaGEquqyHS3DqaRRIisVu2wTZeGUrZGXUUiV7MZ
AVZynMxvwObQP7rGGta9CbG2mvcmiX32+DdQB2on2Dfxhzb4SqHohZh8USon06ThmbNnDzjO8FTY
1oszs7ZxyYA8C+k6H8xokk8tRXMMhzDQe7vI9xAib/KjnO8He7iTPEYVw7CddOAvdi3OnTVpY0hj
oo4cHoMBO0vbI1g365iyeKz31sB40NMyeC5wZT9L1082If43crlCGGiyd96LthcfFrg2a1+k4paQ
7iG54dYqf3O/N5cUNVYI3J2YrrXDvP/mF6fYJ4Gj5OQY0/tqCIo7z6hu3WrFqB/uA4YO4DvRENAu
19iFUrTx3k3HDqk0HZtDmimMAimrrlLGHkq/6b94QhiFW/KUCYzlxD2TEFRlHwxe+MfG8FoObE7D
vDxhEghXjTL9ewaNHo/KNDNaX/K4f9X5/BJHtxoh403bG7TcCIE9fzPDFNoGgyqOGM/ix5aVw2cW
ubfUjVIy1r7tGpyJWHLkUQB2JqDre5YMTDWUKMnXEc19pyB/ZnPevhj4FOs81263Rphg33SKyctN
6/eG5WEuTxFDD6qpOKkJBALxel7AqG8JQul/MGCHmmVWXHHAhSlKMF+6M72bY7nbZpim37rN2F2O
/Ba/vkl5stIyWluNDejfxqvz1ejc3JVMZ9w9JRBB9Gs24XjReMAR3KalxUQXXQlc7l/oE9M78xOx
V0XotwRd9e51VHWXHHObdfauXzwPIw9GOL2ysWn9c2yPq2hCTLoZEzH88fja1b5kY//qZKmpvoTW
1cPSLc2jhPnwaJCd0Nu1oY2zX5n8hukHYXNEzeaRKhUKYL0ZLE6z6aGxY+UJnC4on2gcSUFdQYrG
BOXlmXOQbnWj6EWludOTmcKvkT5PIpTqcW+gWrKeF2S38x/h9MnjIiWkWaZNyETIkgdsuOisuktn
xc3LF5hl5VWaUQPhWJr8lDoygZlXpz+zk9jcqmir/R1AGr94xAPgmK0BJ/ZOGh21lsYAt0tIVz3Q
HaKRzsZKPtgG9J4avIzGtljUcxLnPkA5jdjvWTD6TTk24NlQTYyuHrfIHqptNNhWeEYB4wTroSj9
bZr5Ymta+m70gvAL85TIvx2Na8KoDomMGzZQNkk2hVzLdYgKvw7PS1JVYj/oyfuPvWl9yt0hpQMk
2MNGQe2YM2/hDXlMCMEOakn/myLXfGCKQ5ZPGXoeeuHIRZsJ0YEFpMJYpDe600yABKwCxjrY/Nej
x1B95yu5fKK58fVKEq3+qvtirjaxqIL2wQyYRwmp61DjkmQ9+OAC/S7NbmQ4h04v2WB1bUkrnPGg
XlzAeNULiyyLAHnmRlb4JWhi64/EQ12AxKBhmYKvgr6fP9442E79ySopuUhw6tdOz1SK1GoCCeYj
vQI/Juao7BmaCfOoNbsOm5+OfSgur8TLAzhSoFbX+H2q6OrGJKZnG8RVydRS2jKATg8cDVZsMyF1
Y/cpRFOBZRh9ZPIKRzGL3qJy1OGnwSQ/nLRBzo9/pbY0Qm0Nja423EbkFDp71AGDOSS8q1nJjifR
FnCOOhLpxYkiVwCnhusEzU2RAZEf8ziVE4lWyyIGMpbabiqJzBrSghKO/5ShOg9s7OyUG3GEDYw2
RKf/2EaK4D9TwEEhbpouzWvQcxSBaZ+SImoj9BX0x7kPDg/2S7djtAwGnItneUIWEt78KyRhPoWZ
sPpDG4EOIkSF62RFE2ZjuWtEuCmDllSkGJ3DCqMsc7FkihkgI5LuP/N4uu2lCkdf6HAjkOqQL6jA
cJh4q6Hz2/wwlmYZdjr0yk/CNIiWtnKSCmz8QATNZyLPDnTTZCcGs1myezh3mdzPrXTVcYKzFiHp
rKg5Aco4J+2O9ChQelg8+XSvz6B5ID+uLK8ZhrtyiJjgoM2vKxhbKp2e8DWhHK50QAvtcLOP9/kw
Sf9QdlVodspKlxaDXa0/HWeEz7uiYJq8M92LOfS4I5HjF53snrsbraO2b1GNaF5tGuebEpjgxSjF
JI+qoV/j84iHnQ3L66tOR8QhHnhr7prSdx5l4s83ZtaAvKkPSE45Ig5T87Fr3CDZ2Y4pyjP/ZNAS
KdoiyOU4CIg0tYa3jsDlKwIobV7IKOofAqk9filiaACVuG67r/rSBWoXMpGxnZaG30deRkFbCMPZ
ntSvFAvV+DvC/PkloA43lMNyXGEnw8B/QaLQvTdF0oC2Zdh+raxx+Bd6+EMOeF6RtBZISu+ZI7rZ
g9c6FD6umrY8dsk37grZHy2mq6ugibOHjOOg2GtTJPmuIvruJwjIydmkeBCJuWB0GR9yuG4JNtCU
nxP+cHkHMCwgqspyUm+z5I0z/2MePz515GqP+3Du1A/EOIGnmgRFxozuQA0dANcQmyQO6mPtZfVf
D1yEuZKwyKbrFyPuBFu2L/yk09M8NdYbry3pT6iFSDhTYzbKY+9H9r2ha/F2la3zu2SA/Ut11nDU
881n3s5rczbEHQMDLBvY/llgtFl4KSCxWZsYWwatIieQfWeKpX7DoRMw9KdRQlVtOymOlkna9G1O
4NIkkdDW3ZOEkEkinBqEI0XgtN8RIRxn3w+i0+hjJefCNjncG7vGThj07C03srKClyXG1sHfgQuE
qNC4Bq802vJMngJeqYDYewYOjU40I7wiIMgbDGr+VsJFN4dyHMsfq5gQp43MZnlm08nGPgSg6MfL
8Kjio7cj+QLDPH/mGyXhHSZefyL2Q37YPj3cgSGggwap14iP00qNu65qfGun6IHr/eIyZN/gTKH7
dIXnTbsOCZzG5yow+PV4vj/TxUTNXeFDBz4hgk3iv64j7HxrDWaIt5Zp2+IYAWdMIcUSwobVYrKf
AZ3D3g7Y9d3yPCnURkyAV/k/js6sOVYeW6K/iAjEIOC15slTefYLYfs7ZgYhQAy/vlf1W8eN6L4+
dpW0lTtzpR5aBBERi2JdloyEq5FfJqhQBWacW27sn3L8W2cb4ma2F9yK31Qo8mZmfyuvTCUATU15
+4n7wUavqK2aOhw/L0nFj0PE9iK0mRzcMp/wFleCc9ssygn25FwgN3NSki7uOHmfSBJUH6Lx6bzl
00ugIDEwkjY0hUFi40qkHqLlIDqaJMuSFz0jPW8H8FnDGvnAfcwAhzWbln/DS2Kgc20m10vWoGPF
ndVnNtmUZCkuTV8zenWIrtWn9i2tX5FT64vVL2NCfmtU2Ylnn7dtSWr0e5Q1Pnusw+oJBCicSA87
/gVFzj6JhFNDpLH5FlVYEqQpF7RPQYaObdAM//L2mUvqY8u+EPcM9WYCCyXp3nxTj45+BRgm5/+c
uKIQZFUJJLzv3DXYFBg9XXlgIDRy1Wlb4JmGxZxe+6Lmt1HMYqT9yJNTBI0nQkmapibqtvNIon8l
oJ6O69KqzLy3RyvO9yYLQ3ffW8hhTstnZ6XGtv8JBfvtnSzVeBGYctS3Qk8uMDQkuj+ijlvJRVEo
KveuyaVkgiqByIyIC9dyckPcTZqRm2hpDpVPkhqi2IStG6wTNFnBr1qaZLQPrAX67IsN79DeeZK8
+cFxvMa/5ojN9srWg1oOZdPRMeY2Y+0fZlvn4ZHbYkQQz25Q0z7hPQyLxmFf6tog1de2UsFLTSyS
vimgUMl3b4ZanRJu/z+KWtjT8MfWz5bGvbnpoIQs915S2384k6eHIRmBSqsMsgvBB2E/zi00g800
Qo056cYJ/vAxsKWTnp0F6wDbY3iibWQJvlrooZshxALVQzFkeqjK7D7QnrG3hpvY4l1EGE5g613P
ZRqcljCiC5nRCr0h1ylQP5jvm4p6SQ4DKpLFLrfZdz67ANeOJUgcxoex/p0CTNEro3s8JMaH57wV
SY000HsDgMS6bPsHDTeEibIyjMRZm/kv/Jvi58m3wcJxZ0c2mLmYMqc8DJvhKcMqeMwXtvw3iJp9
T/w9vTSt+LBbVr2bHn7jwzJOcFfowmtXPhCXbdvYC3F8yz2FQAYTDmqJ070OY/FOHrXPn+bB9gFU
oYOvHc5d1iCW8xBAF7JJPlcSIayxHgUe9EuOnlqsK4S+nbJyCglvvQ+6xrS1LZHJj9glUkgjUxXt
sY2x13ejvPpYKkO+tXKpjNqPZrKKi55djEpGQAzr24jfhYnjRWyhpbWKPVe8lAXO2IU4UpM7/4qW
TFRaTdxITVPfpqnw88aKuednaO9BtLFLddm0KqxOZeGssrGBZVZX85d0Kw14dyGpYhNOOXmO+5Ig
dW/jKrxRq4w44ZyC2tBU0Qf8mP9gHXlgWM34iN+Q738+LHwJ0G39h4lH1BVs8MSBh6K6w/SYvPVW
7+2LkI9hMc4pPRdVJmDopzwDfOWWd1AM8DrNUf9P+X1xqpUtWbsWWDW3UVZUl8iJi0NX5vKtCUvu
QBbZ5I40pODV2JIYxy0YpvmKOyHYZj62ZMBDcbRq+8gBmkaAaJ8ONFLjBCc31y+aGvBibIK7TJBx
BqmBec0QlmGTAqXE9ZatH3vcpMAM7rMilQ8pxrdLKKgaQp2GXhQgmeK1VO3PwLQxbJjb5hezuGCQ
mMQj77tBXnUZefmHrSfXQZpquCwQytS+5CNg73Cuxw2/vZa7Y+5aCDy1Kia97Z0hm46sc+14Y8qq
BzzLZEEOhu/GM19r6haRlgu1M0E62JvAa1XxXcyGPYJvTRy5OeAtgAIVFYUvGc4o/DbKwCbDGy1T
4B0UvoEgwD12BNLrI1JPduO1OyH4+m14fFTzR2ertF6LpQv1w2Ql/XhBayHYIUnseXz2I5wNqyQm
krpPrBvnkpMAapVCSHHXpTPiCED0ibBR2l6095QpbwxbWn64XhL/HjrFbY3Wp/+ihEQZ7AA13wqA
OEFoQcQ0D/bDiWkj2bE+p+gWv0QFqCyiB40398CR7Na2oS0P0Yw2u67CI2NmGfCPF7w+bzoydqV1
llbtzG1UiQH5CuIZDnMM05vaSYJnaFps0vh/n7+3dcNxNoeR+nJj1nxruEcRNwgZXnXtyNny552o
5txOeHfJexFHJpZKXhZ0SBh0ww67pfcMjSxiNYdzI8Hnl6tsnxaMPFvObFaUeZ9GIcTcGGd9wH3E
15w+ZqieqRlhMaaggzZe7XjzgWzQaNa6nnp3T0bVifYuiKNjEwF4wdiRGoN00rb5hXRE2+77gh3L
VnSKNopIdgpMSmh1D95w68cIaZ9/qyyFk68nNnJtvQK2LEhBbMG5CbOZk0TZ9p4aGZREPkl0zmY0
ErtnTbeiQ5Sr1ukvqA4wzHU4x182GDPsJn2btZs8Kku2T26sX2xKCX+XuQOgTa8T9z2G3YYHfuCJ
289mwuBtSXqyP0ydJYk6DQX31M5dRosgBXzurpkX+oJ4ini8mBwmN76u9NHtAE32ywZHLE9E7MmM
gbT7mmUDt9uBz+fm43RQgC3+HP6wXzWyb3hXz7k1nTk0iUfTCucRuOOB9cTXmzxrMOmQnVVE3QsT
QZRZFNXIGx8A58JThNcZ+lzMXofPk10cxxYc1tp0c/RpxY7lrIP8lhnCyVr7sE1n7bBq6NQn9lJA
bUwI9m7gSUERjoMbgWprHfU7D48Thk83nBscGEMXojfxntn2jQevySlBRa2GsIShYVonLc4d4oiP
8N342YGNm2UffUfi4DOxqoAaGhOG20n1fITgkchhzYqrcdnbVN3Vz7HI39Kjow0sj8OPM8XFVFzn
Nc9bwYwfblhnceKUQlCik5BzlPCn6cPd8ntoCsg0sfKOmFfc5NkLsdY9sGrvKNjwG3/69IXbtDtg
n86wL8rQidaYR6TPXhY7FuVbYfedcpF0G1ABwU1ypWhvneI7fp6ykmJIMny9v0+kNfpbhnDtvmbg
+e0XwZPLghAdZBHhBT6fG4woZXEZsAGCQ2IQPhXS0r+T299Q5tVU7xkEk+chIDCyVY0gVw6ZZgov
thRZWMGkNiWcBt/U81ZODbzZAD8gy/n+5lJlIpV/MIdZ5jE5+OFprpz4b/KHnE6q0s1+51SoS0V5
NVIKlBf+7otXxvSHYqfEEhThBdJsVVmywBn7xIbXdMi4Dswjoq7Y1dLEsiBlBNk3moExKLUKn1Lc
ylOVYM0iUKHmZ/5vwVOE8VZtFxcn3S5FiHbWhOq7Hxaxk7VhVGn9zWCl3fCAbFukbNL7GgirGH1e
kx2upDsnCSv/w4oJ8RznIkfg8bSh4B0a5FCspzgfLmYk4b+ZsZ3UWyQm1a4Tkn5XPBG8fnMNoc9K
fe+tnP35rPHod2BkVfAIqZlqGro32v44M5ty0GqWLaC0sBVCnRzSA20F3Z89NPmP1WXMwmOHjfLo
EDAWB5/b+mUGXfkHpihuH2uHoOxKOdVyPzDEPOgu9+/rRLGOiDlMgdmMjfWUzKqxLlXXlt8pzfD/
vD6hAKxVmGMRBhS1DPR/ehv4/RJLnukolIy0BVXN2O7PzTzI19XK8nvJQvE/uEbiF496/RgmM+a0
nLDf3glu1Fo7cWkQY2EFCU7TNUL2L7uBtaJADqzR3IJ5zROCYZYUqPtOcUufrxmdvaeyBXC+LWqJ
Y01ZHqtNrUB8PcPOdNRGYzb8UTbvcooobPUmKB0L1pRjZN1Ohx3LnFyjAt08Z9GVHDZtXb7IE6Li
5FWhkGR46wgLGzvYBHOaslYljdCrKvqO20yjocBVWtyZka7lJ2xZ1ewyJeW9tDrvFUbmtWjmF0CM
j2WWT4/WNFPeoCdxwVsG60enyQN52fle85HKQFtPxbHEiHuUjsFygVs5PXamkztumeKAGbt9puFn
vrLNX7a88KipnALrCwOjfaakl/PZGeRWdXR25YCndiLs5vdE9i9j7Y34FvJ87aZucJ6IDt3JusP3
XITWqQ4ne2N3/ufCB2Ub+/1zC7BmUwPew5tAsx1OnprlLMoj+9iWEE0UpOaDoMI7C/vwtyTq9GT1
kAqY77NDipOS3ucy+lISVFIiDIszhXi7ipuy5FQdut0cefLLB6r0bqX1jV41ONVjLQL7zh3TeI2d
6ysOKacBFxkoLKsKAgRSSHsh7vSycOOvetIB0LUsvSGskdNqOGW/jQ1dbp4H61RQl/JU5RAa7FLP
j5gHacfQFo1CYajP+LCrc1EM+Y9SCfCPvMoPmk7AB8sMy7vkS7nhGRuQEPKXL57s85H7k2hDCnb0
fcpILqLr+/8CZfdnmEo32KWOf3Mm+U0SLvoctWF7cUgjEZjv6gMmruFtwCLGYrdrH6I24HWtoUVa
dtC/aKriwGiQOAGtM/Pvqn/yNIjWva6cVxvT5Dr0pXOEwe0ePNO7b3GeyH8DGbe9dmgHwoIgHh3R
Fa++n7cfrh/yvnca0scOS2ylrfKZnrB2v7Q2gQZS0lsLJIpUbb4XlfpH+Uq9BSOBiFciSZyNgQse
NzijfeN6qL1YuPYx3ATiL15HPQ/1Rvu5xBzLqII3zMWGtjFFIe7K1mRvMIFKzNIMjnhKht0gZH/w
ZT3egXSF6TtIBAC6iBASI9RF0n3sLpBNjtAPZowv+Riy4pnCFeNy9MjNIiu41nNwP3rh80Cy5K5I
l1ZyKnfj0bGt8hs/7pX8iPp0B3I4UTpgk22mI/1M8VtTRDsLEe3T5zl0nrvK2TcYIgiYotaSn+sO
fIAeSQt/ZB2Xsyit4Y8YIJlV3oylN3WPnHGfQb1k74XvjRvgtEhRDgyomopFKM0d6joa19uUQa5P
a9I/TP/+3vFazgUIg6RV3S5w1zHtSdcSjJQBpFFtRROVB9DB7SPdYyRBqzE4LmSDdqXoj4TtbFwj
Kso3tH7zaOs7/3XGE/LJn2KkccF6VkTzPq2CJwPmifpCMRwtNR6eGiB+A2Gimqrng3JS7+CDYqPe
G1IhS+Ya2SYZl99KpDPW/97sFtESoxqHd2HZuMZpk5VsYxPICPE4oFPyEOB6G7P5WVINTgWulbxL
3cbrmcq+l8KkFIIufhv8QEEZHwqXLeSq1gsRBTJxKPL4RJ2fpOv8jYTnJFa+6nNo/4mrvhZVPaXK
ByvQyUsLbBSrTUVDBv8bBZmx1l5T0Nq/52ltnvmbyBX3dbAXpN4RmH3zn+3Z0UcwYoRMJ2j3betX
3nZJMPMnUMTg/mKa2dRLIl7cuSXE4TuEPJ2a2lOKsK8ib3Bh5zDkFoycQf7KG0TtQ6eaNuVSwsbD
aK6OMgFYXircCl6DAitxMbTAMR9K32Yd2jXLpz3RAzLFGPJZFjpn1rP91htpJRQOhosA2vqxjaOP
0Qfq3/N6umZJmP0heuKfUBnvf7to8l2QyWBDwoCsBzNhjOaq+h8nQLRm4qXfBmWeBp82APXXuFiN
OgZVwgGCoCj9Qpgg1AK/t21PYYrvppARbz+U77WOo/aQjNX/H6RkMngTvWeDbT6I+TG7s7BqTpzG
6VeZSOestflnG9wJ8NG+Mk+459ahGnukGGAXA51bi94xED7q5J4VFlFQl535BrcWuf7Snnd239f3
ZFXATxSaRUqXkhdtclm3RKVZzYHXa7/7PPfu8tDED8KfciyCVrq2B/8NFGzyhgDDChrH24Nlldnn
iLTwNAlNkrCCEd/CoryjduCB1gL3sTSB2Ot5yh5dS5h3p8SM2xeiv2FJb6hXS4XnNsz1PoqA9jII
uuS9QErcEywh+SsHs0bjaV4az8YNW4zttoliZw3XyezQ2+RjxneCaTmlBhHLNum5Jej+ihgIGDaf
0b2ynYkJkhtxaBEGN07Zx9elDEE1JLTj4VOM70xAvTDPadqRMHq532TAiNVMU8eY6A2cVqQzz1BW
oN7g0pjeQKk1yUZGvDhXvs2qrU9c7zLPmbojvcguXyTOZkF0v7cSJS5QJrvzNIXtiSxF+x5oHpBS
BO0WJXj+0kn6BCQSJ20SPoLH/bI9X+FDRaxbVQ4RHZnWzjUGe7Hr/bk7u47i9uEa3Ek5uEcxl9db
OHhLkRWE+sKx2J30436O+IWMQTm0azUmvMxCv4tWBgfYQ0ac8mTwNzwHfi9e+15LqPE2iMNtTNqz
X9WSB/BZ5r48hF1tHxndxWGadUtPBs/7I28mm7GjcT7l4sbHgqT/qV14+kSsGTY6lmY7YOgQ2JS1
fpqbqj/U2TS9k9ivD2FfA3XjFxtAGGQh+jy1armLNCt1e7LSs44a9yV3Qn7asMsjZCX+wDegxvBg
6cJaF1b6MmWwDqkNAAwq4SV569GmIMIYGLMTgS1sr2HCUt9DigTN6qXfbRc3GzHG8Yex+3vwYf6T
k904ZlUQx2e3k+lD2QzVK6k1bLAlMNNooH+Wle3QfNU5Ig3bRvu3cChXqftm2OigLSFCN/RcWEN8
pdKDjSLU4x9qt71viC77kYcrKR54GxchqnlfwynhoYhFukZ7HNxNN1Pjdso79lQ35P4mizM33bA/
oroRqyYGRquZsWHHjpexha6WrV32yT6eEEL55OTrOhfujO+SWyVumQvcRTa/aWr6vT/1wVs/mewX
ezD+CpBeG58g+d9cC2wAnBl61VMXvM8C970fCbeuotkfxw1p8/KKTFLAC/dt69khifI51MbgkPCt
eCcbP77PRpni8+aZsKXc+C3t257KDOk94m+CPMYJXjDxTTUtAR5ZjJyKDWI5bGg+YooUXniS4oVz
+2SDOzHc6cq39kklxF+Uj2A+bsB1mgBSZvPYf/GodycE5LTP2Jc1dMF4BmhBI3dWTT1twHT0sDYs
BybXUV8JyyxPwNQsXvdzgLJXluaYQR5iopsDuhxUuKFZMMbBmQzfvlvZu8ZV9bXJZJRxg9jpJhGC
xW8SUnfQxA3jgc5SqMyRPFJzHd23ea+/e66iy1gGwSsRrGEzJz1LAR7ePg1PLh+EVi9FtEJMbtYx
6vV3oWiPZxU1XQRi8iEjX3LNUzoSN65r1585a9VfUpXpjgJM1myF3T92CgyDU6TZr3JcXFDWcCvP
ir0zdr38fokmSitny3ur8b5umr4adkkkgpv9T4XvGDr0K6vJ+Oi6Vfw2t8N90yz9qc+B+NeU3vwk
PJy3JD04NubOWaVAM26gFAFqJ6QFWhRWf8Ia2f0LOjPs+O/FL1Zo8xxufWrnBtj6JxjL/s7hrU+6
K5gvMhbTsU64t8eKtQ0SpNPfZ8xFivLYG43LVP+Ncz3c1xD87nyf9BhmT6jq9kTEsKzyXzb+nO5Z
at04uqb9HiZKZBH0ThOwrBXI5+QfSlbxwDNAfc6ToZmmNaJ+XYzzRpgO9aKje3CteobtSAXDQwTt
uLglw2vEIc9/NxY+O0L5wUjVgi9PekHbNDH3bD1UydVRpr3P294AqJ/aakX/2vgEQtHs+IraFC9Y
4QllPer3AUoTZob/59laZ+muU5iYUw9ypDvRkjgc6Jep7jQc0JUceWatAOP2UMjK2uLczZLPwh8o
RCaIJldlMpW7bEx4YSIJv/mdrgnQ5uxpobReC9CdeyrHQshQNv2jhEImzKdwjwxxCzIjKwf03P+7
J0hyuIYeXKyt5MmYHHiU4x+q0jg+4DKMpit9J4O8YCEqNrRKxM9QNgSTPsSkBgz/rZdMr0ug0jst
XU0tRHgrZAlz+qCF0/0HhDN7oCfLz77MHPJxm3gn8P1/7ZyMH0m7/QfrkGJT8ssq194Sym3ucy0m
yMzvIWBTCkKnpFmNlmTU7bF1IyuNnkJTEO5hkrXaT5HoflIu9f/vTsIvPIIeBerAIzlChu1CyKU6
LlarM9TaiKUV+xnqH5lvVLHV7BufYpJGv7GGhVq0sYSJV3l/iT9oBBkk8QunTmStfL45JFa69hiQ
sZc7PQVfYEshzTezS9kQSJmDS70en6iUsY1dA+E4NdvWAloV0qQEhvwPeIoSd7kiPLEGAKTPC105
z2MPFoK8WXqOsqn9l2rdXeOoLojktvoz41Q6kaY1m4Si1mfqP/JjRKj3wgq131uSeSirfIyYs2fV
29Dps0Npa11tI0/pq7Dk8mZViTzPheWHGPNwDmJuqHDnIaVI/iSdvYMTn276yc9OrlPhL5um/oor
1D5GKNEfRZs7W8J0Bcp23fn3ZW71GDuZzOSjcq32I2NRyaGFhKJibyZOsqjsMGG9/OySZP6RTrk8
tmFfPMxq8TkT6LUIW1s8iE7SE22q+t2jTnXTx95/8K06eilAmnZVZ31bI+U3k2uyQwBL7Gbarz+7
yUG/v3VUxFUqka789KfA+MEmoHbOkkLH1WjcjCw+iTN4HUkA0gx8xWOc4phagY2Ux8RIF5xPnT/d
AFwrk1IrJUc+2blQ4DWIWXXMmk4ZPpKf7l+IK+u7mjcefZ7FTo3YeAf3ABbG3S94HRCNvPmOBkrz
vXS5BTtiQe3PI0PkAr9pXXeMUoiMCUHzKayPNpcZef8oTt27QWGJshH/sXGW8s3waopW4NTeCUWQ
prZIm3zGsTL35JXHpyVN+mPN1VaThqU0xJOkyl1YGjh8wTqwdBnDLf0My26oZLnPonh8BaLSnym9
rq7i1j8CisPD8spyl00iICk0tU5EV8vH3QG3GWtiTkrg6leklamY4eVN3Nrk/Y7KU/+LQWqcdvXQ
0xWIH1mcJX5vsXMs1u3wDRilNYu8/aCgJHNnex9ItTkB6MyMIEHDmdIJzwkv8zgFgDSmzEd977Lh
F4CGcLCGyZTfO168rW4yXDzRJCnAuGVIdh4uqff6Rrt/QnAWcgsezjnhN2MHhAxd+dT++b4dbTNG
pBd2jShPfRWw/ctyytp+CC2OTyjgidilzdiq9Yj7ZDq7aYenl8q6JH/EeePQoMT75teVwnbXVcki
5Q7Pf9cAHk7zT5RIPE+UkabLirgPhmZRTH61rhS/DAQ3WT6aTBO5mPPKJbRWjPAQEcax4PM9xpdM
xRA+5YjHYb9M1p0pb3gZXLIYzDQ3Gz1MQfFcRF6PmiWyit1MYfKUTp4UH0MV6eRpxI10haGEQSIt
LKLQ8Fm2kAMZ+gPXrQ8KawcTSlmHHf48oVnvRWCSjpUlbvzMIFr+EVwgNxQu/XjSZhHLCZalegHE
DBBOs6wGntDcJrE8EHH4COSVzS8pKm5LL4U1BKSssPhr+yP5yYjXFdpXTZbx7BB05cuQ9RUVRmHS
lwcDFAz8/QQUjASoAvsGod3ej7IjoJLXxceISZWxkNCcvHmS6YQzjYrOS6b5q2S2swDpg/u7hsTn
IJ2xvcdByxM4qCJ2nsZLIX20FmyL7TSH9r+is6hCIStlnzOQALw1GwWckn8kSZsumwV8vMr3T+M4
BME9SR3F914JipRtK7DOszBVvHWkqKuNBo2izpWIggOVbHZ7HIsSCl4wZeL7Rjdl+jW6+XP9MdhV
kiqMVc5+4YXVa7dQRQM1YddSoTaeM2F7f7YZeLqUaajugEB4D3S0BO8JhzlPWHTQly7mkbQVWI+p
9QVWtverBphNxO0KudP6BHZqH+HTGoRWp2rCHaZLEW6DioXqBtkLRwY9R/uxLcdnB7311+qLV2qC
wbckEVoqWXYSDR7kFDN/gxY+YbrFkx0Xzoyttp2eIa2EZ540DB4JT/N3zPMUOFCPiqoGZj4uzDYC
xrkqHfedlyMCg6msPZN29Jbp6W9282xHdwqPPTmgrXtVdGix2TNKEHNA/e7TJ3wXVK/iQEj/uQO+
Dr4MgKvlz8xx/Q7U6eQTI11NVG037vhIo8O69kmIA4d7JCR5DW9xxYghktztu+x8vIvTqOk0h4u7
rfBZbcQgie3BPKRuMXF2OKgIuUqVH5yuK7GEhMPeoRQRLKVs78m0BI+qR4Jfx7RygS6Yxx05kw8M
juMdurV9zhMVHG0/FB9e38cnOHk0XIVW1Hwuqo3uCnPzSsXeSzlgbB/sKPtv5mG/t8lYk6sFNdJg
sCkjFtKeWTlFeAknZ7oTEAfXZWNLyKEk2PA0pC8tCzN/5fX4Q2EgXpGXxRuCYHiHXtf8JrEwj2Fz
G1LiO7BDACxxcITnoBTqgQkg1LdRajn0N6d+wVQ6OSJ8SqG/gomCm1CJAOuKVhWx+sWDVlECuwIS
/V6F+i9ir74DbBN/zWCU/sV0cfMyNt6jD9RwV8RqWrmhdWAbhuxdhVzYNuGcyyAFkTPZcfFkdfOa
WP7TwIh5FLBVdpqeyHugDgXrVI4o9lyHpCBV0kWxtaudVK1yBGu9mYDK39XGr848ZtHgwis7wgxv
RSvPUIJjwrCpnTIXjs9iKWdvFWr4xeVIkWnNibNFUWbngFNvj8GE5yK7K/SOAUfi7H9qUhGrfnDf
QnZLW9Y61Yr4+kOgovjempy7nNDcaiBzvQOUxK+qK/vNvARmN0+R2qAE19vFgiM6+J36AeHX77Cz
9rvO897TmTgkpexr5njAkuCLmWBZLER2EF7wlsqTb7Afa0GFlo7x2xlN6tkx0UuZwIyjRhgijPxZ
iD8CdTS1ew4wUh/rNJXvrMTP/oJRXOgsoyHZR1MdxOc8m/+ctrjrYCB0rXFcJFS7Pbtxle/dQB5x
q3obGfoNmk6cHrAml9tEp6iIjT/vml47j0j+4dnP5jNQPbTmeHwBqOMxCy1bk3rzGZ/lVyqGgNiN
Bo6NW3mH5+kbCCQLtoQ+SWyc4CIo+brZCxOCoYuTjI+DjZZSUvnOKWGfaOPA1TOpYKMnT5Cxc2ev
XQVp3X4KPMe7sW2gA7cjruEzNZ2BXJuAu4FvBlBWIVZTiIWXBY+/h4nkPLU3bwPjK+PsXHrbzgCe
GG+cPI4nXNS6kfct3k/86CLd2PThIqvRU860uhGkoHHDO/2BsBjWtFGYVWrKf5XLx6cPF+uqmQJP
oa27AzCXca3DrLnEbv8asXt8TrSL1JRjcTT0jnaxu1eBO/0I2+c54YWXAAWMNxjIIBAXegdzDagW
Yb0D1KPivoMas1e99WOAF6+o1eoxCZO1CKXsaMrgKDoEmQ5+qBfEJVKUY0MVPbFX27B/KiNh7jGQ
3RFYpmfct9nihHPdbF1vjo9lYPHaZXLOTmk9IG8ACNiPgS1YYRBiqCgBgByZt/TX0lTgkbOlOjsX
1B1a8pNUd99jTCt9eBqBGHiMY8dcwfbqCZCK7L6FOLQDLNVu2khlr6mwfoC1D+MpzCzQmaSj/7Ab
2+Bk4Fbv8fw3+KYzSr6tevJ3i6a8FuF0nI7M1dyDjTucodlYhzwY1CNdLPknD3r8UVnr8btEb8vU
3DxSBRFcHNfsovnXazIPjUiTj70BxgBRLGQPG2KKUjryaCJ0i9weisewdP1VFDrWlesG48r43WK8
yfcTAuGn5/byPzOEeGdEMs9rkyedc2T9y7M++xw6L36Q3EpndMUdZoLwjpTDxXcDulbz2kuGDTuD
99pgxOeGBU/V80zI6PypphIbdjMQIeWzz5Lsv6wLcJRHbbHhP0QnO13UfBZLnbxnFr3VYewEawS6
kF4g+T278792NOapTakx94CRIBmUP3YY4/tIl0tIg8FDq/B62Ul1aatWsxV1CszLhb2tqOtZLzg/
ypXvh2o3j0P4ylqYNEc58KQcaDDZ547mVmqD6BLeluxDhvpIuxJQjiSxxVlNmgtQ+dUL+xU6Z/la
T57dwO1Ii1eeVxxIbNyIsnH8ew1yQO6zYwI7KqvggR3+Q3IbG8HDlXfFMrQnt+6dHab85plq7pii
a2qZNo5NebtMCFhWjGtf+KloKx/6V21hiqvqUNLt18BLUgGzlM2WuY1utBG2z9dJmJM9TO9hm+yi
HotVTbhmmdwJ7nqt2EI71X+JOytFt4cFcSVgJETFvuuzPHgrFopbpjl/sH3JldVq/1SP8a7UxU9n
lSBuoPxHoATlzB+TlBnBpuS/zlqGM4keuEsj5zVcF3PvRZGLTJ/p/Zz2t5+hSx6kk94uP+n6FytM
un0isu6Fq3Te2mMDCMSr+vIjkFL+2pPIf/GXQVRJs2ZLR13zFwfxY5YRhtkOQ//RucuDkTniwsQW
a91TDJAusrtKR+2HHm5JoH8SvMhrVlU5ganJPox+bS4sx24F0jegS8G6ZkzN1sfKuOYK+WGCO4Ek
nY7NwkHjEcs+OnomMzL1SbbqNCVsg1HVFgm23vuDHZIjG277DvXKFuhZ6iImEZJ058Kui9duYQ8z
BIYCT1RSw+awKV4bl3M1sBKirpB/D0MY7cGx/0PrXkBZd9sS5tg5K/BXZsC9j3xNvLvGSvfTTPpr
dOs433SI4BtdOxCts2G0WAOz1/DVq8aLs2JvDlZFMPROdgWk06e3p/BuXerl4t+TsBttns1QoePu
M1LmAIajYrtSNaBmosciJ44VxDgwCPPQyxXM2ZHmvPzM+JXsJ0wTF1N/YOXBhj28WFSVSegiitQR
FgVU9AW2yT4JmpDBu+4MTW0QRi2Ie/thxG5Yj8XB7lqxawOvejLkBbdNdtMK84oGqK5kGK7kQ+Ll
B0GAj2jp1H3j32/3rmfNO9r+GL6dAFbfMKg7s6TXEDoNIwlE5wqes7rJ4I7wmx8yytlvV3TPfIEE
rZ3l9FJ7GN7Zsvq/PNNpaHCJVV8LVeo7hywiLaNIx044fGnfJ+yyMiK7pqODi1pGyU3dZIgqAG5C
10aokZm6RP3/KDqz5UaRLYp+ERFMScKrJDRalme7/ULU4GKGTMaEr++ll+4b0berqmWR5Dl777Wn
Gx7CZ+Vgel5oLdzALPkdTU17AUPTxsOScVuc7q3jJcLxpbOUPg1BHu1MSgJRNtzb8vT3Une8HH3j
7zFqvGVOc1Oq41XKatQA4UjlceY69DKiZpITMriQ0aGqOQ8P/SStV+KO9+UtOrWLQff+7Dsf3h1P
V0Rcc7BoVkdLZM8r8g5OnLLdpXinn61keKpKKLtcKuyYXY0dq1AXf218BBwzPLiDiMqDYYEVc4J0
EJuwKMXUXAoa6K3xOR/HiZofUhsbTL9FipPoXtqXB/mXEmRWqPC6l3rrS7ogZYIB2E/8OZXy5Z5A
CZNeCoaXARj49q7L/ebYFRkEpwTGTBD+S/rswcdLDfkUfaYMfzEOBKcV+sjBnT1xlRztB6sgAWz4
XjQJL0cIJk6MZ5eRlmXpMO9VEs5voUjbXS7C4o3ug7NGzbl6Uns/5GqQ6sYi+fKI6t5RezDg1BjG
aGofaWiPpGwZikKyN4vBrdOubNSjeZmRv3AD7+z7pWNnJdxaCeZTpZ1G6RkE8WNk+TNbdlgwpUdV
wnklF32t4Oef5Qo6kW+ukt9RLfuXzvIeFTQDJC5W8ycc//gTs2jIL1kIkd/lwrHB017c1hLdZBxp
FSh4Ot6Trs63Rjn914pEx/qDAm6oNPk5H9M0ONUCl2rLPoS7PDsx8NGA+mD3MG66VeYdSFZVO561
9gDooCPRAtfPp2oOPLPErMy9k8YkIKR8KMZYNxh2fDKisr64hQLDJzq2xSb5eKdGosS69VnhiSRd
svBqvLjS1K++SYf3SQv92Japve+zdX5zaANgf8e66NwH7ClEvVyqiUKd1q25G9IP/A+IdcR1cr5n
qiTFTjtsgQCw6jQfqz09S+pRq97bj73zq4yaswiH+c/EDHchAOhw9hJ+MahdXv8v44OuDmXtB/gK
tYYLkBdrMhxod5hRV5PkCfv2eEmnNCheKpY1/n4WbINOgdNz7CtGZgKebCE2mep7B2mmlR+a9ETs
Uxf9JHMW0tY64PTG8Nj4vAPK/lnK8I8z5hm7qs47VPC0YhMseJJLNxJwmQMT+4xe+5WLxKENeW7q
UUJQMoSIUrp/8K/ru15nG2A4pG4xrPvl+ncacv1rqeXfpemDQzV1ZYz+nZX4CGueZbZtxxV0zHMh
aus7VG1ChdQ9v459mIhp6NLHC+1YM5hW4wa47F/YveQrXd42d7ratqSB88DgNGz1QJkMf3hoGNl9
rmeWb899myqy9QTL/ZSONizUg7tdo+IkmhyznO4mLLGLfuDIhEWAWxwrtj0un/3otgCGSFFxWFJz
Wb2NHlLlWc5zgW2ja/iaQrfCrDhkaIIsGOiHyflE9hh2AnmAHNCfqgaL0DbAQHbAudYha+Z190Er
DNFemDK+ONeQD9r5UWLPQvO1xim738cwTkxEXtscI549PqzYlwGvBFLEa538x217ffHJUdsbQuru
kRXVdBrBK7wRWpbARTAFfmg5wenHili/2NM8H8oswnI58K/bdp/+gz85xhFVmGci8d8kN5rjioH9
bqajEba+97JbCzTRPQQV3cSebP0Xbu/DpTSQxzBfscCLJie9JUEXxHnE9xKrOwYNNbOrdYsvemL6
czYh4DPgdmBLJXIYIfvxbMMbRUxnD4nwj7yAUp5hQ6SOj7YMJOzfZMjIynpZ6G5ATVGXRXdjSIqF
5Robkw07h/KA8OAVceVg3MDMnznvbjl9FEvDGnJZYNwQ+/cw7Qn9r89qMJ9AStm6u/Esl1tJz+5m
zLAZ8fzsTDOGj3htgmuHUxeIMZBG7SP8LoJOJd4Hf3NvdPZJvWQoYPNH6nqgXOHMQZJhhjvpdR2x
gKgyYSs3yflMN/26ydeputN+HOcy2pm89lyEj0RDPLp5IJOCq6dKRwMAw7w2n42Tk9NCDIoritlX
r13ZIhxtjQrQRFl2HEJN2jqH8O1XfbTr2MNgM+Xk/eZ2hZk9Gfz3JHM/+VTvG3C8uZvUKh7WRK6f
jQ+/sO1nLG2dS53mmjdPTmlPcTgt+KkL/UIPKaJ9Atb53njh/EvZf8ACvMs57PccgvGQKPhN7gID
S3PeVEA9YbJITl++PUu3CzssPMpuuSkV9JXR+BbRzqebCy0kI6WUSYiw1Jdxcb+JJtAKqcYwIZsW
bPY7krGb1iu4RUYzrVGQwm+qkP+WNfwZCPITqIFMMlh0XuFQqnBbDj4m0JV69ngQ0mV2Eng/4RPC
4syLdu+Gzd05szb8gqt4J4NGjXsgg/w/XiTPhDzpV3AIsQMr58JPqdeKjkH7dPKywAQhsbAM5pH3
r342JDOXE5FzjygVf1vwGCycGuwABypj/KfCdc4DztcjS9X6WBQDFSEuJX0oeNEOfaBF5nSw6rpp
cTHYM17CyOwyuMIHaXvI35X9e02tw6Q7WiwrKIt6rthvZW70vMz0KkhD6Ui1qFOo6KLCBGZ9pZT5
gnzs7ISnKVghB2rnu+nHTO1pFwUbMkMKbQIxHLiEdud6xepFNaa6hd3iHrt8vlMcKIuL3IkYgReh
8RTFBXUqeioi62X23HbnQ8HFH2uxw61m11AApLG5d3MPPmagUTO841aXb0XvGsh9CuwvQw1t5R6J
CL9bbxJLbIplrS82zPNXyaq2PWMWYF8xdf1pqtsZmGkXJo/TwGN7Q9Btq9i0JaSHbKnHeS+ClVjs
Dt2v6Ynd1O7FdPfDW0/61ZTmpXBtsXP19JtQkVHbZcJtyX6Im59a6YEEek4otkth7uCRSjGyCdAD
O8NkeKzziB+gscVfM0TqnLCnw9bI6q8Lq3fLInmYLuzRbexgGej0TUfgPSWSa1C0jUnZTVaYe0q7
xG5hV7CJEuLAbGs6p7qEK/2uYqnmh9KvoL45MtXbSoU1b9titt0tZgXKuJfZ/eBYb3+4BayfiuHS
xN0qzSu71unVX6GPF8Swjw4byXNl2R93QnZMvUQfp7YbvWF/Hoj6ZDPmcG/okShtdQ5sHZ64TIC8
KI2MsZuzsHMpaXmCqLBUZJJ1QR46TR4Eb6XyZnmTM1/QgJczZJUA61aohiM2izlC6sDAVDCnHuU0
J1fHWaFKD7L8Wuoq+KUoE3rx18r7oNkVVUDXU7hxQUPzFE1UB20Rq1IyIgk92DUrgQjAAbBJ5Xfv
Bb/wp65atR8nP2ZbQVviSlB3zx/R5Vo2CULQnOLJeg5kkr/kwNiucwjEjJ0YJC0QkYXZ54shsFLP
otwucur/hi2qfC816ydOqn0YMGS3fHetOl+yGNwE4HdNHu0Iwk7zHWTEo7cWRzO1skW+Ax6FFToP
l51NTOSY15F8bNfyP+jiabwSJyYaJ/U5C7rHul/fWlBV7oRkBJSJehpr7X6GlO1hJFu82MEM7Tvw
JfpiXVmbIKg1SIhMjPff6y1p8upPjRUkjvSo8WHl0UqI1Sr3Y5f4Rxu+M57Nqv1cg+Lg5/VTkOX/
yoBDgAA+aeyhIJyADMH7S836XoshJBXhuVVs0wxmUjGC3U3hgcZNzwKNgF9ff0xDUKKVgd9mD8sB
2+Fl2luM/Sd78srrOpG279k+s7lBKFJJdOyxkB1LpgRJwm15HWl7f6I2ueVLs7AFHvW0z6NBXFjf
MDrLejy0pJkfUgBDPzlMAWDCQJ9YJ0eMH5Xb3uSyREdUaRcHFiH01Wi572X4Iyn8vlACxJUDwvqB
IwdCqyj4EHiM99JwR8DRupICC9ovhZIQUkO6Uj8zTGIrutE5tqH77kSmasm0VPo/gz2H/C4kqWxf
5dJ9xln+TImDd+7vuITEDR9DZYlHPIKomQjL9NQ6JdD6LHnOUCl3FFu6coeTfqAJZPSiGBbk8q7H
wfmdBpiA3ZB81Fi0zk2NDvcbDdXZPjZRF+xE19a3OirMziPZ9ALQUET7hX/cbHrPm+BkY3K6IHKq
D09I3e2nKZtfy6lyH9ci4evq5cWRZGR15i6IQhK4BMSBV951dS63SEf0O88WnoRAV8P0Mkuhfg1d
6v/HPWY4l+liHdTkFJcoG4aAfYflH4BsOX9Y4mc/9uJgeGdJXi19c5Wmus7+dGsRkojSR0TG5yqv
XtZmLPf0edy7Vgg9baM58GDxWpRXU1Z1qpl4+YvfgJ2mSRpVgWKOVv/kOTggt+NYZxHLC4+4PCph
wzpnszYNkNjZeem04RfhmaW9vfpyil7vZ6aVYmvbdN0LXyb72TTUiNHgAZsjotkQ5fOUaVigbK/a
dYFlhCB9bIyTJkQ6Bs86WZzmZMBaPb/0rrYMOxgnedC6ccdjMfCzeF0BF4HlLAMmYx/gNIU9lGZO
sDZ2dI/iUEkkirsPTeYggEcenD7BtrsKzgU9wy8TlJKxFZ9IhtIaHDh/MlTLG4AEyr4VH8W/TK7V
aaxmaaHtcNw1Nv0g8UwS7hbiIrtAq4r2fAOrp6UWfydSf3HiwELOBBhDUgXdZuZpK2bC00sw0agO
fqL6iQRhMjIjyPADO6R/hUpZiA9ONR96YR1dUVfE95pnj9kCJzyRBhY6FDakKsPzAioMScBBBHEC
yz14SvOhkJx6BbVOZpfOILajyoCiQtjcY9kDpGEaHN7BFJjrSl6XXZAWCQtcVn6YEtmYemEEKasJ
2mPaIh/gm/ai9U0MfRbEXSf770nZdUVXQ73ku8Rggt2SiOOhwxwxTh/AlDDb+O1oP0hatM9RUVrR
K21sQSwdDY61AZ8S0xft/nMIAz8HfppMG4N1aTdhLPjKeph7mzLzvatOloHmNUzf+yLK1+SAw73p
2AHV071zEJW+NAP7E+P2Q/7KAGi8GCwm6+xGh/Wut0zxJTK33HtMEcE38/g8nqxJzcXet3uqSOFp
4VALOLUv7pLr57YDTwX9OJHf8O9l/ZSxwPRfe+GjKwF5aLPniZdBG0dJpJobsG3B2EeP9KjOE+FP
s59EYYn7Ei176HOqHNWcF94ruibRFs9Ow34DCYUOwi1zSLrPEwLLrGkokmYx5lIQrdbqgZyoR5l1
Y4Xc8Y1YppllBgW/KFUsME61L0s2Hrgisfe2ExStnE7mUPkTkeyKGWwj1Wq6yxK4TvVqQLdYhyGX
s51snEm37ENwadGTtf7qatrpLj7wol9EVN191Yh0veG7LLq4S/p0eeeqRoCfPXve/An9Xjxz6avl
ofLDhGjjyAKpr0X/aFV26dD0Xs7BF7nmVt085Yj1gByAu2WzOuwGt0sGa0VtWDaNkA9L0J+JlRAG
y12fN15LC5jaWsavDI/fwKqaccvm7oVhN6LdvPVORBXFL98vqDXHxiZ2vCLofU0KZ3zMERKrhxRc
LU4ajGGntehq/9FpwfFe6UpoXhj+SnFkAJo5dktDbjhxwIxusow/+6YM4VZBjhlhP868LhbWCbwt
o6iueFp9l5qBUbbK2XHq5F9cDz0qFW1Vvy9dOepPAHey4CeIPR4swXTokgLhXVM+m5zpELOdU50N
qXlAaF8Efb+MW1vg+tlnW3et3M3JSIRl4oN/qHPhz2c8Z00PSc4Lj1jAeveDeC+dpj7VoYeAu/Gf
goaOD8QQLf7kxs8fZjFwQxVoqDHwlvIMw2a4VbPTHO17mKS1aaPaWIoVOwuN4G7tB5LzwUatpIiy
kWny3XJjnZ8D3MecYbRLe7XlU+XS9s193K1HMkxBn+TzP0Pgud01IpN6jwHHDL8ra4rS3wUt5/PZ
dme3fKgGOZ6mgI0pTUJddc+izx2eZCtNzgrHkf2CNdu8EEgEBtj1E/3YQb0CtacIJ2P6ecS85GJ/
yzkujJdj/1qFP+YPDRm44tGuXfob08Utzh6WcQWdJvNRyZiVp4oFIh0Ox8YuMPo6Oi1xyXjpSzpF
NBOIqiNvP9YVLZFDsTxYmLgHBGeRf1prw6bdb2hHvmkvsTDAekC0Atq+5bUwa/g5jniHN5ahND5h
Bf+hlRK7xiT2S9iq5iTyYPiVulEg4Zu4wsFcSS7sEq1QZvMcvi3Uu2VqRhpd2XiwLy7a/MBSjHq+
eUrt7OB6BBw42IkbcOLQ7DJ0CZ5t/Mzttxeko8dNoZgI/Rm0+pNK7fkPBVHj11qy0cyIvFWjiSGH
sw/tUrg3d9uFk6hT0msXS1fVrzjCbW235wIsB4DVMh1ZtlH0UhtkF5jSIIOIynuru/52RjHMH7RP
pP2+MG1xt3lkOR0e2uRhcehm2792jOLri+dggyshHMlmQ+5GkPunl4dqo0npp2yhiwEfGaV9G2e0
aP5pGpZA8YRWyw6W3f5w6a1h9FlopjJ8tKHyJ4Alcve/lmEG0iI8O+eQ0ax11uy0DR5T13oHqgaL
gLKOMYT3eucpZ9vOQa5mjOtdILLnsMSkr1khFRRqV0WKrcBO2nu5tdPAwfNgBmNT4NVthk6/lRq+
grgbfD/U2HnRv4lw8Hgjb9rCkxcTYRcLcRMrzKOz9DbrzNaWlTiHdLnu2wTX5LYboVc95PPoTnQq
eE12UiE3hOOIzh/jWBzevS4HjKbSluH1brQ5SR9iA45dAD8UWck/XP/7mO43TEUpcM2nyEW6vCgH
697LENwdhsPSunBJO6RNvH00AT2OThWSuc5JgNOWRdUUHQKmdr2W9N0U4V6uGn2anLsx0L47afaF
irJ/NGQ44SPryqB+xG7p4wKNnFATBnbYvLOKLIQkzFXMvHpkZg/O3kPzlDcvSjOUFeSKnbfCWt1x
SS2XBzPwgn2y246tF0YjfZH13H6Q7zBclRqr/6xsV8dlXivni3tbfcq5naA8izQA+oJZu39XRMsz
hBcv2NkdiuTBTRMoXEEWnoq6S/5KUP3s0Ed1AZOdnCltnh9k7tSQcvgT+DQa916HvXMg9lGg70EK
FdgJegYxxC7+BhTPyyp4AXLCHs/omO0x0/dm52cCMCAeKh/7mOcjwJJWzOLUISh8aeoouzdeDOMa
XgLfhcE1j2RXBr4LhN9aMVaHHvoAIlEj7fewuYObgWCxWnTXvI5LVMp6G+kFXD6JS+a4ilNlW0xa
VrTVdd424+78kY8yuvGfia6Hc3e820yX7CYRt9yNO3pDduDi3WMipnRD3Dp8uicrRJglaG7wHII8
xeuWamEjWXjLh+f4wYebTc5zOZbI5vO9keAadl43XG26TprrwAom+VOj8HFyuJLzFB4dxVZHRkw2
juyaaGlKZV5Z+S4iRplWvCb4/h6tOfd45WBKeUtNLR+kHGar2FBeY1XXxWbmgU6VAYY3nPtq09eW
/OJm6ljPto1M+mVDFD1gdao+RgJ18x9MuZDPeJ972ZccuJ4c8LGr+aUploz6FyPx8gSLWnadogyE
1lvpk9GR7bMHqHYhWc3sugto0OHH1hKvuKx1MeH/ujNbP0erK2KGYvXCdyKZHkjquW90j9BAbjM0
nHLUVYmmLdIvYlPDssMhF/Fo8SNPLgkcSZKcSsdgQEaKkWZLbr3eND4qkyuy4FFMDEhnMIy1WDfg
VBb8UDrN7wAJj+z/O4uNFLu2xz5+SSICsHZW/w2ckF/WxQQZo2fNHp4vrtDHZHGjE+j7AYmfxyS2
l1GnF88wT29LfPb1rdAB7AdWWdx9q1kH4A4HFxnPtUs4H60MeguHlxCSTF3oksGVPZ5c6JdRENPj
EJjvCDzpo+Xw03N3bI7nj7EZLK/Z0XzVf8HKpjNcKy4iHpmK/pIOWp5ZEGTFFifEfVkQ+Hzh/MLv
SCQ6MCfDjRP6bn4SfuBEp6bIZbl1Ld4YG3aw2BEzGcwx8a71gRXw+pX2jt0dxkUHrF66hTKgcaXK
imzavMW85z80APPg/ImsKXYlvaErAd6ktz5weyanUHaSwxBslffSuo02zzl5z7bYVtCJyImVOg3F
3hkc1T3X2TIjXUBCJUQgsKDyJdATGBJvOrGPnR4wZLlUJi+wRSwhHiT8l2iHVVlAqCja3vnWoOWD
3dhxa94WsEkW7CpOHlUgqGQzn53orlG1mSuU3rXQRSLGaDmLZdwVM99J1C96pytauHkcmL/2hALT
XWpG8bsgdX8N+ZYeKeaWA8V+a2tefMtmH6znBBD6QAIFoHBV+MTrOxbygReZbicWuHJVp/HU4qqe
fyMSZdmfUNE3fCUlXRE8dWkH3LssMhNcmEVfDs+ZPyKme0PYVAfYP454YUcOvX6WXnPIdGKxE9BJ
TTSOCjs1EZY/Bjbp0rhoi/aCgaCKJ23LY2qwne7qlv3TaATMKdlk8s6cTPmY1+5KETF36VTMfR9j
rPP2rNJnPFcogRouTjHWb4MJy/KhtMO5xeC+2n+jTDt/WdRA9G0tL3L414EPfmseGLFbO0A2qRnA
hW/yoEZaHir/nSSnvyMyMYITa6yLTeCZSx27wdbaqSp0GphwVQUJJAG5gI/HbZJfq+nneILSMfrg
yNIVcufQWO5Zp759zymib4/E0d6DylLBL7vPuiuG8BXokmoP2BNoP0FGKjx8P8u4hzJmEPvbkb0N
tEA/4/Mo3DEGMdgx1ah+2AuNRZ2tZTi/cIMr2nfYbbgOeMtOkuzgwK1GiYW3gJ7CINw2Pt7NpTX4
yiH+p9uW9kw8zMpaymeKo9fwMI1c1U794CfiGLapo96qe7KI1TsImV9mWgxMwAbSVHF3Tit1XkGU
EQeXtjsyE6xp/owrvPOfAWjN5MH8KWQYjzILVg2F1mqez3AVs452voZrzxvsOOaonRvcQZhtZIlY
BPmI1rryduwZa1SRPYUDJYSbccJLWGKxLltyczYSFFUhVFL2sZLz8ONXdx28YD1z7mQI54aRlNor
d9DvbZ5Gh1w4nt6nrpOFGLmE/1abPnodxnJ4c7oo+zFAFexvAZzhjnoPnb/YDmdc5qWYnri0ZyBJ
MoMhoRR65kWegffp+FX6qGVxag1p9maNi/UfS6LlJUoLP6FoIoRvC7YP8tdDAk/uOWFY/9F2xLKI
syB4A4dNG1JVzuNyqwCjX1U08B8PNMGjcdWf6jT2lfZdulA1/U9jkLVdXDsEQ7e+Uy0Xq0BepIXU
md5M1mW/IhxYzh6Pe1Y/hcomUJJEpLJidsecarbhHpHiPn4DT2mJ8+KHo+HeUwHmhmsl2gbUd0lB
CsoHWp09RtGVrItSFLtqSoPqgFXZpcaCW1GtSs0mqZPMd+KR3o6LqxCgAbjRsY2Wx3svxg6YmCdC
QdEXSZDqHUl6nuIO9fok6wDGP0Cgl9VFejkzkgb1OUX5/J3Z3fQR2lN4JdFgLawwwoUubBdIaJQ6
8/BNq6We1WXV7IRaTFS8qx7zCeWPtmBLTf9RcoNBBRPPimQGZjAhchnZmMfA3K4syDjWIZyHGGL8
1tIXQ3tuu0WYRwrKxn5GF6SoijpfEQYdtGH8eeZxcqLpNulBPrp5W78GsAyTm2VK+mndZDK0Jis5
RM6ucVTPvS9RURu7UC8zUPs6P+ajEh+ZT1fdCZFe9m89txdC55WbObuIDhnJKK2g527IQc4gZixQ
/Q7Vgsek8/PfInP0u/A7ADfFZP+piio6Y4PR/4bcHh6KPPQvqkrT6uBGEwVJEeEI1nVznf+tl/6O
bfXWdKJwxwoeZYK49dhnSRYxG3IlvizC7twHPM+9PnoT/8U4tiAbRVlDSKs1Ya6hIbuB9+1Pg3Ui
ZN/PH2TSIpu1OwMpEPeO1PFPG/Lyv9V+za4XVWJto7/C7/3iWs1jwYbJBe9FkQCvFIx2iWd4vzi8
+3cN9cHOJgI8dpymNZ+ujB24qcnHMyKYogBhSJGpWikOXrlpnoKgwBM7Lyqi53yZ0peOoNkYj4tT
ghJfM8+7YXaxRiypXPnPhsoMfo+lICyTeOH8OPF6eHblutyoDw7UE31D1X9Nk7JSnaM0gPiQq5wA
2v1nB6AWp1JDknnXE3+xXnwX4EVzdFKKQ0C7L12kni0/AoNsFQJw3mbizHHbey1wAX5eZBFID5mI
FleqnJkSNginswW9QwkD24s/7zmBdEp9g1BjPX1aKIKZtxWDIh7GOio36ZFdM7ho11vvyq9PyemD
rTl9sDCykGONtGQfKVA5Rbq8XbsdujoZcFYpRr77VKJBBMc6Ujz4US+HHF4g0Bm14ZUVdQ8Cyekz
SAwojwFGRMWmpE0Z8uuFmtQCpgPYCOO3ZJwBwDNZClHSFjIQx3Q+67obwLYsU5baV8bIAeteRVoT
Ed1r/ZKMBMERrHKhv1ps40nGoluxGzpx3zV8eH0bHGunIamRdsaiEC8UJy+QZQ8+hFsJNFjAJ8Hr
PXasfkDl1od0FurgaUbuHynuX5KRgo6TjFyUyUnl9R9TeG7BcO+su4mqc7mjx5tv4zxqFq3ZSP3a
73UmwXqsWsaPx9ySqr25rjXqfYc1LN06U+NXJ6s3dkD82m/EtUxLDJO08RE8obPnaPj+g8X05sD+
8bHkVweSbBybBaP9JZhTKLp5Wekb2Gpe5UmpzLVFMbCjTTekOnirCFz6r6QX6irdYH6yYqxt2AgV
JCsMf9H8iRIIiyGPbGzybIxSvBzKcq8VV+93hztI/bwWTf4asLFldmNv/IeiDq52oZ92z07fFe2O
boXw0vBc/0fccYWZTH43ZiBjWYSW6ZhyIxg9DCT1tg4ueZvyD6DcwxakdSEE1NlbnXpEXsthn2ar
p4OPwJHLETSBT1q2oaSQZZ63GWUB4bcp9an3VGndemYgLByOJ8yt5TxFEUVSqNed6WUa4HqJvLcc
FCCOqDxqqnOOdr6NMCaPajfXhdtdcdPm9X9Nhnv22w+CaaTEENP7Nkj6Yd6WuW0lT5lFQAhl3eeG
QB62dYOvFqSHtDYp/DH3kxAQIhmmrqg8YT5SV9f4QG3QGsSviIa4hEgSzceU/HAaBQdrZXlRM+Ww
vL9aTlImP1HL3gpWGYcyWN1vxU80OPJYdQPNBbXt6KvX04T8MQkW4PtidJVDCNOWMkaOIjmXDvMa
k0Kge1iiQ4F7GfxVPoQL5APwFKu8NnSsSGSghdVHFFfsc9BvAFu+se/K8K+hg3IJCYnkk4TyGKJa
QhCyHM9FiGXoxIG2Bi/UeesUOIqV9NyZFTpiRW2fd6tWr9mqxMHSyIUxa8L3ni0Vk7qqpfnL+hwb
K5PngmuBdaMqWUNSiWWmHy/iv3Dr+Dk7isiM/VtZZY2/rdkGfS2cxcihVpDV3MAW89ZzuX6q1sni
ycr0Jxwd/6iVM64PWkyMpTm4130AdiF99x3bsMxYnTL4y4zhE15D3nJfq0yHnysVEWm6d90ViIfh
9Af7IZ0SLpafFG9N26bJbSSjv6cyA2B6X66vowN9797RPKXju28qJ4ujaYGdSmWZboZnXjsFhue6
btpPV6c8nqRgsv84YsKvfpklC5dqpYqWHnL/ybFEZBNG0NPERq1aMUzUvv+8MB/Yp4FqjO82HMP8
E4MRBDMjupIG6TDxXqY2cckJ6ZKRKJv9L5ei+jM5ZDK13FdF+jbA6wqfKSdl2uLJiX4tk5kOkecQ
UjaqvnTO3XLPkrT65AK7HFn/kqIMvWCIKWsGlQjYf4AEhm1gudZi6T4JSuTmtQyreek27eTy/7xv
SFk6crX9M6Bl3537Aa1XMGogJ42KYF1TdzJemZgJvKTMgtt1iLz8JwE4+WAWmhrPThG1aHXlEKiD
O65cQKHyqUOWjwWiTKfhu7hcWonRonrR42sCf9vMffhIPTRXbhIgKLtlW4f/ITmr59F3JwgbFJX1
U8zHb9kPTSTn7j8Hvo/1PhMSt7Yria+t4pD2T450OvhfrbQm+hi8KfsruZ9Wp26CF+HShyEfWGZP
3dEjoDztgMzVeKOivlS3MApn0nBMWpb4x/5JEOy2IC2olwrPdBs7UpJHBIsJIZt48Yy8KqwqffIs
6G52buh6iK211+FLWnRESrnDJFskTsAfoLvAVuVk5qyYP59UVzXbLf7jkJOZPgXohG3CWL9LVhH+
WZGUqGrmKXhPwW7gsyjhLpOnsCjO5FboVtt+redox0zker+jhgDvFnYyKjHcH3vhMow3H60JggFw
IZKArAuQyF69waKmQqOCwn0MkClnt44FmK4RTUkyBwDjwnPiZndGrbQHoihsdtP97BHSngCYelsP
Ne4Nj7xd7gtuJ3eF3F7CXw3AWbBWmaubPaJ0QoCVKtizmdvmvR66DsGjGJcUZ+Ud28l0i6Nvn3FB
JeE7AlUBqZdW3yMnmLmFZeSWF6cY86Hf24uS1qcCuyX/U2MEl3FIee+coW7hztMO/5slHuvTNwgH
FRdjLs8314x2uW58DxvXj20HBZ8bB0sEkBgu23rEzj+EgFj4EX8pANjrJ2mBIIWkU9TZ+NrSGviK
dmtSKhTC9B+A7bF81jr0wXvjVDhUFp8ht2KJ34kyTxF90/fk0EHg5cuvZaDfOKtSVFZiod4mXFI8
2NJOGSEQKO7cpDQtrmpM258qCSMWAI7gr8QNgn0QTuya7vL3csbeLbrPLjfJDxJe2P6aeVFQGomv
m+uRlXTdWwOaAXI8O8CXRGhWAyWAIN4fbrj+Kq1MEYrjYkewj05yOmsUh44YsaVeA2PPx2q11aXL
5mR4w+xjvJc7JKA7DO4AsmCnRr3QJjImnCN+RmL+lbqiOntFYnL5Pe2SzKln0VZzoKwi+KGZiEG0
CIcMaakY9zoK5U37U3lyZalj7RT2b/k/Z+fVIzeSrum/MpjrJTbIoF3s2Yv0yaqSSiWvG0Ijqem9
56/fhzo3lcxEEnVmGtPAtImMYJjPvAZaH1x6kPnA0fC1KR/NScOnirIYAK2JI3mApyAEIKpwOqp5
RhLUcjbsQSqUd3SPkgoFJwQ1hDF9qBRgVjs9NfpvmZ8OzjHGuHJEu8lz8EyQEdWILZLsGVaEXB7I
M6Di72nD9C2jCQZQVM2maIQGwdu+pSdlzuKXRBibTjPs4hMNOns6+xBAY5Ke0UZyjXuxPAVGV9E6
Gosn2pFZBSXHyOSvNjCLz7bSqjrCPWNvTABvFP7BJhu7ZzOr2kdAPNYJxxwF7k6sAbjIeqQIRsdy
5pJ/hsSrk3XTV9kUISJWYui/CvjQBhUm6KGiS9nCIeuqnwiWfEwJM+cjDSbWOFXsSOEicwzonfhy
GXBy00jNP/pOkWK4xxUHVLLNia89tFFcEKhUF30UspM94dYEDsPRC7mNQeFmx7ylC+qDQdbRRwdf
eErNwYg5911lfAddmUcN1YaopC4wTQAn5UmHbsAI0SgC+wMI2PBpqtMkR9jA7pTnbrJ7DM1KxxTv
h1JthMtdBomQLKz6UeF98xwLpfC+WEWrGLPkhFadA0/TDiVEDBeL3fGdro/0ZJXQfBpJrepvnUkP
dkslTvtNlSUPP+PGMH0uFYuojVzQ2uY2y/oBd8Twc00XZwsOtjB+03uYChfvTOchbfHV2aJ56tCH
ijAigkqMs8EDkvvxM+8C1CRSAqnsQ6t06F5HKbzGQ51aExSWPuSIDm6JZB4iwDqVX5zv8ETFSVo1
MXdACtXpo62aED1oAF06GJSnuBGmFe18ziehbmq01seoJ7Pc1e3Uk93LUXku7FGBZ5zOBe3HCTi5
f+wjmDrYKDlG90NFdjH+NNZD7CNBJ2rKEkbvQJOBaEU12UdrajgoHV6bYiuxM0iVTasX9GFKGy8Q
xOwLzRu7F8gA/lT+Y4mq7aAtdsUIjRJaVDNQt8zBrWXjriuDrBEf0cuN8P/2FFr79adQIpX3pbHz
bngCqKMU/m+HYDvyDvTPOGBgvgfg8ke7BW+Mw1oKpfcdud6EDYduCcdPELJACOKEnwjUB2Mk+3xH
Td+edm2u5T/CSs27Y6QrJQ0ktZR6e4x4yFroegMEoWxrpUA45Yl2URB8DzqdG+s04h06Fgc1Ax9n
NP/8+1//+//931/D//H/5M95MmJl9C/kr54BgTT1f/1bVf/9L671+f8+//6vf5OGoFJpWCi6ELU5
BhUu/vqvny8hHm/83f9Lxn7awL4qfnpmU5Y7Mp/+mIhE/Wpq5BOw/eBpQ5zHlLsWzkj2Utl07oeY
vlYIPOn+r7Euf4xmUeTGK8KB02k6cwf18sfQvRvNnnf/e6wC99ipeuF8U+G0NHutS8f0iJEKdOAy
Dggp3jgypHzD0IQlTYlqv9QvR9Z0ekBKoPRfiRXjY5WO2LKYgOMsy/QfIUf+Uj0Eru6PqTqX05UI
zklb1amZowFnYe5+OSiwKUpJFnhvDED6+smWrYlwZKMb6YZ+LK2nTc+x4WouakN9NjR4pwjhG07C
6ywtykIF3dQdrq+5OJmUaSOKWFVLUIDB5oxPVLC7joeo6D72auvZrp+S2Dzen8Tik0nhSCSFbcPR
NR2klWNfzkFjgSbD78TLaKkd8KRi+IF6XrevNYFUlySo+TZqmn++P+r8b321a6WqCRWDFaqYbBRD
1edd/WrX5lMdB4Zn5h+ResTEosjs9LGLYRZCI56aLeVgi/4yjrPnwMadY2WbGjdGl7qls1s1/iS0
y9FbsLJVXYv8o5f3zUucSuOjX88wXfQRV4aad/xyotI2NAkwz3R0fd5CryZaa1KhIaDnH+uGzDID
+LGFTFQd2tgZDpUl7M/3F3b5OVVNZ0OCN7QN9qUmFp/TQLCnHKA/vOA6CW8hcOY2C3UMhOXC7ETB
n76RSXh8f9TrBWVUgwK+rmoE4Ya4nCU1DiZK8+0ljwnRN5Ni/ieoqWDTNVOmX28ei21KZcw2VHRP
l3cMe7MUlNi8F1rn8jOBIrol0NHCuRoFm+7+YDeWU5e6atmaqtNotRY7RYcEblK6no2BZjo/6nU/
x5mNgxSQBn+NZB1bySRUx/39cdXrfaMzsG3yFblHHTn/sFf7xlAAj2pO4r2AvnILRVbJoZJo8frU
WrDYrpGoD/up+pma6ld99ujZxnWDz4CHYkXFbWtCfOjJ5xz0X56RLPnkOJ2+cohv/EaThJMqtEnR
UYjFbyyDwu9rxCteRh1nkk2QmpTl4EvrD1mN72OY5OXX+8uyvHDZ3ZbGPcU+Y0m4Qi5XJSBbnuxA
0V80zjbAQPgDDUUB8NEmCs4SFamTbip076GfNIcQg9zt/R9wY6NzX6r8DqpbqikXGz3uVGgirW+9
mO2gnRO9ppJUJB5g3K5dGWr5snNH6jMkiHsWQBtyGfJysn40eK2dFuYLgnbOroBXewB+T05IO/+Y
RcVDQeS3gf8qd6rqobKR54ADqik93Z/z9V1tOKpj8GMEMxfG4pVrMHMBxz8YL0rvaOjdDrZ6LpLk
G2x6Iv0cKdYuEeMOjmy4MvL15+ZZshnUtnnSWYbLFXCmvnKMQtdfgHzQAVWMwdoN1J8O9hQbjzSl
3idgjQ5ea87gELt4uD/x649t8DzxNKoqIQVoi8vheaFsOAO1+qJFRLJq1OcDok/BtJNh3f3n/ljX
Z8m0LIFRna5x7Gm1XY6F4TS+G7XtvQjgjAdRO3NCFxhHINLNNhNDdLw/nnr1VS2wldLikoGRLJCS
uhwwBXHR2SKly+cravGAuWEkTx0dT0rDoWdUB7PpxTnF5gYRqdHH5s6aTHkeMbWbnmskJ/+TA7aX
m0yv5aMxxf230OAVR9KognheFEH0zgkM5/39n71YJtME1M6BsEzB/0rVWezFrh5bVGPV7EGbsumE
aFh1ypVU3dGRS178QKwdwuvxpNBMvgvavQ5l28V4AtwRnuhxSYvSwaY262GvoyTqIfZP1wKJcftw
f4J/r7BXAQMzBLQkbAtJL5srwFlcqh2giRwUU/lAM7n57OhKetR1LduagRjOoZzkN6XXY8zgBjAh
RdrEx4n29U6QxOwNTRtWXvblLfTfv8cibGBXIm7oLM6gmiCq0mpoKgGaydIAY89K/u6jwgv+8Qr6
cOcqGGahH5FExwzUDErDyKN+1HEpsl2J5ennlQVaJDx/fxA4JFtK7kRaK4tTSb9OBTPZ8En8NOm2
qEKDVNAxa2KHGpF4j4ckSGKqsygaYdc4yoPRKuKfpNDCYNelOu3G+7/oxh5RLcdxDFto9rxdLk+S
I5SeyH9oQASYycGJ1PEjAlPjkeKD/CNUqkb3x1uc3HkBeBRUxzSBO2tCW+zJuMUDp6XW8VAiG412
MFJO/ZMWm3S4Swkw/2SXlTm8qyhvf8Jis6tWtqg2Xw2LLUowy9PP+qsEYovgvW4TbGPqoH4IhmQ8
N/jUoQ4qhi9OWL0j4tfR0grez+a1v9O5YUMOLHmcSmrmJu6pJ/ySUBinuTNsLIBQKAOr9j9+h8qS
b/bRxgvM8OMoLesUygQ4SEqZEdzsz/uLuPxoNnkzHwxFSJ03hvrq5UerdQQNSd2Tc8FPx/LGNFCw
scL3vIHWVsWz4OX+eIu3xLRtU3cM+NFCoyPuqItjHWhVYCEIrpxt2+kETE8q0APNxtKH8LZJ0pEX
fGVfzv/K15/JtklJebcl81SFai5OrglBgYK/3bh6I4qTRdkb348R0aJGr7emUQ57BBfzlc2xeLKZ
p20ZJAOqqRmznONic2KZN6ZgPjElsC2b9mEKRc14byb0TE6lKKrxgOqXopyHWi0auvaAG7ZRS/tn
ZfLy+oc4At0RjQfVsAkdFh84E+B7KohfLvY+on+k2RY0LymY8pTn22zrb3qrmnB7W6p+O+mj1JMi
ttYM4yerC436saHrKr5Q3jWokiAlLMLvvZwtc0D0Irv5LgLpF7+UyHJ4O0FzzflV66hv7lVw+1w8
QVuJlwLl1oA0tgQvh6oFSvZgo5uAMK0YQ9yiw75QxblGHwh3n1QfaJyOUa7MiWgoQrdv07bDxDEE
Yr+FLKX4n2SPOvPnCIB98kx8jSbh0A9Dq20wkUCb+/6evTojJOiOISV6NeR0mjkv8ascRAOzhycC
OCWzzuiQxl5vbmgxIomjTcVvCiv2ykebN8fljmVATojKHzZfbr54Xg0Y1/C38SNLXdEPzQcEc4uP
GKP6K6NcPWkcMYYht9Y4FLy0i3kVSLhEgM5TF8AGXs5UDs+VLnFr0TuJ5XOhnZUUoUVMwAO4T3iW
JEVab61gjFcCzOVNzg8hrzTAyKiUYBx9cSkMsUT0EosA13f0/rNeJuEhw5vazXDj61CZn3Ugw7xw
SXnLlUW4cTw0SlMm5QKL5GK51CrqfHkRqviGQC/cmlkWvk/RMtr38y4cIHacwfxYmEViQpxQknm+
v7VufGmSGsm+IqzX5d8n5tWXDtJam8YUNKWfqcBewYSmv5UwDd++gzWAbYJnEhyvMBexQtfnrYUb
OV96gp6IvOlgPknbG42DH/X+V+D8OADcn9mNQ8MXtdBKJGZCPGaxuaI6GIogDQK31rHF0bv6AQYh
sPoWdJmh4Ylxf7hbmxkNZlWAAucPtvPlmalEPDa0xAK3NxOe0SGuuN88Lo9hiA9IPWCVkhTobIxR
8eh7tAhGu1Hfi6r8df+HXEUFbGZK5NSdLHMuAy/Dkk4fQBBUfuoio6rhrz5Yg+1C1hnibzqGpdOm
xLdK/hhqkHtbMigt3Jk5FePNZBuK/zu2BlG891oNyVXkWqrJVDa0Nwy5q1TH1+QmJ5aM3Cic+uLd
BCype1+qFnR/RyB0VG9Tr3XkKc/0ChQOsFoEOu9P8OoF5zGVlNoJPQmFpb5I/VGKxERaoxpjg1j/
MyvGHpuuQ+IV8BAGgPcHW9Z/eEdZTf4wwBFTWVkmHiAbMjvkkUA5L5HZIUBb6Bc8T6SyY3s0T1xq
FikpJpzTQQM7UM7uXN2nAkue5JF/NPuoAYjxtpZdh0+4ZqvFASNf7VdEDKuubMEbO56cjLq7xQkz
KQMuduCYC4i9deiihzlJwNr41eq+VX82Js3Onxo6G//cX50b96bJqrAspIBSW+75wYw06u1K7Paj
0+3wFjKAxVqhG3GNHQqp1Y+19PE6LPzo8/2RrzYBpuASLVWubR4oOi+Xc60TFWemMmQfmljNQuXR
/BT0Zxs+pEC9n+4PduOSJMA3SL6g+UnKq5eDSQNGgFqUWOlJezg3kCy36hj/Dx4h7inaR5aumSRW
i2i+x+WhC2E9u/UUU9IE5QyAVKgKRp4IK6Gm0OI6NAKG85J0f3+Ct74joZkwBfflXLG+nOAEOMdp
9DxycRRKqOFp+bFBd3gX2Ayf1jBX4UjpW1+b+uP9ka9jY/oO8z3NhuV9UBeHGSC77Fsnjt3G1nPr
faBQA9rjjBJ81HyNzu6AXSP+FvngvX3rzrHU/N6T5UPeuZxyVehyrBQvcgs8XvZxXyibEUj74zBE
5p8BHzrsMPwcYgsF12Llzb/avHO1nAq9oFtIVU3On+PVowt+3A/tdtJcEybdNufv+jBpHnqAkUhX
0qur9SXDoSWp0gtkkhzRy6EMgB0ZRSLNxdNZg4aHsZMF7nzjm/WwH9Hfo+8r0rdeRCzqPCqvECB/
4tbLQasEzP4opOUmCHg8kGYhZYUx0CabmvDY0ABZWc/rt5cngUTHtCmiCZOn4XJAzUox0IlTgycP
/gD0SBzEo+if0sSLAAuTcZOFKbMvMhTcA+ge0B21Qz4gXPPG3Tw/TapF7YFOAdtqsal0M4p1z/d0
t25K51g3wDvRpsh2emXJDXBd8SmDpLYy+6vDOw/KOzWfH4Z0FqsdeuhiDsKTblJHZgCCt51AzPTE
6xuH0N1F5RBJastIrVMFfvWtkR2j068k0tAIf7iLL5deF2rF7R4ZyC7Rjf9aWTgIIAGS5+8AZsUI
Zfg1hIO3LzNNIJM7kk4e9bnLMScFH8fU7wjmsA6DlVJGe0/Jnfc2jidHf9Z7AxWbRiu7+sapdeZI
knaXrql83cWoKl2O3m90dxSpFEhS1TXqTr5HRVYNANPen+O8VS5SsHld0YTkCPGY8/xcjpYmVhsp
Sqa7esHN0ARWtqVzrx7CYPwpUTR07w93a3LkAYSLBB486Iud20JnC1GAkqhGjOm20ULM8gSglgyJ
gpWU49Z+nWurUiNcJlJeBOalWvaTTpfFTVqsIoRsnZOCZPchszJ5bsC9f25CVd1RvkQd8f4s1ZvT
tLmdyLlIOJeNjAr9A0RkA8eVqK+nNhDnqci3yOMM1aaEW+LtnRAs2h6/DYHBLga+OlYRvjM61L8a
aSLU70Hb3/DPRghlorU3isOUITzxGYiFp61gAm5tAgsxBW43aqxc45ebwGs8z69CGMGTDRKxAwGK
XIaVnrKIlGYMYmVlfa4CHTbdDJ9gw5E2OdYih5lA4hfl6KMwnjbNb0wdqyOs1PTd/a9w6yPYplBt
E6wiO2GxtfXGHkohKt1t8rL5iMtS+tA0SDyF9aSv3I3XQ1G9UCVFSkJ4ApzFhLAnMBSkKSwC1E5s
vaDR9m2pI/gcdnLlIpy37eWBnQslAuqxrZrXwJfYN+oKSqAFft8Gc+WjhWxpYfMFlHh38IjA98Dp
vd0oC0gyAmWW+4t6/dAzvEWDHOwR0OS/O/9VTCFRXEJ4InPcMbCnx6TQn+ICtVtKbB529GAPtQAZ
gftjXp9kxgReZLFHiYztRdiIIiOmgOMsWkGp7kVMA1pmVi8xabSyd0aO13Ldd7Cwc+XX/YGv9+kc
O7Fz5o7kDDa6PBe13RdlCSTINaPU1J8KvUYlHc3kMv5yf6Bb+2fO5uekijLCEk/RKUZXjpL7IkAk
wsW/u3gMzeBzJVja+yPd2j4soz5XbfmAyzwzDhoRjppvu0VQKcDYzAZLyrCKHtS+RzcuzsruQ5xY
6fe+FdEfg7fxw/0fcGtN5yCCAo2pkQQsXgBy10JR0tF0kY+a3ntoBOJmRL7/9juGfI3w0Oak0K1Z
Io66yNIVC+EE1wiiqEPetCntY0x58c23DOPwfoLJo+hMk+Ryj1C+neypsHC3BGv6w9Kn7AE+UUUO
J37fX7kbx4Bg1zY10H/zf+ZN9OroWXqgA6J2DHcoRmXvCTU9UOMetl1X4rANAI0YG+tlg1bpyje7
NTKhH1eOaUk+3vzXX41Mn2fGiHPnwBtPv6ObFO2crIHqwXuKbm1kpUe0/dodwLK15tONk0FtkvYX
DUkQGMuTkYcdpNKgtdzAyeBiKXS3xiaJd21vh8f763v9ChJuOTA9uWwEBZXFexFESveXfOlCIKaN
5Y1hf0p1iirUiRFcUbALvD/gjbuUadk0iHh3+e9yWRWUqYoi4npRfQSVO+PcGg4CJ6HERrHPq52F
9sf9IW/N0eKSUdmq7CJDXn5J8oa+RJxNuk6H0LYPivZB1yAwCCvXEZqJnZXr5tbnA+dAmdIkBwVD
czkestiTGGUpXalrQAz4RSiRTbiS9Pbb72q6siS7korUdVkjbMahLEQn3Sk3nK9qF3Q72xjyldN+
6ySg92FQFOJKsZY9Nq1WUQJEgsUtSiSUSydVvmAIkO38LgfhbtRavUWO8UdoeW/EbXKxUIeQlm0D
9tOB+y1iNDTsY1z6CNRVwL/ZBi6s+aXOna+aCtBaHyBHVHNa9ubtohEOopk5JwnSnC/z1wc/b6yg
6GJqoBSsjo0f+zvdyb1PLcokuxKCZrgSGd7YnxqSiFTuHT4k4KPLAZEogMXdk2R2Ta1jch12Zy3T
vDPuRLTajfrz/fldoS/mVUXtlYQSNWAgf4vzIKJqNEKnlS7KPs3W8CN0bsAb7sK+h5swEBtsulCi
utHpFqlCVz3lM9Onp/eLvkNQ9ysLfuN51igw0CTi8eJ4Lr7ygNvimJu9dPG1rema2xi8b8CkwFM1
MYc8Vb1THGrIDKcSONaLbUbJ4f6S3Dix5JwzEgXxHFB18xd69cl1b7K9sK00/HB67xjSTXeHsqr3
QZn7K5O9cf9JFfQqLUcb4Iu2eDrREJSolLaaG6W2eIBpgixq25pf8mgK/4xWND41shMrt/yNFQY5
DgCAjGC+dReXbuMYVmcNhu5mAjVfZMWddsIcAiGXTVJiK7vp0BV85zdo32wRaLceLL0P2pWZz+dm
EcTznoLjMeiHcZYXnxn9yQjlPhKgEcvF72Hdex+mLtCmt58mcDMG5da5TY/SzOW3zJMeGb5cla7q
WfRdWkRN86LWoOdDy5MZnd637x2H2xekCl+Tq+pyPGyKexxk6X5Vipr+HhTddDGRV97l8A9W3s4b
23Ru9Gtzdk8ouUSGIuHnK5We6K6gcrtF8XXAvbJBRNnXAgTM78/rxq1E8AEEZ05BQNDPn/PVmXDi
aOpkwauZglb/5HRkdRtIgFgtSYwc8Hp1bG9lyBvzY3OSY3EIedOW2xRaTMRzZmsuBC7xWOVGQbGv
RsLPROP0/uxunAhKmQbV6f9uPSx2SR3i7OZFHl5P6ozRMZDf6Dc+1uA76HPwvGU3fFdkbx56hA1I
MUfj5f4PuHEPQJSzabZxGoBgLi7hMUysLPQK+JVBPylw5OUMfUP5Bu0NbVARKQK5E29hZ9nlygm5
UdLltoXnBPKapIiM9vLTQmQu6zIPEsIgwxrhCnqozQkTC6YJA20cvBQbkb4wiN/1mhptOxs/b3sK
7D96Y5n7++tw41aglUqKC9SZjf2XfvJqm8WDIsiqRfwwKbH6h52RboskMt4ezL8eZVlJ7ZAjapHI
jx8MEXk7zRl0vD+Qhm7sNP9iGc7LFBaV24bZGpj71mfmYbE4SXS44IJcLrWeAeR0YK4/9PDC9Iex
Qsvhk+Mb6kealsmPZhBoAVpqYg0rQduNszQ3fyiXkMgjuLV4Z6JG0UzUKaMHdCCqk53V2jGKVIwr
/HDt/f7bSFrc7Lb9N9K1LThCywCm6flrEruLB6tKdBxVQLVi3ROmKSYXbdE2xRkLv9Y7+HhFYu47
ZGC9T2UJ63jCPxpa0cpzfn11gZuk+zPX7DWuycVzTtATT96Ypg8RcX+JT2g1hltBzPdhLIz+fdtk
a1Sf69WeodtclrA1Zjz74jqBGuUbQonwpQ2G9JglItyXRlrvLE1fi1Wud5Q0HMozMxkLHLWz+LD4
tDZYDcFti8yy/hmoYYacJ0cUWZ+sgXgeaOlOjA7SifcP6o0pzkBCXnDwPNBnFpdGZxZthJms5w6o
0lW8pFX61IZBlm+LOKZlf3+065yDSg3tYPauCrt2OZqEuIr3COha1G3tdwl6aHuvaDGMwekbCd2x
bZutVsxgdcrd3q/7g1/vH9p5MyOB+VpUFxZ3cw69w+oxoXSNMKXCl7TjpjKKDqK96WwSPyxXQojr
O3DObuj0U2LkNbiiN8oUDTucedzGKymiGol27EGx7O/P6voD8rSaFIbnOBAG0+JU9JaGji9G5u5I
UP2c1/b0ToFI7iZN5qylNLfG4lkTlG0odRPZX157VmglBXin0UVoaAZ2pGhRIwEOWTleK87eGIrE
aYbMc5jAei3irwg7+6ZHVNwdWyv8ieFW8pxFSrJTpila2ZS3h0JSj04guNPlPYctRyFQvOrgYeTD
M7Ii2UnL9WyPtvga/vnGFoQnMUNOCGLnpuflAtp1h2Gfk/Zuh+TX0a6Q0E7DHsxHjkrg1DftytT+
UiEu73CDtvkMyLFo2iP9eDkgdGIR9KbXuZgKpjhu2kZ4HoPB+5jrpfFdVJ569IOxizZVSunE9HnH
dkWq9SctwXGGq7zAjxbn3ft79vqyM7hwyFwAI1GDW1bC0gqDOC3C9grBA6Q1tNHfW60XuwGCMqhx
DEcEQt/I+KLoAIEQ9DKF4vk6Xwb0bar3WYI6pytR8f2mgGj+MpQB8plIQhzUGse6+3O8savm0AAA
AVwvk2tnsfLOgL5OGrZujVi0myGKfKbGP50sq1aP/4OhIMQAXCDXpkt3OVSotkMXJGrjItaVkG77
3lkqvn4ISMxW2mu3ZsU1o89llLm2uNhP2HC3qF9FjTt0Yf1sK6pzJOBVP1HosFcW8MYmsShEUzgh
J7KMZdMzRGmjEKXVuKIckJ1XKufUW9iqWkHUP1XliGDVlL89pabgxtcihgblQsZ5uZS+U1e2lYrK
zfsJuMkOzRMPKFqCd2OKR3WA4jIuaENwpHWPIFbuyMT7jTpLUa+0fG/cFMRevMsqoEQqE4t4oG0T
vI6rHAw4Kr/jhwbPg+CcVSWKdCQ5CkKore4l2zdvJFtyMc2gJsZdPs9WPVJomPTatWQ6HEe8tw4h
SjAnXUE96f5Qt+Y3LzFpqEN06SyeLay5hhjzKKLzWXXHE87vbAq9Pbi7ER0DpTvcH+468DDoevE6
0pSig75E02ptR9oYGJXrcPKR5IfmPmKacSqy/AMmQ+Gpnv260PipV87mzXkSBpAAU0S4Al6gWJiN
Cg697lAb4SfkPZJvvWn4OyQYZm3Fotrfn+iNLJAK9XxqiHyBBCyfmIgwoyibonMNWFgA0KIYt/IE
S7Ht2DdozdQVNiX+GNroS6bTQMKU+v+JKyX+Mahxfb7/a66vC84S1KK53gpSbXldBCOq5mjSTNTd
yt7f4cQ2vXO6uByPolbztT11/ZHnk4uKw0yvnffW5eHtgioa9aQUrlrm+JlFMWLwO+zq5OcRIfFP
jonuNtZTUbyr2rhYQTxeX1e0Bf52s7kXeW8XBxaokTqiryRceiTl1qqj4ofaV+GfPFOQlnFmv2Cj
ieyfb15goOgE1JRW4FMtcZYRgq260WPN66soy+lRY7/PUq3e2X6druzkG9+SAifAJUpVRIBLCJFd
G2WgGxSn+jyWPzJrGM8op6BAKFDguz+rea0uoxb46jNHS6d+LviYlx/S542chfVH1wcxfaCtaqDf
nBmnBPTfCeNbgAG1AgYmKgakJops5QzdmKkF/J3PyVtAtrB4BGw0edOZWeoSMuXHmlRk02NOskFa
bi1AuzEU6CG6IQCkoOEtm0q1UCSxZ1y6BWD4veqMyccUjyRsUKtw5Qq8sUEpCtEXpDhFyrDsl1WU
f7CHHpgV8qjA+weldsG8p1jYIxX9NS04yA8VxyV/81NGvxVpBZX8EnK7Pa/Bq1oQ+NhwDAIcICUe
IcCXfGu0CK6tado1COb9KpyqT95ItgXrDF7GlDoh/UykWozZYEwosMXO3NTpi/Q4lcJJD2UQI+2Y
mi1OKDlV35XL7tYCg8+am66zvsMSw0ldsOggdafuFOOZ6pXGzxDN6I3dwgfUzOJ3pjhrEIjr14Vp
oiYB/GF+SZedNHWYLYgcL3WrUtZP5lQXh2bQUkhYZXrslXpNQ2A5HnDjuao3s6oo6tnLqERt0dQ1
B1s/j2qS+0jUS6wsMbkN/PZd1IikzTZzi0qs7KDlfTAPS2thbpvPgkHLHFfkeRbAl5ZnzK7q7lSM
qNVuU1mZKGK3aMdmvgoRLjXsXUADf9/bQ7+/fyNdPatsfsQeKUCBNeFKWKKCqxIr3in1tTMGQg3F
3HLI+k+VAX7p4ExhKZ4HbDvNg6c4nnco0A7BPyspYv+pL6ix7wMU6sOVWPyqQMdvomAjZ/gsXCjo
kpcHK/BNHxBrMZ6TojQ2ue9XDwOd1a0BbQYoRYDbDQzXrY2vFDW82D8W+Ky9NaWdfwRP7RzCwVQC
o3L5I1ReeCWETXLugensLZsBcRQfXMtqfgkcjVdC1OUbPw9HYZ3UY+bTE6ZeDhfoIyZHqdadA7Mf
quc4dRLYScGIHfihZptE1gYF2xj3ZqzfwpGWJ9YIK9txntLr54nfAGyM0gSHXID8WzxPyNaHOGno
3RmfPO0fcxqTL0kVJO+qOuhWprusITEUBUh2HigHCpxLTuqE3Z+oe6NFKS+zcJwo671JArbyNFwf
a0ot9A/nOIILbBkzOqmR0Ynvu3PXFeNTlUDrRa8Ca5pkEBsbibvN/dN04yPO2is8snMqTt3z8iM6
EfzMTJ3as+Tr9Z+6OCceb1M5DimWh6mZuFDcNA+bRNyLN37S6GKlc7C8q2nJEy0RykBsBgwnFtvI
LGIL6XG/PrPJIowKIj0bkwP0OsgkcWkhf5UpYYsPZSox8l5TVroinM3DM3WeKMozBDrzAr16EtvM
6Syc2aczbly+5py6isQ+3tiYQCUHNLUr+8Gm9yc+Zzp6eZTT7aZw+m01ic7+3mK3or7rJ9uWx8TU
QuW7gspecZAdGuh7RSBfcKwhmPnV1h8oF/wKvCpKntU2sjDoyGci1A/bwY75pca/HDHNMECK861f
GFQJz4RKf4Zjsgyh9NAJwfv69L7C8lMWtPhBNzjb1EoCm6LrsofW0pqDVENlJUq9PjASPO4Mx+OG
mLP4y5WNJc7Vgzl6ZyFAkkbkXtvAHNMvb54eo9AZ1knq2D2L71dhHZxreuudMa7Too1ft7NglN71
VA1bo7CPtgk4fG8NsaaDJU39j28dH0AJ/A3CDHCzeKBczjKw8myAYuWcJ8uDG8pNVW3ajp7TFMTe
TzwC/V3sJ62DYJfZrPHTr28LZG1IZyjdQSUknLwcHFm+AnmbyTkPnYpJkDDSx6i00+dORfWxtBn1
/mRvjEchBlG+mfcDe2H+668Oi4PSbRdEg3Wu4xJj41zKDsfTCnJZXSgkALVfrkSPN15WRHMIOEhD
ZkzD8lEzTY8AvMyssz81MxUEy/MpJ/0QIz1yq/QkEpZlkNPIAEwThgTPYwhbtVeD9CmunSRbOU63
lgBsOQVqTuesrXS5BFWCHgBNepYAHwpX8YdPSIaXe68T8VNaKOFKtHNjODokJsQxgK0z5eByuD6L
rAYLKOPsDxGyOA3EkNwfzb3qq8NmFHQX7n/h6/gOoBtFC9J3ba4uLt6DQWctsabx3TbHz2AzFRqe
pNDg1Z9m7mWPZWeYGH2NevcZGXisiRw8S7LT/d9w/SLwGjA+hEVULq4ujtSkkezJGnzWoOantsay
PQ6DBKcGiiSZj8xhwnX3xnYuNVTauag/8uc53Zxvs1dbO6XJRZGg910k9ZxdSs/06ORWdoDYv6Zu
cR20MNScnsz5CT2wxTeVgrozxjG+i6O4oh1QovTzvSHgae67pHbeCnZlZtQt5wQexZG5j3M5M7WI
CwyNNAyaLaU+Y3ipbLLUjL/jbbxWmLh1WgEFUV6i3sWONRano/AkJqJqi2+bYUwHGePimZn4lRUq
GuJV3+vbaEAeFU05TM1hImHD6wSH+9vnxvLy4pBWkyDMMNjFfL1E8UXROc65adv80PfGB3ucokcP
BMrb7wIiBoIXLn5Wd1nyCRPHmAxkbM4d63G000wUm0pikLDNuqTaJn4avlF0klsH3R4eVaq/JPFk
m5cfM5x0BPp7Be20QdWeQDwYMPPV8gSjrFnRlbjxMecCHmUmeuDzYVzsU83vU9XHTOE8FTV1grKs
xR+vKNVvZhfjj1LCm3b1sRkweh5b8TTpSvQVO0B95Uq6vgL/UsjYxECzSG/mK+vVySzyqZHQlsvz
UCg2hdoG3awqjp/svKrOKhn+8f7++avyeplUQFkjZCGRolVMln05YN7gdIiPSXF2sK9BssRMUiV3
ESa3zE8TnhRMWHopKuWzNs2xcfRSeRlwRSkfjV7E5T9eqYyGa4ajYr70OKRiYFPVqfxpRa3pY8/T
yyDc6l4bpudBG4v24Kh9hkpzWGFmtIk0DTNP3Adx990MtHNFuBl935FfA8fCweeoVmUdHAw97sDr
w6XQvgts436hsYXPoo1WuLVP+siPn+0sT9tN6FWZsr+/RNc3NDLG7AqeCggXhJeXK5TJXGMh+P1h
XXhHZ5he6JgOJxoj6aEewfOKwRtWYo/rY02oPmv4UfOcu1CLMRVFx+3ajNFyxc1xF1Z4OIvMMPG4
ogj51ukBlyKsgnhBpkfzezG9aEyzQEmT81CO2hcdCwt/18R2PWw9S2uHY9ENYJSnivt0ZeTrdIye
PoQdOpWcbfCrlyOnjp9WFc4ZZxMFoAHOuv//OTuv3biRaF0/EQHmcEt2brUsy0G2bwh7PGbOmU9/
vtJsnO1mC01oz4VngAFczQqrVq31Bxn0iRTg4kIxJNnZeoR5ZNVj4DoT41Yi5+2y8gKEqkBhh8IZ
VdDr0WF9VTXX1ng0+kxDnhsuIZWEcdtT2bnkqT1/zAUR+/5kv7GuDi0JOmsUX2GMLq6MDqg0PXfM
qC11DKtDn0MbPMhqEaKQ3bz/LkRizdJQ3xRdb/pd118YBVhATErTH+VKNrZmg2k4CY7jzrG2Vqe6
mcxXUJiKNoDFs4Bm1/VQFsrN01iE7bEEa4mdZlptMfsbHsdAVk55nCZYqiZrmNKbyRTYE2o/dLdA
idHWXwzKu1Ifiqg5tn6A9j3lMOPRqianRD+tDL7cXzmxHa7iJApLZOSglQCUsnyLL4ymGN9N3FmO
XTM425H+1mM2lI4bIFG2nWAubqaE7NHucuHUXekrt+/t/SQeXgJJIUr2uAcs7qckAhaF51F1LDQI
68jiO3s9H1JUp+c6/ICqcepN9J10fgGu4hsMiSsVb5F3g9tJzsH/Uc2nf8BOXmrWJE6BjbKt1Mds
1lChaDsD+wPcwN0USdvP9+f85jIUYwn1EI3OMDW3RRTsDBWNTZR4j8akgWTNcc6M3bxFyXRHRDF2
elj5ysoJfWtMMOVkOjTVEJ9ehgUdhY3a9Ktj1RhleCgzJRy/mLWEq3VBWejZgjb/3saPmFOdViWR
SLSKl6qpvpWOUtIZFYW9rvjXhEPlmXNgfpk6ND7uT+ltQZmxSC7YyORWZN6LOS3jyDeNrKuPEisc
d3RnyzwNvLRuG0q2kj8pBxICJ9vaZel8IVEvjW2YRGrzLOFi6sduo1VFuxKL35h0EksgV6DeRZV1
8aNQFWlbrK2zY4y52wuQxP4H7/tQcoHt9XvqUkHz/mWmiM1DU+gSiXN9HTvKfDYsqdCyY5dmVUN3
elSiTYhD2/zD1xP9q9ZiHbmSY6rijF7HENgulB8hTWhs6eXjRE4GLTIokx1ngB2Z5c4cnKj0DFwL
J0RMRJlMDdNyCk+ahl/RR9PM42FX4dJmPE6ViphNa0xD8Y+C047mlYbSBq9uizEOP51JFcSJAtnp
tkPoOGjO4QM2GG5YYlv2WbbGsT5Us1m2+/s76o21E4K45BC2Ceho2aEIC62x8rFKQeUW0SGXDPWQ
SPW4VUvjS2mH8Ur3QTxNF3NIuZgnq9D65kG5iINllhVKGcXNUaa/d0rGtjnn1rRWR3yVRF0MA70P
8ARXGjf1stZehw4KW3M1HLFe6a0jL9wcKRYZi5FdZVs0uX0JLL+5GSWcEj5X6KUqp4BcDTlpLc2T
78mM3cgTTtGD/5XyjBN+iHU84KaN4eSausVQMMDvLyFTFr6tY4kxG+aZ5tEYRmI6fFAbZfipSrWt
ESV+uwdlH0kHKKNU3PI6r2ACAjlQD1Gp9wpm0KVluMmcTtZHZG1lFHL81Jl/tAVOtThhYu31K5cU
OdxmvqqXj6GjRNE2RbBj8KIGZ6BNalfz+DXVdSRfIlXt/+BBkU2Pc6603TmdQklDplYLZ4X8PMxz
6VQ7FXJDrqIiq5G44DoM5xHJQ9+mHjlhRXR/k91e9TQ+yBWF9jKE6SWgAywLv4FHwLFFTHc8NKU6
4tQdhFHqQZlp/r0/2k1iCkgYyAG5MOpwbINFYgGDPJgcmtbH0UytKtygKa5XT/jVW9Y+n8Yo+bet
grhTNjbGZdY2GjFYeb7/E974YGDZED5hKlNZWMYnaahT4MhTRW1hzF80KBUvNcYzWJ9ir/J/GEqc
JDo+MDmWN56TZ9ZkRnl9bJGFVl5mCBPDdykhQ/0zotOlf7w/3G2qyNTCTaSk+KovuKhhD10VlwAB
zCOWcM0lq3GEg+F6TJW6u2C8mrqgB42VyPvGmKJwzLOeuAuZaxE09BiMKs5UWMPWU95t1K5Va8+U
9OxLHzSShzhN9yl0sL65/6k3iyioY2AfBCUH65jlY560xqRxbJkA2XL9YmF6fYroVmNq2a7d6zdR
+HUodAQh1gpu3mLL1nHoNwhomIcmlKqfeuPM9RavzeRJRQzlmGlzv3Ii3xyQoC+E3inGL2GSWhE2
1Okl82Dq8y8ftevLgGXXRrHn35kqR1/uz+Rt+ouEIAEfRghrCBRAXAt/1UVwp5nxmLT0QyFLyUel
M+TvekcysY2T3AyRT84LzJLjofWPqmS1iiv7iEZt8J9Vt/d/ys1DQKO9Q6kNeCgkHK7y618i234T
2I2lHoYet91/pSmcGmub2fYQtw/laMSB0CNL5cc5BuTimRWgv12caNnwcv+H3O4uh0czqhqi12XB
+7n+IU7X0MCM8Fwd5iZwAy2U96rR5PseLM3x3UPxfBTOPWxnGXTs9VD43+JlX2IHiuutXVC2CVPN
/KTWgTm+kKbZzuf7490EYFSUhPQPCE36L+yx6/FiesbTKEvd3ozNYdtkZvhranGUovRT70O9hK5t
t8FZ18toc3/k2xYpRwg/AaAWKIkoNy2PNJ/tGombdh9aDeZtiIo8R1j+niXNL7dMUbmB44rCj2K1
AJ0VC8nEYn5oGjk6ml2Bm5yOfijAhGyDPh1iXllZHFOUnXmYORWWp31nfDTKITjKA06HqV+rj7oS
WysB7+Z0iq/A3goCOGx3WqHXExgBVwl0TA/3zJN5DquqOqaFHHsxNhA7bM3WVGNvAP8kQGBCEFXl
LQ40YRnqSAbMfChjQF26HpY71NxDWuia36XITc5zpQafRpRGu1Nt+UnwoQNpn5IpAOd5sLHpkD87
Y2hLe8w1KbW5EmJK+trL7jUTvcrp+I2ED6QUeGYBNV7ESAmNYKMdu3rf4NFwUppJdes6rN2migov
HKTol5mp2laeB+0yFj6PTHQeNm0V429bxvFe6WR7o+gBjlRhGH/EhlvfNYZRbZq5SI6o+ScPeBBi
BYpW8henLdWdU0eGlxIcj2XYmK6BueoOyIh0wDR4Wtm5N3FJfB3Xtw1mCcG1pQwZQn8ICBVSvc8C
K99Ar0ofXl3Di7JWN37StZcRzaiN3HbtA82w8L0hQgxPuQnxHdGAX15ASa0gSzyGzT4rJiCnVWTv
w7qavd7U1t5Rt9EBcCldAY2UhafAknCqwPEbS1OLj1UmO3W/UZLY8neDUY/xTpsLv3i0VTPWfvhB
mM8/55ryn7wy2TcJBSwkTpdG74dEBozW4nwZySCndc5PSNLxHAZF4+Ee2lyMIatOjclBl9p5PtyP
TW8OygdD6hIBfykuPiDgWttmkBydWm37yKtblMZRFjcL6yDjMTL/k6hqFidenuh1s6Y0fnPdIATE
7hLtEVC/5IrXnzwNdakWiuwfpAEtsM6wwHf3VrKlzpSszO7tUFQS6eFRxDEJKEuJkJDHjBllk3Mo
GjM9UEJUP6KgYXkzdrwrt/lNoOSSofDNQ0/U96lFX39VMOGCLFu+cxiTKNjJGSJxdq+aZ/gAX+tE
Td7b3mE4as300EiORD/0erhkLDBbwof3kEKU38qoqXspYmoHKcQqSyoRKL6/ZbTFVNJDB1FAxvva
vuB9ssi2qWPKvq4N0oMOTCQDHVpUw0OG4UyyC7verigfZhaCvJTTgtqtLbnMv+H5O8j7BJdI82wP
uoy6LP4kCM3CWJR35NHd/L3kUfqHJyVWrfFsgFmeeb7GW91MzGlvAA2Ymw3GU8nDOCSyuVPGMgld
B+X/yvPbcZxwvZr9UXp0YC8/oUqid4d4gq/oIcRNx0P3QTYcrLg0xs1cVn6wj1rfyniCZ8qsrSE9
FgEFhi34DmF5IJA74rl/vSq9gfU8lZ/gQU41f1/X9de+NczPmj9anqV35ibuLfA8U79W91qcaAbm
gUn+Bi2VTEPXFwMrvGJf68pIlQUIacjKTzg20rZKWvWohPpwEGIeu/tb4o0xEeQkRmti4yPecv2x
GCZHpTHb1cMY2OYhiNAryLvSPtexPiEyHiQb4HdrNOPXrPivuxcJcIRWGVIANhGvXD7gg57r3aiN
+UwBR5e3fW/PKrY8bVrQQ1Om8HdR+8O3KpE0TJWLJtU9Gz3y5wCLYwQcYnj2XlWZTeNO6IU+6lWV
1zs/Cy3rEpSB/dWYazV4KeJMSlsiMWA+5L3TUMOmPAunCjs3pqJ0nQB75Ud0stp400+tZX+WK8XO
N5VctOVHzS5n5Ws9FH32YGEbllBS8aek8PIUDHWGKK7TsROFYHyAPGCNawXGDgOo02cqe+h1eHJl
lkB0rNIZq40SNHm96fAbOjcN3LUd90jy0pfI1Ln0zYcjMvSzvI24Nj+MUOl+J5jb/etAULTdBkvs
90U6VoDezKuMGy03Qt3iyiqccHBmJK3PmaPU6IwpP6fJjx512DmHKYq1lQz0ZpsxHEkhyQBKRDxJ
F8PV4OD8EUgjgpFGfG78Xqc5iy+4T9lqN3fG79wJ3sm1FJ8IHIOjBOYd0MBSmc+hH9SMcG3PZVdP
z0Y5F99atavPpka/1hFiffeP0k1wRQNQGCWAE8e/hdfY9VEyEB6NAlLDxyo0pj3CavHDPIfFHtDz
vH/nUNz3BArMDTHFEWyY66HmxK9yyMH+Q8V7+5Ncj5OLfVH7PR3HNcLGqz7R32cVOAurhprIq8AP
YLvrsZLMrhSels2ZWFnwBtP0NjsZ6iD90KRYL10gnuDgh1hznsFXDZ0nIcbj7Gs8WZ9tjH8Few8f
lENrU8mGAYXoRzV1yks7tcoaLntxf4u4IlSWCN4CD0lycv1b56CgsF312rkq9Ol7DjXnHxIL7XlS
859SXJcrtTLx6X9PDfUjqCQkugYkN2rDi+CZJ42ZDbk+n4Hj9OcBn+LL0JrVSoi+/SjxTOHUCC9L
mEDibP1V7Ci6Ep/KpBzOQCsSrBkmOXpUSqN9GqMJM3CulJWN/OaAJCY0iSkecR9dDxhPPeiQWe3P
+jBPKIiUiuP1iW3sEcwNdnldmGv6vrfhgZmENMdDjBAB1OV6xHHK50LKyZ2tsJJlr9RQOo98Lcq8
MWunD3KA6VA/OcnKzN6cWGyORQJNUBJt6mVUkhSk6qGoKefGmPuNlJimy5PqTzs7a6rQb4xEO0Qc
VVrwkOQWh6iFdpnkadeeDR/pI3fqIeEYOm9EVzHDeiU6vEIlFvtSRD/alSwiLfHFdMoQrMw2Ddqz
H0v+plO53z2pBp32rdOstnZVPC5b1x6m8Hvf6n3htk6nO4iyqr7mikxB+RzQCOsPVdf21UbvjATT
DlV64R50im3WGt1pdlpsy0wlChBUq2tFf7CwTqdlRUMg3lpZ3/3Sc1NOPCR4io8IoKrJTtanqUQJ
uavpmFjNuHYeb2cZFj9vEnwZAfTD8LneRnD4RkOpavls4N22zxASdXvL7x/pXQwrqfTtGSGYUSFH
vwfNBgRhroeqm14xJqr/58Lq/+QVj31/4AYT5PrYNUq5+OedEZ/HPAgRNIyE7gyh7Xo8H1jfYIYD
mpKpqv8Z8R7a9q1ajbvJCqY1qddF8UDsHS4wYRsKAJMgt4g41qT5UV04+tlA6XlT5jqqARz7s1EE
Fhr8/RTv8PaswRqr6bzXynBNtOR2dilZ0HF+Vd3gkhML/VfIy+hKFxOmvWc9sMdT3XV66TmJOv+2
zdr4oOd15K+s5+3W4d6gsQJYFOVC+BDXIzpJFqfYu5tnv+rmbYgZzjHoBnsbjNG8EnVugx1+Vcjb
quTdloxy7/VQgdHbeqDwmtL8RNnKaIYeOn3kViyRvZAxw/lhS1jS3t8/r/54f8cEcY1TR4UUyOEg
fRBT/teUxnXhB7bjl2cy5jQGwWgNmdej8zxva02aywcU36xvMMR8GfSvX837Ug5U3UPqOys20aSX
iVvPha09xuFg7UoZNr5LOc9Sd3GVR/I+9dW6397/1ct9IH401DLsSsFCCPjn9Y9WMxQIzAlGWUR+
GH/Mu8RWNg30sV9lGJbl0xAMxjt7J8LSlYIg/D4e5QJ/vggisz0afW9O1TlK+vQXOY+dbaS6LS9O
HHfNzvH76cd7v5I7SAAwqKXD5liCiSw4sOk0+s257qviojazfKAIXr/Egdwh4KityWcsH7h8IbAP
YhZSuSD5l4rRrGevFhl+mwE494AXuBK1m8DWMv9Y1DhhuSYKoV/MuZS8Qe3ml3d/LQBDVAhQaaTk
sRSDsY2c6tSgVOd0GE192+ulYXtOVzrhZRwKeRunBj/k3WMKhhOwN1o11FIWAU2YXme+ZWAlNqXF
12hUKzS5W1t2DaXJPka21DzfH3AZTrgjRQ9GlGBJiG+e1Y1uci2q0nQWlNhDSvd9VztAKbu0WXsL
3J4RHgLAoYgk1AxucH2l76gNWiHjeSgVbVvpeuEVkyPvgzz4Z6YqufKSe+vLSGEYDZCdoP1eH0mB
7xg0uOnnHNHL0KuhxHebIdTbH0YZvVdwE1d0kW4IILbosOHEeT1a70yRbgO83qfjPGwtNXsZYJZt
eiT1HpK+01famK/qbX9HScaD00SCQ99U0G4WmZNNujAAOa32hTKE0Ih51WSPbWc7rQv6KoVGpUbl
fixxlHSDPNdeYWhBBLC5Nf90oYz2OioU4LSGZiyebCWxXyqpblTXR/T0k9w4Uu7lmTTSb4bVaHvY
RafbIEbeE5y01G2DHL44BaY6D70pQFPPC60y+3J/cy6v99ePFJVyAZ6A/beIcKR0eLb2Vb0fOql+
DJo4BL4sVzsaYDk9IWx3RpPKrpLr6d5y/Gnlqr0eHjUZoQuJYjalNRowBPbrNc2VtFVt+k+7aTST
g69m6mmShnirUWtpN4MklWiwRTnYCqP8HiTymkr4AvT23w8ANAJZg1AP/XGxhS2jcoIEvN9Oa7BT
zVXIyrEyy88hiN8NNsjzZVRt40OrZv2xVppgW4Hy3MSmVK5cyteB+L8fgvkOdTBBoePXXM9EVoWd
5My2jFW4DwaAghXSkQHCuV3VdCcfovRT1VnBDlaHvr+/B8Rf/b8bnVAhipukH4JnKzTUFnMw474N
0CJU94llBp8Tf/YfGvL3laW+Dhavo9AI5HKjbk/xZ1ldTKNiljt91va2zqMco0rlWZnUeuPE/lqd
4joM/s9QNOBJyukT89S6nksfIFVhhbq2j6xO/RBJLZdXrYzf/WC0d/PsryVUN59GxZ6HBmpXNNfQ
2FpMoC31rVNTgNpHeQ8BRobugv+otBsoGXj312oRlfg2VD65LEkPWC0Y9osTYwTc4hgEqvvaaNun
uev8jSLZtgvDVNnLbfw7ycLyyPt4/ILv4ewGRmhfZDtKPps5Rktkd82efQgwQivszUS6dZpM7M5V
K44eozCTnmczAbk0oOJcwy7c94GdwX4W3pLIGGxzs6s+3v+mRYv4f75JKGMQiMSjePFNitFM1Jg7
dV+hk/qJ2zlGIsCaD1qi1VSfAU/Let4f1L6WvDCdrUOamzU9WKne2tqEloGNqOr933SzhZhmAV6k
oyXeAMtplstQ0XraS3tbS4wPCC9/bKdmOtQ5iq5FMf+5P9ry8ItFJT/gUqMiyiQsDn9hziOdU03b
w8ZxPicO+mXsAQrVciPvy1lX3ArS2Pe4JDS+e2T6TiSACNFRA14+k5OQ/Aw+ibYvOZqnUAErE2uh
71pWOX2StUg6h82sHn2pWWtA3X4zXAcKIVAciXd0O64PqWb4NTXSKTiklIk3Stv1Oy3Gwa/QUx6W
dl1s0zTDrrfT1jSZb9eW3JrPFSraBo+KxWz3pZHXANuSw+xAayoLq9gWhhZeEpv8DE2uNZrQYjw6
acI2QeQtPCOIfovx0lFHbCYoIQZpJbT53ZBI5GQZDzvbQe94nFE5pbLaH+4v7e2wFLQgrnGvs6kg
AV5PcG1FiCqbtXLIfE3C/BGjLjzTf+vVMO6iOViDfS2ucr5SVLptFtWAr0q18Ho4OA5doKMofcCF
rN40jtVtk6LXXrQ8Cn8YktMektE2N8y07Gas9kpav9hOr8MjFWf/51POf1wPb+IN1U1oNBxS7vNT
B0jRbSNp2Fdl/CHKWnmbRsl32Iva7v4sX7/gqfZQJADbQmbKDUB0Xowb5HLkNIGuHNLKj15sXCE9
PRmCJyTP1P2skd3R9c1WctM3B6U0CuZKuPwso5MaIYRnO5l6GGtD20mZaaPEQMDUmxDyPQ+5TdUq
awajbywwijMcF96nkCBuNLCA+ppzpquHEFTZHldC340VpdprMXIUJs8qz/G75uAXhbGBmKP+uT/R
t9uZwrqi8TSGEoZC1eKSGJB6VaPZMg5oP4/btDMyT7WGeG+HRuzOcvg+q0CxsPxIaIMk/lQPb9Dr
U6RqyVAl5iGmc+GZhW0/hmA4YHlW6E2uXOtvfRziRdzqeAWKh/j17kX2IpfmvjMPCXv4gJ1z/agO
AjQ56MPXjIOzkvItCAf/fR3MPrgVRF4K3ovTWhXziBRKZB1mSAVuFWvzQzkM2Se18EVNWNH2dWjm
ezXVMXYDK7mfuAPdmDfrvs/a+SH21f65iTFV541QPGllnj21FhSRUlFCDyhQBgpFJiUa/GDI3pdK
iqXhZcaTjH+DzVjiGymu9lrhxzg3K0P2ZHSZ4WkKerxV3a3J3dyGFcK2MC+R0TogS1evF2bufSVv
rN48VIUdHxwVQowCCuVpaEyQBzBivSKN7F1UIdZ4f78vksrXj4TDxhUF0FE41F6PbDbckKENgAfj
FOPb7PAD3Eqr0NzJFeXz/bHe2H7632MtzlaJWCtu4611sAIFp3ALlvpkdebJhELg1XpvHe6Pt7CG
YfsJZjpQMJBhnC9KFdcfF81lZ/p03g9cTd2zVPZPudIlG7UJ289D7YS/Kyc+q11pHHtEQ1yU2cYd
iYrgn0rV5v6PuZlo8OZgwMnbuS1RJFicPavHEFqGU30YLcn0EHY2TtA0L6HTaJ/eOxJJrlCOBYaN
H91SgRfkmW5JZLek58gbSPEsbYfSUo9RoprvDCg0zhgCagWTS+tn+VGd3c5FlTvKUTWr7Jy34U/J
Ln9H6Zg9K5k8bd/3YaJNRworSIhUS2+0FfD3qawg1XQ4R6bu1Y0TPzg5Zo1pn60ZiS2vPobikcCV
J0BgdAkX921fTzUWM2yMSG4mt5xaU+yJ2ctaX9mGk/arznRr5YGyPB6vY/ISEuaBEMLkxQ4xppiO
pN4YxxD9/Z3aFMoGT9Hci8w62rYzVbb707kMOmI8wWSiJgIAiGB5fTqaFIn/nFfJETh5temUUvPk
EezgZqJM+k8voUYvj5kzw83rOar3Bxd/+V/VALQOxOCMDdaZK2DZYpb93Or60TDAUFbyd60s5U3n
17hi3R/mrXWk6sCjA3If/yxCTpGVRufYg3HEqE3amdP0RZNg7sQWstRoqgSXKrCqlVvvrXWk70Gx
BxWoW+qMifJt2SaReYw1OzgjHt9/jE0nIYRPhadmg/zr/jcuI4uYyr/GW9Yh9LxUzYRK0rEYiy9y
PfQPqBRO//aRZa+hHd4aimcGHyciGNvmestQU4JoVw/wWCoqVWlbZI8WF9VGkDFWothbswhVHZwY
aEWh4HI9VCwPuW8DATjafp/Erm8GtldFaULegLiV25t5vpLuvvVx3PWQ7ShUCXG06xGzoNG1VA7N
I2YQ9Z5AI1061TeOCbjUdw+FnpPou9gEaYVX8fVQ06R1RlyH1lGJst9pqk2Pcox1VumX48o03n4U
PQGRV9CI47n0ymv5qwnX9YPdFFZnHekehB+gyWtYlQxCmLF6H6SCNy7EWXo7YApFpZMX9/VHJV1c
TH6gWUdN7U5mKtyS7aEFoGYDVrOg5WuhOX+5v/dvdwl9HSiS0GAEjmPptzN1M6aE9uwf26BWXRM6
60muFUH+b/Q94M33yay9fqMQoaEAB7kBw7PFvZD5/Tg2ZAgn7lJzM+V18GTpibZSFnpVzbmOjo7o
HZE60z2lZLMYRlOC1Jj0McAp0Mn2Vpo2XjOn/XMkTZM7xFn/WFa0DKzYD58rPYo9UtQh9FAvj7Yx
f7hN06sHiDgdvUu1t1ai6itW7+b3kTvSr0SN58YgRu9HlLlSRTrGZh+4DQCB39g/9Q91N3xNC4SP
pNTUdpCqtY3WlpZnZLmzN4y82Ux+qJ76YWwP+ZjoBzVuNCEr81SNM4jQKg0Q17c1j95k/c3ArdDD
RI/AnSKiJ0lmsDWN2PydxIN5QSwr2Za6PlwkfbCO+ZiNh75snI1RA6IeYitYuS/fOEo06wEii4oS
x3ZxaAsza0jUO+kIUnQ8pSFiiVOcG6eWV+LKBL89lEC50xSg9bW4moukbnSjmKSjwQX9CP8cuWmw
PKegz+uVoW5uSFOgHmhS0hEAGO4stlqK0FuCBkp0svom3ESxpB6dsJFdK2yko2ZD49N19KPuH9ub
72NQQEk02xhQWA1dhwp4gYQRbYxPKI81+6gzmr1mR/0+1+O12/itoSh5Cq1gmnqUtK+HsiT4LqHp
xyepLTCiGc3xMqhj641Nlq9Qw2+CEV/191CL27FLe2MyRjtG1czu3DpU8u0UauGG+f8VBDQw70/i
AidJMBLj2QJxxTVCvrjYkM4EXdaq0APsu8LwcqkoNkESllt1nLH4sfLgYTBAeRi5Ze0mSesA/Usz
uGHkE9RYyT84aO18noK+RAeGh0lRpsF7U1p+oYX1HbATdheLcD35vpWXSqyhvkL4zz7EnfEyqkrw
PWXMnaOnxfv0C/+bEboVwCNpqrLBtOvxMHgJBqTwEwxW+nwX53P9GOcdGiW5JbnoF1SSO6hh5c2k
brk76k18NnGCW0kAF2TR158BOQeQFlQV8H5LlJ9qV3KeN3JycrQZ4UZJRh93LMdZf5zVJMJ0Ka2d
n2bTRy0Vn2z+p1F9GiwO3PvqvTFLwAxfhcCpfkMxWWxJ4PTovJZ2cupk8IZzgLwV5P1sZ3C6V4Za
Fu7YjTSaSSOgdPD6XKIs6rbo4wIbvlOZpOpjkKWWawA734aKNVxGvzI9GzeEp9AM5bMf4PN1/zS8
cfheyVgGMLxXi+vrpR8RFCxaJMROudKPO7uRw1MRy822nIrpk0FTc2W8NxeZAhFXAkhzoWK/GHCY
/bnM+vTUm6PGBk8GsCtzW7mDY4a0453Q8GY4AIE3p53qFSOyORzKNfvDt6YdHLTocZACGcuU3C9r
p0eLMD1ZozV+GgGB7QJc00562n3l/wwvmuSknjk1kWe2GPOsXB9vhFeRVYJd4MHMe0csy1/5ZTtX
weSXc3rSu9SnaNTYj41ZRifAE2vGfLcrzBbm5U+lFBQtdZTrocoe4n4/OtlJqsLJLQZroDzsSD/R
6vysdlGyptZ8Uz4S+HNA1uASScbgbC6iF2QzULOK05zGwrI9OUZksUFEGMpSWLhSniOgksEClDsn
3faa1u2RprE/0n40XqxeX+vJ3mw4Ug/qkWw5IZMHcHkx1VXemukkjeMhsdLWcSsgIoeUprrHVivR
Bpmzx4h5OE5lr3+nzV/to0j6532njFKoqFOiCcF0wFdSr9fArmOjGAoIY53mjGDC+9Q1rCI8I8Ux
nkerWiuPL7MTSuNcHlQIuDx4li0TBYyMSbZyQzk5em5sdNDvG02tOxdfIhUtDjX1kiA3V+K3SHn+
ym6BqAjJR0CgZF9cJEs5JL3y2wLgu/RgT4V2ykcrfJJauUfiv6Mt2/bGYSww6cjyfK1A/+bIQgdD
8IRR+luE63EMKA9NsOWUxJBPReDYexwCm2NfIB1dI5PotrIS8rDBue/+wi7qMXwzgkwU8KjiiQi6
LHbH6ImEPd2cSwMuapP0ir+Lh/qdPUoxCocKHCDPUZ6JS1l3o7Ga1snn7DKOSncI5VZzg3YML3Uj
z16izNLx/lctotPreNQrNJ6HAgC7TG4z8D5DYEzZJbWteGMadXCoxxYb8Flda/e+MRRqZNRE4PIB
xFtijOCfR32W2tmFVy7rVBa+ZbnZgF6pU8X22gNRZK3XW9S5Gm1xDgFIz1KT4VlJI0SzvKiGA9sN
Zkobv/hEIq89cUNXn0u9di4IimkuTs7KSv65iMdickVdgcuFwASuaREeBwxbkjS0sktR61mwyRCs
8uBpap9qTT/rUoYc5v3VXAbk/0YUQA5qs6KcsXirTC2fbE3MsRHM0zkxpgs+U86fvJOqU4d/3kdb
IcstY+eldSxf9gKDSgdCuDk/rlzjTi7wzUQm8f080XkPonfCFXEdC7uwaRosj/NLMhsSnd86Nb2+
anT41wmAtjZmNTI12KuDlXmSn7aBq0AxvQApbrZGqCMurVElDErb/NoViExaiANoGz+blO3KxL21
XRTqTJw6DgOLdv1T20GhbS7J+aXvMbBMINKi/B+YnuXr8kMkkam04ON+VHajf2mKWNsGdm/3K8u3
iOWv8yWemKiyi5KXvEiYUpEt27GZX/DLmkFEDEZP89ws90bVJ64ft5Jrqck7+8n/jQqL2xJSWjyV
FrvUlzKrtzNWKUg06xHg6rd8VAtALtO87UGSeoUe/ltUsv1lrvt55Zy+FRS4Kv//4Isre/CrEXWJ
Jr+UNPIeWwT8NlDzzFOklt/vL/Fbh5H0S+VwQBBDsuR6he1S8sOinPLLVPn5DwDJydZKuoEaEBe1
m/ES2t0f8PaqQgQApB09LSQ+broVtRmXHYWf/FJHVfmhDrE58yOz2w9T+4ROeYSYqT1+7lnplZj+
1jYC60JPT+ZxRYfm+ktlbZgaOXbyi4S1zD6Sq2hjDJBklcwKz7KFUv4cgAq5/7VvDgoA2UKYkV72
kryKAjI9kCkoLmHUzZ9i0yoftAAfQqvOjJ2vB/XHqDTXtJGXsNHXvcv7QsgkAg7j3rz+1CKV/SAZ
S7ZPmOo/J3T4D9xc07ap4ua5UYw/uKqaj3YjvVRQ2C8Yd9QUkU1tjT391tej6wFBgcRI9OCuf4c/
KjEyLlV+yVJH2emT2f2WQ4fO9JBGP0bH8B+mrhtW1vl1IRd3nChJAeWkSIQS8WKhASXYyTRR5ldr
5NvxU5c+VZ0Br9+Oxy/aJMutF1Ty/DPTU2MH8CjcW5EzsSRFcfT9otzR7A0fWLi1Os8b04FWNeVf
LnpeIstEvDRprHZmFl7o5SCw1NnTxjJqbWvVqCJOiu3vpykd9u/cgeKSIR3luIEUuWl++lIZZAkO
PJemDwOMroBUu3JXYNJAMpA99kOHfIxRmyurcPOtDEvazR8gj8j5F4tQBrpkQAgPL2mrKH9SHKSP
wFWSU5oP3yIR1LRxWstFF2MCQ4D8S/WEzUZrBamK6+1Wjk2iDWmVfyixdon2tW8PduqCqi2MwqOd
Z7VPst926c5R28l8X8mKwUVtF4URcE8wdZdu6/EcZhSsrO5DUc3FmXfcVypcsJfGRnHRNhlXLsVF
3AYKyeOSJhC4D8EF0xblya7sTaPQjRYmc7uvO/iRg5Eg947BzQHsovZ0fxc5TN1fZ4rhgOIDxBQ8
HBJ9Z3Eb1oWl5/+Pui9prhtHs/0rGblnNjiBZEdXLUjeQfNsy94wZFkmwAEgCWIgf/07dGZVWXK9
VOd70YveOKyQ7gVHAN/5zpCFNroliEsrXIAKpm9gAkDh0IaN4uJ2lkxIXGedOG+l9e7+fPg3i8Yf
w+ORQiW/LVNvniZwCKDlDnl0q8K12WXGmROvnwjokEtWNi64j21KC0i4p/LPB96++Ofz/tfAb847
VHU4s3qIbtOmlaWC9dVNEwTp/Z+P8vbB/f3qQhODFwXmjW/hxxohD9E4qOi2yVrvcTKQMnqoNPdL
mtRHOXbZWT+F5p1T+/kJwi2F7xEQCpgfgWX7+m2ZMtXWpF6j23WWdo+4OFrSGYxmRKDFeZ9V73E+
3q5K32/id19v+GjgTX3rIdPxhAu60uh2NIMuhE/HAulnsKEP5VJCLlTvaTM1+w6mHvcSjrZFwMh0
M8K35R0I7s3uajuQ78kMIXaUW2zCdtN/wJ5alS5+y5v4ltFa7GI98tNAQce9SvmeQ8u/ucgIzoJ+
BaonUMffmlvRuhvBBrPxrTP6ekyMfxrWcfy5My2YUokb3xP7/psnCY0fwKioWsF4fctbEIHKqnXS
8e0CVfVR9Dr7hgXAKy2MOXZVtGSIAYze0078m7czhAUN5I9bxhvmvtfXE6F1YdMGmt4iPg+E0qyZ
TzKnITiSc3SxVtBTtFLeRsQt7+U5vl3rt1sJtB7byA1U2th2r4euLKK/tPDj22GBBLajI1q4ETzV
KzAm90tFEFzZ1nwXJ4gbQqtc7yU4QDmDNe1VNTd0x8RAjqqe3iOuv74P4I1gocfWa6Oso8JDYfL6
uPymZQxYDf26CSWyM4CdXXBWcTKNWVmFIQi/RsyN+dBrWcd/zaz/++AYFqpo8J4gM3lLX2M2BLqK
9LKvbkj4vkUKwykuIitbmrwnf369Lvw+FPoUEJ8iUzEBZ+71eUYNdixp6NKvC2hqhy7xp70NuuWY
UQ3rBS+Bsj9rCXlIkQCWN8gt/UurLiBRDA662ga2gVsChdTr8ePOdxrwdvMiHQQjxwzuiuRajczQ
j+3IfFvlHlwD1nemzjeAwjYswEU40wG1xaoPE+nXwwZ8FMscjcHLqnoPCrmM0XYHIyo6niTdNBhV
gkBE9F0IuWF6DRooaS4X1TOVR0EFyjsMJKrdXKGCfmfb9Xq+wRFtucZw6QbcjQ4f/KFeHxh2XKDs
UU5ewJKEvCZqW3/fVGI2Zaz68TEVg3lPgv96NgWODe07xKNA8zfe9U9kydSDe59JYvYNcIdCUraz
D0gjdLnf9+zrX1kn/xhq24hskTfYzL6ZuNms8cIhyf4bxHo8PG8yDa4b5E1pd+8HTXK9GIYIQrxr
SfzOHX97XfGkg0QPkQQAOphwvPUZALaNrKnMNXXemkSf8VSEhwWu/mHOE+odYTkg3nN6/+m6gtYL
LyDgHoh+xMz65laaCmlQfcYQG+slaLN79RwXQ41ZXRNZH/78wr6ewXFhYUazTd3AOtD1w0v1+rHx
MIcl3jxOdd7EtDpK0aOv30mbL4PPr+yaRFewTGtzlqz98c+H/uk0QbHdYDk8tJsTxtuhp9UAJ4Qv
JJLGo3S5rLOl2vWoWa6CEU3AvzjWRs/PIOSCegpMnLeNb8U9DVKLqHCaumo+w+5woDnYYvq8X1Wm
3tmi/3Rm8D0CWgphFOA+/Ptmbmz9BqD52lqGhjFohmAZtX2umi7LcotF6p3RfrqFqH7Q20HqFKYm
OEy+GY2sUb3WQUdZTuqIWIwGt9B8ilkVof/Rxe1G5oUqIYsXeREuUfr459f2TZsJzxCu7O/ODUAL
0dN983JaILddaMKK5eiCBARmwmGzlIPt0+5Uugy5XpOsG4R2kyn9ylKY/OftnJHHeVbzX8v8wrFs
Ob+btz9ajFsS8ptjYdgtr0lmE5brJOQHHXTz2SwHg1ueCCQSre9ZMfx09dFdBJqF4DYItzA/vHmB
AqNrB2ASYgVhZ3WLTqrew1zKy6Ouq05YK/VNTUNbxtiEvPMCvd1qwN94C+bB24vTBj66LdE/7GYR
a5JMaW8wtAub/tPSD7cIXw4fpCDoHifBctLCbv6dCeO7DdC/CiN0mrDnwm4PNqKAR8Hbe7MCmopj
EZIhYXmEPby6IyN05OXk+kUU+Dm6Dylz8ug6F3yic89vwj7Q4ol2vjlX8GO0eSzb5SEmgvu5S/pl
OOeNiB5B2osv/ES560kziNZ5HVvvoCC4dJ8xG9rzmUByXMzYvE3XSVC3+vfi4D+e3X/WL/L693NQ
f/8v/PwMYHPiNZvf/Pj3C/48SSW/zf+1feyff/b6Q3+/Mi/TrKeXXy6eBvXLXouvTzOX4u1nXn0F
RvrjSMqn+enVDzsx83m50S+weHtRupu/D4dj3v7yv/vLX16+f8v9Mrz87ddnqcW8fVuNw/r1j1+d
fP3br9gq//Byb9//xy8vn3p87jPvvzx9sS8/feTlSc1/+zUMf9ty17C53TbeAARw7+3L9psg/g1y
ecx2GwNxKyzxGgg5zexvv3p+/Bt2uugTgrqF3SL4zb/+oqT+/rsg+C3CqgNkAVJPLLEogP9x8q9u
2L9u4C9C99eSi1n97VcAi3jk//VwbtMuiOFosQAZAdyGlJTXr8SYinTJjCW5L2msj4vU1SzuECtl
VHXh1rXx4PHLG/+iqRTdj34oz7BoTPdOyCxXFZwQASP7kM00sugrDhvkzBFYuww6LsU8OF1w4t8u
SfoRPdGzRAXuoAYONV8a52gg6T5P0xEIiTetZ4LV5mgHSJ11Fj9HIpJlMqj7RNp0r7X7QIhNiqki
zLtBALBUmLFGZ/IhWsRzSHR3sgA1OE5UD0XEVnHS4PCPA/7kbojSGpkp2PeeBdKjh6CCEldUMkD8
ZixzhJ3bvEPbt5TR8Bj58xcds7OQ9je4pSQ3Op3yLm2rHLZt/TGNKnOGQa914++zRdxgUrkcw6aB
tSbTZ0gqadD+XFoxHqDFr7AFc2QROaIs6jZXEuruSDpyIsmq5tOJtPScaz9+Go2FLgsIXOFIdCdG
UD/t0trDHNdBUVsoTAU2w3vWIXwraXykWsc62U/+IvaTTVRpQ2NyL+B871bz3KezvRmQxnc1Lkhu
In2TXdLI0jJtV70jKQq/VlUPeCuWgg5DM2ApQvicJ1lVdExdwwlsQFpE6E4QKaKu/JErpJ8beeZ5
MS00bB8LP0Q2TePNuhxF7d+btBIyH1CsPSOtdt1brvzHtTfR2UJZ+Bl8LO+A3KX+yHD9TtJZI0hF
IythRyHQY/kwi6Gco4oCeI2CkiTxuZ7tkLO2X11uq2nf+oyPObF2OQ4ZdN353KD5WrQZUOp4MOu9
5VtNjUCU06VJ4ps+Zd4xGSaOsC4d7wY2tGcpGhs5meMI5HONa0gDp4pYdcmzTJ18TOHnf2zTpS/W
wQUnEZaJexjDun0PEQ7cGA0MQvpWnrI6mM6A+/iIGe9lPuKsL1MO8T5Hzw9pLMOMdCXnt95eM5io
wQHHO6NN5qPYqZWlCNKK/UM1dfJpsdYcFjQ3D7CoQjh6sFp6BMeFmCJs5gQcpykquqyqz8NpXk/A
rLN4rtP2TKolzlCer3AhMSwPPRM+M+N98ZfskIilgqZTWe9D1iFIWc6ZO1RaZk/Ye48PXsSiOzw4
K54UhJqpGG3dyJfx3ilJsHGd1TPALu+UNLW5RTPNK+KJfxSQ4xxiEWvkfKeqIMyBgbUadm5H3xWq
6sP94K3+DgDktIe7gbdDjrQ/54Qohv1LyJJvIFSPhyyD1X7SLDd1X9d5IAS/EbE7GOddYR0DgauX
R+XF/aWb6Ck8TaZzLOpH8M7EXbIGwwGPwSWggjv0p55kMKmcj9PRUti9TmLYLpj5vASZd7HK+jYy
0Zc1ruNcNxFSBUYYBRVZ2N75XpbIPETWeTr5j4mL6AfozGEtLog+BlN0NEn/1FYB2QdC+pcO+oGi
8dbncPLMF4RCXLVVdi+lPAwL+o3Q9ZZpVV+xdX2Ao8OhUu1Nr5cnG9SPi0keqh4yauH1+3QWcZ5I
xHZQtUNk5yGm0zfs+OszSeJHvzPPSYAdtxhttXNdjcyN8SolK/vMQcjL5Qq+34pQwZeKDrcZSy6V
7OG45LyPkvv7VZHNxpaVivIzENRPKPMePWOT6yDylh3S0j/CAaKg8LQYQsUKObBrBpQjHBJvjwik
U0+LYY/N0zngmoNRRuVzOOw9Xje7EX62rUqSYlRDdEfnQB26Bu2hPPFXfu/GOP42wChjDxTjLowq
mVu6nKUdrh+zlUD7JLus5wiRRQJiq2SNV6gSbbyLfEdzge7pbtXpLu2/RmGLsPmRTwXmjIt00TKv
wK2DsYUMTqFYvsxqluSQ+FW5QVI4FMTxeeK5NZ/X7rnJ3AtfvUPsBUtOIwZvr/GUN83GQoWcBXX3
cz03pwB87lMjjpRMYc6gQOZpdRHKcSoZaFf5PCUvVUVhgyboDbP2Hg25MygSZJ6YIHhECJQoNW+u
YIyujo75QZGw4MZuoQKZve6Ahnxra+bnaDHQPZuzNpeTd9mgkbNvaFsXCb5gv469K2gIG1mekbxe
Z383R+sA+hM3+WgEKYM1OWucMcXE1gfSJ7BjRDcYq63osWjN6o5BI1ss4fpZK9/sqibtXtJOdbeZ
h5sWTvhsESDKHVXUPB/8oB+f0wltaj65KK+g8fm6KrOWEmd6yAIP3kiJlyZlbSxrzmwyztmNTige
8HWdScGiObN7kM2rS7msDqCh4TFyOzvbfYGbJL+DSN7wckJgly5SuI7bo15ksx8TeqNZJXeehjVz
PYMFobMRgWUrEadBp6oiU6PZ9aYpeBS05/3MkzxaK69swZwuaDyKPW52fNmk4yEA+/rgCQQO+MHY
Qmk2JTsfRuNPIwEzqGzmkOzINC2Yo9UImRtdhsCdgg2VeKXhYM/d9xTL4CmXNfxTgh7+PE1OnfaG
a9fwIDftinJ6HAprfcS5iFDv4FR+rMGc4Fo+xZrtUPaX4DiXWFngoNp+IqPiOTOkBisn+ugaPZ/g
wlwTFRfJqMtMEl2weNxZ3u4qXV8id67MumbCvI0VoBgcpJUR989It3wZzILQhmwuK0duhgZCNpTc
177PkUpIsLIiAdMWqwFqO408l1Xbf0vJ4heJ5C0cToUrcQtJizk5cyUcFBw6XN1Tg35Jriv4CkQS
uUuj2zVu4vC9Cu4nsb2bNPQwq8huj+LhyyJdc0WlQsJEFj5K2WPmhBanCGJRF14I/fci6QMflwvW
VfMxG0OZy6RGtqA3ZUCS+2FXdXhKoxbRZ7Zd1rKKF3PSpjw89hwpawWJq6Vso9petF7NzvzUtuDM
T+3BLAt+q8QnqNWqtUgs9UheSWSYDUj8OZdwDLuMpq4rYRrefLBjv54Zk813wNM+J0g/2Y8i9c7h
3/5t7Nv9OOJQCB5Jr7fmBNsw+rlRSHLJmmhWSLq16iBZtvcneVDJiscoLSME3bQgD+07C4LDVI+s
4AswWY8+xlGvdqRemvu+xws/SVLhEYCMG7wlLIJIwviiYRpxuvQjrHVpooZiRFP8aWymcgYgjM3N
3O6wsA1i2VEWIHo2NzxAtChs6W2BHIkeF0DKzTagxv3YwSHe63eBdW2L5QBeoOONP2I33edh12O1
QSrOOp3J2YW0DBffTSbnSJJbihYZcuOah62EQZJ1rF/2Qa0fa4j+9c5DxBtiQxHC0l+knmhNbtAg
qU8SvpAb0vgeKfqIIqO2Jyvvrr16Cf3PKiTuZASeqYBK8KWXH1ijGlKEc98y0FNhAk4xwS7JyyBq
i4DCkCFG5zTrEjsfxlbZr3KuE+OVNOiaLMpJJtxHMtH6m/NrcPdzBydpRIIx04x5B1iGn4a6gsZo
0oEaTlVFsSX0EG8NbzrCxi/DnGqLTD6EqB5XvjJYbEpv5Q8DNrenA9WuaD3MZ6jwR8aPVRMqZEqA
MTZV3ZJreGnrMzWZKt4JgJLVZ4oBzjiBM0Sdd9aY6dJGfQvXRnQl7hUfVBmhjNypyAp9tiyGu1PN
Oz9fpjCdjgHzYnlSI9YSZ6wjjmVfCg85tRjiKU2WdjRFv+ixzulIW3vur8jPwR4ZEX2XMZxOUJnA
+8ichKTq77M2jr9kTV8TrH5+OpTDShu9C5cRuQrduiihc/hugeMGf/A1uG5MU7MTYxo8ZdYNKdYu
JtRnBOnRuJQ05R7C6Qcf1u+aD8GjRQxaciomSjEfiQBdHvQeo1bB1Q4m2sfaTc67bdm02qJ3oKnd
Ck7H7CMABkzYYbJwsidQt8wHvGNkRoq4trqDXlTC5KzB0gaWRFBzrxRmGr2DkFIIbAHmml4kfs/D
U+cj+HJXw5ayK4PvtswdZo7pa2hmi9WHeTbBwuTi8zasVqx7VVZ/iGbhP80ppt9cimp6SHm39CWW
ht4eQVu+JTN48+W6JBySI/BWjsjpW/2vaWhSdUATjZi6AKkCJUsOe/LlbIV+4tKbsQge8IpReyoR
OZETl3rNIWJTaj54aiZD2TTOiWsANQMWW/gMkzxsOLYE86CSIvIU0F5wg3baVI+yT+ktJy2ywzvY
V8zbmjMpDqk+2/JbjGtLRHwixKxZEGoYbuVdEOiTdA3JdTISpLeRyRSdhSA9R146IkNnEoyfMlv5
15mLok8VYw+om/B8+pqMucdExaBxblmh/ax/tIY2Vz4yp1hBZq/DFmtCCwPxQYheZ0jYeso68J1L
Aj+jXA3JnB1H7MU/ouKbvXIaXaJOB1B3SckQen82OkHzOlAjLFHdHBR09CtZtNU0Z6cmS0VXDtTA
gczVTzP0mRdcwv8ACb1ZodNNemP0rsMNELW+QJcBkjqEKMFUp2BpMzSnfaJdh1rW766muvm2gGNV
JrVss/0yQMRh0TvZjWPkcmOCRuZAM/STF0X/g7jV8CLu5unlZQZw9b8ArfI3tcB//AMQ+gmtunjS
E5+fBH/6Ea/6/qHf8Sov+g2tafhpbXD8ljK1aV1+B6w8P9mwLGDEYAFAJwE6xD8RqyD5LYRlFIBs
aGrR9dmU5H8AVn7025aesIWQJJv2EW6B/zi8/wZetYHRP6BVQKk3RjCaWkiMhqPPW+ZQQOdMGs0/
89RisUhclWvnyO+w5itU80dQ7HUzAgy8bRB0x4DbgZP1k91W1PdJTVz92aYtO6J5CZyLe6iGBxTu
P1z9P07vx5H+7ekA6IOwiEKkmeJi/4hH1/GaddmSffKXrkXmAkrX2xmxau9lLf08zEbegMwCObfo
wWZvhlmx4jZ0jB/D0fTpTiDh9l4uzFTvXLc3UCKuG4aBucbWTQe94LuW8gd0PeAbAjKGj6B3NWiO
VeHHOm2qvNKBX2bMm/eg6w/HVkAr8OeX8d8NjHYVrKQhHAcY8KajAIcwoqeIPIZ9U2FRQxGRE4W8
t7Ud9Q6dpKAcFoqussfHd9SQr3v626MSbF118MvALQMxaGs4/HDKkksPFkvrI7Lv5ubB9ZGtCkvV
Gu+lDjygFqEAlkUd4r/3Mg7mZCfTAaDWn5//zw8sXMeRaAgmJ6jJPzm704UP3YoVXjcs2lGUt+Pg
1UXb9v5fHgi9T2yswFTEswQLnNenCxdXtiQsfPTmdtxXGoWNaeE1nbm6fqc5DxHY21cd/jpoTCH2
A/15igXo9ViCep4lI7tcl7BG7n3EGSojxM0MeSqH/o5PtoW9LkOdWASLqU5BiloANtE+hTR/oSvs
D6kJWK5my1wp4DL1pUqqAaXPRMOn3s7ABWp/nkSxilFUJZwbWwmN2WjW3IACnMI8i6dx4ZG6g6v7
KEiSwycDZey09vBqsZXyn2HRAAChMSvL8gh7zSAP/baewaSokcQlxjDxDh7ILeqsCv31Io1Xfc7X
dQGgGKMo2ttRD09IHg6jC+VllbhJM499DGm7JkUH2FhCvV/DmitqGpPlLZwsr4YRvp37aIKFZ77C
8wSZYqkPTMYIQApoWM8D9JhVNRe9XdusIF0vv4J23MS7jjSdOQG4Ot0vQPyznA4TNgxd23vJceC1
OoE5BiPF6lHpinGK0fGNVwR+13UdAVjTFbiLJnaLuU9Iu4Znq6AotvuWm8/ME+wryv84zauJB+1m
wp3Q6smfUlJ/0ZRWt6uJvfnSwC5KF85NKWWFT52HC3uASw7SBuCzh4DTuyhtWEhKqONC7wYlkaJI
3KycQN5tXiXIG2yvKwRvTHbrGsCEG6BYWM2z7+2WYZgMQJTBCuVdepCMTNOnYZBIProJ1mhI+yOx
ca9uGxhYaJV3DWKk6J2VGSqpA4jd01LMoW5n4Gf+1I5kj5hHE6BGaWM2xFBrhF4tI5P3S7LOKZCh
ekTLrPBWUvlkXyccN79Ae4e5qfT8VsJICWVPnYwfK2NCjXikKNEDCo1R1lF1YgYQU9B3haJivu/c
soL6GpJ++rZOoR7zBhq2ESEt4PcN1bkJa6GX6zjgDSVFGw7AeJCdusQoyuOeQCv5oNjUgA8ZV+jq
x7kcBySZRiGG4nnP62GETEq5ttAzABPkg5OWoISuKIGokk/f7CLtmsfhlF6Ao1MPJ5BSpB/DydRD
MUe0e2k6GdTfBjfp6FIt3cryaayG5CqojXcFYgmvDg6zHvuwpCxAeyBFVxU5Sa5frysZmxssC3F9
5cCxW3N/FM0nJ+cmORi4y8U2B/7l42Kg5pUfWeAP+sBWmobnM60YPXLg4AaVtgMjr0G3oTnzBRsf
aRtgSwxGguA7f6W+h91+JoKDZ10yfKkZsuP3tA7dWsKx0sefRo44h8jXWtePtoIl9x5iucp7WOxs
wnsf5hPVFZ+13+3TBfrFx2Zp4/B+oT1hX7N+Humz4iOqi7yDhMhXeaz7QH4cpZ95DUrOxMsuGoJS
D1yJGTmnF0Ao0OovDJltBdc3NZnmoYXeEDAZhzmNvV9CKWJghLJeEbJEQPA491S94l4ybJuF39Dr
JR06sUupp1O0zE13o2LUkrnPIRDITRyMS+57BolrvFF0yBc9BOe2G1ZWDP7U3SCLxl3rqUFSrUOe
WVbO3cBdGcUVQgGamPvfUJ8C+1a8YWkhlIm6ApgwRc0ACb+CwM6Aho+ZRYF4r1t+GBAnz3PeO4AW
gaPVTY1knw/KjQspnIjxunBPVgSXiGIZUjVPk1xExtxXdRI/oFgfRRnVfVQDHwMSszcN5XQfeBWq
tEBoyNareGIXiH3in9RiQw/TfOOu/YjFYZFJr+UFWlceYu1FbUieiri/siFygqH94vEHAdj9M9pL
0wAM1qs+EZQSz7oj5t7FFum9gGubFxat1i+Y4uozcCZyMYxx15b+zIG3aD0TBpJ2unySuH1TOcbN
lg0YoisBwFtmn+NM8LYUEXz416WeaVELqz4qq9inJY37Lyywg8X6IcYvyGXwAPVujdEBPVN+YDSw
l8L5a3/SehHR+9T1qSnh28i/xEkf3yCOuHvwkRDxhKg7B71buoi2MPPI7/y2U5+Z86MHTTz7jBmq
aXZS8ywtscz5HDxZqBSLwaR0bxeyImhiRdvFgde/5iuG0Tl4tGFVDvCwwhPYZQKY/KzJ7RpEwmGQ
CdjggL0iKXi8di3ihCrf2+OkwVXp1wwBPGibdX2OQhLpO43oYanU62CJStGEo5+HdWsv0di0Zyv2
osv1ArHzNwjH53OFVsRdhztgS5itpSIXLbgmF3h1gCk3azCWMOoB8Cey1QHm9sYEjZV0YjpfsUpm
8FFP3XOIDk9bwBsHdr9ubetnNPoE/GEzFto8geF8nwcUyX/FtMTyEvhyYnJk/Q5fJhsrL2e+wX0B
D6B/ouk0+kBJsM3Yh4uATi4A30XtVlK3Q1mvg60O+OupQ+mqTLtre6nPWRsbWvRcCUDbXtU+4pUR
mzOmCFCSVwpw6dTNFulawRDfhoq7P2Jm/icoF//LStdg04D/30vXB8Hnl6+/IBOm/ir7H8vX7x/8
vXz1f0P1sWkufOhosBveGHJ/VK/pbzA6QyGK+sQH9weEz39Wr5T8hsl/MwpDKE34Own4j+o1yvCr
MCGwCQIjAxrDv1K8gun4ek8L1zMYhSHxFt+Gw8OAr/e0azuz1dewVYV4cEGAMJVTAph26ZTJxeCh
Qb606DZNXq1kiSAO/4Pfj3yfekN0AqFawi9XW6ffqlb635wS8tRDqOjJ0i3J3vUJv09rO+zQquqm
uxVGm+gDj8M18VJ6RpcgehQW8RAyG6I2j+ehqgoZL+QzdzP/TJFPzgs7ePRjOHfYDqeRCEgeOATv
oY/QTkuOuGcDX3PrRXe2bXR21WZCNuW8NjOsdBHRV5V1aAZzktU9GCF926SPgQbOjPYzDN93ultA
KqdVn71AuU3tcUa2ptxVlReFO+Tf+e4wtaRJikXBSqmYfGXFTphxGPc12mXwF0wik94GsE7iOThV
zp1EgMugzDaqb09J4nW4fLoeS9uH7iB6UCYeKnTUVEm7sT7OGV0wROb6Twyt1CsLCkqUgwvvmaNA
66zAnn/B1JiCQ5H3w2Iu+jitmsKuddcWHXzdkgMUAdWuCibGCmHr5BzbrQSySJQySDqvDA32sYlU
W2RdtHxF8mdc5d1Al/gwGJlM12iG+vPJ0mA3AFg5ySaslEt3J2FnchUEA5zFsES0F3Dfq1wes875
+2DMPJOjaSs+GTB5h9MpA3muWNbV3yu1hF/8GabRN11mERs4swYHHCs176IVzst7xF9Zkc9wLLpK
1kjo+xUGhrros0GMuyxBs/pkHmbyhfh6OZCKCZ7DI7MOCzEBvYNj/5R+guM55twG3acDJnbYvIcg
9T2sPkSpRdPL+cZY7EVLLSm/z+Zk8iEx9sSzHWL71TA6PkrgpxdR0vHjGNfJGZypei/XtUmSEohH
2ueM0PUk6wYPhvmqv82cQe/MLjwpwx6a7UjXDfYUXRLcDV2PTNgxgLB4XiTsopWt2w/Sn8brSYYd
dl2ZVce0MSnJVd3YBoGupnqKe+6e4UyEwOwsRVaPlujgANOeeiy8LgMgDgkA+j1jj2wW2CCLp35t
2iNtvPDD6IOMVHZpJV+mKlZRMTQJNTmDqRApQLx5qlkcrLAtruQNR810mFJsyXY+S5KrEXvRJcc+
G/Fxhme+zDWpkxpEns7WhQ6r5in1/ABb3cbbWDzOXoA6Hl63VAu7t6gjmnzyubhIVZyBobQoSEWw
QsE0lcq4u/BcCx82gdf2C4VOB3VKb/zhHVjnNXoEpRXImkAEMWkiURGUQlDYfsQ4er+dSTRTP++m
UhJypHB4+GEmfxcG+2MEeDnBTSqOoDLajuAHFEWpFr3sFiOMiKdGKASpm//PEd5MvNmgbdgPGAGZ
wRznAIrL/8sI8IuAsCNIA3D2Xp+Dv9aoU73YByet9OLoiNbfOyN8F4j8C/xMgTQhoAlKxi3ADyTw
twKSekD7K2wqPAezjNwF0wO5g6gi/cihIEUPeULTG2dWz0XQpuJCRLzaBUPSXfhgwIwlMhEaMPic
7j+60UfUuqrJsj5OviH9Ebj/BEZSzIk7Jx5p+tIHJPme2ua1NABngKcHdEOENmziT0h7X1+kUbZu
BK3Yz7PVPyfz1zRrTyOkg0n7F3Vr30faTDKRcQsrC/zn9Uhw4lCMdAhgAgPuvoKnzplJ1hvB+vf0
LdsXvbopOCUIqGHVCmI+dD1vBlrBEum5YEG+ZYgjdL0ILbLIMvv456/Iz1cOJHyYfyKXBvf+p5fQ
0Q52OP4SAODqytCA6dOJ9BOaNUfPtu+MtT2qr08JKXkIbd3+2XT4b154nrRzRLgIc526k22n+38o
O48lx5EtTb/QwMzh0FsQVEGGFik2sMjMSsCh4ZCOp5+PvZqsaquy2VyzvnY7ySAAxzm/hIpZu20n
h0seHP797/q705ELFfBHCQdIAikqzUV/XqjSbwY3XHM3XmtnV/kfwkl4R0QWorrwM0B+lt2F9dUZ
/ssDAJX558F2uxsBbPFRIAjHeA1g/edHL26n0bkiAuqlN70FNnsotC540o6wxuyxwcTi7FpTBb9k
ZVV32dhsL84yt/uRXRcOXueqPfGiV49F6/pyV/odBV85qxKTnTdZXxH0V8fZ6wQFB7wSL4U9de8m
ktwt3lSMb6lR9rcUO8X3NPQLYMuwxnEuPaQEie1XQEBWPWG7VI6/YPvMgOt2Bal416LbxnMbMt3F
vb/MPyoQL/8QZHJ597uQRnt2G39feUP4AkCxILIfMSVj5Xe39a4WqXAuWbeIH2PXqaeqTIctthw6
MsGurQ2iIxhcxHGRenGm7C/eDxlZK6JhCcvWqAtxDY3dhupN2q+k5yt5mcJO+nfAwP1rvy26Pa+d
p+H0rOGXYj9+8pq8PZMR2ZygVqo9XdN2H+eFyfEJd7PUR1BB595xl2HmHRx1CI6CECliOLeWm4xA
7+Kwtnb3o1BWpeJtgkZPRlPW62O39UPSIZSr72tt5s80nFo8hL2ToAkRz8gWMJVp2SKOcf0rMbb5
zpoZp3ZZPRVFgmOufUTRM9eHGVp7es3WKlBx0fcDWbfl0K4As0O2XDJ/mEEz7HRgJS+GsSSKTOak
ktZlEJjEKdrltWuCLN8NKiy/RVt0V3Denbx2TQ95qJ1nBsPodQG1co52lh4qmu13YiKkv2AD+bB8
O70ioqFrjprS7NpRLbzccTHlYeiDFfwqne9wQJo6FjpbM1DOonlbeGr2Ft0WK41nHB/XKSpp/pWS
rOrrmC3VcQM3+ujkBi4aTdOwhy2+JWwZX+dPDA83RV/Rh9iJ/a4gKqbV99NIe+hA8keJ/k+rs+yI
PXmZRiO6w5qaaLrU/JSPUR725yWNeHk0jVnMW8m94xwRE/R+xqZdl8wqVU/awtvoqmo/yWy76LHx
k3XokPB6hOCgfVNUcR4y00YqZkJcDtDvQXVHfHJeHD0k0ZWMWyWFfESUMxQ/EazAEadrOlon9K/V
8orjovgcWitqLw48y7lqtqZM1qglKsjUkffmlzTLXmFikPBFCFi8pPd18b3fkA+PiYu+KU1m3upH
l51s3Y3FWDl1bOvAOjda+FPSMl9+aUqEuAcl6YxzUmc8NBiEX3OkIgdShJFK+kKOn5Rs5AfXIhPG
Mot+WhH5Mz673W9J0sapELU8kP4angqtp8+wFwtGSEX4/bpWQEC2ixAqQac5LQjO0vk0mNB6H1Jc
9OB+NfxDkU35r5Z4hpcUAZ61s5Zm+6IdkhziAAroM8oL2e68VDSHYKH9YJAdaNzKqXtAzj9+9Z08
/DSmt5s4IAcJaoLmsXkq+B6Wh5JY6r6+U762rc9gyB372MB87ok1im5oV7rC/ss1s/bYF6mnyTnk
5mO5VcPV3cyXtunyT/KymqvdFNvPQvlpeFzqmm5pVuHe7Nw6F8txtWRxa5hM1btROnPimnLcI+2g
lk5w+LlqLypR/17GPkzKzlmilxnfhH8UUVd5FzERLfSYB2jL97bTKbRkHrroq+cqIeMeyRIaJm+N
+pOl9CZiP23WZzbMpb/XNvm+uIg94JqkF5VLqs2oOjfBV6NvKLy0DmmRi3VHlej6xvcGppTh8inQ
UnbfRral3VS7HB2Nv+T+YZwLY10cACj3lFsMY7GuC/J1e3vBX7DQpxMERfvLpwbLxEEh9V3da1DL
yVjbPqgidLizGKyXXJCUf0AWpd63tPbem2n19qQeoyjq7DxL2om2jD4czUfYOf52tQcl7i1UmNNb
j3tA7pRqmqcRCuU4wQ3+WCYbCgy9ZS4PEEkdwtQ2D533KhzVrlmz7lLpTAcnHOehfUa7sWj6ncwW
+bHaTLe8svsV210llGoPwQgy+BSMLqFOY4p+++AqAhCf6SCp9xDJ4m5iB7S/V+jcmyRUXu8+LcyP
1x418zMb2Oae7H6R6UkuWY68VGYPFFL6L003Uam3+Z2Ru9BOZ6SYarR42fUEymWfvua6PgTuhHEC
4AAxWzFtdnZal97Ij7FsOxYtf6FbHn7i1A5dlN2b2Xay2xquzwat6Gvd3dg6TGaqumTe5KGKEW30
VGWLjParNGi2zAqHs8O+A49lj9lU72hIGPrhpjou1C4zfnUoaHHQPN/4Ey/W/4CiBfjFC2Xvuj/N
JTDniXeDPnkAL/WDjlrSlkXmfakzie4d/eW6HFJ7Hk8gzvWXzFq2rxsHQHCAl2kOgxWaIuG0nc8E
ktg8Jb434M2QuX3MhJ6exk3NwbXugH0BPk1mH8phJYOIOljnxR23hl92XY7dwNOXoWxCNGlS9eqU
g2AlSJ39rQB+j766NrFhqjgGdWGAyouVcQTTo8/Kn3ucYMFmt3Aum1oRmwXOWYvZtq9l5OPSwx2U
Ni9u6wbdvpxm8VpTrtYch4jrHg9CR8GD55jsxWJJaQ5YeNz3Lc9fOKbtIsnFPPWnPl2n4it6xmh5
gLcjT31o+geYaje8wj0KYCJd6enSSraog/QBv+OxcfjWm9CGl6kIfWCZwtqlpljvZlFWO4ooSVgp
x6r+TuUEeUByDhcwnWEpq33jQIvHdrm6e6fH5/LDsnp7DyuKYixzOnFyvWpCcpwuhXdSoWOB/+uC
iNu4zyL04qR7GiAbOg2XOE0/2eSRnNjuUnwsdCvzGtNVFD749lbUF72GUbMLiezv4jVtsMWkgn+C
tLNb4Y8AhwizsT3OtpCY3y1d2iciyxS9INtUNndDWRZJ2C9jvndqskZe7HSbZjwDLTabcIOCqK0m
O0SevzFBdeYtHOBpXoXn7WylirswQ73egM0kS+aceuHlDxAc5TEltvSQjVW/S20/O2Q8/XXcT4LG
242QU3xGzr4KPY0OPPPDa2lXYvjdW4TZy5m+kqVX3nGoLKvhXVvCHwVA3PPzXBNPtE9nWUanyQtG
qMRGfKv7tQMmxyFFNeVsiCvtVjcORzKodyCsqzkgjHCrrwv4CT1VbS0HzFDGvspxgKqRyp2vwhAg
fh+VrlzidYqqHwUvVwYDK8rOTenTUdGWi39Z58V/KtKtflpN0IafSzln2UckMBDRsx0VvNL8gI5Q
PEO502173NkLw4Qlvlkr4qId6PDwvDqyKeO6HvyLrO0Q0CEsWswrC01QPUyYPISp5exyk2/ruZsZ
Fw9tC4VzRyxk+qOWML12LRsLvbI9bai4O2O9Bk1+I7s2hSmI3958jkVaml8SI3X/A7GxrQ5TUFsE
bFRK169emXOEjD09DhNdScxawLjEcISYSsD6or10WjPFSNdzVIOD8zaZmj2h7oS5M4CEZ8tWLQ46
N7XCK28MdIRkhkFxuX3/u3Fh4bH3VfFalGdTlpcJt11jGsfdN+QnUxSwaetcIi89kC+bnQoKXB9X
Jaq3bjiMjPIDyFCsopkHQKzofR83bwSptsvIbDFz5LYlCHhT1g30Clggit5BfU48MY6+Zs+W4T1M
wrBDufVErpVXvfPIhUeE8+FliDqJtH+wftsZT9aOo9mcESWkyx1tWb24bGvnMDUaCq99Fza436gu
f59oEl3jog1TDLsErNu3GRWeflNmTYxdePNHhz6JLSwqwhj6t9przxooN0GSm+ixLK8k6olwj5in
sXdjT2B9qtd0O99kGdm5snJ8B/SHU+u4NKh3l2peijNSUdqdNBGuzTWsfLo1PW7ar0oHTbVDVNwt
tAch/b2W07Zc2lw65syxmJ9ZqoiwqxBRQ1AXi/nJ26BodiWpxjBYuZB3WX/bu9RQ86m0O916GIJT
kY031X/nD0RtZvnyEuKLBxzzZfFkiqr/0QfDfH9TzxzToCQnpY2mNcYVkbbXyVLLVzGPs46DZl0m
mTSTT3Fumo1rsF+2quivLSh6cDemHbnOYxMCT45cz2DfO135lQo4Xe6YRWaieCrn2aIp4ns42GLd
56u/XbJcjJfZIy5vJXtT7zK3JvaSMGrMB1KNOn/xU4HoHXeewmQ1UZhuzZlZ9r0r1ocyGJvT4M56
ue0mKB6y3vdi1c36Z9eo6dGyqEQ8gzqWP9zM7cd4TpPRa6LusBk7Le+9Pt++eTbzeSJH7UAVKouV
0AzFl2K0JbY5XrvVbgajr7DSbDlrDO+fMU4HGSWWr3XitzQwZc5wSxgsloUWoYg5fhw8ZoZoqhLU
ePyfUTQfVDmPB7MW1Utnr9leiD7YT4T3NfHSiPAYkRP3HVGD99YZRN04SkOEM2Olnls9iA9ts7I2
mygfPbCofbX6mA8BDdJvUncBAJ3dX0JJQ2C+tXwsyoi+27v5Mn+JyPf+XbUVggy54t2L3Nw8+LNh
Lx99xMsYhLVJGl+Nj6Z16Xv2fHt4J+TM3OVDrpKNbLDtwCPnYc1wXTjLxf/pD9K6L8HW0exkoiGd
S7ffptl2sdDxx99kFAxArpPiF21M1pl4Hj02TUgheUYE5x39eR2upSqrK3e0nSytWxz46v2zI1v7
bXGr17RhTPBANyifVSLi3qgwPa6i335z0Nh3RbRE7iH18+VsmN+buNya5sugpy4/8q+5D2WOBSwh
g3YgPqR1foaCmM1F9+2ZaA172TXdsJCsqtlFUmLFv4V9bZ3atQOjstYBETQsPa+MCg35ug/cvENX
iSM0oYYu/LAspMaSTfKrn49ue6b3BGl+2fvNLS40xJpDlW08Z375bKlw/WbprH5BAp3tPCtbLxVk
zXXRKSIChwbphzb069NsnPJFp0j7BITSriEL5HEcVHTyy2hWccjyHg/sezWRYf7yfaLu8uYJGaij
XLleCTeBNx3yXNDV3AkrOhLWR3XfsvIFdoTnpO+9v5JRTUkyxHlqw/4Z5m8SPy65IiU8gyQ46zWa
cCdHzpigEBnuappt3oivKJ5zcvjqm3Am9bEA1p2Oa4+GCrLTndepWvzjNg948lZ/rhvE/KY8tTIF
sWgpLe5pAcV2ONnLwV5IAoVhb1MV81/PJTYSNCyuFrh2FhMVrOlDwd/bEDP0bMkwZ03u9dWd5jEJ
O+jDNDfq6C2ca55tOicGVeX/aYjq+qMyhSyPJecHShavyg5OR1bdwg8R7gJfztfGjvRwUyd4f2UD
Kj3e9M33ySPbQIXFC0I8Z77vNhznt+H5PTRl8IoRg3Bkm16m8ucWRt0Xo4k3OlhbKKonfg4enxXH
VRDba4u+aQor/nOrrUdkRD6k3w0bZA5YQ3F0ZRuYkypGYa5Ij7zPVrk2hzG4aKIdFosDIfB6wedX
yb0wpYiSyO6pvs51ihMpp3kxH/v5J1KraU+/05NrF1m/wwYv+YYWZWITmptXzFtyN/NMPQ3I6P7y
DcgUxSqLsxtlvn1FpuR+TdHDvACCsUtGhXfzV9iDDVw53KRBfckKnU8SMm6DsMF0tqnXNNqKg3YU
1ie7oZ+9g5dGqVRxE+w1fJITh7inkDkqO7h6MyTqLnR09uxrU2EUhR1n+uXOw1cQY6QnMS3uPqwr
RF5RHwX2n/PQQrwfypJFbbgKtEX7qLZ+jWZKt1izj/+VTr5l7620ttEzLfmBzMXtsuighZm0Q5Gf
lkYPn4Fbu0cRtG7ST60yJzPafPQyOIYnW8z6WVqd/bhWXDhisqgkjuolEbVamIfsEW9YqxBK4h6Q
YicaJLj36JTe2m76DEI932+hNNiBI3XdjLtxytpQa3feMX8uuf1OJh2rkYJM5nEka970dVNUutyJ
sV45bUlCuweTN4yHLUvTKvHdEKtJMI32ev+D3XC5W8Jm2ctyWedTRmLFr46hcoy9KKyTuePWQN4t
piQEnUq21HZH4JNy/hiZg39Urc910D6r474cnbxKqAuNGLcFO9l9E7ZNdNK6UFOcE6iA/FA2/X2+
hJy+jGwu1uTNNO9Rbed2ooD6H9d8jtpYT6SNHXt3JBeJftc5eHCcqj2E8xgMOzI9yh7Rgbf8kNNC
BGg1BBP28mqIjimz/iddY/4x7+by03JczEjBIu27dCtWcWB5MMtR9dEjj+VzmYMc5ET6xp5avfQc
oQ/0DtGgKjQ+zMnRAcWVc9+Vo8ziLO1Ioewy/bVT861gcoAEr6I6/aJZeaKdnMJlxVIY6g8fEDaA
KSoG58VpIYvTuXDP6Ht5JYvFqtNEFyFjkzPLwSQqT4lPGCsXYNBZfH2fZib8BaD5Vyvr5zQvlRcP
aygfjadazNJQ8ZiRgrR6dUZ3OiotyWmoStMxJ6QMnnjk3LgJKOzB82ii+mqKsvB4FPJsQ8fnNfAU
fms+iRavkWO20/rh0sXT3zKSECc6DZ78aaps5yy3TkzHabOotA2XQdd7t/anMp7cCVNgldUEORYI
qzEIkgPW70ZhzenbWg16TAKVbfMBgjk1MYRgeh9mUUCIhOrK4Vg2lXO1FKrZOKozE53yGnz/IceC
bOJMe2sPo2DUT9yy9YwrrlbXwm16LyFM2QQnxxjCPdCp+J9IHOwFVzgtTklEMMKxa5utfM7sPnwj
c5ksgok7+zoFSIBBGjNRniO6z62d9gBZsrjOO794Qp1uBQmY/QT0z08Ws6T2yydRbovcUXjbf87A
dNuvkUWrepqZe88NZ+B6ahAMjJiTpHy2s9Yvk7Rs7DfrNu2eMtexh1PUOilBNk2zdzFGPurUH14n
ChzAzXth/7UpJz+sjb1aceQ1NRj86pCbKfy8uFb87ofV0T4INCJdZhN1785juh0rK9OYk+R0WpAS
sEbpaHscU6GeGOvQ6DnEANP6tiKpHETA/wod/6/GTELvrMIrHeIbvWyg7KcgvkC09eJeHK+xktwf
0g9KxURSp40Or8hmWsMmDAr/Mkke7J3iJv6ot4aRMdtyi9HAzuoPomlLs8ezUOX7bbYIw5oy8NN4
srLi49bEzq4Bmt/QbZQmm+8O12zEG2mCsm9576L5C9r1kw8r0z2in/7V2iz9XhGvB7PGG+svty6K
p6ouwqThrBiPsx/egiD9kT04JKTh0gIXvo5mc5dd1ZaOvCqqPX8TS0wwhUgne0vydBiWoyM2ow5R
kLkFVu4OYXQ2RtVpbUq0Ly1lHueG5gJ0m83cHkvc1t9qarvuKXbrzoJ0uFfhCHybyNGrOP0r6jrr
ubbwnRbRL/zfJvK0nUB0ghysDKBU6zSitaBjbPHXgEumRxNdhORHNUjuL2Ve519o6ev0Xk0Vqxna
xlsl1BK9gwo+0oj8ltoekbTELKVUB2VDx1VsUZDQBcCi0RWXOjfjaWj9AJnKgAvONAAhV5G6BK26
kek1ORQLeShT0TRQBlzqB3fsm3lP8VWxEVhSzjLWcrMy0tEJUdwTBj9e3TQF4OOKE50Cm15Wj6JB
l9I1EEMJmpY85UvmZGCsBtYKRYnuTpiM6pf+9tLNxpA7z4+6kkwTnu7vEH12sRsabAkxd6q7V9qm
hpA3inwb6qJ5JK6NSbAEd+SnYns7rGCj5bEIKt4LDZEieMMV9vg7256Dr3Yp1QXB5GAeaSubCCzA
MYvbMbfvsqhYVFIvbS/jEj7iR4lcWx203qrlS9fBWcR9tOTERncOL1utAowTVrpA1YHaPHfLvF3y
qFjL5wZ6jr8sHLPqyR698FkpOTZ3ZEe0VlLTGPa+DZ14FFmGjlSQzHXxyr4WeJQ2arQ26ZP6gDJl
va+7Lfji0LCQJZk1+nLvNJV/5V5KD8xRghiecWru1tF2fzBx8gt5nt3pE1zXeztMG3xO5ZCmMtS4
vY+yDsMxKbKskG89o5i9w1tjtwCL28TnTQh2IY4yH5bAD4mSCC2O68qfrY82XftTEfBKRVGPZ58L
Z9+rYCjK7yV/dixrJa1XSNEKcmUu8w3gLnBel5HoRzbOdEhKewAQoJl0KW7c03we6ygrT1vWdRSi
Dt72hiR7rpJqWdf30TgK71LmXA1w9TMsevG9IXvwRIhVrc9BPXblKdcNKrDVk3u0g2CUdWoCGgWr
oXhtbNOHpNGUxHoCTESvtWAcIGfcWqqXkfqUbEfk3MZuPIe2OSBh6KpDpXH8J0uTVYJpJPB/W4he
qjNZPCNkTc35uHOiajjnEzPEjw4Sx7xbfmPnL2TAoEv3I/TgO2Pww8ReqJd3HMq1ItVANe/DskbM
yEOItBh23bLiRgGbH7YZ38vzmI7Ic5Uqh29OltXnjuiTk5u3hAy4RbV9qMFx0T2u5WvudeBKbrqk
FtfOxx4MzoG8v+jVqumBWzpxHRe8xg+lZ+XiJc8Nd3jBvRVcPF7Z5xr5vrorYJnZSXN+/diEcvpE
wTk+2OVCxoQzRP6zkpzDu6Uf66cwC4ZXh7XfjX1rpn4rHf3uOctIVb0uUjaHqmyzbz6D0BDPawrW
WAiF5TYazGdfhjR0Ttmg5l2mebnsJO/t9WJtmZp2tputQ9Kuk3rC6uRs58pLe0wFW7E8VMoXbONZ
WX1pBAqEWNjD+DaSG4MpIXCggf3OAuxX7V249TpPtsiSdRzhYvFis7FD7Oq+lIBJ3VRfAfSqZ767
ZZMgYI/uz9JM+jI3nn6yfQYT6fbbR9eb/L71ZJg4UO6JvVXznQ9sIricMAd4grRlsqO5hXPExqlC
3dAVRULzCxYDmM9AaPlMJaD85YouypNcOfMB4Xoov6EDpxRIGHQRMdRjcCJ3EVjNK3BFrTL4jusj
vDi0WgOra9EnUdOn5XHRQtUsgso5SLcQz3Mr56NUfl/xEBr3PR0qTlgM0OoYjP2UnyZ2YljLerBP
cnJZslQTjf0e7Wy09yAnfvPKshGudjokn6KoPodJ63ukhflTu5aoCrmtCNzwwf/apLFuPuYGwez0
0stePg1qUgdVz+vDLffvq61HEnNW3OB9xz/Vw96nu0YNXr1XPRRihRfgYIbWcJe4TR3jvPLnvTNb
NBZB/axfQIqaA5Oz2PAVdeNFO3l2H3hd8CEmv4BmkNNDt0zRSWUlfGcFB82+YmcA+BBjBAqlEP+/
eJbS/dwN0VOhJ5CqioSDnhzFQ1bb4tFRExLKriLmouY4+TIJhnvBrblH04iRbKQytv6dZsx+V0WZ
cHuXhZKu0pQwzP7EkI4CNl8Kca6WtH4t7GH57jQqa2KA0YGpPou085SrtBtO6Piau2J0/RM9cv4U
e9XackcLq34x6BugM4u++EvIdPsmBw9mRMC06RNwpXnvNzGKe1zrPr+FW3cUIeCaSvdLpJy/HB7D
YyrcVCfOWGgys62yesmo0VExQhb7ZQHDZJICdYuHUlJOmVNzy1o0VuSnKSd8rzd8SHt/JjZuPxQK
kdtMg1JCdxNhccQNWHlST0FnHZgoOr0jj9GcmirbqjejyCCbyRK5Sua6KDYlp9yBdCvvgu5vso/V
VjdPXsiQY1KqRkBe7SFjvREpc8vtwh3SgaH6EZwzzL7PWy95ULR3I7dgERK6NLP7SQ2IpTEjjPMH
GSzLEUfjsMZpb3nrecLABuocAqTxiOOg2cjawjyfQVcMgy/jHEp3q8Z5T+zNkfMCl9walOoOO2L5
kk8NtDyX4oJxd3uHbc+GB4L50gL80MlO8J/ZW2dRDyuXqXjIbB+QGqFehqKEOb04BI3FCstSz3Nx
K7vCq8T0nKyb1a+xWXP9U8/lUtO1Oc7fvcLj0Er7vH4abtFjSQm/Ve0Avtt9CCvRvBAOBHlpmvqS
cow9sML4j9O46mdbGVXEUjQwFnM9kEJgsa+EYznvtqmLbjN95R6KdnCDfS69+jSFnMM77KPiBeIM
4Lfn32rjzMNfZ3jZzHej70+PSz+jb6x67WQH7VFWRJidg5ZGpVjIUF5M7ZNTuPJ+Jb3DuaCta9ez
46tbmpEWLd10TQm5M/OowPSTsNf0+jHTrsezsTTHgvnmYqf59pnqcnnVI0LKeNq85aqjaaMgs87S
aIeduJcHouvIibM7rJgg1/LDZ/L+guTcgNB7DrSD29ufU5uSu8pjl7ZPa7eWe9crMZ3hvXTvFlLK
oy8VKYtXzFYrScNcFueg3bqvd3q0uj4OpgLWS1TlY0F2YXpgTLBDsKVm8OFMQ795hoXIzStKgkp/
ZewhRc2q+/yE76r8PQgREtUXOXP+xCofzseJeSYhAMavd2LGAh5rtw3r/Y3G9eLeD1dQemQ4LxwD
Jcol0fL+MF191Nso3wN7WmELl3bPLy6+Ie3rOAU93n8yYZNh4OfNTX5WvHnAEXCmFccyiVAp/NAA
pxsRN7d31tHygdYZAEqAvit5Te4Vt8AtOhJh3LtDi8qH64ggwQ2e/wolX+Wk3bUbICDasGBbtEGm
+MZrfjHhsH6JthLXmYp8LfacuBFCLF6G2ZcoJHM3wwBcnpulBUZCnaibPQM81kmva+17E2lGG5KL
zNeRNuUfam2czz6cMRhRghV+z1E2jTun70gjdP2MBF/oi4gjHv4FCJVwrZ2Fppqjy9LQRHlBbe9I
8dHeRpexxFFguu2EeyJ6BsJEBiKzUL3OdHh0DyUx/RiYTOExsLhLNz/WJF3e4Wtafwreq3+RY5ab
3VxKzp02IiUE8i9cv0piYF5Nb9kVLLtS6ek2nmExzoGWDuDZPpXnErPhFS0afqq0Dm2RKBmNXzXb
JEFkeanP7TCnQTJxUJu4mCGTMVrI20mdzaAH9ZhFIiEFjkJxGtIIUd62FOy7zKzhw5lW90feMODv
nCpPeZnwah3vFC2Q/hnufH0eS2tqj/9nXLdmavTMEa5KpyWx3J1/h9NAvG0OAv1STk14tP2puJo1
Wz5lMfZgsEJ8+3dZ6j9VvUQhI0yNbkWgaIj/Jg1tF5uCv4nQOzm8GCXvax7cKNj+w+T+vwht4SJv
ySseNnfX/ZvFXXRFapmxgI3HPiasF4X/NSKfJrx27tO//0H/i9Y1upWBo7H3vFvO659aV/RZXTXU
ILobBm8h0reyTZ///SP+l9+MJFk6WQKHvwfP7p8f4TmdtU4lH+F0z13w1mx7QPx//4h/qqBDQSaH
g77Mw5NF9u0fRoEyb9HC5D0+6mhJeotE+fIokMluufMfSQch/9KfGuhQUAPL25xIBdv7e9R60wdO
lKoWLUlHkCaw3qIEK8LJX3/W4Z2K/lOOfLvWf/9AbE20cIWoyInQ/fNPa7ut1Ohs3Xiott0MeChs
spqOCj+xus+y/Qzd6/+H+PqfV+wme0bDJsl68cXftesyg9SM0MbF7fwi24mK8vFA6N2/X7N/3nmR
wLRCLbzEPfKPfvIurCalfUZoO3pcp48x/I9GePt20f/45bhA3HE4C1Ai+zyyf/5y9FWye5BqFbvD
tOttsZvbLwUZtdrkKpYuet/Oip35Uw4fA4sx2OJZFcH/VwQJWnJcBlgyOCykHxJM83f7R1sj6442
wCvHe2zzLpnE+GIKf9gtlv0kKe2FSnj491/2f7Txf/vLuXjiltzukdz+94x+v4rQXuY2IDnhvrr/
0pEXFw/u8jxY7dU0cj8t/gOEHBilp9E5uuPTGjq7wSmvpCjS5ZLdd9n68h/f6n+5Hnwrx+Mw4MfA
P/Dn9dCDgbXCxoMD/kfbuRfBDOYVbh/P7X3oTzvMyDQ7T++RrB4t78YROD+ka/+HieEfD/DtglCd
RIIC5yttuH9+i0DC1mUrmtm+RnLpWUkUkdTXZwlIx6kEgkH98/Pf//J/HOd/+8jbV/p/bExSm/9L
2nk1x40sWfgXIQLevDba0BtRIim9IDQy8N7j1+8H3tir7mpsIzT7oBhNUMFEVWVVZWWePIcC/kwT
Unn7wiDjAeN7T7GtrfqrPFjZu2fbSjA2M9McGRsMH4Rzj7EOdAwXNoVMi+fE5RGdHRAYYWdZBrJM
GmxLwpEOIHKM2kyDIW2ErNUfD0UMyJZY8LKZs2MdenQLxSeDAwKmKFPYwT56Go3UaMiRGPbTmMm/
IaAlN5LWX6bJyl8vGzsfkwMLuAzbkmPqcNgIYypSrZQaw0LtJpQPCsGSr3WvePHKhXvuf5hxaIWE
j8eka2ce89H6wHmods2ExIqlvDbRPqVWnoEQAJ3cvluF4V4e1LnrEUjAWkXREeIqTbx7e6kLGqf0
SadhdaOH7XXndbt4SJ9jBw3WbFqxt7BiXI7o53D08F9xd4VQ5qaxonobPf+nM5WHZGg+ZWOy0TP/
7xSQkatVESH+jxYa3mEKm0qaq1RZZFqboLae+Zc5fKwVFbhIs7dBI6944rxrTk5UrmBVs+YAg15w
WtROV02uIDcBiccWbt1af0H+s6cPJJOp/lm7tHvPun53eeXO3HG2qFu4CBKFuiFusbZMU7TlsJhH
umuEtEkbvzzkY/7aCuGlgb+zlelVE8ZFmmlUncykyDw8DMVXo/J4k69cgWc+YavYsGd6OKIYWRfO
fQpZhU2rMEEZqu484vUKXZy3sV3Zv4KgFO5AuKKbVIiA9yBkZQhRc9doo60kKnFmLSl39CIj5YgO
wHUCWfvt2Bq/Pa1vwPCSa4KW/SoeabeqqN7s1MgbVrzzbN9B8KSY5EqhvWM7zFoRx7u8rxEcHBDq
gatH7wEOUG+3YXP6rOldcs3jl0SE3q5po55PtKajkmsjIU/jBKwFp0b1lmwOlQ6K7lDTxdUPVZ72
XnznmZ8vO8354DRdM3EZGuVAEoo9lP5olFPVAOTLmeyumJWkjdsUvEURuoXz+7KxpUHhm7M8i6Vj
VxhUqnV9qDgkA+KkeKJ385qWR3B//V2nSleXTZ0dzTyCOElUmYHBo6rN4z46mmHYhbDLz5COh/Il
917rstzyZndBJO8QL6AoeNne+RbXEAOlz9AwKSPhL6f2AmUma4rgLZ86vbqF6TXZUjXMbwYp7VZO
k/PzC1NI6yArwm1N/HNqalaL1Y06plOos+NrhfzfJuxgTB0gUIfsB6reG98au1sq468WhfGVY2Z2
99PjE7Ex+6NN2VL1M48ZuhE+Jq+FkAu2MlOiVW1NRE+QTpp3/6kJYTILxW5RzgOhnoZKdpV30rg1
xry9rgB9ueVI7VVTsp+x1JVunyWPWiuXf3v3zV8AjyVPXJXLT+SgTBPPC/SOL1BIE7s03N/lZs7t
Pr4nVrlyHy3sChrkDM3k0WvwqhAiI1DCyE9PRHlJE2wVOCid+zTllq3/n3bUU79B1YA+RQU7VL22
vXLvUdUOYUsok5VLYslD0NozEH2UOTZl4TovYZ73W4VKLLw/z2Xh/4ggZ//r7UazHdecwmsQlb95
Ox5t7z6IwbklvIoqwGibWutcA5GPTWCUK95+3rtsszBHlgRfHGhrhQWcWWt1um7CpwnHC341kg6K
MXWlijxF+70Ge2quCQl+yPIIOw3TKHlaJKf4izDIqKUHF1gN703lc+g/Uv5DI6Osn3r1IFNc08O7
vLuRh0NBn1r1KajuKPa3zh6msSn/fnm+P3Ihl75FmAY9aqDJn52Hbxnzg9885PI3D54CzbijCdE0
DuHwkni30K1RJIWQcz+OK0mABbciIjBVUGYmziVeiUqHloJZMR1FJUNC1RZcWGAoLg90YTOais6N
AVkQ2Qbxjd8CEqUfmhwu/S+/1VkuRTd+0Ti3K83g703NlEMaxwxcvLxkT3249PtSL2JtJj6v3rpw
fC5q4xa81w8vLtoVW+fXE5EhYtUkIA1ST2KuU+rVsoTXAy/WpENZ2j+0WKXT2Pn6t7OHGR5CSM1z
jgErOx0SepNTMRqYsZruLhhSKtAgkvNxx+tzJTHycYOfeuR8tMAoIlOmtv7T+X90BDgwdJdFF5Bn
iHrLfi7I+l/7qib1bzB4l8i8RNRQdmTH7Tdda4aIgt/EbSWFcT+6ZOHCaxo1zdeExmzr3quK/hfs
S850R+sBeHhkMep0izYCQS66I0Owp5qW/B49WpugEQ2NV5VGySe5SpwbXGZoiEP77nMRVLSxDJoJ
w7ZeZMlB1yII/RE1qr5Y5uTDNt9EXylmNNdRNrS/PAtxYHoWhmjlgDyPfz4Sm1C6ENpxSwv71SiS
UStDgCFp+U/oRG5k/0TdyZ3Khyi6ttSVE/88ipxfigjOWqqFL4tiiwSwiOroDWthT1AHec/U7jZK
293Ds7zRpjUS4vNNqkNdoZJwtKF8gGbk1M3gc6YeXzs270VlE7Q7Q+v3FoohXrYSBpwfOfx2zaG2
blk0jMmCP6tG1dVGFDtIN3/V9NvIXFmlpd/PU540GhuAaE4IiAuEm3Qf0jtQHPk/iKtAg2e9/vWW
hI3ljwlhrqRI6mhwwIRMjw21yQ27xbXabQNy/rKlhcEAoSIPp80XsqYK19UEYj2yagQzWq2mbgtL
irZmYmHhT0wIXt1MXd/TsmXTaSkl2zQefDfK5f5qolF/V+fy8PnykBauPeqJOJrJCqkW9YhTT0Pe
YIpbO3M2ANQ2plbcFOg2k5ODXwLsCIQ8IFg+Q2fwSY8GNHHoAsmz25wmaIv+AkWNni9/z/k+Mynt
0LKNPD05IEMIFZ1qipCNl7yNkumfdMg1s7qi87u+iqbg3Z6UlUfN+YoybtopKB9Y8G6fPQ7jwpTU
VpYo/4beXVRbv/upmVYO8vOraaaG4elJNmHOcwsvNeoRXu4DDdvo3fcwl4GaW3tJy1dW8nzmsIKy
Dt253Bak0U4XMi7oFB5C9AcKGJ2bIjt4dNgOkkUnUNUj0Vnbh8tLtTQsjauQVIksz+HEqcGpzcYO
emC0oPLPWUH/bGjBIbd2QJ1viFk8Eol55K158Z5Vd+wg9ivfof5hzfJKbRYeMqWAjMGPP1lGr6yE
YOdPz9mczUFlQvxy9qpOPMlq7BJ6lQBxLs17B3S5Q/3lamqHK41j0kSAfGMGa2rT54t3albYheCu
4NYAeuFG7XADFG1Pi94N6gD3A9S/HAgrCZ/zpePE11QFLVeb57woGg5pAXp1IM1ckK43dSnTwDb2
t4i4rKSPF+xwVRL/wU9EHVoTXESHaa5UKopXkQ1Z40yvJ9/FyftlPzwPBOb7+I8R4QqjGQxJeoJX
dwjhLFWgfG7rxIWFx50IBRPvNzzWL5dNLryZHArrnBl4pg4NtbDZurBAFqodQh5lIfJq6l6nUWqo
5B+K4j8PcQcqWH4DjEsCr9yGeuxetn/mLshTwBaDLD0nJFWq2YuPIsOWpvKkm1t8e7krN01v/XAy
C+1NrVVchWrUNkGu/stlm2drOdsERMAzTee+tYUhDz2NHpGZIwYTQQxoIuZ7xbkc7vyebXHZlDon
eE4iX2wR0mENQQKqFvO3HI0viGwD6AJMwKO/hy9jE2SAqadXL4FNJn5tkwHY8x1dXrdBMk+1m4Jt
Gw7Iou2LWL6W2ofK+2VZ10a/cl2oZ/fF/GGzAgWp21l+W5iEqRr7uNTNELZ9ErwkwCIiMierwfaC
Nkvv4zEPTRecKXD3UDLb5irPVeMpSFRpJ4dV66EfZvvBTcUhNG6II7Ut0ET1uQcH2W2rbizoApcG
6daGukx3YUqm5Zm+f+L1Mi2199YKQexRhoza7eU5PztnHUSymHAYYqlhnVUaE09FulKuIrcgXXPH
A2raQh5cuPLUyVdK6JtX/8IeiXY2Llk+aj6nSxxXU6fUJsAnJ0hu1OarH6owO+xlfSVwX3BbSupU
Jghx2TDiczdMaGqAnYhxjeUDO/MH/C8HX7JXbt+l6ZuT6NyGKhvEEnYk6z0F3EaRm0TfFONn1+1N
7WcRrBx1y1YMBR/kWW2LVb8wlJWgDdXI9eXrZvo5wYTgD09h9/Py2izNmc6LgMofMQuH9+naREnD
Neg5EHFzSxyk0Egh/dEhq3ZChKcu21LnhRb2+kfszk3Ec+dsr0P9X0KRHkeuGvTyK8wRDizCQaQ8
o3sFTBPROKBcsqTK/9RZb+1R+m2/JDSU3aUgea0nWqiL1O0mIp8DFT7Q85Zcez9r6BA+T4Gf/LCs
2riCJgEg69jZ1lc9ypXvl8ewNF9kOWSOZBkRClPIV5ct+7GXvdBtkajyAuDsTn7leH+NG2KLHpsR
tkymejE5XcwAeKOd/8pH0tKIYxoxXy+PZ8nNTJ3Ut0m1nYrsfP0cHb+OXsK4pUuMJ7Wo/meDrr8p
dlx+4qGr/ZjMgAPwssWFCw07hFzkcPBtWThXayfSWMghcnmN0I8kdwjfBv4/yGU09DvI2a4nl7QS
6i2M8j+PXh4/vH0+7vijUUqeLZU8+YFe9nARlujF8Q4YUdfw+nQlDlozJYQoqKRFQxmTpIjz14KW
L9C2YIzfA33lEF9wxJMhCdMIJ2xjaBl2AK5u/breWU141U5/TUtK1hvmU4JyxN2JPwT/kEO50itQ
18ycvW2V6sGj+Rz6sf1lp9DPTwbd4dlpgiqEM21W6jp2Q62r8ihq51686K03KwLIl8sGFqZrrjHZ
BKbk2Sj5nBpAJyYOzLxF6zLof4dNus8h4gCxu3IFLTj3XOqF2YnTjVetsG9lCCwDyQRQCqnCHYk1
ahIQjmU/KXHRJjSubKXz2BQ43Fw2UGR44ufI+HRUFcR5MVoLkF3TOQa/BUTtk3ktZxySe0uFNK6F
RLHaBdnfOx92dRKeRBA6dKindqcSST+poMWCpnpXixFvrCVYUJXd5UVbujAAfyrkYMhbzMpVp3bM
enCMtJrFJBKiLgTUpfDZsb/o8L9BBkBtAKHL0rvRfLRIXyECGOyXCirO7ntR3OozdH83tI9kbi9/
1oKzkqyTQeIQHYOVEWadLvjSCOlRY4sf6LikT75eWdglN8KLWFIaBiGNEA4RZyqHMsmxYHPtj7Rr
1Y8NJW1YQeo1EMTSxkCETFY4iedrWYhmfMs0fXgIoM/xiyuajLd+bFxDZboyomUzc8JnfloYYmw2
+Xqt2RyMrp9Prkkd10BxxtZW1M2WrHBOcbmAHObdIgxG9QIH4ASw976+M2aOrimGJ2JlKAvLT1WF
uFmhjgX5t+D8ZVwWspbx/rTa9sqgI5D1W4mYF8bBEEze7GSSTA6TU79vJ7/VkopxTF73CtPKvgay
JCfW3+YGALrOaAnW37Yov4sjGZqsjTQLcHvjbJX2ZkLR07LHle2ycCOeWBGceYQ6GxVTrHQjHCRk
CFC8bUYJ+J+88phcmjaIkcG3UIICyCksP7TFCtJDYULrXXwt0cajQyXiNeHh8v4/y0LM08bGZ4MS
OZ1FMFqlenrTBInr6RX9kpBAUAm/GR3ohg0msiibbdv+/jc2AagCtCaLI564Ddqxo29hE0LYXdgR
EV8XynOVk7lKn6BNu2xt4fyB3H7OtFDLnwuUp/5H5tswcw2+Qg0lDtQArtGO35otFyegWKtbufyX
lo18HwkOmxQtWiin1krPpi3DoBPKn+ybWYFCsY2dWq+8PpbccE7gQK+uzAkqYUytAf+DI8FIIOfm
Yc69RWmx6eF6gHBzJQpYHNCRqflTjsLNUKeT1jExpVXO54Sec3TMjWncVijAf7u8UkuHEXVQzjqC
DVZMGFXY5SGDxhRsgdf2aD1CUrXiDGsmhNGMRtD5hYeJqhicT5NfRaQQff/T5YEsL8+fgcwueTRn
wQhKHd1PCCN6aTPxJtCpgn3SpH9xtVKenjGawJsojgtnBCw+8pTRWwJTlf4yg2I6x7ua1AAa1/he
k+y1/N3SYXFkzxIejKMNO47v5WzcgtbIugpyN+98C8ni8qvnwSQd+ocgj/eXZ3PR6qwbRG6bRI8Y
ovSJbyBjVibulCc31BaL5JeqDBu6dFJNcVt7xdw5yIkjkbLAf+3NPnS0emqfWTCTYQ++XHeEPEuC
nk3RZQhpX3rjMSXDbkBGFO0uD/McWinYFdxfV6B2QWQioVw6HaBU0cvnUYPX7dAwWqAdeT26ECPt
2/oaFu7LxhcPyaMxC/vC9Gau+xTbVE3wHDgB5UF6GhMf+Yqe3sD074ObkzkWdog+wPQZ5PNY1Ttf
gRa1hnuRduTLo1rch0ejmj3raCXhqfeRZMbK6MA5bDTf+rql3caPAFGuSVF8AAmFhJBpk1mnk4eI
GozoqbGkSfyu1knhNwbks0ELVVdp/UBshv5l73N0lbcbHQoz2DE0+VqG+yr67pkIzPnvXb5y/sye
cvYptqPPAAMwj+IDsVPBeLVFwxsirH8hyXrDc9TfJLa/cjcszu+RHcFrNOj1yOkzZAmR4X5SXQnR
8mz6Bifkv4hTcT2yoSR5wVgKQaRfkvKAfQv/lEZno+WQjUERvmJkadqIgMCCA1FdwDFp8oDSZA+n
KFRGtl/cGYl31zb26997JYEPsiU01hBPC2Oxik4KgGAkbhyZ2WdTHpPrCtbHuwClk1cjjd8um1t6
WJsOLy9gP0RA6JicOmbQzcSD4QgRKiTLXXNNHjbvvpqEfONNiwRtad0n/bb29pftzr9WdELeYnPs
xZrRmHhqNkcUo2t9mctJCu/gX9IPcT3KGzk36ie7uQmS16HNYUldRcTNv/jUMOBQhSSCSk6TuE8w
XDrT2IQa4hA+NLdQmDXWnRQM71KtQdJCSQPJRPsNyu/premLcdtEo+7WcfjJ17RvveK/anYVP0jm
OB3iDtoNnw6ZlbfKeRTC9zEzQBi4TmXxAZlIci3N7VObUvvcFG999n556s9vzNPfL5x7WVqjjRAo
PLKVQyy9WiqEZs9JejDsbeG3f71rTo0J7qVHmQ7HGoPxkq3sB5B/QtsEddDlIS3cjjgwpxkvITQG
dRGNoNZNR2WRxAEw9o1uvRrxN037ImXDpjTuYvVL2d/W3R6SNjVeq+UrC+s1F5mA5yFqONdjTl05
s7o8KbXG2KjKVyXeJt7MbQu/6W/LcEE5VTW0mka/c/ovXlzvPed+NRmgn++meR+BW5h7PCj0C06N
KDSN/h1OTX/6DmKYGDKtMrxpdAA9NARIjy1Uu13ENjZdBKbcLN8P6m5qoQPf9vqTWrh1cFUS8o4e
9PY9QhuHjjbh4aWH0EOeG6BjtzSCfW/rLgLWNMS86NXViCTdYFebrP5Oc9E2lu6b4luq/6qrF8d+
1J1DNMoHHygFFY4kfWmtmyxby3YuxGOnQxe8OQwtb8oShk5zO/RuMGqTi0QUJ9Bpad0CN92O0ScD
3pfLHrewiU5mXFj0aBgkKekx2437tqdKzjy+8FLH2fw7HuIrscrKAmtCbA2Bc2zXPuZyuD4bmvzl
5CYeIIfpXFVB0mj8KcMDeXmI5xfeycyKOIewaDoY7ToDagtUdAvojsFhhoiWXDajqucn8nwJ8EIh
/TM3fZzuH28cIfposTNOgwvfJD2aL1nyyzFulPbZsqQNJNpTDNfWW1/FkMjsVe0n+ftNP2sSpz2C
7s6m0O774VBDoyZJxUr0+3HlClfGyQcKIb+X0rgBtygTAatOY99EEK1meoo59jzMLu2vZETvHoZZ
y3+awm95AR443TToJmSD444h1FDOM/A6ei4ebTgZK+tBrc3vl+fxHPQGgwAPDQO4sGaRfhQOAbIV
8jjWzKM/qVvJcp34SxhcI52ogjGK4A3TrU82KXJKeU75Rr68HX7CFbIyW4tec/QVwn5U0ZKwYo+v
kOkk0L2fJVjPDO7qlcEuOs2RGWH/yTZcRYnXG5u+crRP2aTIM9rHuB2MqaIDCobWFiFRN/bQXLag
ndy1rdduollPB0V1e+XBshDeM/cIxzo2wGa6pMS5l52pgOPS2CTlM0pCQXWt6Ql84unGcrat827l
X2XWn5cxf74bAzzJzte+Ajf0+fLEfBz1Z8569CXC/NPvomlazZfUHXLs5VULpDeLZzLzGwdifmiI
FSjgJPVRrj/J8t6fHobxiy4hEBtdtWSto2jcqO1NRbmjtnep0bgRVGmD3tCS9Q7RF2/N4nD5mxdi
0Hn25o5f04AzVMSfwxXVW4ikGgCD3z106a2vkoaCfa0fBvAiXje5DTgSUPBKs3L4LHorSzaTY8Al
IV6cEFSZeRdOBkI2iIu0Ddq+qdT9hKk2WfHY89fQPMY/loR18W0PNuAKSyAgeKfQgxLsG8ijzNZc
GdOaJWFrqCmL5sVY8jV563FzTxm50+RJb1di+A9E3bmv/XdM4q0EYa1tjQGnYFjOqsSQQvLX5KZo
4VYMn1sp2qkclb7iTtKDIh9U7cYPb3WHqOg1cd614tWyJ/7nWz/eUw6nsfcxc1I3Knc5OkLF2+g8
rzja4nLPGUQa4SjBfmzjoye/qSUeyAk+2JS8hyGAxLeyoNJFIbgZtH2s6vtBnsjkWFuoLb/F3o8K
vWcXPazD5HRoJa/1BC57/tEHCefGFOjlQDebscnMaZ+PhavIsOk4d3WgugjdkNG5reWnvjE3Vvj3
1zslqrmvhPmAEl9wk1RNpT5Eu3mDsgX5Kune65JdkxQrgISlIWLHok4xl5HOILxSHYNUtrgQBkOK
XAnFjA3qgugIjHDbQruJhL1jegeP3ksIGLlh03gELNPZycqAlwL1metkzr6Qf7fFPlZ0B8YoSDlm
IjjNB1/b5o7yqjXmVh1y18mNF3SUr6FivXNgVYa86dnslcdQ1/dGF6+k6Jdn5ehbhJiijR149wxm
v52TIsYBYSzZvM+h5oAXV+vdSk5v0Als05UtsLADTuZg/vnRDvBKuggz4EnISkTXidXvwynb5c3f
F45tg9YIBsiRR+lY8OsECIISzsOLoxsIlF2nWakGLE/gkQXhPFU6xD3ljIGkzoNvvQ3adZ1exf2b
Njyn+Q2oRV296/M1F5rjbOHEOxmXsGnAKvkBmqiEgtYXZXrzJO+QyDdS9lShCdKAKgPrt5bdWlwy
bYZhmfSUUzc6XTKj4RFtjoxUN9kXnn6VwsidZ87KG3qesLOhHZkRJrRCEme0ZjMIUblFfwjQkcog
d/uU0+sG8fLKUTxH9ZfMCTNJ0K/Ch8ctFedPSrqXonsA4qH/C5UkEh+wNHMzunn2U9FRhu5XIo7L
UwoB4emUJlGaKE3CsavVAQyW8iPM3PddYv+bzfbfKbVk5dTMlMSk3BLGWBif6uYxMt8n79PleZzP
if97GumuOjWRh3IgtwOrFk/SRu6h35ZWLKzNlfA8i/NGhpMCC20QHLSBt+7g38xyCJcHMnuxOBAw
NuBAaAycMeinA/FLWu5tmSWpKw12VlSh7HulbMDB3ErmGkZjKUomBpjLo+RsNFgrBGuoJhh1xMqg
e9ONv41AvcqaqzIfXDOCN915lCcIqwZiEiuh0fMgW/XBHl6cFlW1n47+IGs/c+unpKFC+eQ02bbO
863e30rWd9us3LhRV2K6pePu5IPnoO/o3J71tBJkRLm7YrV+VKORhEze/NAcek75QQwoPw1foc3O
boNxCl2plx/toE1WvmNhlU4+Q1glEl28MmFe3AQliQjVbGTeGG13HcP0BRcLSrZ+E611wM9HgeAa
J0aFk8lPVRv9SYym0y4jkdVn46YKsx0wUbeFok/WvtjWKuvbvDnPrBIifuTUVLh7TmdczwctMwcc
0uirTX0TJbB0SgC7t/ZDYj1mY/VbN9NPlSldX94IS7lMjvn/GraFw8nvtCRhlue35Oe2/6qovz/Y
G+3PeXXdRMB8Jjj8bktExVpj5Q74gPqfD5qwcM7FyGc5BKvNFQ/9FWPTDEW6C2yn3KJZI98pHhwV
HcRWmyTre1d3opcgSeGU7afARb9DJZIDwKVYa+fbwunDZPz5IGHtA7WtSWwyGSZt+2n3tQfn1GUr
R9wC+s4+sSKutWmWnTdiJeKu69DvCMdXuse59raa/b2CEzbINuROrRxqY9mdYsi8MxQPx5ciarYw
COfNu+qQQU020/S+4g/LjjhX1ue2aUfMw9VZVqTFyJrk7ZdhvE20ay3Zd/QdDShMjYDCb1PdhTnv
stmltBxz8seseur/8USjkYNy9aZ3SDLO8pEBj7tw14ADq+qtDWtt7n3vIoi6KnorqRJZLrD2Dfzj
ifQJ4mTVcuFyi0hPNvZtvfZ988KfeSp9XsRE8nxviCcRaK4ykJgVU++3s2pq3HTIaD8hM13HX8dp
xUXOWR3ojZr7yv7XnuCIUu4niEUwHVE4XJFMUcJ+Eyj7okCX8CYsvnT2i2HcQ7IeDC0pyXukP9CE
/hUN21B5NotVgot5+i+NX3BZczJTpYvm5THes3a6rpJpj0bqpg2/qJIbt6+jrpLV+FyOfNHKXb2U
dD+eDBHqAfmYMSi0EpNtbQhu7hKv2JvevUdBLOW5VPx0AthDVtIN/4dVRybJNmOnPu7IoztQ4nqu
rEYzNlPy1UnkjZG9Q6a9scovpn1dDrVrWS+SLq0MVnQ0Ggqh66FvgFBBJTgR4p9O7mlZlGxwLPI1
JPtuDybBuNOU16r7lOcrB7CYu8HAB3MI+G1VhudMiEu0CmnvDt1Bt2uBELZw/6pOu3FiY6clazgk
8S6fBzOboQwLxveMKM6AEzwjLwAlcCZ7lZuPcQ4RP/JINZEPTEGHyZrCa7/KkpWweGGQJu2FsFrQ
7AO5oDBItFvLWccmdgc4AjZsuXZLsvYdGZroBkF4ZXP5JFs0B6kUHBoAxPSPw//Ibao2R4gaMm6u
7296CbIa7VbI/5S1zPdH9uh4SzKh9JZQtZ0vTod04umJ6cNDO0sb0q5ZAQkyEWZCJTALNhMVIQ3G
+3ff+1JnEJS/qdaBmsqoviA9aZuHy+M9y3OI3zFPyNGAm3hw5NbjO8zI29iqt0/Q+UqfOCf14h5u
CS+7s0I3VXbI5Gzs8M6RVrIbZ1tGmAjhbK4nEPOjygfoiKS7ve1vwEqj04DkaCbHOxjXd5VqrOzT
BXc+mX3hgPZQlTIiWFZJ5QW7qLipIPBIgr3UXUnD18szvGiKu5FiMr1dZww/tee0aumwcyBMJ6N1
KNRdUoVbtdt63sqBMPvMmU/RhAW2DSisKTqvHeeW7lcUMQbncWpAp75Na6mUZRPAbWFWBHggvlIj
We+ycsaPB2j9fkj1/k7898szdhbUfvgkSOL/NSJEE0EVIE9o8mqRa1rZKAzJ9U7S/PY97ZxkZ9qR
fuXHk/ySDUm0T4qiv2sASHV0NUjhdYxa6lr+QXw4ix8kHOtlgPZbqMuMWt1aslsFQBTsreHdWigp
Bs9OeF3CC986W5SnQsOtlLUPEBMg//kAi2uSah0AfiE5oDaxPlkpH2BFiGUqbirtNDT05Hu0M3M0
ClBhcipq5xTsf+jGSnR3dpeK1oX1kEZ9NBB9pQ1JPgTNwwTpqhr+AyK+799ke59U+7paGfGyn/0Z
sDDjqNKVXVYxYM37lsSfxuI+1X9fdrPFjen8MSFkVfNSnpCWwgRVWLn6AbYttR+7CTDDGm58bTDz
z4/OWD1F+SDJmT8tGh/y9pvkyHt1tfto8SA9Go9wkjuxpsUQ7mOl4eWJCqp+6NFd5SkEW7blrBzb
c8h4ftb8mT3h2M6dLDaMefaG6QkpA915MM27ITuEAEqaG8o4lxdraQppxaXdCR69mZH3dApNrUzQ
63Vityiew/67H1GFWMubrNj42AZHy4Q0opL2HTaQ36YijQg2WoFkvC+PZCnCOBqJGJiq1PF6s8RK
mmif1V7btc1W7vp4o2gre2jJIUgogvDREeGlY+p0zgBA6IjRU9MDY+BX+5T6xPjeoj7aGre9d7g8
rMXJOzIm7CYlMcyhUzDWe/3O9J8jGoGr7p/LRhbn7sjI/BFHK+RxEBGcYcTi9lG7+9Tco4qNpOHa
ibc4GorL8FoYcyOf4G52k/kokXOTFuBG8h9D129G9J4NZVeV6s4OXhLKpQp6rFPmttV21B6D4Xu1
Rji6ONw/X/FBEnE0XEBUXSgVfEUW0dnyfTBuNJS513gWl6zAlExYD+UCDxjBTRyHq9SMgeJD+6PH
W8d+kIatvZZFXZpRotz59U3d3nCEGTWhcasRKUzc2keByflaAxftoxVoxUcqVjyVYP+BfYBHw6wm
cOogI/wDsjNbUWTqh21SzjIWSW5fxVC5oX2JXh3lkCmpdn5st/e2PRU7OerH/H4wrRo6Kzuxy1+9
RLceELjcd1R3igLkfv1E/SXXCZpiAGyBw+VGJpd7KPJzlN7ttGnuuk4b5EOSGgMBQqUX+lbXMn+N
2HpxGiFIpFlwBnyKjellgIj1WIPHlkrnoQ9VV6F1u/Hj3d9vNBJI/zUjxMdJjZBSYzKPo6d1G61H
SNHKNzBvPEZtcvX/syV4hh6Tcpc6bHXZVzu5zeL7pHho14Csi0EMkRP8UCTHtLMUrY/EXK2xhK5p
RL9a6DBKud0gqcnDWUf4tnqClnGbw6RXrYE+lzYYZGkzFbmF94ucFUmmKlIbsmalom4zb5cqQGSg
UPtb8sw5TCPpxCBpXuSRJFzJRaFAiW8xwrLy230RWb+TwtBXHshLoTCs4DYpFSwBoj/dYV6rBxJY
dN6LeX0bAtL1s2Dl3lqcL9QeZs4w2BfEHKbZBW05TfQrIokcb4fhW6VUG3OgoX8o17owl4aDUBcg
Dzr6yNcIc4YMU16OIzdKjIiYnT93ydNl7140MLNF69BNwesgRO620xlSkjAYYwb9ttdR8+PfGKB+
jkoh57fYAun40eA7Oi2Q8Ar+JNOF0Fmwph9xVlGaXQtRAhL9rD3k9sKq55WallWE9ttQewcl3Dkq
yYB0ixiqZrz60Sziczdr4kLx9m9G98ewEFZ0hU97bELLpVVm3+lLc3VfXQGdLLnb8diEO0OpE5S/
A8bmq1/h6dlqw06yjf1orERI8zkm3k2gzSkjQmfMG13wBEollh1NAFcqS/EQzvoxVOQ7+reqi56c
wTehnk7uZFgDLs/g4vAAMEGNB6GUI3Yzp6ajN16H2bGDIUwptW0cWUjVa6+Z9POyqWU34W6nE9Wk
w06sy0KJnmbm3IvVFZprendW/jia0OJdq9qvvLwyjGdJ/Wx1KxfIvEfPJnZmliDtChm1iMvTIZ8l
kGOEJsKfKuic7GcJvteOD3q/vzzCxd2MlBhHBclB0Cqnp1+ud4FVqpgqG15ZtVJdeX60VjddMyI8
t+H0ybjkMQKb22vvyZ8tmKAvj2Nxyjj3kN6a40tRRkwaLQfJR06lUWp/lX54XUCYCzb6yu6/ldVa
J/PSQwSKxP9aEwakyby1+5wdhvI4gbTc7sh8bpB9gxXkzeucB8V4uzy+xbQmTV4AxYHB0FUyT8BR
6IxEo5SGEibRcHrup9RFNfALKsGvmYxEHv0lRoZybFYguaO9a864VVt929rFzkIi/fK3LM/1n08R
Yimvi8YkKTnCHKN3S4ko6gER29ZodsmwYmphogGO0Ko3gxV4KQvuWSNdjm4tnoM207aokQzfBsaV
aaVb3/6GAPLlga1ZE5Y1bO2mQy6Vfcd72Zy+lP774KsUIHgyOTdmdnXZ3MJBRkekycAgK+ISEuLE
uqiMSe1p3AMPciD91ko/jeYTaskrB+bCOY0oB80FxL80xIvsMfpQSWGVzk11FMuqz2YPm8VNpl8p
CfpbKq/nYiVtuzSPCilbde5FgoBWGJidtiDCPU7NZHoaSjfIhlt1h0b9rmvqlTbLBV+EGJVENNpC
EIKI7H2yZFa+PLdz1gg0D9xRG6T+8JHU33ix9WT+NR6NwAGDs5YRxF0U44SxTX4+eDHyn24Eo30r
2ZuGykLPPvt73zgyI+plVLVaGM1sxiPEjur7ona9QqVvaeX8X7rhkIFxqIbRPw6cTNhhpWO0TTHR
2DkVFahbKIph28nU8nZM9GdpqMNnOxy1H15pNvsxo4E9iMw22OgBItQr22/JT5lZinIsJXtC+BSE
mBVESFWuieFbKH+DgjOZZlz0jUF/uVNvwrUc3KKfHhkU9vtUe2WYmxjMoSlpE4TNv6A/vFHzyO3T
b0qwst+XXmxgjf8MUAg6pcBW0waJIJ7gd4Vdg61pYH6Z41x4I/eSzIFN2cYpv1/2pbVhztfz0dUB
DioduoBh0rb1XOYcNIH5mgf2QXKmpxIduD5bhYrOQxFCmJOhCjGo4Q2eVmda4hbqr6HYDeg369e+
c2c515b+6DRf2nRfGgnC7de9t/LcWjwTbKhbgIzMuqLCVdn2zZT7OdPcyD4EBVeNpe0725XpPerX
2EbOMEMf5wHvU9SB6HCnufZ0cmN/8DopZHI1s5BJUYf1ru9HgCKpntKy4f3Q/aigt7ZXb2AafJEQ
4d72FsrQJIAdLvEgvb682kujp3qOQBK1ZZ5pwgHl9OgIGP9D2pUtS4oryS/CDJDYXoFcz75Wn/Mi
qxUhVrHD149TYzOdqeQmVnXbuvuh2joDSSEpFOHhnlPMPHMhYQCCLLET9dbVkp3Mpt11Yxc4mXn4
J9bUjF4hSNSUsYX8VP7QGpBdl5UEqvsJh1fACxr2mQjzyryTfFsaoRk4Bzt+LcUtDmnorkN0QTwO
oRYaYuXDFkJOfNdcjp4FJEBCeb4sGiS4kFLDLAwoTyayfMDVsDLRS9c3sJroq8Vb1QXLyLkJL2G8
0pp5Nyexk4RjlwAKNDr9ARqTMoaqste8XJ/txQPk1OT8SSc7mbZNYiL0RNw5EwLKr137Zk+b3kB5
/csAMWCIBmof120uTiT2ECYL/kRV4lAQKEaJqDDKtPeg5ljf9mwNd7c4kdBfRT4Jr3FPBTMZzEgm
QDGgw17f6umNMzxr5s7rn64PZHFf4M1voYxseGDBPJ87tyCVtIt5X0T5Y0K0o+TyZXTBdty29xyS
8dfNLc4bFD5s8AMRvKwUc3oT9U0G/HNAWlnf1Hbh3drTGl3C/CPqKQsP/H8jij+UAolB3sGIZQ2h
l0jIiiShNFfuj2W3AzMkquPY7XCE86lLEXflIgErQkezp6o30E9ZHuKe7zWwCU8J3beld9NbPx1v
LST4D6ZnIYOZAZGo7bE2lIwgd+whRm5J2MQfhgZ1ucrcdpwFQ5vtMuuzL4ZdZKyVf5accmbGAu4N
XFWWWqDuJIrEbg4I3xRX4qGNauQ39Sm5k50BAdWoqVdeOktLiSQu8E+ABaEXUDmwkLO1NCCtkEwB
xSJrDxNuB/7zuk8uBnunRmanPT0/hqnWew4jneZ5/lCC4DzSNqmFqRWz2PKwm5ABy4X3NDgehD3i
H//lByi7okB1T0szfECkZVua75zpI2L3dNw1dbRpqydTf3XJL1STr9td2oyn41b2SV01xM0IFtMS
BXQadq49hNctLMVYM5UHjkhAMvHyOZ/ZKjIiUtcjtjt4YImxMbo3oe2otm9Bg5yih/S6uSXvRHII
orQzFhC5m3Nz1sRAc8txZBrGreH1gWjA0yE+Cy3eXDe0NHOnhpQQuS6tPAJmBeT7Zf7STvkryaeV
sSx5PiqSMwYZd/UFzV5MWUrcDhEUb/5xkU+Wj/nfPOxPTcyjPPF7S29Smf1+WfRvuC0d9KTjTRm0
UdDIR7nGHb24OCcDUpzcSzxdxgyLMyZHo+ogcwECOlf4w1qQs2ZIcetBE2bbJZg5wY6G+9ald1X9
7PCVOGdpfZAmRg0EjSmX5E2DmNzJZi72bOoWfqd9lKXc91G+cj8veZoNOCYUiU38oz5EGdetiTo4
GtxEQJubGS26KQzxdt2fl/JovwWqZ651EIiqBVW9EU7eQoARuiPaZyvJztQI2mz0YATNbD9wcLB+
I+BAlmO19dpoE2FLuWUUpK274veLpzGEB8CWD5Z5C3rM515JSrtHcS/DkT81aFOPu8FPBtRjaQFs
fQF9di8oYomW+dhHt05QTGu90vOhpIYPpx+gbAvbk2nm5HO+C2FD3m4T5yaHEh4QAlGmb9qiwHsp
uD7/Sy57alLZGxbrRVRGqM171bCNm291vCt6Ek7Nt+t2liB3WOd/J1fZG1bujbEzEyaO1hCD7zz3
yx7clk51jBqQnKE1KnSab2RKdn2fb4QZg5znj7to5tfR6UcogROFUIHbzxNcZ8xPTaTvoZHp/pys
79L+NvI7aLUECd3V7V8k4CDT91sPdC7SKrPskpEnKNbjSDXEPnKgBFWwW1O8NG4o7G+iC69P9lJo
fWpOmWtZICrTUOwJIj59yUe56aiNPnhkF+c8nPGniry/Z3VWBMQxAU019W0XN7Hw3BrUjlC5CkcZ
FuX9pINuZ40CZnFYeNgR1J5nhRRlf/J4Kloaw47MXuZN0cndYEShK+/ctTTCoimQ0s1k08CEqfd5
WWXcroTEUaAb0PnbEy3MIAjAvsZ/Kv8+T95czkIjr43ss1ofjkd3aICuR+TQbBoLhDJPXfKg233g
GLd1s7Lbl66OU2Nz1HRy7xpxUkbcgbG8q/NdJwwdYnsUNGsttLGv++CaKSUAS5JJ0syAKdLfO+P3
VHtEtL5iY+nwAnMaIjwTxNAAqyjDqVFXLQQcomyln7RFALyJD4kl3/ur0ZxYUsIudNl4k1fAUtSg
CZSgt4zdd93H9SlbOv5Ph6P4t5Ad1YscRiwao+v4uZaxb1g7w3jNRunXw4OUm+sWFycQ4odQ20Gu
+YKpC5dNBIkxZOsHfk+Lbakf4vQVnHv/nRXF60aAqttBwkqZQwTPiLTPKZ2OsWE+pJytXeLzSih3
6ExajxcbxoMDSTlqOTAShnCRPwdJ6KZCW1wPYj1bpn4LCrRUO1CIluL6sY4RGkWZaQSWW618w8Lb
A58AlgnwWSCNpW7poQTgo5w/AaxrprPpqrC0Dh34A3Xne7eKrls4qubyI6D/SKyB3ljZaGY9FPU0
vwgyqwO7k7aFfN0rtYc92gFusshea2CZgxB1gjGx6JaZK65Afp5vusmohpYQrCZAfZvedjfI0F/3
l4WjY4bYzQLloMYHi+65hbyu07EiqI9x7bOM7rNx8EW6kpNes6H4JE1j3ckkbEw96LPcz8TRbg13
2F4fycL+OhuJsjZ9nFgkKuEJlSjQ3R+k8hCTFwNcVP+NHXDXn8/YBPZfA2Tv4NimnV/oDwBEtKIM
1kHSS9OGnACy6/jXzPR/bshElVGSCs/qqQKwym+rsUxAbmd4ITOgjAhsZ8GLTdZKb8OQEz/wfugP
A2AM4Noh+Z6ihQFAKNuZ05ccsjqu7HcT52ILa+1PtOPosV9xmYN102OQBawEEpDxMIG4ORsTAH8b
7Dpn36KSARxSUZNNkpamb2nT8IX1k/4hojq69eJy/Byi1GFPSWuSD9qCQ6fgGvLBve5EOzc17B8s
TqZHJzXRG6q5Xb4ryzLvgQKLehFMA3TEdhVrnO7WqxJNbkmdGHxnRBH/Ulld/0WrJCFgLiz4Rzm6
RuxrEYNKmtuY3R6FwXzbi0p4K/fd0sECaBSgfniZA++l3HdTiWswM5AyZXkTNtauQvha0v0gb0u6
ydzn6061tNan1szztY5EG4/ChDVH9qhJo1Wt4b6L5MZ1M0t75NSM4lJ1MsF9RpgxQKSXPSXsuWu/
y9UC2Dw36rEFah8g5BCjgpZzHu1J6FMxi3sEjIxBLb+XJDSzHaEPCYeMSnmjiR2ARJ58tO2VR/TS
mxIN4/+anUd/YrZvoI+F9wAyfORHB9qhIntOoUljdxvL6nydPtTapgFBwhqy+4J/D3HlTNxr4vhE
6QmwzXPDrpwaDcCsLICe3XdafE7dsAU8Kure2qQ+2tG4cfEgmEVHBjTcJNYTrtLDxIvjSJzd9RVe
uKHOPkWZg6ZyU9Rl8Cm0N2wQIluhZpUALzdR0BbJwSzW+H4WAikMHDfUDCHVHZUsgdksj2nWZ0Fa
2C9FCkEat0wCK2P3rVb8Qn1hX4/1S0ndH9cHuoQOPzWskiVYmZH0mtFBLK2YDkxPEey4mRM0Gm3u
dLsDXUmZJ+JGTLVTHBOusRvdSWP015Y1/8VGomtBk9gGkutZ96ibo9iLzIXEJQUpnYn+f9Z88MQa
3rsIdXlfUC6PvO+s46jr6aMucCHnUbGCL11yYUSlKPgAyGVBDFPxJBFNdcO7AQgnresCBlS77tYW
TgX6AZWWZFNVySsyMo9WuptkQnxjWBPhWDiJgCUB+m7GHgHjoRwRwDVOGon1DAFB9oUQvvNq5902
1jBrCycRZFTn5A+yDQiJ1eO1F4NtSaze2E++jZoGet9avssAr7juJxft+/PmRDHDMIHH0WcQ2fnm
rI0eFTF3zAJpfgx4YFLwqoeVEWbTsdPfQI0HdkjO90QOfopuBp08pPGBR3udBCb+7PrXXM7unLDG
6x1UXLhbbCUU0lMxafCfGbeeAc22b8c8SIc/PuVBSmxB7AiocXiTSnHT8s4hAwAG0BpBrjcOB+vT
NN+Hte7Ry+D03Ixy1CBoIbIuYCYD70FP70cvWZmty8NstoBo2wZVDwiOleDUSsfYyCxYKEi7GfW3
fAqB69+lE/ipDtcXZmkwZFYOp+CUgCS6Ej3a9sSwMmArhaxd89jkMYq9TZatDGjBGVERJUCkwQhw
b6rokRNZDvS+YMYe3yyIo3Ije/f6HO0p6YtXA3+PVp1U6yBvXYF5ZNbCjPzGil8a84W24o4Zr4NT
BhpZ7Qq9vLLn9igbZRyI/YB/Xjl4UO0jtNJlFkS5B3FWAm662JkekLj1QQCzKSfQ/Yzfhi7bpjUA
UdbL9elfqHWe21ecSUSa1dlNlaEo4W072fly1KAoa/D7if2q6ng7ahQNWgjvh7WU2pKXoZyE22vW
hsS+OT8gigKwlCmvsSZ4wcbdnZmFc6zChpspWav3XB57GOa/tlTISNyjI5jHsEWmBgBaEKkMNyS+
cdfQXYtjQrsbahczMbmaJgQJH1LNNsIANDP5hl6gN2bbjvdp85lru5WlW3SdE1vz1joJu4aO1m3i
wBbekgiRf+oGQuS9zYqAOt8m5Jtjui2AQhperxteGCNeRkCU4XwA7YhazTA9N64dWuTAq/2Kcs03
c1yU6B8UR2dVhGXRFl79cA9kEPHX+Ri1vspy0ZYQRzZrlM92prnTS5C8163f/Hl9EzhnYDphxQKK
VI0my2aUZjRK2Kp3tnE3QY+6Hgx/alfmb6EcdG5I2XMlGSs7HWCozW4SfjeVu4H8MN3NgJyl0/pd
foMSiG6+F8XBrTdt8nR9/S4jR5inKK3hdgbBoZq6yS0vjRAb5gGzegCi0AoPrel+Lk86L3ldBiD7
TtbaNhb235lN5f4lOObNjMLmRNOtJ7ZGxvYOOVrNWoFrbXDKoQJ9NEuUA7rPCDQ4Qe2IQY1+m3w3
LBY2tAtifRu7H9cn9PLJejahVMlMIOYYISuCweUOUmDHpg4n+jnVFG/uYBDV4c+t4SKDfhrCGPRx
z1vmZNuPg96h2cXAO7yINwQtvEl1qyHxlshhK9seCIt25fZc2oSnFpXFs6w2hmQylD81o9zVw1ct
Q4Oya29jnvnaahS1aM3EgxLVj5mSTdnyQL0JnlQYXzMU4Zg7oKsB3H8sQjNCs83am/li7UADQSyX
AGGEYBjB4flsst7su7Y1NFQ/A+iBzaxj3DYDod+54gkPqOtrdxHtzNYgDQa8DcLQi+uBx1ZepwzW
NO9rnaFxiX5eN3Dh/jAAEDM4RSDviLDKPB9OV9QO9JXA4J8Dhor8Zdfc18W7GCGrBu2CrN6X/Rov
w5pJZQbTrMfzzMQaReNnisofaKULMBOmwF5+7Vwr8Nb6yi9ieWWMyr1ntlPT5chl+sNw75pbYhYI
tnfX5/HivFJsKGEZm6IpczhscJyLLNp6PSjGhlDSlc285BB4iSF7geQfXELZzEC5gnc6hp2qfE1J
FlTlikMsT9a/BpS9ayfNOGXFbGB4wSvdMJ5WucnWxjA7yMmB1FgjEUkDEy6PttD98Ce65mMrJtTO
hMIQyHTM01Rz26fRu+6trMPyNAFNbc5vEDQXno+BDabdQQUZYxC1D47mqno27efrPnUJD5idykUR
Dwhx9BGqi00bsBgCjzRrWSVhJEFxU4WTd9O1gaCObzsPXKt82YJYrw51ueLRi1OIJi5gt0DGAD63
8xEaUWIn4F7XfIfdyezBrVeKDYs75uT3FUeLuq4T0HnH0TaiCZN0m9H19ekuXevEXBuH4m3SJpE1
zru/qFI/M/ZMXysgX76JsE4zKNKZ+y+BDlY2P/pLh6kfsE4DSF5tCz1gfiTuKxKQ8VBaoWD38o+L
G7NJlO0oQEg4DIjif3YtG9npGFWCvjbdH41XCmiQtPbXXXBp8k7NKE6QxSDej02Y0c0PB2wpdvfz
uoEFLwCeGhUSyKzjhaBqrZtDySEHgs4WWb8ZyEnKcKSHwXu/bmVht8IKvHguCYIJQwkRiJhBztWk
+Snd5EgS8ipBmYYH160sTBZeAzZYwJEHQbVV8TQw9DmkzSE9J7w3z3nS+Qr5z8UokPIAKz6w4RYY
b5GNO9+RfKbYBSiMB1S7T/qbxN4Q9qfrDROYn5ntB43t3m8Vq5OjuYuASq/6nAfoftDTZ0pWfn/2
l7OCw/z7SF1AQ8iyHZQyz4egdXoUZ33Bg4b8MqqXvjn2fJv3IY9XDF34lWJImavIY/A5iLQHZjGh
8/QYO5803ejVny45hArAjwTwDTAxCD2V/UGyXIckfI8Ob/NXE4dtt1ZYXhjHmQH3fMKyRhj2CBR7
YDkPE9uiEacEkGit3LSwLMgiY7kt5NXQBqB4bsIyg1nNbEXepQwixOa+6YoA+g7D2nG84MSnpmz1
7TN4BTEGmAKDFS12bX3s3JWbZWk0iJoJHqxzK6l6HKcFp33bECwK/U5L381vWI2uAyTrkhUvu9jx
WP5TS/PqnWyX3LQnlIVhqYDKmMhRfFgj/liYLjy7sShATKBwpaaIm77vElpbPMjw3EjeqL0R1Uot
Y8HFYAKgZvAkzhRBig8D7szchoGlICU/XepHJSjXxXMBwdHrx+OiHTTAziU43FqOsvddt/cKp/R4
oGmhIIGIQtt9mNZaFBaWBPln4HYgNWgSYN3Pl6SNiRnbUxsHkEUytNc4e7s+irXfV5a8M9ucZwZ+
v0y2dfbYlL+u//7lLM3K2Uhx/n6PXZzAMe89UlcRwATCbPYea+5dOtWHpgA+Qg58rSq4aG6umgMm
gzZvdfFxVA+TJ0BJIMeNXRcgrdvG2PWRtnJQXu5J5NPRloOhYUOaaihbpxPEvVqWoG32weA1Cs7b
vnxszXpb9l+vz+B8WJ3fMTAF6SAb1THgAtTUfSIt1AApTEGAzHtKcn146tP6ZhqTal90dRyYY/+N
1ONwk8TD9+u2L70Dmu4gbUGnvAMicBVo1Udk0CoX0wn6mYA5+aZew+3PB746Ooq7C6EAwFSoUZz7
dySkneb2TLFgtRtHs3zPaW6SMv7SOGPQIVntQPLxLwaFtybS0zggMLRzk4K0MUf3OtDo8lG4pd+s
1cKXVgy356wNjh5vXTXQOWYmfsOgLQkJFQEFgXDwHlGN1wUUnXqfrWFGLk9V5HBmIABOIbTyUSUe
7DJRea4EqJDljxNqVfKpXXuBXj7e5mw+zjq091JwI6jvp9Is2tIdI/AAxl8cFuhgK+32QwQN1wjE
oY8dmkslqOptqOLVu+sLdrmpz00rQUPZDAYEdGHadIbDYKD30kZz8/P0xwDQ8yE6SvLISJt+aAwO
Lk839e3kC8/LbbNWtrh0jrPBqNdGxeJe1D0GMxnAKAKeAdaB59obfKievEcGRO+q3q97b+XAunQR
mJ1DIvAvAdKn3iNlXyf6RDE2lqLZXuyq4p39cZJ7nj9kD3DngtrmEqUoo07rZhvSs7t9b3k/0WP6
0GhjuUfcsb3uFIsD+teYSgjfeSRBrAJjnPy09M2EYyKiK453+RI+H5Faw3e4hScygRGq3TIadvat
AENwnpFtZR5rYzOV303tn+sDW/T2k4EpXsjF5I0Gg00vNvOwSsWd1Y0UD+NC26CXb62PYG0elQM4
01k+OAVEPnTyxNmj7IDXWemMWDMx3zInYSX3BJ+cKMZSud8QkaHo6TvRSuh6SYU+L9VMJw2kxQxR
nD/ixAj6mCzaWxiH5d1p0P+TdwX1m9YfyJ6lByt+daCrF+k+1KCl9UBTNGX4ZrPypL3E0ShfMS/u
yVd4OSnRjY6vGKCuRnyTD74J3tzkKx8eMui59iy0oX3XrR3Pi05zMnol6OUV5F3KGnZH8WLaEM/Y
g2s6RNv/dd9c3BAwA9l21OrRQKXMcj214DlgsKNR5OkoxmHYoK9iqE4wQHj5DHfRjRDa5keQIV43
fhlzAZwPNAZQLK6La0h51aG9zxoNE7YT6R7RtRamSH31A/m0C+cQtWsONV+a55HJqTmq4m0Hx5XF
aELwJ0V85/wsByOMmE/r5xJthVVehbzYZnl/6Hl4fZxLa/nvODHb5z5kx3o9mhEM59A1ksQ+RHG1
dUxgJkGUeN3U4q1OITKB1yXiy4tbPW3roc1j2HJRjvE7MvluO4E3Pw1HSL9Z5bCZ/7yqyX1ipHt8
K+C8K2xCi3vm9BuU6x01uyZPe3yD5gj2ihRtf5PZOR5VU9EFuQ4Ki16Lph3YqMZjGZvVQzZUuwbv
rxUKv/8wGUCk/2+RSn2cGtAXQmIEH6LbgGE0YdfuhfNda7aJtY0gXo8G5h6ThGTbsHZ8XQbacDaC
jCu49WacjrLmkogYzEcFjshovCeaBOR5TT980a0AG7fwnqQzAeO5W5mj52XgjMY0x59gtUvID29u
Q/+LOAMdEVD4ACgeJUzlOhHaQLSirOY4wzq2drHnLdozxm8rfrs0X2i7wCHkoIB/oSDgpGVsuGIO
CTscsQNz33MHWuFWAz4Y1qbmGwO5j2gyBixj/20oi3/q2nmSlIH+JSNvrKFk5XRaPBpBg4heEOTN
kH1QjuAu1XAxVSgNJ3W2YYQ9A8e0byYJYTQINrH4ibbZxhqyTZSuRAy/03LqUYVHGhLCs0gNoGvK
0iZgHCcgkQqS8rGyh11c0W/pmPhZ8zwZTWhE/CdkHeY8boc6Xld+NAK3UF+Zh9pKEKiZvu19XF+h
edOqn4R1cZHXtfG3CmMfnVrKZoRDxwMkVrqnjIw7cB74jA33BRpeWbJGW7Hk36cWlbiphKrDOE6w
WIpJQhyMhrWefsTIm1irVfN5Qq+NTvFyQ2umwexhK0E07fWx75TvZb9yAy3dd6cDmvfASSxRWRqv
DQ9GRhzBQkg/jsAedWQcj5/N9dVaepScmlIcqEibloPjMAlq4O/qfANVMSf+ZEkUmhCVGqPWL9uV
Y3/ZJDjlgZLFaUSU21z0ZZxAChuHLZOwJIIqMQ+jp/ut7d0zG0Rd2UOiTSvc3kvnxqxUj0ZMkDWA
wu58TrWsskZu4BAkFJBbx72Po7UYaWnZ5vGgBWHOQamIiqLUY7AaN7i+bWcsH7Ox6wHsw4FhhXFa
gjYiaqDNWUMiaOUyX3JKCMSAgh0ZfLzUlQOoKjPcpHoHTYDxISHbBjpA/d9cImD3whXiUYrSkLJq
ejP0eWz1UEFsv2rTfcTfYu/NdrfX3XFxJOCdMVEVdHEtKrfh5AxjipsEvuHGL23bvYsKXSn9tOL1
ixc+kCgO+F+Qi76AaKP9iEX6MCLE8+4svrGTmz7fjtWuah91a1MYG4I3gn1rdK9/Mb4Tu8pRxQej
5T2f5uMj33qJOBD5XGTayiwuHcGno1N8XUTxFGWzPBF3aBlUxPk5G917Mc0Ds8ydbVy2RijzfAVy
sWwXIB8U90Apoe5sq88lqVHrB4tPFsSZe9M5djhO2gPTcj83tK1t/7o+n0u7Gpv5/yyqADTWZHFH
0FgWkCIKXHHvtWvYyMXb/dSE4pJ43FBpRzDhugytyNhZGx49Rv2X0g5QXjIhYcaalQ29dET+BtMb
KCejTV3ZbMwqrXoSFtykQynZ+gBlYDAkfUiAaoqr4djQ7Fbvx8P1yVyxqk4mUBpDgi4mjHR4mEpQ
9T+a/L3SHmu6r2Qg1xBbS3v9ZJBq7tIjXpsAVw5EnUAbzw0n6Djkf7ETTm0o+w0ifoUdmbBBkxpK
ib5FuW8io12N4dhAgG7F3NqQlI03Zm4ySh3mHP41BbY7Hzarqh6/rxElBLHh8HP1f8brqGUBkkSN
rHGHBi2IgeOtYXbRB6T+7O8xgLtbrzDyl6Fwk3tnaKopGKtIe0B1F2WxPon6Wy7T9KaxXBA2X/ee
hbHPhLcm1P3Abops8fkF6+boy2zwekUC5sCiY+0MvtutNoDPVVV18PPrHA9W3OSeCp2H8mRVkA45
sr6X1q3mSvMxyqybdOjxZKu83diZfYjw5W4Ab7LPRTGtDHPhxJkpKtAIhlZzdMEqx4Fd4OkDRmQM
k6BnC/RTuCyuT+TSiQMTEDBDm7kFcJxynUeTZI0VISYr7Buv2Q/1xi2C1PmgXEcXz27o8RheqTQv
LR5qjOAdnGmEL/jzUptkDS3miFO7Te2dhrgTTajXx7VwvNinNuxzB6kMHYilJsdZLUNQUwxROGV3
LH4DLSWa9tu/CCVA6o4SJFpL5khTmcW6HiO7JXiPxsaR8mM5fLrxSky5OGtAteLpB89HW9n5iDJJ
Y84nmHANuPz3Prsbm5XHJQiZFjx+jpNnEmTUgVUajEYM1ZiAixxdOrF8mwUhv1l60r1DNqYEFSAz
P9M69w4sFtq9k4vmKDIj2wg0hexZofNDJKrmgw5M/ypFwfa6EU1boVkRXhV2QXZFF7EteLfbo25P
HfUnJ58+khEMZ3Y0pLHfDVQvQTTqVmE2ivauiVM9HGu7DOK6Ne/q0dEeKsmGBuo447SThoy+msJI
7+ysLZ9YWQ+3VMTNY6pVLV6bvATTXZJ5oCNq6yiMdPObOyUgq85pzUzowpXNa9vG8YY2XXxvOZVV
h7EVg5CpRIUUzfzcATfgBBGb98YGmQ8mrn/uyik6GJY0Nh5DoOO3rUv3vByKEilnWd3GhMxfxsSh
g45HaMo2h3Yw5SBL9Yp+K22r2up572W7NpLtHlnG/mCzLI4CfeLkLUon99jb9QCOhyEn8YbRdCx9
mun01ix1to96D0xSZa3Xtd9iErc9xLlCCzgt9P/Zmbbv2jRGq67VeVthd/Eumzz7n6zh2RHZR+1V
JFn3OTGXPdRlTzeawUkLvD4lqR+jGkpDCLJS4Ar1xPhCJtNDWXuwb9KsNb62aWX+pEWsP/ZOKjZF
ZcQImNFykIZaXqRfssTuJfici/RHzqzhKEBs/y6MrjsUuTEFVT9md/jf2zvuugCepw65Y9pooLBC
+MEdTHFnxpYMq2KKS18i3fvFk6b91OeRJyCBXJESDThu2m9ZFkXpDo3k5qEw6+YpEURu0ZXmNYEg
ZDwC8NV/Oh3XUeutkCx2oXK869EcV/kUjLaPLloz7lMmRQn29/kMh6bFS5Rk+XORT3YRipKXh7aQ
8iOiNvd8aVT9V9oJAEdTY5yso8nT5h8BfORWTGl5ZK1OXvO2JOwA+dcYzIDm9AS1o3ybJaMVaExz
nixHskNj1Ja+6ygj0Ua2khm+nSPvGlCRjN0urevhKS27sfOH1GO3vaVl6DTS2j2LS83wnUEW39Co
w18J5oX7Eiy1L5Fh1XmYO136Wgg6vJigVvv0SrDIRqmnN74oRf6ak05+tVJkFNBHZKMdhCdcfin6
1HtiXlTbfl4SAs5zmt24/RBtphY93mlR96+mHM3Kj7Sq+DV0/bAxUFB8Ne0YDS2pi2KRn5kFWKCz
2OMvJGEQ/4ot3vsRgvNXczS1bcFawn290FNg/tnQv5Mq6g8szSrPz3vbvulLk91HpMEGLnRrwC4C
mJFnZXfT94n+MQL55JuJpPh0y2UZ2HgL5z6r8MAGdY41HCSLNRwddpWMUPSbqiOttORxFFNb+BCb
kQfp2sk2txrky6yJV8g+WAN6OUTyA7iu/q10vPaQuamHwjaSgA853mg5OpR4WFZF9TVyGb/HadiG
WpWN35zMlNuJgsWJdPnA/dopQcgxjWN0E3cxQldvtNlOUpG9DDiut7qozc6HoehQeKXcAuiR3NGy
EM8aG/ne5sTCdkjAieDavNlEBIz66Th1W3DCJR+ZV2s+HXm7AWeFswflBJjk7MjqwqoaHST9DBOY
EBCoRls6OpCEpLLfxCKnm6JLrH5X2nblBW5GrclHG3Ht+T1455rQ5HXK8SirUB22SlC0+h1IxTZo
8G9I4EROsrGNJH11IRsPXFs9aJCMp1Y1Bui3mcrA0+vkF2ji0Us5FLJ5l4XHNiOpyg+Hsmbf8TTZ
goeh/iCR1uwltJKDSmubTeVUZUjmSee5Nn2hRqv/6mni+o6TFE8ABji3UePVN5DJmA4GHBFc4hpf
E7lYKgWAI/DfW06JHnmsjRDyYgJMCs9TvNVRizCcD9P7oqOePNmBVvrJuKVr0iKL0dwMF5ypBJBM
VsxWwEAVxlxL1uqdBBt8Wq0BKxejnhML8xec5PKitjQjUFOgqNuOn6XxYybZ93QIXhAkhOLvXpo+
0mat6XsxhKQ6GrE95MoBIJtf6idWZe2IdtAQNCQz9DE+WN22zWIfukQx3w/xF0Z/CLnyFl8KVJDV
c4BURE4FIde5zbjmoC6ey9cFu49jv7e3Tbnr6zu29qhbCrtODSlTCkWn0evmqrJWvbbVPyQ6tGty
g0t+cWpi/oST+ROSVTyeV21yDkNmgfGY/Hlp3EaCCy85YLxm2uNzCwWAbNSc629ef9OPO8fbeNZK
TXoOqNW3Ejjy0UQK0gP7AsZt1FmtG91csp3c295Nj02cQHUyho6sGV6P7ZeW5MSUismoHKcusxSj
Ye6LSx+hmGisQXsvO9nBIHpqQ3l5EUR5ucdhA4yEARjoECKCMnPSQ4dVYFnRbk0gC3lnQ7kCrYEE
VEQZOFhyw0/EsB+hzjfgxdbonw5AAtdHvzLRKnzIdRLJ6hlJUUUbj7z3LTILx2gNDLXkk5AYQLse
oMDGhRK43aU1iB7w8jSrX0n1yqu3vxjFnHkFSQAo6FUdLERBNRtrvGYybyOl36DLBHSPbr6GoFz0
FRwRQP+7aDhWBXJ6UyB5keB5S9jR1H7KDoxNKyWGNRPKCaFDbhry7DDRui9eF6NFItTX5BLXbMz/
/eSIKJKqc6mLJ7Nb/JLJJikehvL5b1bk35m6eDGDxKfsMYwS4Zq0vrjFJ8uCvlqrHyx61smKKE/l
2DB5ZFuwk0P9hbyJbiUvvDZVym2kSTyQGMVUyWwjITVYW+/GH5Pzz6fDyRiU81QkJjjlSoyhqY+i
/VJ5Lwl7ur4cK9P0+9I9WXGP5UCDVzBh0n94CuGN6i/uhFn0AchU5OsQgp271Ki3yahnqFFlxjGG
jCBubP2P5VrmeULYhjY88Ll6apledzVTeg12+ZgBzNI/utpTa91FALDbK6fiUjxwaknZhBJxM8/R
oBSM+o7yfVS5PrWfQAFc/DkKdh6TDe2+mdMVKZ/zeTONkslcwFJnhC69n+i26/9m7dETBRw+cq//
Q9qV9VaqM9tfhAQYMLwCe8g8p9P9gtKnvwbMPA+//i63dE7YjrWtzpXyFmkXZZfL5RrWQp/5qYh2
BnGREaHQ3tc3tlf5ffGVs/4hwBZ0yMu+ctyEe/fxpZz2TnJVRQdHNbYkPYnooMKANHqvsVynalA9
LZtu4Dk4epjivdZkPlNd1LLbEIijmMNAGQgou0IcWNUrxmEn1NYSjJQX8T5zFh8oXQbbnT+OsiKe
sxUkGBgomlur6Lmgrq+vkVTKLkskNXa077p7THxGQTsCOnZ0nB+zbnShs9r73ElJAJxhVcQtM3bc
y3/sENVjUwhO8p6s1Wri6NJsr5szxukfY/2qB6XYbCiyjjI3tBUl1DTK2myQV4Eo3tCbkocJ5Bzn
V1YuAeBVfBoME26CHyI5gMoZT5323aGubsmoOExSC0EG/9/fF+4DrwRKVzvj95vyFxtYGJfIlnh0
R1IVqPQfeBsxBsbTDkNHCB3R8y8YIwwRNS1gmAXu6ICozsbjR9vbMZAVkbPqV4pWL+qbMXhpsuoa
Dcu3C3J/azcgMzb6DFDABDhE6eQdB+N2iDwkvhRrIXsfbj9QMGJMpw3rwNdi0L65zn3iXBbJLqnA
EHrZ1Eeiar6QLv1mPQQHgJyj7QEOCJVFFMS6tPedesFo4TFGgui8EclczVYxIXgpPYbRkQWKMTRM
kpdeu9V1hQeQ2imHXUdfAuoWop1OWmkDEQINF8y8TjID4beq+is91h8SxPH7tMy9Cj0d6BMAZ0He
PXd0X+ZveXetFap2bIUynnCsI89pp8aEMklaHyuWXoNP6/iVLflvvcQXekfMZWYRtPGc4VCRCXm1
0s9prtgW1aIJJt2MWWsZEXZ+wQgxQDFoCXCtLLTGp4nl4f9PJcGelxo4ioDxwrXZW6FTvRQOZrtd
xbrJz+jHugn+MNKNlHod1i1mRx1NoG13s0w3jYMACvw9xsEj+/Naya82D8PkgD8H+oLYbV2zJZss
a8B1kl6nxWU03+XoPTaNb6ATHQDkY/mWEaAS7OOl+JVzyzuzkHsnGN8TVrSc1wz5aYhOustySAId
if5ExaXCf+STW94IEVZ0tMpFc/jJ9dwDo4e26NCSryidSQ/URoZwyzRlutqrDRkz8GZKDmowKIxP
JUEICuOprlNNgwSspR9pVTCqmmqllofCH8a76B/6hdN4rQJDjFMV6LoqXfbM4FL9ogBvG5BcnYAC
AglIN8sjKifv6P66+IINclZJTNOCvh3ztKeym2zqmNvPKKDa8UPhEgz3PE9dg1x2fT12NChn/aGd
f679K/rid5b214CdeKkAWheBKp8app/yBBo4hFoDuhfMyIAhTRf9aI2aDZb6Ort23cp4Oa+xzCix
1CDRxYCDjn7sU4XndDI4FCqMMvGNDLjy5d0aL4rjJXOOWyHCtQjZc1pbEJKQf1KKgs4xt2s8JZ+7
4fW8OvyXxDO2lSScsXlulngcEB7XM5D/APmIAaPARJGI9N/PS1ItnHDScJM4OQoxiBe99zg+0uyJ
0t15EbKDwCfggRUJjBC8YE73xjSbpksntJaV0TtNwZ2D+nONiqTuT9470fZN/PO8QLlO/wkUm6Hc
fEA3cQeBZkV2zox+BVDyFiiCnhcj36QPMeapXnVlG61Z8k3K9k65s6ywzJ+I9QVHtVk98dFvgxAe
qO2QQtq3gh3GWpFpljnC7e/z/28yIxSD6jNIjPAkmUGOBuJXprqVpPvPb0NgU2DkVXwej6zLAQln
oE+ZPrX9ErD5tdUtFBNRB71IF5SJVMPC0oOKfleMNGAEHxO2pzrFfUWRs4JEz7hOI8yjsH0ZT/40
GIib9+etQLp+G1mCFZiA0LbtFuuXYARUc9Azr/AFn5EXuTPdSBDeQaW7lFY7Q0KDjkx2WbdPVfzY
WkHZHAYUiBE7s0sj3gPfGnNdQVkqXpTSgIbaf6DS0cPyKaCJpsIxhggWqCXGxPyCjsuLlWooOLfM
rTAcHZUo/c3NY06d4s7BEFQV8B6EGwPzfUCmteJWsebSA45xDUwqAOjmE/A1NeOp6SKCLxqfmLnr
psveUzgtlQh++DfHghTe0qS5hW5mRm+zAXhqJbstWxXGr/RsbDQRHD287+imK8R0Y95f2XSqEIwY
l2xOnbCz2aXr5aAQZ/GV1VSqV570lGxkC3556ofUHmsum1TAVtq32VOVHICLg/GXL5yRD0kikC1j
3ejGLSQlve23lu73KnZ2xXaJJ56SitK2goTcQjha7000/FiFojQhPeobNYSj7s1GjfYVmN1ovFIX
Mp7OL5N0Q1wC1CbMR6F7kCu5sbmSMdDfNKhFpcgO6TagskOW32jRPYpg5yX9KY6LAQYiW7wT4Fgw
diCokuUGywkf5AA8gB+Rq3H8nUeAQLzVQAzVV7uJHGnxfYluavseJbnz0mV6IjbE5JMFWhyMW5zq
GTlayUCIi3Vk3XuboLd8/oHmsrvZfiZZpzjIshOG6VPMNGE2wfrE8FZVeCa5vNHPtHTg/VwV7OdM
XN+ugqS8GrOw6/93XjupQEC/YKAD+Jy2iPyjgQjUrKMeaRq3ulq67x3QKtz5NnEnUNjHz2uxhCCK
ViypzP5xibqgVecM1GJJmuLZR0sDYySZBQQ7UDeMV4sSB0oqBNBfaLdADzNgh0/3zXPnAalFvKVb
q9t30XrRJPqhix3FjkkbSgCeDDokDOUhjylc3+1kctg//npI85ulvVuBF5u03S1Q1Xbodd0nTXIP
EtPHhXWBl7+f3z7ZIce4MvCnMAzkIil8qqTjraXTeAjyGzAhavP1WP06L0C6ikDARTEClWDkUU8F
ZKbVzDrBdUqj9cArd7Wm7+PYVVgEv6A+nfCNGOEC0wk4SCmPS8DC6w8munSL/cCerC8MPnMu8v/U
EQ6zURnAokUfaBAhpkvRh5MV742B+T1VTUp6rjaChJdK6kbOUANAJ6hMwMt77xbaOPOn3robaFhW
6bFzv1DSc9HG5cB5oKwuQunV0+DpbYNkfZxdLuub7hyN9gvVVbASo2SPAMs2xWtLI0DSYRoSNh5j
AZ0BUoErUpUIlVn0Vojg651sBRZRCSGF497rzvDglY/nTVolQXAMhJRFBTI5nBlQ5xjznZ0rtkIa
g6J2Z/MJNhDTizW8TF/SeGpxKjv3m15hVuhqMZ+04YUlDwBdTm60GyTT1q+88DZSxZdLgtgzt/mD
f8pWtMe89i31azdUouJz0xXP6laO4PDiVp9mQERlgdE45SE1l4dx/tau3r2z/lNgns+n2c/zOyZz
QluJok2UGamyCocpszGYwCkGhsfsr0kM8XDZChHMojA7M24jqDV6B6DI+qDlBQYpUUFSyjzdVgy3
zk3YVNFuIjOFmBovsHxe/ML52U/HWlcMWkg787aCBM9tLUZOTT6bB7LWIF7e1wgbdhPVjyDeA2ET
QOhtEwHVF0p6GPMFAB+SypgUFzMAHotZZ/LrMB/1y76kt6MS3J9vt2CAEOFxwE1AUX3iTonsaprR
fw8RtLlt+DO5Xv00GfyCEUzKNEjWXFJShpP9NsdvZq1CUpBsISqKjutgggUjqiKIgzMORpGauER0
IAJN1YGhS0P/YasAsiVWfyJGuBMx/BtbGYWYvkcTeD/f9Vbzuy/18PzhkhznEzHCldgPazOmfJYy
79gNmFgwlu1nDzP1btoq8tGLorjqJTcjxTsYVTRM3n6upTFD0xvW4apnTvNqmdUuGX4nEebOpyeY
FHqKf3rpdPiCjhuZwm2sWdpkN73JXVbYrk9t9uD7BPzbrFeUzKV7hncC4loHqIQiOGDdtUWcckHT
AqRON9mPa3HZrLECR0QlRtCHzG1MJx1i5v7QOPes2+fJ8fyS8W3/dMjAb4enD0gfETGd+qk+asAx
hub5YJzQq5/uvBZZHAzpFH7/hRoN6KvQIwJYZo5EKVwoHsCBEZRB1JxM4eAcCeizc1X+QLpkaBTB
r4HoFxBOp/p0BcGYhO0iC4NROqB3LOjRtGPFzS87S4aOVluE4lg2cTQxjmdTiwcNU6DMOEQJUuHM
AmidtYTe6GHoZUYiMa0UOyXTzMCIIMATEfp9Gqljk5NgZgb4l0kPiiWvLZqQeuO0T8mqUE/m+LaS
BI+0rtTBYALUSzwLE8rWdTl6FzGwB3HTXJw3P5lSJurtaNwE2sinhzCgTqLcy5AUrWfQw+pAk2PO
bmk9RT5ZZuWmg3co563CK06w8oYOXl6lyMR4WQkGjAP4IxP3yqH+wvbnFZKt3VaScO+Dcm7FhDcU
KrU9kD18h/4cvd1Ins6LkQS3wAz9UIiv6ya8MDRTj/FfiLHXOzp5h6qqFQ5crgkH6+S05p8w9vMi
B/0XQWKpKH8vGBH3vtFhN6lou6QGALiof6UILi7NDNIkPGs61PfVcLEAkmRW3AoyEUCyQWIH080c
5vx0rdKi8IaJD7/3y+1sv2qAqNU7xWKpZAhup52nFncdZLjW3orfJgMIZiouOZnXQe3UA6A+OLYw
x3+qx5ybGaDEcBtgevFnXSTXIwHrEWH7HAikduP6LvBj/fN2JrvF+TwBz4uhGVyMgeyqZVMfQ690
rDFke8vgsJui8gHEGzj1DhOY4L89L1J2Vrcihe0aazOPax1ntSnoLfo+AnMq/hlrY1d47n6khcKt
qjQUds5q0ZkWOVjVpaqroLfm96jWuot87N6qUf+ue3G1i1LvtkA/mGJx5Rv6sbiC7YOsL5vzGou7
UmMGGxcSV4BkGUNwP7zPVfRdr4wbkAAo2hhk5xo5R8AaIw+Im1K4hkHHYi61xn3hdIVnA5kzf02D
Nvp9fhtlCTP0UYFCB2MpGAQX+z4sDDLOmG6H/zCdGz1zgiV3QjBqHhqNXRXZ994tLmzMIdrxcozt
4Z/z4qVWxBNZyKAC0kBEA3bGcWwBhYzgvfqnzwoYTro34xFX2nuhMcVGSpd0I0xw+sTW0wioYEjK
AFuvdl6zNbvwOlC4aF+JqvFz/6kl+AAbk3jMaaHWkmCgWnevaEkRF4Ljeq7uWK+HbdL77qpsjVVp
yP+/uW9KfBJg8iA3YfXRzNuA2YNvY6oDWFk387IEaJe7j0fAwTD9GA39U1E7dzSdetBA54cmG3xD
iVQp3WJHB3gQn2IHFNPpN2GaNm+ngR8fZK7zZO8BN90KAXXgq0DipAd1I0nQfqItUDASaG/NPyzi
F/kxRzHEYGEUl2D+UJiu9C7ZSBM8UrUAgYBwvVIgmOjLW4Q8qQESwvMHRCVFcD7JlNmanXNLstGP
usPkp49oTCFE6lw3qvD/b8yG9PaQGAvfoqF/I15/nQxOOEavmIbbWU66S5P3Er265zWT1aY528i/
hiEyKbAxYU3Npc52vidpegHEysAYy91I+yOiZ5RXWAhQjMdxJPtEq3du/K5r8X2eXJz/EsUaixTB
faM5Eab9eBraDK3EBDZmeqg1Fc2OLBgEqwMeBgAMBGKy4NFp3tW2l+HNE1MbTPLOEQPrh69o8iHC
PN1IdDyngL6Hh+vG+JLRBM2kyWu0rgoxUjez0YSciqlIX7n9Ak2sJb5ou/rGGB+N0kUbiKOwTFmx
ET1woN+0MIKBLiBh0Syv7zSSeIgKgUkHRrfVBtW6b5NXar3N636I7uzJL60R4A+7TjVxqpQurGeC
ULWzWihqIrdUWQ9Ocpm4wVRfAeM3H35iIhvnETDso4k2q2l3fjOl7myjurDKHZ2aoeVv5CoFQhkL
VucQp0MYFy+lB/Lw4Lw0WYbyZKWF2zGOkzop8MoLkvXWHnc12lzt8bCmLeKqR6I95mY4M0VVXGpI
vMORHwjyabZR8/JJ9yrIrKPkomxHgLB3u9LVDgNUPK+f9BrigF4Y8LeQrRQMaVzsYolMvJbtBKSY
iFO1wTrkeGGs1huuLYVLkSnG+9M90OsAz0csQy5VbNmaVSHgJ7Tz2yz/1TfeGJixk/qrab+c101W
4kDNU8doBbjcTdAqnB7IuPLcTrchDp1q1qHL6uu+a6rQ7uP5AoBIzmFwyD992nT+7A5VSGZg+NfR
+lQ4tQoTXuZM4dTRHmDhaz7hwZpFT2ZEWXnAcu/SGprAauhNrnxlScwVlS/+HAU1AefTFu6snsWj
6ZIRScT00S3f6/GhAlrvApIcB9X5XaeBkosqbOjzrkImUmNojyWgaBHLr5prJmkVQSYrAqN7St0W
GMEX1aSCu1LJ4f/f3MfUHBhYJZFSX2jQD09LuQdDdmt9O281Kin8xGyk1GwCnL4Lbex89BMXQ1vG
k6WjMv58Xs5ni+CrBvNEk6vuUdE4mzQB00HPtcmfpvGh1O8aFW7/58N9KkLwXYldr57HRcz0Z0wv
jDaMK7Qz/F5VVYDPdzhmTnQTXG9/mMzE9pMegCXawnuF5/ohbr1H3R0UOWupBDDMWMizcX4Uwa6J
wZIojZCQH9qgZ98s8tcul6N5gg4R+HicDEXY9SGpl27+k3ynLx3Zk6jys+iuxEjQ+V2XWddWjhC4
mnOJHrwJqS+nCOM892MKQCUUgyyFPrL1QukJxR8kjoCaJvj1oUfgVjvITLXenVn9L59M1cUoMS4b
fhXhPEVmhYr03y0mIcqlRHg42DUIsp91MH4mtODgL35b3Xjeb8thDz0Z9hl70MfuiALH82CSUDda
oGlV8BGN6lkg/SYHQKkEPp+ThJ2e3XYAyxlG+RGyOvlVtA5XbWocSGPvF9j+sqqqlzJx4BKB6SMH
CLPhR3zjKqoKGA8TxWa23Vp/X2gEoJhiBbloUOU5yNjZYljANRnA31iCLDn2LWuk/jrT6TIGScjO
G9bc9TERWpWgaHA5ohYbu5cISaR7uxotFUmb7HtRJ3FAMmuhNULshovWMUIeGcuz4D3hR5keaut8
6abV9az1v8p0UNkIH9M9rc8QUM+Bgdi0YIoouJ4u0ALq3Dl2eaCotaBJ6PRwIsM1ZrtCui5h23hI
4xSYu50OaGVU7Q7/8U/CYQsWMD84QqEgHJM7nTasCG3m0QvbST9qurenOjppbXuvDeRlTSeEPGin
NZ/HOlYkqiQHkLPHg6yMM3qiLelU9RK+Zi0ixHB2/HNKXN8EhtVfuxI0cv0pPAAGA0OipxLyMZ4b
MkbI2kY7K7lojKsZAEnl23kpkmvqRIpwpOYyMQC/iFUc6UU7Y8S2ufPc3XkZkgcFgRAOlYNzhHSX
sFhdu6Zr26E6VNrzPsOwgR/HnhHQ3lgOvZdlYGKYsjCvAMQ9s36+RacZkjfGZF92xfAw9uui+CLZ
SYHp2sAF5AlrsUZG0miy0AAIaFTzNyoJfuHeRrp2P3gTahVzqFBfZqkwUeB44kVnwmROd5KMHcra
/ElTGxHIUoru2gPQ1y5pqub7mDpsj0jhro9XegvA6xvmahSkEJnCYP8ssnhesAGgOTVwXtGjdfoV
ke0m8xgBkGKunanHiHBB9CB2CutZ8wCR02dDC5D3OSuTK/RwwehSlqFMaWDI/IJS1j7PJANQVa9R
690dYxICz3YdcLUV2aXeLGWyy1b8kt/1TvdceakR1lHN0c7KftnFq1O8mE5vcxwb41nvLe13U3bN
wWOa+WpHUXPM+6UIWWKt10lqFaiERFHix8BFux/idlY1Kn1+ZmLvEZghXEdc44g0BtmMh7c5lnng
mpj3Mul9af/To4yQGS3QOcl+VjUxSlLOkAiAAH6Z8Lq8sP5sdKxpoHitDMvOcx9IHJbDt5I+J+M7
CO9S5GCcG0tJ3yg737gMUJkFRDvgMoWjN+XmYoNGIg+mBOCqBmd2ye6c1lI0A0jiHtw5oMNCPhsH
XeymnXLg5aUzOqHzwQOU20Va/2Dum0P354+S7Nyi2QW81g73KGLOaqpaMmC2Jw8sd9qZc37heFmY
dJafk+/xbCnuN+nabaSZpydmHc2RsRbS+hUA4qa5y+l9MytWTi4EsPhoRub9KMIGmUk2x9QD9+Bc
TP9MszPfu3R8qVhfKcrMcgMEdQbKc6jOYrToVB2GFp524q/zKprQc/qzW9BZc7V6fjyjMrgz6eWI
ydRaBRPNQ3fR71gewWEDlxEmOIXQ3rV6GjkFVtHpX9bhaa4vYwbwAT/TXvT2aKjeKpKsACYB0KbP
qQ8wfCPOyQ8g8CvQRQcb6V8wtz6TQM/CKN31mU/ZG8mDGFKdW7c+nLdNWUSwlSuE/swEpODkQk+3
6w8pnY/TopoLk5k/fyNhMVG3+pRLbfupN3MAnfLR7Lq7aKbj0hS8b7hyVkX0ITPLrSjB9rMqRtcb
IuDAjcE+FTtH1859vci/cKC3YoSrMWZLs7YJxEQYKq7n+zl784oqiJZfCdAzz2+QzOWjlwikPR58
viX2qfNsf1dOPU4aRjW8R495vmc/tNHTAIJpR5XoN2X24MDZg+2IAMZM9PdGo41NS3jQgz7O3vC9
+slcsXM7rXnoolfMgmvWzRC/L1VQuEeS/e7q24TWqNwc3PFKt361WuMX9VO+HksnTEsVBo/MmLbf
J9ir03Qks2PEA4CMZro/LvuWPpDuZ58qIo8/PdmiB8CNB/QavFZxCwmOh7RuZyQ2VqI1E7RxHfIF
1QwOHuv32UPjLGFiED/ry11e4fLNf9QEcEBB3vxjk8tsfi1dQI7Oge48zLHCw0sj0+2nCWY+mDVB
mReL0BRXQKPC4u+QGmpZSLxnVuwdFo7ZsQIHW1yE5d+PYBHMW0I8+qWAtSS+IZoGSQ9kokAaDKxz
5E79yAomFWWezP1uhfCbe/OIzbraKzFgiADA+N73vt0faLEnyfNkH4vozlQ1SMgCga04bnUbcU2z
2HG6QJxjs8B1fIvczhiW81SvI5n14qmvgxkAmV9UeE/lDItmO0YFb0uyEROHF+36mACYzjLecxXq
hsRv4Lr800eM7jbk9E5FYTCWFakFUSl7cuIW45zAI67uYmAtkgADYee9lGS/TqQJ+zUxM861GdLA
l7I2wHzEfH6aWL5j+oX1Azi7aHlROEaJrz8RKewZwyByaY8QabZkp/dDOFU3usowJBt2IkRwN+vE
WNTyYCqeCr/JL1FwxLL6QFofG0VIZUp3DOcJM7NI9aHIcrpjRcms3Fr4GuZP6Xwxpbd9STCkF9rx
ziqfU2YFyfirK3+lznW0Hilpw8lyfKLvXUCRpxd9vG+jPDSGHSargjkfgLS5R0SRgR0vuZu8v78E
US35+FxhaeAfh9JM8fstehQ8NC8Z7YE2PyfN3dFf561LgivKmRY+ZAnRWOtiRmflUUrU/KzssNO+
pUiHer2fJRf6smvTfU2uPWNnVvc90JmWMmjMR89+y4vkUKuuIJn73XwNSKRPNwrMZdGk6/gaD8uM
wmoMEtjAznS/Gy8ATO5H09vQzgfbvi+LcJq/UHGAeIzNOQQvM8y9n4oHeDXpZh6aRs397D2bK1pE
qss5UVyA0vP1IUYc5tXWSPO6FGLK7i1tpzCuj2VTfuUQb4QIDtG2tGRGWxOWUvvRARd7SHeOCihY
5pt4Xxafq6BAoBLOlTHMU57xsnTi/MyjizUHUeRFSwE2m11V1bf59byxytYNc72g+0PSCK3Mwvbo
vY7+3njBuVt2mnu03af1C1cwHx3+V4S4NbU5ga69hoi2ucnj742z00rF6ZZrAdZyzLci2STmmgAf
v/ZEm3B9rMfF+qaz61Y1TSYVgcqJoyNNiElTYV+S0TTalUKLcX5CF/SSXaPqen4vZJVH4PB9yBCc
1GKD6wI0I7Cv9m39YSHn3gWa/T8z/TGMDzmuRXsoFDLlauGdg5kovCDFtGFT94NVoZEqsNuLOP6d
InlE3s+rJbspUG76T4Rw20aG7hZIxQOlNdpN2hFBuB2y8nb1dmaneH+rtBE2yVviPLEGiPJAux4b
xyn9gfbo8+rw3xAibWzShzrCJmXDMnWGDhlNuvhp7lv0dXEL3zOuiKpAxFfmnCjhcBq0aSOjhqip
+sfQLvPudz3joXg4r5DsNY98mWHy/mgEyeKjbWUTmFDA/RQsiO7QMwnKFsOPhvGKNk4QmS1ecvUt
dclhsaObhMYPSaOYOJU5ve0XCCZSowsWYAz4AuJejMv/nPHZJChRXwKEp3L3qa7SmDtqYWExWWab
ACXDODfQS08vpdFbk3kybOQJW9CoJH6evtBql0eXs7X6s/eNIIXc4+349/cH5g/QNY8ZfDD8iIO1
Wds3EWBE/7gp1w2L/jDOu/ObKVlJDNZwHikwWnkAUTjVrC5oPTcpCMmcJg16d+/oh4T4qL75dhoi
0GKqlJfERrcC//i0zWPEMcEvUc8Rts5ifs5q9BJfrMM1I4palORon8gR7t5RxzC6VXhIloB83aVI
YM9+94UL/kSI8FSl9WCXJcLSIMEwlBcFxPs2qTCZJf4D8AFIQ/L2ElgC//9mwTJHWwuSOXmAsuh1
Vw1gr2JX/ZTuKj6/OTLFukm874k4wV0BEQf8HDpsLjd/ZU3qp6bh59oOvOcu1lI1FaqSJphfaw+I
BEpIM52wZe/oxPSt9jhnoW0+ZMPv87b+2SQsFO/geBBa4hHiCKrpeuSUAwUnBe0aZC9AYjj6ZbU/
L+SzfUMI6uAgoUZNHNgPp9tlrwUqoHOM+iuq0dYQNlqK1+kj1S7Oy/l8cCGHoI0MxV6ES+J7iq1x
pdcp5BjG7wzItSAza76ZoPwbgd5EpyCxFRHzZzs8FShsVa5PlQE6YCgW7dryOHqXXf8dZFZKmjZJ
WLOVBKTw0yVEv0g9lT0krZZDEDVHUbqnfRTfGISxfeqBDqMu2uqXlTjxY2K4ycEZvOz5/PpK1QWP
LqeuQEZDLNJErdeSQk/R7tncdGg5zs0Hl36f7bBpFSdOupMbSdyiNge8sJnelhSSsqkOPURwjQOa
rxldnsdk+jZaD1avCHukNrqRKLgU14owBU4gESDc1bRbTYqG1ruo/kKVFTuJ+hpqm3jN4eI8Vc2a
kxJ8uhCk0yB1Atvo/HEEOpvut8PvyHrU0+fZu0Vf/Ff27j+xlmBAYNZlsVNy/QxgDwHhS7t3vF3p
7fRJkdaQupQPBcWGByNuATtQQZJm7ez8ZlrvjeXtvDLy47CRIVwyhqbVdEgStFJzXIpqV6Ai1K8d
qOZS9MW+jMzXlotRhROg0kwIefSU6uNiQLPRXEMNjYXz/CNaVRh3Kik8Yb+x/cgrC7vmBpKSq4Q9
DeAzz1S8oFJrh5sESJOLvKQlWHvdFlW0epDR2H65Mt9FyynAARJku87vlNRlbAQJ90vmlX1k8IM8
I6duaf/EzY1HdmvrNyrWKInLcAxArRBqGmhsFZuutGjIvZXGCAynnV3ejWnY06exukXfQlaFtPh7
Kwd7D1pobVQMUDAQVpAlJB7dLEWyhF1T4z6334q/j3JQjtmIENYuBeYmmxYk/bPyvjfv2/GlqYJ1
uTOHv7/GUPeBQ8INjbK1ONzZDKh70BFtJm50n+tPrAlcN7BwzbDleN4cZAf3RJSwbGg8c2ntYNnc
/HevvTkgwQ6qevG74cZoXg12E0eD4sUgsfUTkcIy5pplAagX2iFDPRlvq35ovetSVT7mv3L6HOK1
s481FNz6uGTdurhQzDN+LeM7eO8i77FJHvP0GJkK25NqBOgznqrhZRnRDw1Tl4DzD6Vj5B5H9GKk
HUgMr8mg2C2JJwLRwIccwRNl02iSrIeceL0z7TCqn0dVzxX/CXHZsGg4Q6iDoPlIsIeyd5PKjNCQ
HploxdR/E1XmTC4AwGbAbUN+TnzMERfvYrpiuBdsYaCUN59Wu1KM+ktFIGHGi91oaRTbC7PEsCco
zc/pr6p+dDALc/7UyPabZ+T+FSDcdklvmPNaFkgwFQ86PLWZ3dH8MVFxAcu2eytGMKuWNSPubeiR
dBdr+Uobn0UKi5JcB5xh6j9NBItK4i5O5gyauNWrln73QKQOqs1syfxchUUo3RXQcbsu4dQfIiO3
m1mT0eko2dvptdXXQVc0im1RSRCUyRC6VRVvVAG7EUEGpFZxxUk3ZKMC//8mEmj7GmUBD81fWvKS
Ws9kAZDvpNgRqQz09PARLtQRxMRVHK1lk81ovKrmO00L3eqaFL/Pm6/sZkbp+D8R3Lw3auRt3GVW
DRH1cgtK1cELLbRN1jeNBqrkBpSsqmkimS82XfTaohyKvLiYkEVPG7iCCGoMybJvnC40wTmcL6Hm
XMM/N0C6Pa+f1Kg34gT9epB3AGEG4tz2ejKOKX2lJFzaY63qJZbv1YdegrOcRhfwQysEDfMPhx0a
ZGYtxTNIqgtq/XwQizefCNeY23gFRkVQ4yP181S/pMmFFaPj9YmxL8Qc5ocgkZywGaahKBo4fn05
jsUzYvi8DkZ0YDqKEQTpom0ECcmH2HTRv4vW1sBJvml55WMKE3yAChOQemgP6X9gsGD2RLQ4Ha3y
DOgOMHHiW6hqtW6oD5jQVUTTUo+zESNYmtEzZiQxxJj6g6a9NVp43pKl4Rkan7HFHP0coe3pUa2Y
w8qI9x41K1jhtOTKZVlIUvNoJNOVPt3OZYn2NLNs/NLrFEUB2RoSBAEcgZT/CbJ7IDOTtYTpze5d
leW+zY6Thr7Xi/M6yuwBjU78DkJ20BUBB5N+JGvnwh4q42BG/xuXu4WqcqCSHkakYT6EiPiCwN0f
gLwBIUMdoEctNN2biH636MGzAwMNE+Uj8w6dimFRZh5bqaKpLwRdEVxqV16l4OGs/34oDWpRmAUs
HYByYu6iNce1XmuYRz9rzhBYlHUHgsHNJmho5gAadNC9QmGT0v36kCkmLtAg0WUul9lU7wUFSfX3
YdifNwm52W9kCAvXTCMgvFbIMJyLpDP8qbXRXHWf9/crMpZdFFbaTjd356XKrkWC1zeA/zCFgU7h
07M2k9VA/QFCox7MKz5ahdkIeD6tAb9M7x7syTTDuqvTG62PkFhcCuNw/gNkvp6zN3BIHzwlxN7y
PNdcMuT4AAuBRU52DQ5d5OW+lr+apSLMkB5uXilCmhmpZp3v8iYG0AsyjJ434HXepuHKyh0Irxsf
5MSImmzVJKjUZDbCBDe5VmUezQ1qfnp9v1hhP71krsJkpGvncd5BNAxzPLFTfbQ4oXmZT7CYpgQ0
h+ZT9x3PTDS5YmIvsRXXi9RUPqSJjFeN0/RoMoNCS2o9Je73tX2LvfWhKPUrvXRxc2I0xVJ18Uq9
yUaoeapiHjeaGRtQsUBnKA+hxi/kJDElh6FojLYgVhMzhUVRgzc9gVoW+01WzV8nn9i+V77YqjEK
+XZ9SBJ0QflmTjpuEYOOWZ3Od7yApA/jiPre9y8cKgywo9Bh4xIV35ugcotJ78zIA6A9iPa3YLof
3Wd0kI+RiiFWZuZ/+sdRSjc4ItvpBjmZu6SkwAatQATI6mnXDHgbmq/nFZKdXMD/cP5hjGUgvXYq
pdLtEvCaC95R9J2R3zP6gJvornMUj2jZDmFMDQMGGHQCKKDggodumOI2wbrF2vUQX+jmbT5dmdXD
4Cjq5NK7eStJsAUdjRRD0vMdMurD2npXrEdfGSkJgJXqITRGjGlUzcHEyMbcdb9q++0LCwoN0WWD
rMQnSuehdde19/iCAtXW06wwbnY9PEf8+7wcqXls5PBX0sblupqWo56sY0XdK2ZfWWyvdYq7WeaX
rA8RRCgqZLMDEuQUqszjt8VDUnc+MsD0xuT3gvqUudzqKq5UqTWixcZG/5CDMp9gJtRdzMmIoNT/
kfalPXbqSrS/CIl5+ArsqecpnU6+oAynsTEzGDC//i3307vZ241Aybv3nKsrRUrtMna5XLVqrQK9
LltErvFOQLtv0o1Me3E7orDrA5gJlIOj2CkE5WbmYJOw+YgmbE1ftHHX1ffOVt1w0SH5SIU/SKrU
GJjztKvSzMRuzLWT2777wfAryMGu1zYbJ2zLkrLv2zyhImlhaTQfwQJnF18tKRiWst36vvvAu6k1
PWj+/s8lJbHBSxiI18SAS41/Ow9VaLltNJTZl7qzn1rGb6heg7/0xaxfS0oeMP8WanTejf43G+8z
Ube72aWR12Qne9hiE9paBHnpnR0KnjuNazf4bWC37YJdbd/qJG61p/UlWCpAoBwMqT5kdrgJlN2T
NsFoGgOwMf70PefvwxDN2UlvrkQdjb/XTS3d0iCIAw08UivHV9setsiM0QcFXsSm+8q4BwVCuG5g
ccXODCgrxiytFqyBgcbN48y6EX2cN9Z++Jfq47kjym3mmdVQuBx2HPqdFnPoGI8G+7nuy+KpPvNF
+nr29TH6D5imtCF4EWbsbarTiBkEs/FP/lYLe3HdMMxoQ1XDhwi2cm+O6YAXoICttgaN5dvUhTpk
SrZakos77cyKEuQhnjGi6I0ITHB03GzXJyFQWFx/8JO97b+sL99iuD8zJv/8bPn0NB8tQ4LcqH6b
APTdAXe+D4wXkkZde2zoRiq1sYLqI7r0NICixcdF+carw1QDhvWSbnF6L16TyNckaO+DFufSKaOu
IAJVzXg0a/5hNkBB7Pa3Se+d1tdu8ZyemVFCgkPRh0jAKRYRqF9TiHCbX9cNLD5iQSP/P0eU+N5Y
VsFsUDlEs/lucz1s2uMYvNr2k9l8JUAsQX3Kr7Zi/eKJOjOqxPqJDNC0ZzDq1IjtqAshP4wZJSGS
49jyfkOJak/KJ+4iQw2+TZREGv9a6eXLgFHpJqtA+jx+WV+IxW1z9pOUgKVxPXXqFD9pyEY8y57r
GjMRT612WDez9EExMQf8mWQ/ALPE5b4p6r4Yqt5FLcSMKZiNinneyEGWHDmz4CgfNEiZ2xbUh4Xh
66THk/doeG8gVFv3Y8uK8gWTDItlNR5iYv7fBIKIlIX99L0P3tfNLB0z9MYcOdSB4V61sOyOVZdN
DZwpUN9AK8ax9zMkCNaNyDVXM48zI2pR2TdrnZgtjDQY2SnS56CJg+wRRFBddt1VWVwPW5zFS/H3
3KJyrHUzDTC7DotuA87iiJs4AWYoypvxNyu3Wloba+gpG8IP+GCKEca06oXxeBq+WBsh11jcDYGE
d6GhARynshv6XrNbwVETctruxcPw5XES5t5r5jewd7KQjf54mLpWxBQMX1e+m7+NVYPyX7YL6C9w
S9w4xbi3prnfAIQtxRmpIQEtCamV4SnrHJjcJroEwPuDhloHBSNEgkLVj8wN+y1Z06VlPrelLHML
FKFWQLYvqpsxRM8/mttf9hZKammhz40oC41rO/WFhNmXArCE1IirfLgrNPAI/1MLHNVoE40wPK5B
fnAZqZCa+KRLJ1wMRuyAqZiUP9aP3eLHOTMgfT3PCzI/DbwCBlIDg4CAnVuchsnwWtk7o9wSVlyK
uyAo8aB+AI43S6V5474tdDrZsmH5vR5/NeN+3Zmlr3/+9yvONITbXppYeL3MJEqtLibeSz9tzYws
Ldm5FfnnZ0tWogmTFBj/i6rsNDiHRMdI6BDlPl5Dz//gD+g8MHSAuwpl+0tL+VhUkGXGPSXsLGq6
vcWTveltxI3Fj/LHyEducu6Okwxmp8NIgoEx3zuQYWsuc+m8eMCcWia2MvD/ihsllJSqKcM1ZTXH
GepwZVhOT9m/oEXOrPhKQaP0HFQ8TfhhpvvCeJ9A7bL+NRZ4dfHIkRJ0Pt6HQJUrfnDuIL4IWHDR
WSjtE96hLr+n0wE0WH5yqtuvOKGsP9Qp9HJwXvESWv8Fywv5vx/widhX07IWEGpZ/iJR64eJ+6Xq
3qbhtG5m8Rj98VOlQEl1CgG5Dn4aBgl93A35c7CVuiweokDSsEsuTwiwXG7tRFgdqE/wmC/BzdM+
O/Skl6eq22VbKKWlWx7s6/8zpMYEsxJpRlA6QcXJHG/H8YvQjnb/1hZHe6tTsniUzmwpL7qxyspc
eLCVoRUzg2Sipht36YY36qepzMnuhI9lMwsSdgztixuf3zR9bLPvubvR518yBtFFyK2g1omqkHLP
zWlg51xGholVe2qaEfecE5/bY2cEoHSYwr6tNxrJi2dMqq0CACJHstRRRqtPKE1y5EkVjRJLD9Ee
sSwKSqj7pDk5fkiT/5C4hVlzx8wbj8X9llrG4lvs/BfIj3wWDzW/HQw64Bek1Z05xXMaO+O+zm9J
ets2hzR7SvA2WT9wyzZRaJDVc2gFqJUgoFD6nkKjJSowjDDaaNs80PpBa6+J24GJENPsFQsxtb1h
Vn5ANef+YA8F+EHSRCg3We77ZVG6MBuUlva7ZnOHGjBkEfikFaeyk2BS4O8ODYaqIi/LLGTH5ji/
6/6s45eh0Tnw8V+AMmDcQzkMJDQYa1GCbIMaRRnMcoJLr8Kyf2v893qT5XHpoJ4ZUe+8CXVvewww
6OR3HMKpOrpYG2u7FN9kQwTc/JhzCtQnpsNAsJP2tMDTjIRV+ouDaYUFv8v6YXPgYilcn5lSay2G
LfyR0rSIpjSPoY1yQycSm9O4UYPeMqOk8TybK9aaMJO0T531NW8tHMYtAp2lG+7cFyV/N8tZ9EVC
isjWdj65cv17JFXZuPFxFj//n4+jwlVyMXuDpsMVvEZCr7FCbwssueWHEkQS3Sj00oAFhz2OBepf
sGEHIfmXNmwAyj+QU8uIqaYkzNerpm7Bmqyl7WvmBQ+toUGSd7rGROuhM/vjesRYXLg/5tQEhBU0
c+YEu3pw+GEypscZN8K6icVtJpkSpBobWJSUbeYaiTOkBUx09S8LI6iM7Mb021/b8KSsIXQPgJvE
e+QyxHO3S51GqwvoIInEDkWi6w8YtMi82C7LnO7WrS0MGANb5khdbRT4JKPnpTmo/ibWYINGyy6y
MNMQS52bBI157qH1G9UzC31Ojkb+YLX9HiImG7fLwjV+YV45U/pgZpBubrGi9l5DaRlUbEMcALRr
6fe6tpGgLF1lF9bknXN2fXaYH2KMwpplPfV4is39DrycoUdeuYV7BsWJm6T/hwN9YVQ5bo4AxW5v
YoVJfV+nI3KvrdTblKuk3JUXJuS+PfMrtfyq0HL4pWmPibPv/J1F0tjWb53kjWk7Wmph+9sqtH1G
doR+JRmXkEi8eCMPeDh6Pbq/9PSbaF78IdnaYPJp8+m3uQ5UYD60QlVyBoy+FQ2oEQtA1l4LEAwM
P5x5P9b+oWhf7DnG5gM4eGsabuGg4q0BvCEY21EYVMs6urCTxpAqtckUZtarW91m/X795Cxcoh9D
+YACo/zhqXPquaZbk+WB9KEzrYM3/TLzvUi7aCoP05Y440LAvjCl7KAGcCbfrWCKGHGuAQF6DMqD
2CKXXIifF1aUTYTZ9D5oOljx2WEy7ztww6+v2OJHQa7+/1ZMunm2SyHzVpk1hYHMBEP2FzrsCd2A
GS+BMIAhRMcbYFPz89wHIS2omAfMGnhU32F4Brpru4L9ZElMjRsLM0Fsn1MIo+lbJeKl2HJhWYnb
mpWDS82SUw7NIxRcqyLWs58oJIAJmtYxuGU3n8KLJjGbBqZHdINRiFFSZCPIktwaUFTteZiDdBZT
uxzEkn3YCx5mBcewIrKI+K+/IlDPf4yqfup+JpjETZbzQ+U+6Ma7O/1aN/ExZ6/EjHMbar29G3pn
NHTYsOrxxeHNVZaIMAPAvsNIF+utuLfe2/zNNZ6RhzfuTTGRneGjveuHOsPUoUNOdHD3ooAkgPvF
THTonP2iGL0FbiUcnPJhGp37DNPi67974Zxe/Gz1LqUDMZwOP3vAK9Cs9qPxGtBYKzdC6sKdibsa
8EUdOQgq6spBTW2S1J0AHFe4s/1Kg6D4nmJ3gJnNtsg1TgWSh7502wqLQcBIvO7k5zABXnzQzyJB
ATP8J9KoMW8KDIxTAAPy50q/LvMN7z5Hif/Luy9NOBhFU7wrhpq2SYa/v0OvJWjSKNPZPtDf1r1Y
AJPADLBSKJWh1A5bl8FIdjQdCOCBe4E+taD4ZHvdOkxQKUtTAHPvnTluhtALbvqoeXHssI8iaNXW
+3krYi25C51aYMahiQXmCWXP9KQ2MmHC3ab6r2LuTS+0g+DmBjjtY3Tv8kSBmhga02BiAPoILZhL
d2dd51qtIzqNrjuTUAO65N0ghXstKnNgoZ73gBT2zQyVnMrqoKqSYwRwLozWig1KqwcDz+p7NOo7
irHKoHNja0zM3di1wwT1dF6UoQZpyCrsG0ZeEo93L+NcYQUtnflHM8m2Liv5eT75A5Ab+BhQi/HU
0NfwInftrEXLyk7xfKkhf5oHOTjVNd8PG7O4EW2OfC7HpFmm/QN2BauJXBlsqoCYAjN2uZqaMQUQ
iMAJrPL31L1O6GFIvjrFYX2PLm6NMyvK1oDCxZA5csLE754Yi40WJBfGl3Ubn7MYAKowxWa7UBGV
kO1LT3gHqH1tDRKMWz+Y3LklgXVwkxnXRxX6WrJxeSwFDzleCkVrKDP7ahuwaywtNThcaoFpDloz
NMmPdYcWLaBUhQxACkF8Ch9JBaZRIq8nz90HdgIOiY3Bn8UlO7OgpDGiQae0ZrAwVY8DCKTHZz27
DlgXBltCwp8DPT5OIIlNwItt4H+Uj5MMUJM0AcTN5jtAIPXmmJBdOYaOD0nH3fq6LXARXhj7hAVv
k7QtJSy7beLCvB3FoWh2PtsZ6dG195MVV919QeMqOfrWlnru0k4/czSQ75uzzBDaI4AKSEf15qZF
KTw4pluqbksB49yE8vSrSZAkxgwTPI/5dAJrAEI8dACyYK/5UbclCL5QK5bLiZsFj3l8PfVdPZWM
2SXAOVFa77v+QZ/fzOzod/eCQPfhP9865fb3WhvR0ofUm/6jczYqYkvnANEJVyjge8gO5ZKfLWnS
uGnGLfhbgOYEszvhYG6Ep0ULnoQ3mSDFAZj10oI+1zUzXYk8srrQKG51usXJtVCcQKjAKoKQS/Kn
qwegbTS9gY4Lbi0H/aTrQjwZwVFjt2m/q9w4DVjYdEBI4J+NUv/SyTszrB4G5g1pPwwwDFR6oB0M
62fW3xniS1dfGX8PULxwUtWoywTOfi2drNNq34kf9WxeaYTG6+d7yyP1iDVl7gqJ2iYgUHPn+7y8
Rv6buD/1/gj82Ia1pQN9vn7KaePAe3RMlz6hae997/qrbPy27tBSGMaomC7nsD1A7JTgWNcO6HR7
TP74iY1eZ0v/o4OphWMFtRQypfMOdDFbrCNLi4g6mWRsB6bP95UtP2nEooFEcBTsue/BWx5p+pfK
CEVwNW6RIi0soSF52j9GPzFwrPgHqkSj0lzY6gNUxUzbfal7d97nHqgN11dyITQa4BdAaVuKCWKE
+fIgpzpkeUfwGUQUepeGoHdp9QDE9J1m1Fe1dUd0a+87SAfXrS5Q8SJx+mP2U2tg4kgRHMQPOgVH
jFZBfMWLU/pqCfOoae5VV7+0KbkeSBfjHgeRgx1EAloX2Qw5Ke+LnZGjze3INjZen9bCV8YPw7bC
jD8yCBUJ0qbZUHklNq9fYbJB4ym7Ik6lm1Ee0OwVr8n5mx/kwYlafDxmtmBxy/txDGuzh8xrPydh
MzPytWxr/aFMzCyJ9bF38mPSMQ4G5XHqr8rJmqAtKlwr9kxS/+bZkI6xqRXT7xzszf+RBEzEnT2J
KRypa/70htY5laNg1yL1+RThrp6feNAa2BQ6+5Z0DT1hzKXbA6DWFTdayYNbpg/VRtP18wMXnwxD
acBJ4MkEYbTLnZJnvWGTGj1+o7vCU0GzfovqNk+2pqo+tAGU7B6T4uivyWEnDFIrmS8evkPfEBu9
v6Et9YgQMtxiTcd3yrXuqNscZBUuq6effmnzu3Ia0cLQB1bv2MS6q9Gb2qecVajs9iD0+9JSmz00
ucZ/1oE2byzJ0mYBL5ADpLzkBFY3S8p1G7Ih6EN7QqMHzZ3NndsEp7pu25NloQokfD8JRWUPf3/B
QxwLeFR5P0KWV/kWeLyimv/RH+0eQVMYeu5u/YAufexzA0oM7+209zVs9AgEJyibVFodJlSPsr8v
KGHwF8m6JF3E/1EDudYMDaeyHeW7zY5zdldaPORDu3GlL6QrIGhAlMNrURI4KC+dshiabGQj6tD+
GFMNh3aK1hds4UbCgxAUgZhosyE1pdwOI4Ec3tDCEVNELSjEoWnNTRBhDmFrWBu2Fj4OutCOC6iP
VLRRu4SDbtf5kKATTapwKL+3031f7bIt0ayFNYMVVCawaFKhR9ljzAmo6Qtppfzm+rfZVuNi6+9X
nlJEDPOQy+6wP5Whru3SqdxYpy0LylfP9MztCxMelCY7uUN2rOrj+ldf/hJ/1kgGiLNEu6lJ3swC
PjRlug8sEMJMX12UYP9+oAviLT7KblLMWHLdXNpxBqMmQwE7hfE4O1OY+j966y7IyMaKLeQdF3bk
ip75A0WpTgDCVWBg8kEMt934VePf1pdsoUp/6YtyUpibmN00wMacPmUJgOHFrvSyMB2P/Xxrto+0
POnBD/EPEe3CNWW7uaAR1agvt7MNWc8u4o0e1dW1tfWptpZQ3XSkEn3A4V7iPzv1fZtOocXi9TXc
sqFsO1HNSWH2sNGmT7N/rMYISOatFG3x9KBYiGlFPGLBtXO5F7hv0tTusGBNAAy6EwcgHROhrKx5
+hcBbgH62ubPXQK1TSB0ef6CqdN1Nxd6HNgqMueGCjwKOionWdU1gExX2Pa82Vve41DsAV3YT02U
FEGoA/qnTzf53xPLOpDUlNk3DhxK7UpG7LlsFq3hITUtjhjlA9+K38XtsFv3bSF1OLeiAhbaoPBB
wQUrTvtW1rE93/pDHbIOEWSfFG/rxpb2i0Tey7ExSWGr7Mm5Nljl60AV5W3ctpAe8lArffoHGyBh
MHAz2fLVfrldRmQ5QRNgu9DyvUxvehCtbN3ii25YuPAgXInsXIXrVmObjXTCdpBwBSLRfyjXb5H9
L2374I8RFa07+cTL5hlG+volQe+c/kvByzm3oK4UUhSRFTi9WlOH6Ey6/CrZ4nteSkcALQCwGQzy
slVz+TUK4eFMj4Df9MaNPsV8+DZ4e4udxPj6D5/dxiMcpSBAyj6UwM5uDFDaFuCkxWd39eOcxGl7
Sswv6yaWbgzJJQLU5Yfmt3oiedUPej8DeWPk32rtCu+fuBp2wn1KvL0fHJj57un7ytso9S7c7bAK
lSqsogENeGUJHcITFy1dBHIISphQy6bJscFDrNoCpsjvrTx4YAgT4eBdQ3NNPTlGzvPOLBjABC7f
VVYTJj6m2TADMwH+ZewAywCiVgNqaoSu9sx+rq/uwn6/sK6keQNjuuYDpwFc6xSW/p3RbPi3uI4Y
sMEsB9omrtrkyr2h61E1h3sI2Ex7n6YnjdySrctiITjAwB8zih89sXraBjBjpTcQWRzI0Un2/7BU
ZyaULGw2Nb9JWQE8I6h6xw4Y4PRl3cKWE/JjnZ0mrQXPsSXXCiWIsAreyQDVsnqjH7hU7cfgDh5c
eHKhTKw+W8FUxTSQiwGLAd21muJpRzA2YIVleYcHN+yBfRu8x3X1ZeJfki3U10LF6cK63C9nPkI5
d8g0HRuuGLJDF3jP+tBcS7qs1HKByMI8+FRgI3aH9aVdiIgXZpU7kOZZiscUnJ6tpy65yZ3byfhm
td+trQnLz98Q70APHCo2hMHRW1Pyh6IbQQ+oexmaqToJGW/uClcLc51sxKfP6yibC6DUg1gB3oCf
3gQ9b/pSuAzduy60+W09PY+NiEbrpEO/AqK+f4+zlUgT2IJyME6BWpCf6sLN69pjETrJmvGFkSet
+7b+kZbW7syEWnp3uFsGSQUTNWCcrf1mcTfuRLxu5HPE+0DM4LLycQ1D8uNyAwrQfI/jBEnqxht3
btbF41YO8TnkwYKPkUK8ndHnVEtlha25pU4hX+4NYa2dHHM3WKDhGl7XHVkwA/l1WTbBWIDc3JeO
YJcVQ8ABHyj4Fye4tiZIwL9wY+NNuGQFmHdw26GRhfqG/GZn59XRhGuwJIWVPMHwSJM85Tq/G2et
Oxl6oh3Xffp8TH28OP5Yk7/mzBrznGzWLGiyl7RhoV3/mMr8xUy/+bN5FP37urGF7QYWVxAp4ByB
ddtSAnqW1SRpGmznoEpBo/BjAnTKrZ/XjSxsN19+IgyZAtULuqhLjwBG7itPspRNwF04IVIZ7xE3
pf973cxCOPjg2falyDZgiUrYESQojEbiwbxkz+Y3Ah6gjGL0K66MPcC/KBRtDU2iCYeffpm5+Njl
qHgBWGKCrlzJZMmsFQFJwSVr1X43h7qdCAyK6MkDwJH4eh7BkzskmOKPPH/gcTCSMWwMH1k13siY
O9BQnekie9RG0E3P3XgaR81+LZIOqQjVh/qY1Rab48FCNNULtycHPubQGhgQWW+6duQ3qCC3d40h
Un5de9R+cGcX520W897sBbl2zUL/borKv56o3504thfF8FiBwGzPtoHmIWMaKIbSwH0v9Graz7Yv
flJNOI9VlxTPBJ2srzXz+bUdsGnvwMZj7QP1UZelSeJiCoYrO3fdt6EhYHdighjhxMdexEaqlXcV
BaB51vMujUSrDz8ko2e3BwFadeLujLDdjl7xMJZtP1+jyzomDwGQpfcYdfGHaARVYh9OJalOnkPE
a81bsvfoACbQygA/AAqa7oFQC1oBiQ+68zjlAgNAs0m0+9ws9TfWzMlj1XcU/RPPaU7FoGUxBN+g
nDPYZRehbkXK67Jm1RU+o5XurICJ/8zGrAqwprHiBXRFNd7ZIAzfl11H37u+yc295rUl3sSexxne
5Sl/M+2x/1bNKTRlBuJnPyHWYO3alNuQ1ihz68YmHcpvvZto4fqW//yGRk1Ml0x5HmASAHxcniyK
i4poDbiSzWKObHA/mFp/mDP9QEHNnAzFf5m21bhaOswoSUit6wCEbGpRxElSzy4LnDKL7V2Aj/j0
9xA7OHVmQQnqdZl7VS/ZUlNIx2q5CMfytL5sWz7IZT0Lsb0wuC0+IgX2V0fvJvNx3cBCggmKIgu3
BfSu0KJQY1EPvGpV9gLFjcrUvnuD530rSTq2UeOXKI8GIMDcF0mQ4hQW7jCHPUmoGffMLH63qZXh
+9Huuqbj0MTrv2zJdZCNIj8DvR1K9UrAz9NkGlMbwIiRf9GMIXTJRqNh4bKE538MyB9wtrZ+27PK
/CA2Gs1XZoLGEQgMR9RXpblhacsVZfM71C8yT0ortmhnAH1Rb2pGLd2OHt6keHiDwhtdgEtfaEAR
nyU2AZEqNr3XAByHxNn4IotG0FhEPglb6HdfGrG9nNYj9NUjzX8cun3OY8faMLH0TcDD+j8Tyssw
AGTVTTJ06brpO3PcOOOAZJcjOphb7JZbzijbS694VY8anOnE0WivOmTkWyiEhfzIR0UHGRJwD0D4
KOtFB2EOiHsShVDuwTq4Lw7uMwGxsp38PZUr6BDOTCnrNlV6wYSGEmVS0yPETss83Tt93Ou3hPx9
1ndhSlm4yfDSgSUYba2mJO5dGoNhNa9ebR1M7pobrQeBpWsDLJogNYZQDdDsirEmrQbeBVjCsY5o
R8OaQCPvCBmq0IFecra1KRa335k5JSR0BrNFqcGcKJKQDrHQ35MhHPLXda+W9h7yTBRYTNv83EkF
yxl3cgeQEQLxAwASfIA2jHmLm2nDiqoZK8pUd6lAMpuBbconD6795G4xJy8t2Jkn6qBdMbdzwz6k
T2vHPYwWa1H2N25nUOKhWZRkz+sLt2VO2eZUQN68y7FwlvUr935hzi6qMTlEsq/rdha6GWDuQ86A
nj36w4DwX4a6FsepTThG5Afcu4UTBc4TN58NgcoHjUm178V243Bpr0vIBnDuULADE+qlzYCAYz2t
AKawqlJO9FnXFefPfKyLndHeDejhaMEGKGIpQgVg4YeLeuChSX1pEvnjaHkjuAa00eY7zXpwGE/A
1lDqp9pv3sDDsdWqWrT4wQUAXjApaH1p0eW93TUMYbcSuYd2mwG1YTZS47vJEo1Ejd0k+aGYeLFR
SFu4ggGaslzPRzEEnMPKkwufuGTuiLZKSZxTxW+9pDms75mF4/Z/SRhdILPQkVI803LooNsclW+d
sWLnzOCVdNtuAhbD++8fLOEdjFmEQI6CKr7MdeCiEIwolVUoiJiP3DvUZrNbN7K0YJg8l5wxmEn5
VFI3Zp+0rJXEbq4IJ4xhWVvKIwtbITi3oGw+b4YUjG4JZEXoyWcPmb43rGNR3FTiH/J0iexFfxTQ
CJBayU93lumxciqFLySm0sAQKQ+imvxaX62FwIT+I1pRAK0DXqSiiNmYebVVWyAIMa7M8aq0d8J/
r5ytZ/zCwJVsrwJ7A9Z4D/9VPr2TF1xQmVL0Ga32AU+HYzkE7Rx6peOmsRcQ/5bqBblLA8KruK2K
5m4c8/yZzha9yguzqA4JxruzsGm4vTPdJH+WpfIbM5tA3GtCmR0ocgcUnN04dkmYVZi+2rmUChOF
A+o85wHoYyI0QdxT1nVNi2ePoZUbWaD04rJWAf+AhwZHMorevtpLTgRLkxYNArzcHH0nxjKJ7K7T
TmMvDTa92JnmaB8cwcdDOzR+tP4xP59kmMfMCpiN0ST9JCMKpdCRshptRdCVNPveY+mbLwAYKZP2
70XXYUqiOQHeAQBdDYdTkBlZmaG/mPNBhJ5R0hOpXT/EuM4WP8iSV/hyku0rsEy8iC8PAcozWjXm
GLUlou6uK9+tH82s93/6tYUSzvoKfj4OckoKQdXxAb8FQf6lLeQ2gdsNmCCt6/vGQisJusaDONi1
tvGpFg15QHNB78+1TJXoIzXdxivZgDYzwI2CGniv0juo8ew6u3la9+lzQIRPf0yps0RJbVf63MOU
cMHx15X3gtff1k0sfiJwt6CR6VvBp8De2AXOXA0T45DGRWI9MGjwESY2bqqFNz9cASQbfT7gZuHV
5efhNEAVLxfor4x7Pj/R/FrLXlPz5GDEm0I6s7meoZGe3dU54Jgv6z4uLSNYDKSyNq4WFFkvbeua
5g2UOWgQQ6q54GVU0P26haVV9CXwGykUwIqf6j7cqRIXsTei9Su03mbz8V/OkozyPoiNJBmh2s8R
KavaucX45siOegHhgvlIkUWt+7GwUkgD0cDBV7JxpViXK+U7VUNr3wD9hzAiznaYH9mwsHB6gJFH
tUAiDHT8c2mhaDA2SBJSRmV5m5A72tx6wftobjwYF/yQE14QCcAEIGY4lWAAkcyyZyUroxECj/ab
u6V6s/C9ETghMI3bHU0PNYaWHe8FZnjKqAaz7shis7y3+Ibi4sKN5AJcgE8hq1HYu5crZeaJ7aLE
VUaNcTCKl9E/VN5X2z3pzlPiQDEFQ73rH3/RKaA0pEAAQO6mfCycpSwGA1I9HWFwyG4c55V43xgG
yv7/bChOCaanvPJhYy7vE36PknVGn9dNLH77P26oAgHtNHeAdsOEPYu9YeRHgSmBvzeBkQicEPyL
WS4loHijXTZgkSgjDcOr1PVQo2f/4MW5CSVedtQjKO/ARD63YYBx52HjdfL56YcUG6UA7LEAaZ0a
slxnAHVX05aRW9HQLl+yNzRWUeKIXXRqpp/rC7a0l5GsgiRMQsCgJna5tbDlgpy3fQkBrHsxQD4Z
09Q6emou+AcPInEP+pZs2dJmhoOQGsKMACjqlUjGM1IFdTUgzrgU/lwV2Q++RcS7FMvObcideHZg
WqvV8CqDDa0M6fvQfdXTOCMbG2Fh6TxUP6X+OapR6OdfGiGjmUytNuLScq41NwsL8uxiDpIEoeFe
QzOqmTfijtxZSiYMSCcyAXAzoUVtKkd07EwITAqBbxU8z9q1Df0AN7J6gC7EFtnYwkfCvAaeyIGN
6+CTGI9vDyVycb2MWi5AIY7Xpf3STFtNmU9WJGmAi1lZyaWIq1M5SrqOqRzkaIAe9gwzTHFtlKFH
D+s7fMuIEjyb2gj6ZIIRJwHAG/xiVvkPYmuSl0Ay0GJDAz6i5ri6MU7uNIGYIDNRa7fiMa2jdTc+
bekPC7CBnq0c/VYuzp7XNUbl0PKemiAum9gPnow8iPSNeLCwWkgwMOoNmW5Z15d/fnZykqqtkUbX
qIQ3PWRYMckkvqZ/nZRhEB8yv6iQ4Ksj/VN80bqKOK1UsCqJ9WjxIXZKyO+lG3F0yZVzK+alKyIf
E54l0grwk66uHwzK7y1vC5+0aMbCeuHJb+OVqJzKYcKb0Z0xiDfkzk0/WbcewCNmwf9+G0MVGRma
RA7JCTzFm1kz3daRLQrUuz0AzRorRANpfZN9unrwYcBLg5wGJSsD+dOlEbNqSjw4XYBCHWc/BnSH
uczDmALLk2dPkzbGhGxR8HyKoopJJQZkft14U49mRUFtzFTvaP0jTfqYYdLOzvd2ewDT1bqT8m+8
CKPIC/C+lqU/oDrABHHppDdXbu30aNT6foec3QNHTb0Db8PBnf2nISmO6+Y+o2ClPdlHMMBWjMKT
sttJApJlLpW5RpQZeb6rXbTtD1UWVd4Xxl4N45GQtyC9Wje75CVGIW2oCCGFAGLw0kvkyCMtWhSt
rfYqJejPyJbxdTcFYTVs8DcthCYUn9BoRAMDk1SBumtKls9NBVOuqZ8KK7nhOQONUfPOg/5x3asl
U7JJogOdhStDfazaZdWNzoDd4riDHnZGzW99Ivqbumu0sE/FP0QqDE0GqD2h4yQrM5erOJp+ZySS
Aro13R36raCzRrXsr0Hf2CHASUtsPFLWTy/IAPAN7B6UuMCq78XMS71wzstHauSYPC2rvSjLt/V1
XNodwEhL3+Ttrj6TGq8d8lYKMPiD818upoMJFeY5bbsw89m+c7dYxLbsKblSN3XAUhHYqwv6rpMe
oqTT1YQKfKc1j2771+nLx4L+cU854qKsvCZnWFC/BNOu9gKZ3n21xcK4EPg9AJeR7KNrgjxZSWTL
SgTgwIMPEzNPjfXYD84OiLu/v/cvrCgrlxa8ZZms70/E3Ott8sb75taaf6W03ej/LPmDWqCECyKZ
QWnwcq9bs8iyOROIxMNTPgYYJdNCshV8F24YFOdQdsd/UNBVr34bk9dtAtYhEEQZMdG/6vRr0mVh
mXSPDYWk60a8WDTnYZMD6gakvqpXKCYCdIGcfe7m+spjN7n1ux2bnftfjb74sEX9Ir+FerOA1wBJ
ABIbrKISc8FKz/VuQMbBguCXloPQsaQb4OGlAIj0zMLjCWkaeLAuPxIOEbTbO8RaVIlOOi9jPorv
eIlgqsrZuCeX9gPyJw+PNFmRVp+G1AA8r/TQKMm8I7CEQEIfOzPfKDt8plzBUT23olwerk2L/0Pa
l+3IrfPcPpEBT/Jwa9fc85z0jZHuJJ5ny5b99Gcp//nSVWqhhPQGNrAvAjSLMklR5OJi5fMdbENh
lz+1hTiHiFndLRiu5idDW1xMjjvNFk2VArVJt7/IGlRDgqrL/BvTn8YHp1ybk4qw/nPPV/hZgjP4
6UyixIHyGvh7immLCQ9nCWOSYK/Wqm6t0E62veoekFkrmka4asD2ZZt/Momj5NsA5a67gI4wbLph
nzrWfknpZVSw3QxXjDp6yO3u3zM+3qf6K1JIksfamaMqhkjwcgSD7QTMex+iFQBXa3QSq1ThjzIP
4ahdFOltMAWIszm0aJaq4BwBhh/dWmAkZ+3T+ZtN6iAYe8Z+Uv52FUEiZkwqf+64BOCQ08Ool0a2
ZZbRJkHWkOjHkIzNV84Q5SbQfuDlh0rzqU+O8zzaMUcPDVW6pa7+rdKbQ92g5OCaV8MMMsFStZVG
qiWvc4KPC8yZYqRJ2oWRDFMRoYumgL3oYE2sLuzax/wFUVQdpPkrPhYPahD4CXtnulmOJam4u6Oh
wEjsFNi489x4k+XvzA0067qNHlxzY7uK0CCNP3ADOILNMZvCsSboay+5zduovRtgdcwtMHqbCMtk
zhuMLDVBvfB/YkRkTO/NsUm50+ldvI6HZw3NgrbeJPOCHceKkCr7bCjf4nuhbATmFkGlmGgGtnvy
RI8BStRH3k+/ndxQG1gCOpp8e14zaRDDIJyNRw7aBnh7nBpm7I8emnz4Wg61rtPuvvZcLKSup21B
4o25FN/ZQrC24iZzVDMuUkWPJAthJRqw0aYnsJm0KL9N+suSW3cNirMhGlqb81rKzAS1RDQ8kDij
PiakYW47VlGcQVTekjxoiP3bH8oDGmuqhVuy2IWWKUKKixq8IbIXpoOFzYAME5Nou3+vWz8JLCWd
r/TcQBCBRxSuXHy70y+WUVZO1QAZlQsAMRai1xkQ9LYJukbF+1BqHHjro8SDiMWnQE9FgSZnXqYF
3WZnGDzjMPhWXFwh2WxYYGOVASDqY9Z7gTOZ+bU9kOTeTEx64QHM/u91GlQaQZWHVzmGnEWnIGlD
PV/DD8m74Qn5NMbazGxVgUVWEaelKgNOxStovOkodgcyYiSF1yJqIg0+WF4WBznWLUd98hqN08/F
N5+T0grNuro18Bw6b6afvywerQjVOG8Uij5RzhBrIlODXCdE9209OaCIr1cxOC6r6v68oM/xDIKA
V0PXk78mxQzRGidCLR/9iai/rJxXVsZBUe3wIEdnRKHTZ9c7FcV1PspXQO/VWMyGKGPGVj1/7ddI
FlUXukqIkImNhPStwVs62GQS92++Ngb5P68IAMoYvQ9cM6gKYVZOiCGY9uh0FqOUn2PuxinGXekW
G0tTlYIkqgBvhBQBM1kIWGLjcDaQVDYGqupV7/5AV37rRgjIcRMrrhmFHJGJGUt6ayxnXWBr5Rwk
jbbpNbaOiApnLBUDtid+OyMPESHgmj/OWt86OLU5GkPdq73Ad2rwfNHo34OVgS4LpqxRQgKJgPiO
i9sOkaoA2X/qNEHprT03zLMrr05XXvfqNMnGw0zQ8s9zKjwoAYGB2osB1JsnmJ6T9kkWpZDqFcUj
uKGezQZpj65hQxtmgAiG3crYX593X0mc4CNnDmehBL2SaCOjFWcFXdIaoz/6ZrTeinnaLsjIZ+wM
Oi/pc+UVhvghSbSSKK3jnjFIGrwnDLYgJ1lrEVkv7JWYyPXWrao3rxIopCPFUEeAckFg0reBOyFj
vM4mzLi9pK637rVvrgowLj1LcJ5hPo9jQMSbhbo2JazP69AAbHFO7pg5r/QoGF1Fivz53YaT/CsH
rYTTONjVjd5EDhTLDAuV6xfbX8IoCzXyrfRfPE210uZzImJAJZAKwSihlyWco7skUxJ3CCOtc2HO
TWCB/fq8aUg8GxRSnMIWXQCeVp0qxNoChQbM9IaNZ+rBrE/ZOh9A3YK9TSpedJkyqB07gBxzPxNf
hOioFVphuminx01AyK0ypfqTwJ9WZbBYj889I4IAQSgmOrQDBreL4MWM9FXQROTCLcmw0ebsJtG1
m7K3ySEyp0tD0w6e1+01s35q2+WqMeMYPPDwwj65RQ/JRto8HmqswIk0ZGSxbo0Kj/xMnYrrGqBv
3v9HnoIzOT33qRsBYcqTGrNBzqYxyp2ecMJ4fdWM2I/GAInOolBn7/FCVpkRc6Y9RblR8uVBLoAJ
a9TKUDAT2wZ9E6EDOWscD3CIRzeIu3sQW23/2bwgBEOzWJUDAI3ol2VRtmUzxwgEyMOiXt86oN5X
7s6TpHtoe+BxjKedC9iMmEzTrK0MK4eYmuXrij65M8fGDmy3tJxOh65mLJ4yGqw9JL0q15SeI56V
XDpyCnHEEWlga6UEsu0MnFhsCFljXBSJChIg8R6OMP8rhkfA4wys6sDCRCEmrdHfKZzrIVEtXpdE
bd4StIGoRO4KvpNTEV6LdUKlhuDmdPd2dD1W30CsM7B7r/9m2zsaKXIXSbkBS5SO5PFge6TSMA9e
NKdZHS7tqu6u8zlIUfw2VtNysLVX3wqG6Ukbd/9ukSjiW3iGAGKFdOZUKGZx67IBkA/9Cf1mtuoD
i8lNqn37dynoXWH4S4ftm2LVBhSTAFsW2OJIinndDfO+7foVYL6K60hmFBZ2igJqBYzdpzL0lHlJ
i3wIRoERFav/hdz/3/WwESBME/ggdOKEdNnMMBAwOj2MW380yMHCToFCoYPMfwCx46NegAjB+E4/
SISJ7BqNU1gd1oFUncNJRgLl3SCzbfTsgRQE+BS3nXCTxo5X+6iH4KScC4pRE5CYGNNdnqyq6Fc3
rcpakcdyMxKuIuBD+Owa2B9QM+daH9l2MXYd5tEx5GyBk9OlLDCnu6G+Tb00KLI0aFW7sySniIFD
3pTVAVlDAn0qT5tH0uJlU4d5xad1vfcxxuVimSrwoMTieN8SqBF+kaNWdyqnsowmSlKdp5Kddlgm
EzTLI1FRdcqkoAmLGiTOD1ekcHpe3uL0irnGkpELhoXSqhFNiTVgABhPDNDlAj4ulstM6oJtLcHf
17p1o6OUmqMb+mj0l+DtN+PtrEKpSeXxJiXyUzA5iA034FPINOg4NbdmB+qzLSrxgeP/ttw35Cxg
53O36Bv/6/gxIpyDxX5gYvN13O/CIU5j1U45UhxcTMPOjSesGVcxOv35G6KZQy2DM0eheCsmETa1
khpUt3UYo/gAYogi3af61YCMGLsxxydzDrzlFot94vRHQbfjcpOo4rnMVI5/gXlqkDlhI2sruw7N
aNEO2Phl3tgtef/nMMgplf+qKcSozsoNHCTUzHJ9reH/WIG0d0E4dl6M5BXzpwUHcD5AKxjAOtVl
9vUZZNvcuZBGDI0XGgx7RdKbtlYxKMrCBW/2/X9JfxKqo/BEuiVNk9Kow8JadqUNPhI/Wy+Tc//v
CmFWDW0ndExQ5xTOrciNNqOof4Uxas+uH7+xLr3SkfGCLUmVTUgOD41S0KpwvnnYvXB4wDaWhRVD
lpk1F5TGt8vsbN2uxDoOb5Pnw063bg3Aa4vWBJX5tWk8OE53GfckaK23Ls8Vqsuym+PfIx7x0OLZ
3VP8noVEL/VorO3OOJCmOmR5ctujslEAB+kiX0W3KQGJiMJkJRcQOAWxugj8KkB4iSFnGs05nwaA
E6veD0pjz4wQawULMw1LDVnd9/MfWmJPHuI1B8ABIIQR2lPLXZy4m0vwlGHrGFY7k+1c/FhGRTxT
yRA8nUR1XvhR0oRdWgVLtK3meNUqhwalZnSkiWCycdsw3eihiZ1vveG7hrmiYpVk6/PnpZLCo9qR
/yWNj4lYCl0crICLAVbY49lneo/npchPzOFEGliKDAL+UymesWQuzLAJCyxjNzBAX6RoPm3OC5Gr
8leIuCcgAZmOvnT802tXlX1TurtsDhlVoCGk5oy6AQaXMJ33aQ9XW7lRxlwcmNZbSDuGfWO1lxQs
2xjTN8PJiLbmpCr2yI6PF14wYoJcB0Ds0+MrMjcHCSyGsj0vQ+XTv9TLausPxtP5A5TcYGBhQQUQ
IR+CRNRgm7eZMTctbMExr7BeeFtHb+cl8IebcEuDOI8vFgMzNWeBOlUkmXpqdhaSQ9dLS3CpgRgg
TybMl/fV6zRnFHExLhXx77NMEPRizhck+FiCZ4mF9qXUyODbSLGGdDX6321rHdHDZL9SPfxX5SAI
1NB8RgcBT4z7aWRYtK+R5jT0G3O+R90+ps+deVhUQ5ufv9OJIDGg9zWoqYoJd6bRfXNzhGzV+nju
jqefCSu/HbSL8ZYDI6xYIOvtcamHwUGWwS6W4daptlry0sW7drpozIu4V4A5ZV/oWBx37KMYVMdV
RjsKcUUzh7O+B6fyNkpfNbYbMhX4RyoLk39AIQLKhF7VqaxxwQ55eBouQ/158LKdTZa72urWWkcD
dJYUucBnx+UT7ByoB9Y4/F+wd6INWVzzm2KaysB1N5P3FDXr82b3OexxGSCeBZsBlrOJzAJ1Nnpz
PWEHM61/kfm+zS6TGTAQxeNYZnNAaGPOFYkhmiLCuRkGtjlaLpdi3DlRiorI3Xk1PsdVLABHUMXz
4E9kEI6K6m1TNW3WhHW1chrs4nyP7Rsr25fYzZqrwJoyKzgWxn/MkcWVbZ1QCjah0FvsIM33xL0j
pAlcfd+rXlwyEwCaEpg24POA8BKuPtDZThVJcHAtdm8U3ZYvgCOJimFAKoWvk8CdxPkDhdNLupqg
bFw0WEJ1N/tgN/PvNVfFxiqzNFzhf4UIp+a1k4ZICyELnLPe9+n7Yhx0Q7XkTfpx0GNAvohaDLbz
nn6cqml6N08hxsvJRYmB3R2epqAtjdmrS50rM45KhQtJJWL5M9qk6KQAe30qMSFJRfQI92tU/uRX
bO+GrbbXpmY11NvzZi49w7+iAAk4FQUyvaHP6hrmMO9AdddOTeATpHUKMVJ7OBIjuKsTkZbSCWKi
Yu2M32ly36TP5zWRHpqD9SUoL2I7qghBw0IJuwPUpglN827MNgM56H4E8EjoqBB8UmUQfHRAnhEd
xCJMgtn6ySqhzNSnm2a2wgwIH4al5OcVkn6aIzH834+CQlFOnoNtlk2Y0xK1sZCl69lwgqH+Qijl
0y7/U4cf7JEcjIgWJkj28XzA+mGLes/VEn/l8x+JEDwVtbEYy3EgYozvSXqT+jcLU9QV5Z//QwvB
Z3rbpy3hhgzSqk0SX9B824KyIrGxZ0b5pObmKiYkR0cmpvag4pj61oYwWiWYS534zMCy1cirQ73V
4JbrcbFXrUMzUNKMu3zx/9t5ilmD42KoC1xgf8IrNR9Hexv1qoKmwsrFHTpmAVoCr4GMovNXbnKj
D37gquAzChsXoaqtU09YJgchRrzyh/XobYh5cFVFHaltYAAJuCdUQbB699TCLX1OEoNBytS8Y+dH
O6/H4q6I4tDNVfmc9NQAJwbJB8bUkNadikpstwdxc4NApz9a7boof7mqWCrNTI5E8NToyF+zuBgs
L4I2TvXsVW/M+JH74eg9eJMZAFBzPgjJj+5DHyEIuaNW1JONN1ingfIopauEMUzEBhN5q8nzeVkq
xYQo0cfxqLc1zi7pyA69m5G9EEA/DOu72VyN5hdyYQwq/P1SQsBApzzvYhvSzMp+K9w5DdCx3GB9
yv68VpJ6FzLJD0HizD/gyQ167zjCIV530SOpVi7ah0u2Y3RVO7s6RXRPdpGuAg9zBT4FqSO5wp27
GAz0xRhkDaMufx79bO+zRxJxmZhM87PQQDW67b6SNh8JFWpRdbT0SZxDKJ26TWneNe2ETa5bs/8+
YTFzOb2fP1yFu4ltOKCj21zn7lZRwIcxE9oNzX2huQqtVEcpuBy4eckylhCj1+8kC5vh4IIXbvZ3
yRTOftCrMluVWvzfj1w8LppEYxbkRfOVO1zX9aPZPpw/OdkD6tgqBcce26JpfS5imR7Y/GbNivtY
Aj04NXsh6DIvip1shACPDc/LrN0bfhY0RnIHph0sQCEXaXXTFJgQKB2Vx/Gk9ZzlC4Gk88xWz1KI
duz62SrpZVbEF647Hwo7PXS+Hi5NBSJqZ02YroiX8hiG/BM7UTBw9ScYHH25CmOu1BoQnDPNDgv9
Xc+SbVIuGwMLZsouu8LkraJaIbUVXG3Au+I59wnhbmFAgBUZ9ziClQDttK4MG7QvKvCu9CI4EiM4
NlZXdn4240yHdNyUnhd2U3ozgvq4tH4lvmqiXHqMmAVFaRaIC7QiTx3A6QZrxIwk8oKBE2fmoU+3
A/jb9CUw65d8DM47g1y5D3HCrW2DuL8HnTv8rX7WgIXxXvp6tfQbS/UuVuklBBLU/qKY9RBE8we9
wiDVYWAXg32j6Qfb/vXflBKCCMbFtLrknfaZ/nDtbQX2OnZppFd+tjovSKWUEEo4LpXaNQQNYOny
rrPoyY9Al3VfV5fM/EpYQf+GY2CRSBGb/5gjB/P1yC5zzOiHSert6+RFt0iYlXPouAmYjtBgYe96
XDxEvqqly7UQgwqvQ2PkEPyg4E45FUycntBlguA01fdM8y8QPu+yzrkak0TlbLL75liWoCQYBKta
rxBFmJlvk3g11Xd02aFis/a1IE5s8K15X3CBY5H8Jx2dq13GTVukUK8vfpfehUZ/swF7UiJw8qpI
rWX2wh/OIKAEBgh9sVNRHR0HVoDMI1zyjRthwPbV9C6jud6Y5sqLVSzd0ovoWJwQS8ratRraQ1yL
nNK190ViBmDs9mI0y/xLr1435S/qOAqnkJrLkZJiSEmKwW0s/gm1K49txxplQyAaHBWbmCz8H2sn
RBSrxmzagBpVWE+vuR7qyW0+KzJl/ic+WT5q79ijiGYZWMVOvxdaIzR2WtwwtVdfj010j4xLcWWr
RAghpMKSXq8eOiRYTXQJ71+3veoRKD0oPhCCpQ98YF0wcBSM2hSrmQA8woyUkXzvdRZkKgY5qeP+
FfIJBo0iF3Z1MIRCd55fl+Ex9ZN9imIue+u1hyw17jzwvp2PvtKjA0oMrUzOzixieysACTzs0UaZ
aH7t/FtbNdopNeSjvy98GqZX86jxFDt1nJ3npzdJjj55XGvraP5KXQMMgh4684BRWZbwjZxkTMF9
DF3Q7yyC2NXKIKXDoU1UvTG5MfwVZAtlT+qywswJBOkNHmXNy/+N7ShCqvzkPoQIcU5H5ummBYSQ
ApOOReBhyJ8+pYnCPaXhlKAOjmVALqZUhfhWaf0wexbEzBzHGxdJmJRYjEZYGi4+C5q82E148p23
OknGBPYizAmB0RQAy08AlopkCfDsNeZC1iCGt0dQdQRdvdL85/OCZM9nziyGyTGwbWH0Vog+OZg/
nNLxgdYidG3P5VYrlk2E9ZlFt+wG+xe60dcE9alsdi4zomqvy/QETgdIRT6xiv+fxj5n0adqygBW
sWlLVxaW06yNKfcDmtcDFsmY1UpPQBF1XmeJSwOADngpWt+YPhABamZFqzky0HsqIlqAwvVtmjFq
eV6GhHXABGyVF33/cO2KVexxIb1TUjSCnNm+LUfggSBtuPCw4+igzdgmpTHtFsUm98JAChCaS/YD
g7tADjljHqQxuJyzfyfs4T8JmFdMrWNMUOzzNrOpl8yC3iN5J+1DHucr8A7j1OcgcnxF3JSEgBNh
Qlyj6LLqjQNhLGbAzGhkDk3QSwVaMr+dP2rJpQBJaFTieYYXlOgrVYuKi98jtermERvokngMijTV
Vsas7ds5JZuu8I0ABDG/BlY/npctiUEnsrmpHaV12LJHwXuE5pW2OCHmZVxz1QzW2lYtV5D5ybGO
gpfOGeqDfYPuSzz31y6SnbbaWk2H1Sggha1355WSHSh2EGCWBSRqAFIIwpJh6cyCQSnaY4dua5kg
ytId9ozFPQQl0OpnWoAkuO7G7EnvaKl4cMuOFNAzD5SRGDwCE6FwpAwErpRpwO4tTRdkSzfckqFv
VynBYqplYVQhT3a0GAsinM7B4jzBp/Iw+TbGdg5tW4wyjvTZ7w802hnxVTooXEKWKmNe5K8ocR5u
qUubpDZigs1IFBhkDOc6+UYGJ8zN6CWn3R4Yxfe5Mfez/oWn8Yls4baseoLyLypfeM1ltyPWcsfE
uNHqLszHImgW1w1Got2eNyTZp+TMn2CQMFBBEV8iXtZ6zcTb1BT/OXqoRU9Gmq/mWBEBJFc04M0f
cszTT4juZz9mFuR40bS6qlZ1hcGl9lbLN565Pq+SVJRlcVwpqM8AzT0V5Wo0pxZBsKnBYBin5RZM
Wi0233TGjtgXnmpIQSqOU2PgDBHiRJBRRJqS/GmtUD1Od+3iGKCLAUpmLuv52i99Y1Wk0VVTYEve
eT25lwmPElBWoTIE1mzwSYgIA6s1MUc5I+tpyhtOzQMuXV21wkKq3JEM/u9HwTPLKyvSJ8hgmfs2
jPlFlKYhsu0HZEZ7N+kCS3NX59WSiXRBRcsXV2F/u4gOG8up9RaOf5yMR00L/fi7u+z76bFEc0f5
EJfF0WNhwuVQUzPCxnDATlwgWpLxp52BwhWISN36UWhJEE0XKflnrCqWVuIFhi49ym0YZDg90iZJ
Rz3jIjVj2TBjOCxDuqGTszl/jJIxQsgx+byHjoMEZ+ipnIW2c9/y292csBfTeohTtMjAaAKA9cqM
39GAwatf81akVI1oyA4VbK4ccAd3ICJfXqZnAJc38HUdnTKsp16X6ZPuPlPnELv3lZUCkvCFO/4P
lQoGQjgNu3BBYPgtznoNZ2ok5gPF1CItzXWC2ZMO2yoV5yoprcPV8Xr+P1li59tjCSAjOc7Vzn8m
4OEto6gKgaJ66uJ0nVb13hxYG+iNf+Pp8fN54bKLkDMeAloGXs5PvVW0eMae6rid/GJEJL33ce8D
ZBT4WhxWjQIVoRIm+MayYHgnMyBstN79eGsOxarIXtp2zbDl/Lxe/E+JoexYLyGh6JYe07kcyzYa
z2bxA3wcX/j7aHQCQYlqOqYNTn0h1ofYa3z8/d4vH4xkfDNLbfUVET7gF9hlADZFQUSjd5Zfo6UE
MtFVAepEHYvJzkuQxXuOheRba1zMMYsOHQ3jlKHQFbr6EJIqmHtwAKtmZmTR91iIcE+DEdLyOl7j
tfyn1t2XxcpcPAyLWWHJbsr38xpJP/uRRtbpZwH/0dySCsJMpgUGeENsQ/HhpWfmYroY1DbAOIs4
bVSRU9fsULqZYwCHMDidhnHxZGT9l+RgFhJeCWI+8dtgSwe8hcN7PC+Ztjry4HUOLPXKMHpV3UH6
hXxQ1yLSIWsTk2FNz/KiJ4g/vt6tB+eQpSsy/CJNHujVoxXd//sn4sQJwGkDD/BpSttfQPZbuXjV
NPPLgAqOpiovyL7QhwBMNp3awNwuXll4EOBMP1wo0bqHRBWzVTIEz0nQBO2rDDJmZ+Nndxa5RqZ7
/pxkefSxGoLfNDrVUWKHiGm8TDKwle0burJ7RZxUKSI4DAEfu0ktSOmsflO2+QabmINy6BTWLIv8
IGFADg28J56Z/GccZX2uZvrDxIMAX3bkBYn/lAMVmTvvlf/7/LFJFTqSxI/1SFLm0xm5LSQ14GV3
wKlbOtuiV2Rc0kLPsT5c3yMpLead5mbCsY3pckc8LZha3JuJsXLs/Gk0hlXiD/hwMxpbzspehjGo
6nRTFNl11zLVj5HlD8c/RrgoZpv05pxBZeb5zxOG39Kl3hSgNnLr5MBsO0AI2WJ6dpWUX8BNcXKN
/31XT/C1BE89anOsWZxeMfbWggNrWoNQYsaea+PhP31Zcaq6SiJvwJwxSr9usq9iUFhWgE5RFQ2K
woA8we8co5qX2sVpYpC1M8vApnGAVcXndZGF3ONzEzKhanRaJ+VgRzLfGmZojndDf2/ml+W8K1U3
lkqW4HvF2BoL6/k3YtNlRZ2gy7BkfezXY5bcZqOPxX6jQj1p0YMzG4ESDW9YRPlT/+jaoZ5bjqfD
rE60L2ar3OAcv7llvM+wDjnAdhAS5iR7qH3/oLdzs/nn88VzD+89JDXoaotP6NGLEqsGbimM6wTh
7H2qPbhjSKatPR4y1W0gUxfibAdNbFSXUVY/Vbdop8x3sEc49BLt2jaQyZMBpaQ0HLApJAcJ3Jw4
61nvA30uduc1lZjriWgh3hV2N/RdAU1L4ypr1kX7XEUKEZLgDRFAX1p/dq2JVe3KaaKUcSRH1t5l
dKXZ68zfROPFYCmACFJdsK4LUxQoAmLn6+kxjnNukNTFMY7OzpwPSf2cTY/nj0uqy5EIwfEKzYnz
KIWIKl1n9KoFIR9IzBa281Vcv/zghRcIRrg+lBFsYukmn+UNPgzoRcv0MDevLAaI/u28PpKEF/V9
NIv4BhdAKARHc/OqSxYXFucTrL9DB2dQrdCUfZQPCZ/ar7mZ+sygkKBrtyO79Pp9Ga3+XQnwloBR
Ak7EORhOvzu4U8xx4d22uNQZwGtgMkX+WypSHdkHOZIiFmLdhlp6MyFzp/a3wQ5L86LKXoZle14X
SbTFfs6/uojlTzsqqZak0CXzQZAIon12UWQbLXvxretquTsvTPZt+MQ76suc+FWcz/AoRs5BXwHg
ztyZqDY5fTAtTbJ2MQKnOD2ZoSGWo9MPSQDiCRmvRvHUQVjnrZ1p1S/DxayrOtWyo0NDBy9qF9x/
sOlTMyBeMpYmiDrDBETY2LmM/b311kQxKav9Ozt586xyf/78ZNEAdGQcwo6RW9BnnkockPpO2E+G
NgADv+DYBqZ2T4o4ILMWpEQxVawSJiQWrQUkQ2HwHLhaY+tyOLNDv2Sb2QAltuL64yclxp5jvYRA
ypEfXs6HnUZ2rYPKDSuegihbl+WqjwZAwW81JOHnj1JmiscihcDaTfk4jwMyYsCsDnnlfxswYGzZ
iarHKjMS2Ajq4mDCBxZUMJJxweMk1uDFDChGM39u3Wcf2Ex3b6S7KFGk1vJz/CtMJHGuh3KuXRPC
mjjZTUWFsUu6w96nfWpXgeYuv0yH0cDTdNWgiCxWHWkpjmknejY5GYd818QLaPvEYjNY0itQEis+
m6E4T1OwShph/nbkKk5m8yMx7C7QexLW+XzpNmxd6tYq05Mb5n3XnWhVe0+a3myz3gwGZ7oxm8eY
2ejyYOMa1i19waA4lSTIs1CZ+ITBsbTCalz4JnPiXd8jYKfD73bpFPFa6pUoff4h0eXLo05DgNED
EmtpCKGO/thHD4N101Xb5Wc8v3xBHROkdganjPw0XDv57ai1C+JnntnhjAeh72IIUdUWl2qDLABr
mzkxodgKwOb6MmltSNGd/A6/JcyxYSkCsUtZ1IfBUF0KMiAJEGwf8gTrWeplQShDOoVnrRl0+s8l
ea0Z9pNTe4NGzNVizI+R/uT2XegUKuZsqZMcCReiXM60scjjEQFVLy488lDq0UOeLBsXJ/uFj3ck
SQhujWUsWByEY63zHeAac/ZKVeMQUmV8PmQJWgYL8+mndtiwabT7Csqkyc/OWnnVJu0xkq9i/ZGG
6Q8xYnrS5GlJuhxi9B7zMk0dMj5L8hXXPRIiWIU/+KOZdjzJnh7aaVf091m8/8IXORIhfHutLmKs
EYYeBoEC2GVkJoArK4Kj7LDAl4w3HWIx1oQL3yQucxpZNYTU7SV2LXTtZaLauCB9OqLxgwDEKfzA
r3f63dNGL3KX6Uh6vHc6P8aJG2AHA2YsryniBMsCM3vwyi+0R8DO/iGVx5Gj+hUeLrOPnS+42LA0
YNBDBxjo8x9IYs9QCE9/gECxjlHEk7RopMM3EVdtZj7lFl4nqRW/UUaA7hhUNRtJ2AOmyzZQlTeQ
e4t53DQ7izP08E/N+IlJ5pUz53utmlce6QMrez+vmcQqToQJ1u2y2DCTCcLK4kBZh9wjmCZFp0x6
ekcKCeaNfSaLZYx4ci/AxCzmk1nc55hGTbSf53WRJDgnugiBbeo1vW/wH9bQsycM+27cARUov111
nn81U+sJ7OVrJ1OZn+oI+b8fmZ+zmP44lfx7od3oANpQ1qDHVIQI/tuFJPhEN8GzPI/GYGGFbjGI
DEoPe5sHFYxIpYfgRhQlPFbE0CNj1gUQ+Jgh8KGIaku3JEc70YT/+9FxJVg9U2ObIazB3TrDpTds
WGdyfwrIUIa1wibk5wbKQvBX4lkk3kRDaZTE7xG9m7leWf1Fm6oWEsnSBij0V4R4C5G+8zjGGlWL
JKBT4BuXjIQgbHFBpMzygBoh2oOOSqw8SnxIFRw38UdtMGpILVoS9NZdWX5v2OWYsCBmCv9VnKEr
+K/F0rxveSXLAbH8NG89TXWRyz33Qxn+C45sotbGuul9LgFvO28KWLyesm2Zc+J/kDhvp2p3PlSo
Tk/w2RStNLaUEAgCXQzeLcttOuUhTVeT9XpektyrPlQTHHeq/LIrdUgChfNMUXEygspQALxl9+6J
CQqu29pVP9CUJ0IzcJwrJ33pqtcBY36j/lplq9kMRhXlksooBDfGHBTwyTb0soxnGr0qy2iqcxPS
FaMdwVLO8PcHP/mhzdMOFGIvQ0M25z+P6ujEps+AxQjjwo27iW1M/WxAsdTHIHcEt2ly5VSryjwQ
FR+W9EIEgyoYbgngoZ/rnLj8IxMh0JviVVrqewslGld7dwHNP6+e9Cv9lfSp3tkZqV5SCklzh9Gi
rg6a/iv2fSRBeHLWrkupzsN5BypYd3zH1qRYRUkkvTKOZIixzmv7rLPwjUjx3cFe7/gabWpWDJiT
B+ZUcWTS0MAJyV3gosE0L4QGQ5vcFlOy8CXzzjKKwPBWrL+k6U2jbc9/HKmJH0kSQoPuZ5TmNvfa
/l4nK6Kv/UYVGeQG8KGNEBms2EzrZYI2k4acYVxr1rCuzLXRDEFrhHU3YVMIeKOBfXvOy+/1GE5U
4WGqXyAECvDzIb0coGVf/3Ssd7Q5z5+i9O44OkUhUCyFv0Ql4xpWz/F07xtYk3Eb0UdGVmWPnQyN
CgStMBBfaBOTpYrsChvywhhsbK4eRks4xSD/SsJR1a5QiRKcy5k6c6EGt0WUzDT+vb6l87cxPxAV
DalKkuBiFqZVJrfnkiYNqNWLVEtCow8c9s48hYNJox8YgQFeBUEkSp+nl327zGB4xXhnqHsv2oAl
Ec7bQG57FTZX6l1HYkTvMtOij3mNanF/YDZknC6dSFFRlZr2kQjBuQZvNKjLH0+T95AMv2d7f960
VSoIrkOy1gEvL07KrLJAz+OVTrdW9Pu/CRH8Z7Zbbxr5OZmjg41iJeb3t1b87T8JEW/ZsuuyAU9l
PM1wD2XmetFI4KYqIjbFeYkv5260MrvnBTzDfUrs1zTeFl9gkcIH/2u8npALtx6QmB5PezDgHZLx
OR3bsKsv8/TSwCjd+UOTRrYjWdz8jrJiLTWT3G0hK25+RFjLs7TFs55ZWGerrwffX7VtuSFO+f28
VOlleyRV8JthMJxi4S+meHq1mycNNNdj52wKw0BXyfGCKs9V6yUVEUFknayTMZo8fr8PDfj9k8CP
1uCWCjQVkkNlH4I/uU7VGYyrZs57j63K6UXJ664SIXjT0C22jusO9uFvXHZfFW9KiLVChFjkbytP
m2n857QeC3rr9/d2qghschGAivNmIvJUMbAV1tTq3JHmhQZJtsujJ4CHztuZ9MaxPmQIH4M6ZsQM
DzLSYn5KyyFImb3JWRQ0Tf29slUAZKlZox8P1i0wBqMccOpMbUeAf7JwwbmYXwCtWODTzdilq7Y5
JNn/4+zaduTUge0XIdnYBvwKfZ2Znvskk7ygXMGAud+//ixydM7uZlCjRNF+2ZFSbVMul6tWrXUk
a1XjRZdGd5kDFYphDz67T0t/jOVgw5wiX/hw4xTHMPO0c7y+h4vf6czKLEKIOEEBPh1wcNgd8DKk
/xwaKyYmh/1QeMIcDdRYsQ4gai/3rSsT09IBiqsJpsrIgcbbCmyDZr+pgj23e3eMP//Dms4MzuJP
2ZhGzAysKXEG885CXuL5jUCfggxrrC6L23dmaubmo5PHUT+OAFHI+GlMQ08F9m3Sr4znLbrCmZWZ
o5vw6SpoYMVK9g4Dk/OjJvdiDZm+ICgxAcT++1DzyGOB5b2XMNONwQaDhgkpXSu8L/Jtn31qMYet
bjFoovzbtnoeIpAc7OQ/PWjsaSoJDCgTy+bMVzgoNjtrKsSjQs76OzF8tdbCxqI/ntmY7SZDp5wL
1EKnR1PINlp/t+tv9bil/s+Cb4u1SdLFj3dmbrarlRHUpPSxJM7fxfCDmq+WvF2tQiwmkjYYzEGB
idL/nH/QGRKRpdO3q4bea4vvob/ig4uefmZgtmsdD7nKbRgo632sb0DJBHKT6+d2KcDijQ72xCmm
ozF8+fExNGqEToCIx4Ysfc7D+kYKwEHGJhI3NQZL7gMCYQCTV2uKoUufCLAxB9ghYHc/iLmafdoL
mfYIGNazbT8BndSbt/HaM3ZpBxlYxhkmz03MF80cAXI9Rl6EbDpe5sYHw08gRijfsf31XVzwhEnh
D5wJmON10Gq63MUKHMOGcqCTTjAPCrIWn7jgYVujKpoO4iyoX1iZ3RutLOy+sWAFQ+2PeQ4W1CLZ
geL+pULd2kLh+vqiFvYOGjcM7BMTRwyIpS8XFdZJwp1+UmJvwm1WVj9Y3XuWQVbq1ItmGKqO0LmG
GOc8/bdBlwx6AKhct1H+nrbAsdPyUa6xaSzB5VHbnGjF4WzwuelnnKXltrK04CH0p30nFVuniKNn
YoXvYxxEW8WaO+3n93Fkfc4AAnTb0Tr5gWYuqcfC7f1CHuNKrLHKLH1PE8LJE/ALEiJzAoG2NTE/
XEAeegJOdjIb3bS2qGsj3/UgoBS6kbVGwLZocuL7wYg99nvOYxf2dgDpQK29vt/J5sYXJf77OkAW
NV/D5S/VaCF395+tWTLFldVGFoetAZSsOjykbeRWyiPjfT1uGHsaQCdQGtvrTmsuxJULqzOvtaCY
nlV9AnoCHU/8LL0dnUyaVV993xlOTq3YA/Ut8cvveiffBXUD5czEIv4xILR96oYkRV/BpAUanT05
StqWrVeVFXp3OWsoxDwNSX+EVWBtOxUgsNTAXfduYrL84McqeAtTPiSbwqjDnfJbsVK3XQjXmMXC
iQRUEGO2cwApo1lnGBMB8iggqsZeGnkEIWHI9519StsVtODSyTw3Nku+uwCeazQwholY03Q7oyS/
KAaZnxtDJV+uf7c1W7PPNigjzooYtljwXPNjTvd+7P2LiQmnCqQyt+e+b+YM4xANjlsifvfpIyTf
VwWtFleBdG7SYccE9nx6vZFZpLoSQYaIYR93xEUrAbXMNdTR0hg0gFXQ9IaaKeBp83qGmTSx2fzZ
LZW5w8C/B+kP3SR3JgbzmiH5WVLbozzyhI4PIzRjglg9Xt9MOn2Q+WXEJo1T3AzCEvN4GiekpiWb
Phi0B7ZQjvlMpNHthMSMQ5FEUJIW/IWUTuISom57oYwvdpQ8a9pYWzCkGCsfdymwnf+cKSychXct
cqrGKZa2LHQ7CB/E472oPRrfaPl6felLEQbrppgjw+UEKYJLUynG3MMqjrSHwSMMPDSB7/kp3jt0
iH28eiqjXmu0LloESRHUUAETxHV8aZE4aRezyWLEftV026HrXowHa62HsmZmFrB9yMp2NIeZOLv3
o03un5oI7rXGFbDsvZB8QyvQwi0kp2959q2aLolVVcTaC2I72rV55kYyuouG4VU2n8M0OZVJ4xVE
fW4sY5cm41GY79c/4aK3ALk7sWnYE9jt8he0QaVbLnA11RxKDJ/gy26f7Uv1U6+haBYD9pmlWc4G
QUpoa02XYFmLjYzfw7Bx4564Id48qumOud+tVIGWclF4J/R0QP2PG2K2NiMY2pJNFyAS4t7VcT9s
yoavARmWIh2f0hbAxcB99MElB8Uh8JhiB4tNFL/1mKIl4+b6V1rMIDgn0+QPlEXJHH8LrKrNCwOJ
LgnANnTTD58aZ1eOdw44/qAAQe2NvTYavARGhrzNfzZngSRQPjROJGyakDzKIEeISJZ/a9k983eF
uRmth7DwBgQ6470wvQQ0FBnZ1PpoZUeZraXgCwrfGFZFOwpD0RMN0/yoyLSaHu34NV12G0hX8F9+
/5RHruG7nfli+e4YbCmUbMoHEd+ybONjsLW4aZpt3n1J1DaLdtc/yZJzAdX7v7IpENmbvaeor42S
0Up7Tdu3LpkS1DrPqpUhrKVAxIF4hBQ8fAvcWpfHU/YZkvSk0Z4gv8bqPbdskOA5GKT/B3QlLmuQ
zkqO2iKKfpeGmriqesE7DeT1UeJ7j+rRWRuiXjopCHaABUI0FNQ9s+BdKSdrMIyjvXQQB1sUJzuj
B4NWK8natPPz+xisq3gtgRhlomC5XEoXJ1mQSGCxuiqVyh07Sh5acNzdlKTQG1bW5KltzOZGDzWx
vEGH6efrrrG4TjZ9LbQHGf5c/gDoNqnRavADjOIYtF+Iv9drn2spmGIy7/9NTH9/dnEUORvwsoOJ
Qoc4AnejtVXjJmgJwG8OaAq3/7Ai0JLgWY9dxZ9Lc6yIWeWUk7nW9LiWp7AX20GNz9fNLK7qzMzs
2m0KABfqAt4OKj7wU9tl6abGZ6t6lcYxXwX7Tv/aBz85szbzEzNQ5sg7WMPDvk7eR/BIhfoNd2+Y
f66dbZYR1/lFiiP4F93r6/yT/V4zPbsLyVj5ZTZgP/Nwb5KbttyG8pQani72QbJximRfkhsrL92K
//Cdbci/hOXRbx7VGg//UnzBu3tic7cFZnNnH1YUQLYKB3tgRBN6+5BnGxV8kuPKY23pRCBhA10k
xOXx7pidCNklxUChAwGlb7ove7pzqnA7+GzFTRevSci/YcrYhLIUuiSXfhoIq626crokBlDobHUX
it9GWzaxO/hm5O+kavwtuGTr5wQpq+21KXqleBPosF65sZdWDPU2cORPBAuo7V3+EhrVje3HLVy5
20n2NdUuMdaA1kvH5dzGzIFjoPKKcJwuh2Az2m5sHswEpJXZDmwD1j8AeDFQjeoXNNWmjzjb2gYU
obgMsaByxPXQmJEbNdE/BM5zG/OMQxs9klHY8B2MFkH7kR7NKvxu6+pfqj/nlmYOiVaDbQQprrvk
tcrurfqhH08kelAv1w/64hc627RZmNZOVwDRjS/kxy9Bxd0E+tF8A4G1ke+Rda+ElUWfw4seDzLk
8x/0MEtRW3VCp4EfcetE+8R8staoEpbiBdhU/8/EnwN4du+YAyuLrpj2rfs8dj/NakNLT6+NgS3l
VudWZlHJVGbMmg4LqaGIbTaVCwaL6x9maauA8MSQM9RXCcgEL4+niHOUHAVFKsLuBMZNNUCna6Xw
pTzkTyWcILqiSDU7nrLH9FmF5iOaIqgr7keMY2q8ecw8cPt8X6fxJuq215e1GADPbc4uFiuNqYUo
iHgejC5P7+qgxCjtLdG7bvCq4B7cGYDMXTc67dXsMnMmkVwiGIGc3/wOMeogKoGKxzsB4Od2oivT
v6IBndXyO1tjP/hTUrg0JsCdO9X70M3FnOAsDIkgaVK7xSxmI9CbxhSk5bTuEG9b24Ii3k8HBH+d
eM/p4MogRJ68iwftxvI3i8aTRomoqQ68v5P2S02OlvMcNCmUSJONDb6dNdTnx32ZfqqEOja+v4AQ
+qWPESWHfNT4qUm1Vd0z1V/weGsJ3ij9r+tf4MN5AfHupEiKuExAezF/glYS3LdVaCVQJIVefDHy
2o2TcU339MOZmaxIMZVcEWE+fGcMvOdWqtCewJz7eFNl1VsvTYjCpdbb3y8HUpQmmOwZOkjzml7L
aj+WI7IFEgbfNMploxl41018CMxYy8Tjhbo/ulR0DhBJa4MlqHqgoJt/GdhLPYLqundpELip+iSs
7XVrSzuHiiqecZjiMO05MwBL8yEeRYk2lSo/CRrcOWH5SQZrjH4LboAEfZrOJZi9kvMuLIWymNJB
huyHsM/2UD1VyGyvr2TJhCko5vCmoPnhmUj6rukljpQX5o3lgaO0RqRZo8H6cHAw4MdxtPEeBUn+
h/J0qTBoDI4A7dEEKXj3ytLaC8SzwZk3spXG8ocLDbYEXAHcIHySP50dUuXrVg4Jx545KCL8NuhG
j49N/+n6ti1ZscB+A/IMgdKlnBzk7NocRIfiVyam8k3/FLHvmFQ65akDBcVxJRh/rEZjQWAWRz1q
OqIoT1yaKnhg6dSGqRKMzX1z0zJ0Yw4yOxj8lgqvH7cWiiVR9yWybwFa+vt14mGPFp5AUwakMZfG
ZQOe0rzVKYi4My+097ZzxHvSRUtjxdCSH0I9CQ4I5DRml2cZgsMgVysHGALAy4OO+X0f8Kfra1k2
gXQX/UgTLKeztZgZKUMO+kIIxwbHvOowM9nmP67bWPKLCUWMtxfeCZigvdyvIISaBsRWUzSxvjso
Z9lfSogWk78WkYNP4JMQeB48HY+9mZkmijtpldgtfpsV8qS5vcGs/co3WYhyF1ZmyS7aHR2jClbK
HEP7qoRYAf+pU73Sb1ncM7xDJl5/1ELnwye1EpHMWpgJrHcFdcjEd4tqszq8/3Esbtq0/7eDy+hy
03KrzkTUwU6SVhuj2I/9V5bdjKHphhYkUeV9hupE4SVrVEULV9OF3Zlrm4VMgtaf7PJ6i1E1L22l
GyXOtu25y9kzQZ3gr70QJMJUAOMAch9UzS5Xmva+qvsaui2IXeAly1xVd67PPvlrg3gLn+7C0HTk
zsKgBVA+ZQMMVSzRL7Zi5hHt3ex2KPOvMeimV9a1sJMSbSlAKYSNwfE5qqAxMDJOGYJElcefwGu2
qYOmcTGH5UYkPTEU5XxurthcWiJEkfA+Rm7hfCioxDYFI3LUpB7rLZCctW4bbmQKeYdipTK8cNoQ
4f9wP0/XyrzKqdquLBwboQM1+htHp6FrUfQCmL3G8bK0IiSvNkTvoVaH2u3lR5MDydsuxooGvPsV
tHjlE4MkSslWdm5xQWd2Zs4REoNbrWoRC317r2jgmbbexNW4u+7sSxekPF/P7C7u/RCVKo31+GO6
ieMRJIm7yt5ag5dbN9BW78HsWxibCsObzXir2N+CfKa3EoYd4SFIpMW8b5CCRXiaJk89iTECasRb
c+BbambP15e5kEOdm5kPLPi8oYmRwEwQ4hnkf+1Y8cJJtqlNesjyNWdctDZdxFMJEU3EWTNE9UVv
dM6IRcEtSJ7dEv5dqV9BW21CvH6uL23hYgbLM7pA6AcJzucOSY2KAC2EpTGVPhqa3dnFt+sWFl3x
zMLMFQsylIGWsGBHrZcGrTvS+hkKFSuuuLgQIcCRAPUdJO6zXatVOugW8jte5QRPxO5fmFobn5sO
58Vz+c/LHApNFl6gEjIBl4c3U/jfOhNw9t5/9idcVfZqo9jBc9d5SdMtuC5tfrJ/ERDyp7reX9/H
pdABBR7QCk8pjjnnqE95VfhiAIl65DxEqEWl3Q/VbH0yroSOpUDPJuU2LNMBLf7sSJdCd9RUgCRF
zD4BFb3pM8v1h9iVMtm3DnWVXrvK6OLaUICQ+IDShszQ5c4mUEpMO85TsEuyzzzojxZU5L7aCbvN
a3FKm8ryRh6+WqX9rLq+c0Uc0mPJO3Lj6+IoeMl2eV1oN6Ds7fquf+wu4KMDjYK0eOpAga788qeh
/4W6IyQyvKKoXBEyt7O4a7XopnR9dDQzfyc6UEsZReOKKPYoEDMiPcWY+GgBW2+Lzi3Eb1GsDbR9
qIfhZ+E6x/NX4NCa89IN/N/vohAJdVrbG/RKsfTfcV7tM/qWjp6RnXK9ub4TS+fYFsBt4vKX0Eaf
eX9uGzU650nq0UJHh4Ik3ItZ2J8yllj/YgoLRPYkwZs4P8vcUZWfSiwuK8eTHNCU7smrZXcv11f0
EbwJGzasAMmLDscHsBEanpYmU1Y6QgrUjsO3tlanqv01+D9Z1x2dsA5d0RAPvdwXqvqtAD36xjAJ
tGUaupLwL31QMJRjX9EHF2KOmC5zQTs1+HhqdtRllQfCw6DYQXbCByRvkK9NuBIwl84cGNihioqr
E2Ts83cMeGqVVQbwIDNw/ea7be/SfPTUGj5ucWFndmYvGaewQ8PJDJTt27e6f2zTIxEYt0J7TJ5o
vsu7f8jlQOQI5q4pTKO/cnlgFaKk4XchDqwDbnFU1w2jc6uSroTJpeNwbmba3rP0m9d1VFGogoJg
6LGzM7fGoIWzhglbisUIPfhMU2A0581vnAOtZaNw5vp7PzzpEozX9kGSXZ1uwzUN7sUVnRmbfaiQ
lFmlkwjXGyduUdyaal+BsvL6mVtKbs5XNIv0cRVUQLJhRUO5M+zGSzFIGGZ3tXoz239x8P/WM1dt
bDF81yUBTAX0S+4c+vipNF+LNS3SxWN0ZmV2P1iyi/tKwIp0jjL/POQPwJq33crlv3iIUNKAH+AN
htGrmbcFSRspjcdewIKNbH4RU6Ha+tmuQOJgqB1lxHOGtUR0ySEmKi0JYRo8i+YRX0WZqUsbDoEs
fiuTwo3KYOus0cP9GZGfp1XnZmYJYk3Bl2NImDFQLn9rYtEC81ypOtq2wh5eOCYD/R3IqVPhAiLS
6E1OZfsNV3K3GSQNMMTntInhISWg2bNjGvWnvqFqAjNV0gZkuoSrDSGQTrLM7O96GOVza5VJjoID
dV4iP5JPvQVWnlb71ZcC/wq6sUBuvCcFlHjrMAviXWDwtkazCfwZblij3/VUdiiobXA3VSBxjQqQ
cJuMxLsu7Fm67bqOVzu7SiyQ1o5sU5V2/pj7xQiB0igpE7fJa9uze5HvCuAWdFBjzrXiWZq4fdjk
0h3QF7yXZU1H17L69KcBadD3gcS1cpUNCKMLfhK8qno+IqWuiqDxeJSb1k3c2mxj2gF56Yq2j04N
H6xHGmrZb0G60AVbuzeTBxAfNxvglgPLDTnm0HgCDBNmbYn/Kcxlb59CjeeiF3XMfqClLo9hUNq7
PmoRtAeeR2TPUwmVNzlE9lsXFUHtNk2b7GlZZzvNnTzdRbKu0G1UvLsFKrL/5pMwaryuN3JIDZl5
spIwLB3Ccxeaxfxy7EbI9+F4aHTNKv++8Z9t1Jac+PV69PrYEkTGgCbUREqMMgGkqS7PYRURHtKp
jjn0D2l2AGleRHZD8QZSWjePbn37yIzDdZuLp/DM5Oyi6Z22slMDhZcSMOTcLEJUQfKnIB+/XLez
uIfoO6IfDdgazvzl0mRVjG2awE7dl4cO2P+siN4iZj3nTbfyuZa38T9b8853P6QQ7p0qzqN1oM53
MjzVXHmD843n23HcVjGk0te0YBYeGROsGn0jC/V0zI/MIjUQHkEJgDBqgfIUFI9Zdyr7H0H4bci8
SOwGHFj1inPuYqrVzGs3Mzcqfq+T79e3+WMkv/wV5uU2YwrJ8esQv6KNgXT0X8oh3qSk9/xw0+Wf
Q+WpauXd+tGBYJGJCZU8EQvP150KzLWqsE6hSiC8vDB2XDnHzl8zs1DjhR08SNBNttDVnDfm/K61
8mTMcBN21guX0Phtw/JQh/LGYmgWazPuvJDhkVer8qgyiGOBk9v5e9eafoU1MSjjsYYRxMv99Skw
yjRGTq+LT0r+isPBZSV21fhi6G/tcI8x4mFca9UsbvGZUX5plGg/CUqOj9qL8RBR670Om11W8pUs
YOHcYHFT1wHldMyczSsQBD1CPwOZKijYwSyo70v5qnHz6wcHuhflVlcn7a+BhT/GhckmOofTluIe
nB0bKOc0sinhPpX+VVYxKMvvfX8AlvDX9YOxuIdndmYHw5cyGxIbayurmyz5Xust7Z6um5g+w2Wm
cbmUmW+UkNABTAVLqcunkWRuDwLx6xbWNmvmCI5Z2SJMsYgYaGpE7WOsnCcbHL6Yq1kxtRhIzvZr
2s+zB4jOnQhdFSwmdR4M+6dRWe7YgzzMd31611HfrUCn8/erw4ma0PmQAoEuw6VJyYqm7xxUe82a
Q3LnYVD3aat2bI1XZckVzuzMx9G6sGIDCWEnpOktZGu2tZVsxiRYiRVrZuae3SctbwjMNCAXkRg3
CnW5yfUa7PzjYAoERhCJbAuasRPh7swOIF65Ig4qoLnqRvRNOp/vTFD0DW4f10yfMHSF+pVTGPeK
qHbLyiH96nS6vTWrSQGyK4H/uf4hF1d+9ovMyw9ps5IjkcYvcvz2JfPpz8rmGzt7uW5lyUPP1z07
bjStxnzwsb9291nWOVTrMIBaPAF2EJIRydk7+ufXLS6uy8FLGSWxKb2YWQxyFeehiSKwUo6/iwoi
bjLWxmgyJmsE4UuxBFNTE6YG2Emkg5dbCH23OsgmU03D7ko/e1Sp5V1fzWK4R1tq8h6IvELq/NJG
6MdRPRJ0Agpw8QclhukPJjnU7Q68bVQ+mlbo1s3KnM9SBMP2AQyPuieSpJlNw5CQVehR/hV94Nq0
9pJxOGrOt1Zar3ytj9UNELCgkD1B3WBtjumyY1mUozJTtPa0OxqbsQ1can0pzVPa3aTl2/XdXFzY
mbVZecPWXT1qDWsh6l0O9MZJjcpD5WZrfDmL5x33JHJNlGhx6mdh0hjLpEqndQ2CgKi53jGpNwrI
y7oyvMimm274DBS3NxT9yU/snR8NK56ztFb8ANS/AMuavOfScbTOckhi4RoK8Q719Y/GCTca6Hsi
1co3/FjPQaBG/RTtTAjofsDljU4sczU12FVVnVAiD/e+dppNPYAWVo4DmuwiNF+vf8mlUw4QIMU9
BIvIai9Xl7cyl4oA/htYENwqdVJ5QdH52yanv65bWopgEzwPTAWTIOacnc5IoUQgDZ2hv8jadzKM
XQmdY2pD7qrizrfMGqoHoYIOwC20J/EcRF66ssGLabVtYYMJmFQm7ezL1QrVWkEf2yiGp77LWId2
7ksh3T79KoYHFT/k/MGy9mNR766vfXGXLVR9IASL+tEco04du+FBZyFZMr4ZHJJCeMWnwcrbZKEE
T5FJADqM2reNoc1ZuLFKX5sCWFLPNkO3HPZZ9thHT5ZG7WcfWgdS3ZnmblTc65Bn0C+arOQAS1/Y
AbqAw58AkZuHO8wWOSlQkRMw6aF1ut2EuK0fhXPHomPXK9e2y5W7dynqobsGNiiOo4N1X35PB1+T
VglW3DvfRoqHyaMGmL0CEZXdb4JqjfR14YAiEODZNwUkdEdnocAsshyzWcUE/XaK22LgDlTiyhC0
yjxSW4Yi076uncpfWeUCMgBXP3o3QK6B1RZ4rMtlZpHZJFrDbjrsev7QCbeVDeaLWzx8oalyksJr
nN8O+mhoUGyo+Gsi9mm8ChhRzKtishDH99K+DzYWo6tBdaTNm0794MVTGPy8fkKWAv2ZDTZHNQ22
8IVVwkYl+ZNpNq6GskFPfkQivgMi4YCe+tc6GL6gvumaDT3m8Rr96IIzXfyCWXBAGQepsYNfkEER
WIIvraruwbZza9X9RgBlN6hoLR5NJ3L2iEKz7I94BAYCPwCcioTFzUh55hl5MFp7Q3TlezMG/iQB
2NXPIcq3TwUxhN6ZAjKvri/sILijAY8Pdp61bNcknNxE0unWxoQWUjKw9DI0RQXw23geX35yq2+z
PpsKDCISe2N0drlaQ0EtmsBZwgAC6DI+SPe0lo4He0AwBq/WsTBR9QUq47pXLdzdFIPWk8Dk9GL4
8MZvhkKOjcBrQeuDWQRQ8bsrlenK0F/5lEuWUOmbOOkQGz4ATK0sSmIzQIRXUYdqb7DJ5I3IngLz
X+wgxwN1BaNTy/XyuziJwyvcAfgumtxS8oMUxaHqEWkjscbTsngkOXriaDiCThBVkktbpsFyHtrx
RK9373dvqMe4JDzQJIaUyoORvVnNbSNudPsWWivg56WjeG55ll+2qVmqsERWQoaTXZxoejSp4Ql2
b4dvdDxcd5KlrABA+wklZOOp80F0KeJhoAeSZV4u+R3PzOehfZVtvg2CbJdHtVuz7kRIfOcYzk1F
/S/XzS+tFSheSCjYU7n4z1c4qz2ophYNhOWmW1t+GkTomhmDWrQDATbyDme9rYM1lqrlFSMTsaa6
O6aNZqfb6AcW+gFW3MfitcegpzHQTU/r2Iut4M6iHSZXoLiaM0/4PzVfGztYylQgO4VnJXrlQODM
LxTmh9Rua5yWrLpzcuTyR6er0GQegP8+OHLryL30dwlY6CKUAXfxGvnc0muQWlBindg6kPjOR4NK
qfyqgVy610VHikZUDWAAN36HiA2WcUiGI/dP0Dz6+y8N4C7oGP4AE+aQfiCPgyKcLhjMoEd3cV1q
iPjU+UlqUK836t6O/G9tLOuVJv5SaMJ0DDgKMLqAqv38XmNlmiizzjxeMOgUp65tIdkF8odg4OP6
ChcSJDBBoLUKHl/goOdjrn7OS2JnmI1rxQ+Ig+zBabep8S6UdXm0QZJ/3drSV8R7AsAWmEIJ90+X
4uzoNIkPnneJJwVSn5c/EtYmhE5IvKVOse+qx1YSr238XYA25HXTC3t6YXkWGo0Majfd9Jip/MfO
j7w6BWwpCXbMXuM7XYrCMIXLa1K7hLvOclxjGDH2ohEf6pHdcPRicfPfhUawYXm5jTV3dR7uMud5
tMLbsbP2FVmrji4u1jYRnlCsxKGdRYt0VIUZpljsaHwFhKwyKjevnyt0ma9v6kIkxGgIeg1gAWRo
P89W2jhoGuNMIs2lzU3ptFuEas8q6A8jrQ+G7o+Jvya2sQBJm6SgcKGil4XH0/zNwnPbBu0vbMbq
KMD3Im5osC+TA96eqXMIx422PwvjLpU7M3qDWJQL5VxhPzR/zaKLvBoPCpCo4PbmUDa9vGsbJvvQ
GPA7IlQX4j1nr7Y4OaWPVvytTNbEORa/6H/WxGyEoO2HQqHRjp2GMEFNPqPWsOl77uZrIW8pIKCY
gf1FxW3ikLxclp+YQ9c0Ix79pPaArkCzpXlOaX4bsvi5l+XTdQ9aPCwIPiZGwTBHh0bLpb2K9ETh
rZh5VA6A8eWQ5djFDXF5fgIRDph8ffXsp5+UA5I79Xrd+EI+i0rVf7bNS9sQ8KakRNMcuMUAWPHo
joZruNXpBMzeC4BNAjOI2gfYTOf1C0h95aHjg0oyMZytAxSAIAOyQHW8vpKl+xlorwnLh1HWCbNy
uRTRYNid12jmVqXM9ioIuTtyHTxpJ5CbVvTJPmyyU2RbMA4QTTXwyA2DAYlhIN5Ar14f20wPK8n8
n4tqvnrgRv+Iu2DObw4Y0AOShqjBxy1RyW8T6nZQsi7ET8xl3nIyzbIjAPNvUlluLso9b0oP3OoH
pR9LxzrEonZ99E4jS936jrUPTQOQ+rUO3/LWCWaDvwMVKj6fWWmrJgoGCS9IW4jJRzdN/B75LqAk
4Cp+i3h+5OqdVsw1re7V1Mkuikq3JGvTHkuOAvcASzaeI0huZ6EUH4SqGG05TzEM6ihO+wPAyECm
V+VKqr5sCe8e58+44p9U8+wORv2uSJrpCRtx8+DQ8FC1ydZK7P11l1yKWOjUovMuUAnG2PqlR/aE
GREGVaHsAyxKXh1U/FNhpJivURUsRpAJPI3nALiTPpQp0wFjXHWE4eis8H1zG0LnZydIWSORMNq3
1hnsz7Sh9KBDO7+r7IreOVZJb3mag1SPymAtok2heO70ciq/AMiKSdB5gRYizSYTk1RFVbqtuvOz
n43x26y3NmiTzX2R7pO1c7a01ecWZ7nNEOZlJSfRzCj9UhAvMVEXHh46ttboX7obzu3MHnm+9klW
NbBjmMnOKIA6k71n9NURUttQSglXwsdSdnFubuZBHQtVrzpsZFK/jyVYAPKXTj0TY5P5mZvJ3XV/
pWIK9x8+HJoG6PNPzFXzzGKMdGSnDHcsSiAAZ+qy78t9VVROtcWRsW7K2izYNgCoejdArfoTyUvz
0RByYDe1rVv0KnPa76yYQdijQaEk2PFxGJ7MISO2x0bGkkdEn2Kfdym3D8qP+28xxXyBJ4aAbcMx
QBgMnCC+rQpZdxsTQ6Ml+PnbLNz2wihvEpIZWzW5LUtNHxQ/DaE/ZU2qg1l18bAhWhpq04ZRantV
7zv3wigiwAapkz+ygJPXwqTJuyAadFwGdUZk+RUJiMcV9TGKmNXRsdEdQ946SHC0YYoOv8Fp7lvb
Z8JNiBF8o6XKN6h6li+sYF2+GZqi2zZRTb5idgFnnRNlYTJIB6G1E2Fh3gQdZIPdOu/qxNNVJ8J9
pQEMAIhxYpWgCZ/msshBFiaIPeukMUdX5j3wHVGfFghNYLq/6eJQgrswiJyfGRQ5vKGx5e84yOlR
M6n2qBIMG5lgGOsGoHpwPdUg63OLDJvsBlU0RBso9jUe8INQHmwI17+KfGhO1iizClyWkd+AVLYB
nQaUWcRvLf36G1X14HhxUJU/moqmLxmUo3xXFIOzqR1D/k4EtvfZzuzgHjIaJPKCIckwHMHHOw5y
421bxhBSoLj20046+zb1zR5z7vVR1010M3ZdekShyzySGmXwos875ZppCLnbsoKHGSVglDdCDOiO
pyJztqbRqmADAscUdHStfyJmbpSHIaV2sIlNYpx0A991h8zM3s1yAAjGB16Qe+UwFsWmg+xa9pT3
UXhrlQPjXpGPBcZ3+qKYZMqySmz7OAx2UdhV94YY6QsvezUCBA1RdtdkmUkfc9Gm+bbpaBOcjLpk
d31nVluGJPg7ht6LPQg2AFDN4Rl65YmxGN6nSQ/02RBR2XziuCxreI+GonEEijXf3IfFyey+xOqe
xW4aHdj/kHYeS24jTbu+IkTAmy0INtneSGqZDUJmBO89rv480Pm/EVmNIEKaxcymI5SsQpmszNcU
P+vZm7Q7094kwK8cCLxqqPFA+1x03IVztehbp2oSMgOYwnfwxB6M4EeC+weaLweVcNPQX9EFv62y
yG1SUPB6sXEorRyBqGaB5QdRhpq32EfIJXnOQrMrAGkorro7GHfdoLMrZfQftqz4Vk53UmH6mfyP
VFw8/tKy0bPJIi8okgZFBkrWPuoSCdRGR02pxFq1ltzCLojLjXN+LTCsJ1iMENiMNyIdipQajdJK
1LY6AL8PZWbSTz1O/ntfizZW09p8UlVBnVDFv4NT/jwpKaeB87oCNe03OnW0Si9uFHnsUhedW0SU
OL46bw6UJHfnzhy25G1WMi86mTZAGGo7qLML0VttaqJ5ILqOE3Qjd1xk/nUabXlgrqQDSAXC0td5
EgBmEMNQirTLsCQdUNp9bRyxouDGfm9tPRXX0nugEuSrzCQVAHF1TuZYamUQwfdjrj5V9Gkpxk3Q
iXYtmHQMUs2AXxHGyQSSe9B905245L74fddXbhoEyV0eKNZt2PTOMQzMcO/7ZXAbRoO0V/S0p2jR
mInvJe1AXzQ1kQtX6z7couisFaWYLWD+6gL9Bf97viicPsoNucPSujSpFoSzG6b5Pp2/hFruKuEX
SDRq6mW6srHs11bDaVjhMyVNnql1TNjOGPZl9l6bpkO6ZQm4/HYhp0FfRTcBXi1QGjEZbVOtmXqZ
5LinTh1o4WMSdBsqClshluV4+p4oajZ2QIgsS/jCfvisttGfv1mWHjVNIfRLlwr0eYy6kq0+bfCS
suXyJW+kr4GfXuEusJG7Lxnlm9k6CSMUBLoorc3WJgz26WX6WEBPCKP72HFTZ6/1HzPzcDnnXDn5
GBZDgtVqovcrLIGsonqYGQ2C91PoFUX7GM/Wvh31G7X1PSubNm6T1XAIXSzk1qW7JoSLZ7MyO4X8
3afaqszp3qhMqBDoemnhfblll7Ry1ur0oP+NJqwLKBijFE9Eq6XHeWhcVf3RJPetcRXSocm3DqO1
TwdRAwohOxilJ2GF6AkSnOGw2LqY/+jW3rEO4/Azjd87g+9V3Y9R32qxr00mYhAAnByQcJSozpek
ro3UzYOkAm0HN7LwS3dO9dHtkng3hda068zu2+XVsnJgUB0gh4Ucv+RDwufLwrFwikWnoSiAio3m
YxAYB5Xs2L0cZ21kpIca73Z0kN9IDNnTZEXsNbC1zb6fbxEYdaHQhDXJ4Rbvcz0UvTROX0QhREyt
5qNuMKcAqKz6UyHLwNE+TOD6Sv84bdVr1xaICYns/0KJsFozSsijFFDq0LjU+mEwK0+dzZ3F7kvt
r1njtVvyK2upKx/sd0hhiURdjpLNSEgLi72q/OCQt8ljttel5AkUqlssFFu6XYvVhXxIHWc3+OoG
xmglGVhgU+jqOyQdtJTOlymtyr6OZ2Y4xS41Qr7aker7VpKvbSDTl9fNVqjlQDi5CFKpVzVp0Qaq
xupoV4Ynkbi2YwJtb+PKWTtagORDtsCJjS8q7ARtnJzanoCfxn2+9/Ep8FSpeCeNwz62sr2dSvtx
LDauoLVr7jSmcJxZQWyGfUzMFGf7vNaoEL67PH9r+9tCc0CnDgm6QtwMPrg+vZnALZaGj+JiiqY9
gDt7Q0B3de5+RxH3QQ4VrZ8HcMlz51CskF6jxHlY4LuShfFRoB/6YMsMbW3rnQxMrPEXbamYcwLg
2gw/mumT7f9Ux+uo2c/pU5i9M/t/Ls/j6jo8GaFwi8dtpMrREi707+0RwbL9XL9uivWvroeTKNr5
ao8MuonaMo+1RediiCmoJ6G2sXvXzsfTmVt+xMmWKuj7KINDEBjXrjoele5HrT8b0XfT2P/FpC3a
dYDlbM59YThd3LWWUjBpPU2BWG49LTrim+T4r5fjrC6/kzjCiOLG6WhGMyJtWW5d8t0u5d2gxFdJ
6nw2fP2mTJK/OS1OQgqnhZUPRjzPhMxaCqO+F4YvzYR+Ji1E43vYbzW5V5cfVGWodgA16Gqdf7Mp
aOxUtZbDKZDctH8oQaL10bORbLUMVhcHUIiF0od4mbitZr+fVDkjUJN+NLJ7Kb2Cr7zLnX1FPekv
vtpJKGFL5ZTkrFEj1CTdyYnqqlm3T9ObgNpIktwZW33l1b11Ek5YjFqkhbJTL1MoV1dJ6N8Gw5af
+FtPCpQmKDj8O3vCQswiJ4v0bpm96UtuvkxYioeja083LfL+8xV0PcQN0/LYxkes4XZm9GFwXsz2
aUKyrZHeX57f1VTh9NcIaxS8KCLxOr8GZ6yuvqWb51ogRvsmcEvz1iEFU+WrqrkN8/2mFsavjo/4
7AECgm8gehjwF4U8RTIxibKbCe0DW/2cIGOuVsOD1JGbKMlhcgp3zmtvrL/kTgr52t9yLVyPT1EG
3Q/yFIDt5zumpyc6RBJMj04xrzWtx8EsdfPug2z2rp5p6E1C+838r7pZf9LljdNhrf8HRhaKP338
RbROGH2hdT0oUkbfDx+H3PR8tfYme5FCr159R72mzLsvx4SlMe4DI/lE9Xbvm+1dnW1ak6wdHac/
RdhmAGoxmWmZiNyB5B7uZecfXmZyFRw3ltsyJvGLnwYSZry1M3mhY5GqWaS/yatmYx5Quk3x3uw7
vBwPFdWXmLZBuNVDWqu2LGYnC0EVdgZKlecfG1hB0lcO0x1ohauVQEZ+aPJzpuxjjCCS+DGcHrK/
wGCexVwupZNrdNbZWV1FzIpCfrVXo0lLPTPOBoAj0fgZSsXwcnmG166501EuKdFJxHCOyqxXiIhw
ZSzdJiWCDIUbjjtNvo/TrUr1cjq8/Zz/m1PIEufRfKWaYrXkc1p5cRMVzbEE0m45/1we09p983tM
b7EMcw14eRnTNHa7wq/IRjDIi95lDsOct5qaq0ciNmwQ2Shg2Y4IsElVxSw67JB2RogBz7yT5WdD
T93Sem+b38DspsXkRvqnwn/s8o39sb4P/w0tom2aUTISeyJ0W41Xg3qVdZ2XYRAW/YWkwmIq9QvL
xOnzprth1SOEKZVIWfEa+lf1tFODe1UeXEW7SWPPmnfzpj3y6uY/iSnsBmue01wpiGlSOkisq1Sm
PkytP76SjFsTeVJ/b0pepHy9vHzWSBFnYxX2RNTbUpcqxM2zflc713X7YJgc7tg93oHolKXWo6oX
Fled6vrm1h5Z/aYAysE0LaZPmnDDKnQCQR6Cj0+L+kM3xM/RMOyG8DWVtrSlVnfjSaTll5zs/Xbs
U9StiVT4qVeGoadBEy6lfH95PtcGRP2Y1aMBP0XF9jxMofQjwB24iqkE/cGKY4h9AedorutfEqXb
eP6uRgO5iRcE/+liG86u6kyRZKhCkgrR39dAiIa7TKqe0YfcXR7Y2vzBHfw3lLA+tVJNEfohVChB
SU60luYzdG+vNI3D5Ui/CqziwXkaSphDy8jDvs8IVeS3jfpFdZ7M8qGr7sLye4Kf6vxFVl4V/6j2
H4vkBRkqZ8vQde1MPfkBv7zKTtYKTVizoaVM6lP8yLIb2b5bLCZt9SmLtrpPa1fSaSghz+krX28c
EPK7ZrZ+JuFrkkduYfZeKbFwQKT2eroxvasfkkIl8EiwX2/U16XYlJKm9/mQuXENuvhDV4Ze1f8F
kwOk7e8wQtak2SE9NJ0wZJG3baFfzYSIRuMItm/DEGxlDuFVo4VoAoSGFynMIRat//e5LGdo9qmv
O94gZzhhBNZTTFXNM+oRKlvf1Bv5xMqLCDE3aII2HVqKistUn64TNPLDLAuLnVFE0ovWZdYuQ/lp
44Mty13YDjQN6cQuvniISgnbYa40v8g0HsbIh5idJ0eohaAo9MWmwpFiCKTUG3xrdW1cKPNTuce2
EttTYVxV0VMxrBbYG6wCDQp02vWI5eJN1xmoEhhHfCH2kaq7iSFda+gOWlawN9ro0M6xWwcDlavB
881hP5vWe7lQXNtOqaQmaDAlXpk7u0RNvMuHxspJaGCYxiG4CMpQMTn/FNOIBdVYAmrMmwY/T7KR
2E3jH1n7fDnO2lozoL7yH1yXNzaFVp9LVLHox4/twcB10g+vAxCICOfo7dFiH/+3cMKpWyj1LFvz
Ei74UDihqzgPcf8Y+h/yoXc35f3XngFIWwMLxO4W7LhIsM3KKhob2YTGPHgpPnNO68aJ4jUqUF+3
Ma7n4r7YomWufblFvhtQB0fSmy5ioHbGGKYDZIfaa7V0l6f/5NP7Qd7iya0c6r9kwv8XRziQEPyl
u6CwjQz72CMAZLqGpLvKvEvLTfTj8lITtywn62Kioam8AMTVGIx1rUfEspSnUX+SRqTYeheBvK7t
kZa/gnBflFfILqFoe7C3Sq2rn9ECtbYQXZc25jIVJ+dSZlqxmU3jr0Xayt+T6otlXKk98pZYR6Fr
0B3ScWNfrB0ZpyGFhRq2/pg3Jl/RbOrdPDvvMk3aOG1XP+DJqIRzMDS1aTB6QkhVeFcZiDWiRtrX
0b2RpB/7Te3JtQIIW/zfWfwlEngyi6qZNqXdMotWNfyow0cLt5I0DB6pgd2UWvdOCuwrh0Jlq39q
/grmdBZduNScwmmn0mG0YXOdVPsqHkEyvkjdDz94tcO7onyn2Ptae1/qGznl2ovgLLKwUSJJVfPJ
JjJeFZ5Uo+HThneGGT/WZvGhKdOraXiB+HaQgt5L4neT9qr0W+p5m5Mv1EISzZyKoWTyk+pH6j+D
aPRaZ5fFj/0vS4Z85i32sdny+l09i9AwxuIEYLwiXrXTFMhjrhM1VLy8fWc1T/5wFecbC3ntDkHg
9n9RRBXQBdxYSAZRDJ07veN2vZqVo2p8URu3Ht5fvkFWsgeKAjL0YCiZGOAIuyayphzSP0eRY0O8
SQ5m+To50rtazl3oV3h4qG5qhBsdko2g4lNdh3H0/5nufeEV/QfDv415UIYG9dI7K4hcM9+4/pcD
VThwFzgetAYkP8gEhd2CwpwTAMAjR1KeS0Sm1Pp66rda8Cur4yyIsDGMzMz8ViPIPD61vNJTB4kG
cjBj49LfGoyw9iPJVkAULHHsb2E9UAv3XfvPTZgAMALwW96ov9iU53dEXuGgiZsFizDd6ekr/Th7
3k8GQqPl1sdZnTeIS1zvFFPeCFo4KqjqQiZU6T/O/T/V8M4K3hntn78CGNDvKMsNdXJczwkdpVQi
imRRKE3dyt6b/r7qPgdaRQt/Y8Gt3bGIOSvQ+k3uCFncV3S6g0ZdwlnZYx18G7QKn+pX03i25qMy
7IcOGYKNdbFyAVKgtSzI8eBpqJicjxDQsa2nSzKYGi02rqjZWPsCsLN9V+nRxvjWdrDFKQjAlpQM
KOF5LPxbC9W3F9wpBsRFcu0oH8Likz2OrtF+n7V9zQl8+aBaWyUsD2SrSJiA7wgH1VSZaRAPRDQA
LEqtv5N0NBpm31OhKP2nUOL7np5DYlTJEkoadsmYHCX1owYtfy7srT7G+qh4Qjl41NMTFFKxJlD9
cgyMYje1dfojhy3+zS4V6RNI7fJdY6k+PstFGtwCwk/v0nm27sxJxahBUZzwOumsonDtEQd6RMoz
pcMEOqx6T9ayfiN/W7mTgDeoirNAfWk3CbNfGuPYQI8A00w7luKq2TwZRe+mUMO0IkTw7fPlT7C2
lhfvLZiw5Py6I5ylgdmVfdkQL2wrNylQffk8ko6b8pMd/QVlBcQU/BE8blAdFZsbkl4XnbaMba5q
5eOohtNetcr7GsFaD3DaA4YK0ZHBb2A61p7RFroZizIHT8U3+zVMNeihMchiozb9VzuXpxegHMq7
ORpVZaf1aft5MLXkqOqZ8bMyOucr7NV+3/SdFrsjPZ9rPW+MT+z4YHLNNrNf7DgxkoNU6MPgmVUf
hvu6N5OPRighX29qjYeOjvIzmDXqHYoSKFsPm5WbCf8X6sX0I6lJiH5mfRBiVz9hJY1a7EMRFHdp
rgGGsf78oENtBPAlfT80gkTQO6RFG53ppKQW7qZwPGT1HbVvJ/mmDRvLfuWY4zTl/LYWwQr1Dc0w
z8NCjxY+XOVCaC0n3Nmam3qkiDoesiK85ntcXvhrmS0hocRBt4fHLgKKbKmuywovR0inP+XkwEnr
Kl3kptmuH5OrxPlcFK+B9hrnG6ICaxzt08Aixmgsu0RuNQLraEtWQOobyYudJ8P/qqa9Ww0Qbm6c
6oBcbORgY/xUW5+i4PNcPDRb3IK17u7ZTxFul7HFGKcz+SmSVO8MZLYGhf525hny19hqdlp9VLO7
YPYgigcIloCNzf9CbxK5bMw0gfyD6hIp1Zbmw77SAEj7CGXExmMYmq5cbJxya1kCtyhbBhrrIrUp
HKuq1aqZby5Ib4pkw1WqfvWzg70s5Poqnm5q/IdMa1NWeuksCtnwIgGJFyU0MnCpyzY+SYX8kp8y
JAtiuvis6veqk3qG+Vyqz6o6euF40+h7gAOX1/XKBXIWc7kIT2LqFnLnug1uU4JzM6cw/qevS6fA
SFMoZED4Ad1cjri6ik6HKdyt4zQEo6UvIeu9XFwV+iGbDwtSQrGOpdK6UXntBPdUg9sKH5Hn0nm9
/APWh7yILLCCeDILH5cHRpn2KVRIWb4vC69pX+yW7vm8BzGSc2Rfjrb2LmeG/w0nPqqSqEpKX+Gr
xnK409Rj4TxM/XVX7aQMZ2AIfb75WspHGs6Z+WOs9a3466vqd3xh0xboLkBcZ7jBfI2tkB59LOHY
ybsp+hBqxxFX5iDeiLl235wOWcgShoi7QV1mWFWfw/4feX7Qu5+Xp3XtBjgNISTVZd+n8ygzqyHs
/AIUlaxcGYAgnOyIj1a9fNmNG2Al9cGSGHI0JCCUHEWEmDQozjBrgOJn5wbuotzbrlN/i/yDtfnN
1kJRW0WhCJCx9saBzKkz3Z+CodyN0pci94wZLFWy12DLjfMW8G0l04W+vqhZw9tBgUNYHnpr2GhN
j9AmMvry+R3v8X0cf++r4+UPtnamojRO/YSzjceJmIQovWz6yBZwj3UGBsi5pUMV01MdtfqmxQJt
amRulNGR8ztTsuHsZnE3pF4VjNlGo2R1ek9+yXJAnJx56O3qcq/JGJWH43Mzfy+iTy3IgCmhNzpv
XZqr8+ugIIYOm46ovTC/tqEFNbINIINmLFZ8S9I9dKg/FY71SUoBDF2e5ZVopEUof0DJQxZIlLaS
I4Rs7CKukITMPtpl2x/VyK7hQ5fJc+9P9fXlcCsbHSS8BQWQw9R44/wUBn1kVw68DTmebberEtBc
iopZY6tvqU+ujYxmHR7zBjIIWIeef7QI91UHY6Fqp2jlIazzfd7312NkHduu2Ui5lpKDcA8DaYBs
wKsdnzyxndINA03HhlB23B4zazyE1pY039rEQQmh8cnGU94otfihJFemhk9t3PJMxtjkB95WWKnM
1j+Xv9DatkMxAt9TDhSoC2IqU1F0K8t6qMC+gHyWu1sAFXun969L2TrIbf2QqBX+muWV4ts/NmIv
a1ucSAupWRJ/TI6pu5x/M7o2XRxac7VT/Wnf+vO+aFMEx/ors6rvBzPknm/cTELoLDMO+RTGG9WQ
lY2+fESKV8BBUfETbvq6y1uo9XK1KwcTXsg4IR0w9A+0ecK9HkuZK1udsr886LUvexJTvO6RyWBR
9krFxYS9kvVF5jGUpwhFXw6zth0WlVt1UeuAXSScYRkUPsny1YUx5RzkYfxeKcbRmOujqSlXl0Ot
PX1wquEysjm/yGTErVc7qT4blOOKQd3lwCn1XvcC0J1Q+71EBtraVV7WvyZkFX0fHP5jeGGo9gha
LKgI33SjtUeRGkJHNFwNpQ62JJKmHYf54xhIk1vFwTfLiO98u/628SNWsih4hRq2kqAjqMwLxzhk
xhmYglHt4Hw8mThQU1sZrxy/+qpM6k3sa4cO8HYXOoHL8bGRpK99bIgEiwAKGD7Ytef7KLfrya4d
q9rxLrofmvEFvdQXKZA/VbPz+fJA15bvSahfx8nJ3ThNpQ2WxSZUW8KpnvLsMe7NcGfW+lYtdu2Y
tWlzAgBgXtE+Ox+VOrW2Br6fy4OCKE+6z4NufL88ml+FAPEEcsBDWEBWF1tf4bNlKBvOU6KWi6da
pXtydTtPP7rkmKaamzefwta8NYMPU3ntj+8q5UfslLsqvZfKq2w+WvlBnwBj7svggL/WoG1cnm+/
KsbePOkomdioj4sykM1oBHrRw/hWYM/hz9VlwW5Sv8fOy+VJWI2DJyUu8IvopGi7Mjq91tMTRNMH
T3aDpkQ80LxCTW/TZmA1EkOCS/bLAVg470OprP0hwukP3jo2hi+o9Ez+45h9vTygtwsHqtCvCvcC
PEAA6HzhOCMumrZPnakdUhNTaAzEfN/forKvDYadQDH9l6itmK82nWQ0dcgLoy/H9Ja0VLovahWO
LzjHYBqajT7I2423VHFpsUESXaqrwkpVfPRLZp+SQ2355E/dweisnVlsKUmtzR0q2ovupwYvVaQt
o5uiJWnO43u0jpn/Q00/Xf42y2F8vuEYBsRyxgJbh+z2/NtgfdpPZgZROTOQaHT9DCGI8BZZMzfW
r/Xun8vR1kfzO9ry95PTSlH8SEsTokWDsZ9lxFtTy7scYjlb3wwIeQtH0Q36KuIurRxtCuaC95Hc
aQ9Sau+V4rMzvljqqzp3yJd0PAGrLR21y0HfYNC11K5Mo+UBOEjHprsKjcOEzNCYHSITMAplx3KL
JbSy/BaLXO42FKOpty+/6GQm7TGMnX7UqD01FXYLV9Ise8mm69RKFMBe0ENMfWEtOMIi98ehmIKO
tDc1Ms8sRsi8EnWJeKdO8ccpNt/3xashpV7iP8Nw+Y7H/S1kkdrRvAodrssfVlHfftmzH7P8/WTI
zUBV3F9ycMd5lvCKK1s0jyMv4Qp0W/tj3hW3PRAOZ5b26XA/jtPGMbYyGTwIqSdz+cEUFJk66oj0
clyMFbKB9nvebQHC+n2zS5p0K4N7mwerOr1O2rgIZyPPLUx7USpRRFuu3hUT5ng9rqluOctPlRV8
N8zuMakSawNJsLIxgViiHADEmf6N2AowWkw11bqtWcDzHci12zav9pe/38r0oU8AWBueFftSfNgM
kRHZsaqicli8L6eXND9Mf44rWeQW2RVIFqHMKu792bCTyk+MeocYgTciYILALtLIwZ/7yxKHLviC
cUNzUpytqEv7YEiJU6Emjpq5rx2r6NqWri7P2MqNtjwDTa6XRUpQ7JrUOQ9SaI71LpDuzPxFrY4z
VolbfI+178LOxhdRJulCMfd8Wzko6I2Vpdfs7Q6Cn33sWucqGvQ/rnQwZyzlBSwHPdQSLpok0DM6
gsxZNmOv8Wz5lQuP16ZG9heTdhJHuGKmDF3uIiSOn2lX4eJCYJkfkAjL3WLaqDusnPpnQ1pm9uRA
ihJDi+2OUBOyAiZWtYPheEWFYrbSv9bm97TG5HpL4GilPn0+kcuqOYkqtbk29zVRZ1A/qO056j+T
gmAZB1HhWvo1ink8kttWBUl/jVDZ5eldOSgADmACB8hzaa8JR1PtNHUe535NPyXegdMBIf3nHxAi
pkU/kjtHeWN4nFHXMMelYZVjjDIBi7M+x+m7aN7IE9YGQsoDH0azeSyL2hC9mnRlkUfNLqpaiEC7
gTTu8lStbCwSt98RhHcw/hAzYoBEKJ1ro0ldqQHs9jej4EjlKFocTmVhMVRaqQ0opTa7tMdsmDaX
smWruXIXcV7/jiAcD9LYyWNVEmFwnqJ0L+Wo4oFW9t1c22g0rUWC+UKBEvl3EHTLFztZ2No4sqwR
2dxN2W3dUn8iifhRRF7rHy9/mK1AwodpuyyM6oJADitsULDT5DlLXwmUwlb7c4VkA8tatShB6Mvd
ZwixaOAjSjxUDX57A0Zun6riwZRQK/xuTB4az+3wXde/z80Dr3XNqF0g4J29sQ7XVvrJTzCXUsnJ
vFZZ3cnTxE+YwZn35rNebNTnV+4pNBPo7ZukDgsa+jyAJBd5gll0s2sV1R1IW2rfVZXahY1/+cOt
HLingcTWui1NTZfYjESegHyjZn+rRzfL65iXsaFfaeFGOWIrnno+sKKQlD4widfFx7z0ap0U7Coz
dorkltlPa2uxrB0YJ/MoXpG2AV7KaJnHGYsHGdL5t6B9ujyDWyGWv5+shabVGh3bdT4Vatzja6Y8
pFvIi/XVsAC6qW4pvMHOQwxVnER5xCgWrEF11wX7UDuMW2ZEq4tapw8GUQcolWimQAfKkuaOgYyx
DHI6c52tRuxKBLTC0LAgKwa5IqLXkqT200qdqp1JAu4C0vGQEm82sqJl+wuvVVprkG3R8+HSE98U
upXMbezoFTZ2tSeZhzr5RFthxhWx7B7DLYTo2pCoKvGosOkuvMEVValuznVIBc9M5fmd2VYfptCp
/7wwQhnmdxDhxIN6kWNJRfFziGoX94Sb1tS5MMzj5ZW8MnML5EJZOjJLq0Q4dKrYV+Icm+kdRLfw
quotwDY4Erp5XjxWtWO/+HpVvY/SytgIvHIoUJTD/4bHGS80Q9hCbR/6nQ3kYhfJ14G975yn2jwo
8X2VfGlaFEGeL49z5bI6Cyfc8HrA8C19odlN5r6T94lU7uOqJtvz8A3ZWI4rCwTXDshoJvBXCgvC
2ALdKbvM6cktq+s+S3YpqJLLw1k5Hc4iCMOx0tTApWxkOCUAkjzZNfGLnt0XzehdDrQ2b6dDWf5+
ctKFAwKo2J+TqMrPzVC4eYDBfHWrFCgyw+a7HGxrVMKaL02Megt5qHfdLFWPWZiM+06qgudydp7l
vFU3xrZyirPBli4ShmfLCXg+tgmzuXIyCNc7z3l2XUc/nH5jJaxN3yK4p9MuRoRABHP2VTJmkzrX
uwZ/W8MduuOQgDV61/85SwOGxkkgYSy+6gPqTAhkx0fsYWL5yeo9vfOm8CXsNxKVteX9OxYZ8/m8
2V0fA0QkVju+i4Yb+y9KHDSckJHi1lvYfUK+MAXhOJqdxtEQ1PQqP8Zw4GVpo1Sz0t6DY4LDDluU
Ws0bqbShDauZlJ0tFHj+6KVN5gWm28ivavupTff2eAcKa3Z+Xl7ia2vuJKqYe2VomKnNMja7+FGm
xke1Vvd2k3/6b1GE5+VQpE6ZDYyNNPKQQJHI0uJGs7f0ENcuD+jES6OJNhPd9vOF4Ds54kI6g7Hk
n0V6HLKXuUjcvnbngYn8dnlMv3IR4ZIH9vo7mnDmqaGOV1lENNrD5hc7HpNr05l1hZq7P4PD1zRE
yOf6qVUCY2fkTXFnAd28BgDQ7GUpjXbYlTfXYZyZ3lC39r5Nyh+Xf+LqxwU2+aucvDjRnM+HFqV6
OzgmvzB7GpKHFDqx/PIXIZA3wt/DoMgkhujtNLCTjEkwZoyJ+wT+fVO6me9vpB+/8jJxthcZN8w/
yQ+ozp2PJSq0fMrMiTssUfd9+7HjfdCFqhfHztVQfVctx636bjeWQFPk/r7VJt0dqvmq6T7P9lMa
1teSot9QfHg0ZN8rnS0X2LVD6PT3aee/bwgttfJjeLdF8rHV77Mt4Nba2j7995f4Jxdfocd6ousc
ciqHkJZdz23vWeFNHD/5PXC7jRrY2so5jSbsJAwZpFgFxwBF68tUL8WBV2MLALp2u57GEPaP2dnz
UJXMGCpvcfJe46WXeOq0sUBXkDcqjVDg6Yv8JA1o4cMEKO2PWcpQZvV1CCx4mdc18NbCukZ7w2xu
dGqi1daDbG1sp0GFr9U4WmX7Bqt16D+kyXsj5bV0/xe8PYZGyrroSJP2i6C2yOr6DNF+opTJPqoy
eG7965z/uRHmeRjh/rMz25eTig+FldRceM6ECcw8o7M1uThSurq2cZ+vf7KTcQmfDNZsM8i/VsbU
4g4J0gU0Ca+Cu0yLvWGxHkmR/S6ASjvVll7E2so/nVPhy6khyHZNZk59+TnqPifdoR5vLp+Za0nY
aQhhc0mqVcxyopBPjOlLb6vuhHt9Y9Xva/gSdAY2CnBrJxPQ56Xbh8DHGxxdNUtG1PiEM1Ppnyke
vuVYlFwe0eqkabzXENiA/StiG4bA73FZ4X6PKvtjhJqeUpj3dmhshFkrkkPd+x1HWIkKJL6qTokT
ZtGHpvoQdc61OaVILEw7bfo4ztJB7bt3TTTsg2ExCIx29pR+uDzYtZfi6Y8QVqduZUo0yMuVN2mP
nR/ibNXs41S/k8zghibJ3sDPoiD85bBbcywszD5RDRS/CZvUmkvFxy0VYFjm9eUoW4MT1qYWFS0I
T6LU6c5mGOMHDZ92DQDJ1zS59WkDX463elCefFHhEpALM6lCa4mn70PfA+KUOx+hev1FFChXLM1F
aka0YM7TUMYznVdjrt3J48EIvKG715SNLHc1hYdfCs6Sth5VUyHfigILTuIymKh4rXXVjW7qn5bp
WeojQgdW6o3912nLRXb1MDmJueQNJ3lB0DaaNZXExKcpiX+ORucO00cnfmg3dQ7XUhDcnkEZwzkE
iyEMD2lvi3Iwu8+w7+v8vgvva/2xLV+1+Rkk4p9/sdNYwrA6VZqnriCWnoZuaO5L39Nx5JKGjfW+
NaZlP5xMHyJLUWFiSrULu3RfjDYmSz8iU0W2oIVnr+3IUvb/aWQiMhWzlK6qg2UWy8ci+MfqP0To
/jjyxgSurYul7w8ODFl9LtPzgWG3Kw+SRT/RsND5TB/M4WZGgdVvb9XycHlEayfTaSjhW416Ohad
SSgcovziq2xdG8E//y2E8JnyApQpr2cyHQU1mOhJKr9X45+DeRdQxr9TJr6FnUZPMl9Z1lzU6ftY
RiFWafAHiGhdPiqOL+8uD2p17QE0oHIGmZcKxvknMtvSBsm2PM9G9XWG67qbzdGrh+lWTnOIGNpH
OJ4bMdfOW9Q5SBdpxS0V9vOYjh4qQT3Q6M0KdOiWE73F28FL9XeXx7YeB/i+Ru8PLJowtgDtJR2C
RL1z8uEas/YYH09HCnbltLH4ln9IfBcC3iQDhqizoMPOBwSiIW6amUms+q9NCUBQg3J9GJM9gkha
vle2zHpX99VJPOHCyso8GNSReOp8LAZXU72g/Wwp93n5x2hjuhMKgg+Lda2F38z5wNRMUtI2iptd
oZAc7of23scUTL3+0+9EFHQDVFJDqsMiJinTE0Od5hTf8xgS2h0o3Hr0pK2n3ttJA/dESX8xt6es
L9p8qLoTw7/X6WfXHnbGGH9lJaqYT+UWj/LtUXQeSPg6gx2EIGI0+kfad6TKM97IzbfLM7YWApi0
ToWW+uYb3qJiA7WXerthSd81yk+z/15s6fdshBDZtaPTJa06E0KdrmPjWpMPOO1eHsWSLZ5vm+VD
LCh6iikgspcvdnLvlVI1ya1iUyqLsOloac0HxUbJZm0UpyGEayHQYnmcQcwDPkM8qwyOSLPsqy7/
49cUI9FkmcIQAhjKG6irlrZt0XKiFYPxNQkzkmPIQveAhV6GobWvckPdWAFvjxwi6hqgZxqJOlS6
87nTJzTFUZ4kZwBokAYPs2Me+h5213UYam5bu9lWt+jtaXoWURMq3H6FnHjXLzcs7Pai2o9V9AUH
xrvZ7LcIXm8vJUKhAojcBoVDivTng1M7O4n85VJCvOU2CdoXM6OoJ1Xm+3HwXzq59wpz+nB5Ma6Q
68+DCkulkSu0WGVuCyuYn/oSeYbM/m7H886xvkyWhW1ldDXVdgrYS3o2i+YBA5WDbH2QU99z9P4m
N6yrMgk2Xg2rC/hkKoTvXAEj8v2MX6W085X//0j7jia5cSbKX8QIenNlsVx3qb26JV0Y0zI0AEHQ
ASB//T5qd0dVaEYxRt8c5tKKSgJIZCbSvDe0dwqtwHXerKx+ccdhG5FKduCV9ZE6NyyGIVS4J5X6
5vdu7ILIAfybAPOY1KELjPj6Zi/ZYjxS5vQ4Jtw/QF73JkARyxCrotXX3mG70Goeq+kXE84tJt9X
wo3FtZ0Jsy+1qYn8LEARF9mUDiQ2jBxIdzQjkKbcdv3RCtewShZP7EyccymuzdrCa1ts5ZSmsRTg
zvHMjSrWajVrq9Ke4oPhm4ZIcUdUH8WG809eJIb5j1W+ifA2MH5cP6/Fu3+2pnnNZ5ZagKA+KpAd
wtyIHavCTpr+R6bYkSLf979J0pxnZ7C2MOdQyme/aoJSpx2T7oWF/70hBrcdlgXNqZiEASvX5Yow
HOkGpRUhZHPcGLnbu17ROO/I4fpyFl3cmRjtlDDYiaiKwzHwnphJWhfWAZgHzva6lGVd+LMY7XhY
4ZpdOGAxfnfC4N7OCb4IeeT93jc2Tfj1urBlXQBgPZqGwNhsatG7p9gUpQb0G/jKG2NAdON3sdME
cc7+OywwDgnYVeFccJljw8tDanxlOamP3bMLoNL6T07zFigDIE9PhFkbi6/o3pJVwnsfk42YuUFb
nb6NzoSqXo5ol7VeTNq7FlQdNX8cxZd2DaJxaRPREe1ghA9jRR9Y3Jk7jGHJEPLWGYY1RZvZ97Zd
FnvGvQeAaPUv189sSQ3ngiRArID7j/71y42c22bcqs9mXJZyW9nZ3Zip3XURC5uHfiYsBi3EoNrS
z6r2sjacSrSkRsZjIT6VDjA8eOIjexEWK+q+kOOaZ8zxaMDsCGrV+nurreHJao6Dykvgr07fI24k
4F+MeTHuCmQxAgeIxaYckQObnpi31iCGxyP2S4tcMXqJ8SxMbQBJWC96lHVYjR4haL20Uez3yjL/
GmQj2Vq9NCewzhHywlJDbk0nq49G4VTf+zr0NwI40M+Ch/lL2iOIyEZUYQkz+l1YFh6ePqFxkk4r
7obekhgx8GpoBHdI8x0j/N0XQpWz8TqLf0FPf5hvlMUNYN/U6t00DO+pa8LgrqVRCkTKKj+gvVD9
LAa/cu5U6gLjOJjjNDqZ/i9f9XWXODS3j3xSxlZmEz1OZh5UQOgkgHp0SV6ePI6cVIy6lWfGnujt
MRnV6AfoOnCZjIlfR/YeuOguJrumys23pcVB7NqZQYc2W5nLLQXPzDZIU/FLDCrq4jwo82ITlUPk
bFKQpBxHy1G3pWVUp45W8iUkE3/tjOYz5rcfIEocVM0CNGqb0yTiPoiADZnb1cw1ZTu7Qkj6bQj6
cDNZnD4NSHYfsi6yMMZgAzeSKaT/0VBQtHzr+kQKtP6a/t71qLP1S7M8WpTZW2rhVeuDcvIGl8YA
jkDbHY1WNDeeEOFxRBuGQN5K5dteGEP/naSDld0AwY+iT7PiIajr/aLeNm4bODcyVzYmELDlMW4C
wO8GZmKgh7YgKUElmD+7bVEieCVw1CBVf614C0wdI4p2SqRoEWgCf4hDtzO/qbEEotAAIg4/caMM
nYFWmZY7zIBjcrPhInsepq4PnylVw7gRGK95Y7KvDtwFfvbGnyqyAxrT+MMMMjTWtBj631YGEZ9B
ORTZicVSv95PjQuZduvlb6BNbMIbN2uiF0Te1WEEjIKdxlWTOp8moIhFMdDEMLzBrKE/KZsH7Aal
HNcFm49tbllj5nVcRyg1xg4DR3xcsyjACGvBOS6irMVuYMx9LaqMpKDUYuzGqEzzwFPSHhRG1Tdh
O3GYd8pdPJuIHbCYZOmLJxwrEcB1+TQ4vdqhtG3fdDlrDqnRRydH0sKG7IyAzMPss0NPZfkEOObp
iK51pL0nVVjbOgWiuaumLG55JIBE5XkySzgNxBFU8mAHUIWykmZyrF9OIYB904kCkZSwVRr7mUpP
jmHQZzOo5c9oGortGE3kcZR1f0A3tvUTmG1cxqoMp1vCyjSpMs95bDrL2BQVUCViB2veeY0gaCM1
svYbAKwLOw4qnn21yxL5UF7wUD6kjFU36Ag1kCM1e/royi567u0me6jQb/BVjt0Y7EziRPtJ2ik7
TIHRnXKLBvD1XpFtq574j4JTEF/L0KDWqTcpf/IwzXFrG375q/YQJ8ZyipBKdt1ObsOMDVHsk1DI
514yuinLpr/xp2BMvKoqtwQTQ+OazV7weCCDAgLDDJgG0mQt4JJRUHlhV8E24F4kxgRoa1VtxiBK
0NAB6qDys9f8dMFZGuewnkNMbt7HrE5Y/ckz1ft1X7Uw74dX+tnHaGFZZ5q8y8jsfmkGCIOXilVJ
GXxTykmmIftVN9+bzDvlKSLPHihU3doDd9GDnX+AFmpQkLOHTM0pL1nelGxIhoYlrLPRcuqC0sg6
uG6/9WmeVCgJAK7nbWUDZoevOzCsH9mKGcMYiIqXAYFhNCW6VeDA/Pad5G6Sd/nOYd23gb7VIFmJ
W1Fve7/OEsrzOOJqJR5ZVAYkLQJEv3gC6rk4tJ6BkCtAizUahe+9dHjHVbkR7Iah6rGy0jkt8WGl
Z6LmTzl7utQGWA/6AT3jBm+SItqaZbOtMZADzthRvPrFXuU3g70S9i8E5JicnR/SQOAB84O2vcSk
boqUMCJJ+EFvkq8gzDtMkwmcKBZseEuejLUR0qX4C+MtAFjBKDcg8bQQL88MY6IDRBZdsZGgZc7s
HOB8x5Ru+jV2lYVw0gJ3FDKQFh4wjo5OL1jeudwZEX853/tMxsHa7NGSfpwLmPf37NBgBu2mDiFg
6JsCM4pudcdk+oWC8h4PQ9ok15Vkvm26jjiYtwOA5O8st3Zc6OyAC0fz2IaJ51a+5uVb5q9kCBe3
7I8IfVImH42RGxIilKMSX3VJ1+7/p0XoMT5LJ1f6NiQM7XsoDkPw+S/qHOCUmEk6UBNAqUNHf3HQ
xTESYuEZUeRo9AGlSN10sWFZX5jNTyLvH6ccLNONXKuKLd0nZ0YfA5cgJrj0AV/iUMx/m3a3EZ0F
IIF3s9oiZjPyadvRF2WutMEuaR/m3SLQhgGgDBp+qX2gtBs6Z3ZVxHpp6i2d3o3gVq1ZpiUpIL2x
gM6F+4p0w6WUIcdb03RwXiW77zDomaq4ceDS/3t3g4O24T9ytLvk8aiXBTGxGuBAm3Vw6CZ6qhE4
UmaulIuWlBxM8SGin/km6cVEZbSghM1xTHD/JxpOJ+CtHP67lgOpEX5jfqnjLXu5a6MwXbhuVHGM
IcgwcsaCpFFFumE2ikd/IWpWdaSigbajG3EZtYTSIJqDhC4u1A1jP0FedV3G4o5hYH3m4cMIuzf/
/czQjRYdmqg0sBz1QEwvTu2VPrYl0+afCdD2K8uzQvRj2m0yVJIxUxW7jYzpGkXBApAnLgtGRdFm
jP+hfH25Dr8omrwm/jzOZjaHjhEkbbx+HBMjL41jXsv+VE4NEqLc8Sprk4Vu+Tw1Zve5lmBSSStL
HWpnYp94C9T8ldBzaY/Pv027AP0UtkAYhMq0TKBzVR1rQ+6uH+NCt+C8fjAtzeBFqOBrHqQxy8KR
IYBvyeTigeg8W81XaecHAko+zlB6qn5ybj4KL18JZZcX969gneIE7dBhV4zY+LS0djLId8xaoxub
v133jmdr04G++6nOLe57mB1k5mvP7UOWdvspyDc8cLOYNBmgl/2Hjrtfr2/qkuqey9VeDNRpwaxm
YmmV8dDQ98a4Cfjn6yKWbDA6V2d2WtC2gp3rUm1BoaDCIMWxYQgqwCPTu/fROGJ+uS5l8YzOpGgK
OABwg9QjpMjiR8iPw1rvy+LvwyvD9M79lb8fG2dGZPIZLGWNOy7sV0OeiLmi3YsH4QMVFFVzjDbp
ufIWLTyBslEKHlqw3BkqHptHMZkr2ddlKUEAEFq4Xbw+Ls9Cyhz2QWIVY/dUy20zPrRkxbEvikC6
EK4DwR6wuy9FZFbYi17C2jbj7/DlDs3ygMDq/karzsRo5x1OFX43wEqa8ui5BJMIB9d/NauV2vai
8p6J0TYsoiayGVWG3pnxUPETCY6DATqfzXXlnT/2w+3/I8XVyr4yKthEM0ixg81Unsz2G3CVIusY
qq21BpC8uCK09eE/MNqglebyfABJ6SunK/pNaZ2KCQMrJTmW7Q/MJa60Iy8mAMDE9/8l6avykCgK
YbSxqnEz8F3o33r8zRrfcnYkrEaYdOzLxwrMzdlaeXBxP88kz6nls8sqkGrIekYwzpmjW+Cp6k/O
8KqGu6o8qea/N+DBLQF+a4b9RAOefnMpBjx9hp5JNLTet6BLNh9aGRvg4l7zsYs3a45jZzwCpBPm
v5+tCkFFWZUpTq4AUnnnWrGM3kV+vK6Ki3buTMisPmdCiN/2Q1Ti0AwvjS31hJzRdQHz/dd1fS43
AUnGnJvhtDc04aICPjbOZsLbuR/zzZTRT7WKNhnv9ixoV96ES+p+Lk5Thax30HzHIW4o05i62W5o
f+MNrnUery1LOxwzbHswW0JOFP5T5TcYwRopkrKHodxd378lLThfkHZA0SA92fcQ5KFCDCS0Ot/b
cg1RfAH3wgGo0DwIPuedP3Y4d9UATOjZvLJtZoBdhd5m9K11j8A0HMpbM38y3BgobYV7Ku0XwjZp
vhJUL23o+RdoBt5MMWkle3xBX93T8RmZzRg5diSD4qgs/sItos6Ai4WRTORctCgoMEk1hQr2txjv
beNHU+2ctXTO0rGdi5jv3dm9MtpO2MYsYqytR1aCoNdPdz2g9K5rx2LS81yOpocEBDh8YJDTR/uI
/jMYWwx6ZvUvx8OoHEvycVNF92qNl3vB4EJNHBvkYgDZ/EATMYFXFAEBpFptE1vWuxgANAwoQutZ
pagQDit3YOFSX4jTLrWoC0pR00KOJGsfGsYSty93Ao2giKBWNnTBHl6I0lRjQkgWSn8OZ0S1bXty
k3X+9vqZra1GU41WGIEz9hAhqvvJehut53B6Zn8Rl2EhwPMOQeOBo9L8fiPdyK8nuCkln1Ec8Ioj
61eOZemFdi5Db1+zwEfFeg4PNYY0QRdwEmVVDIT6r31Qx3bWbHvgQIHXB3Br4+P1TVx6HV/I1vzK
CNKOyJOQbbpfSr6V5IbyQ128Ts22yz9n3qF3nsfmKHnimo+Ov2JBFqzVhXRNI4mTu26jsLtV5m5y
80cLFlqSZ3Fam681X8NoWZOmK2VEc0rmGA7oFZbz0xWg3WYiNqtbVJpX9nX+cs1f47mNIGYeq3TR
OnxpuJyS2yJMsTJvbO68xjiZSHHJPntoyhzprvRrzVAI760nSdL70C1AnfDl+icsmM6LL9A8QV2F
RmQRrLZUqJiEobRQeGstQAg1a4Nnixt7tljtkgDdpxpMhsUOhXebG9mOu96NE4mY2BSzaD/+ZmFI
isPDAvhejxzNbMopA6j3xmuOQDycahRT99dFLC/ojwjNttAC1OmGgggL9WoVxJxMSDGciNiX5PW6
qEUfMLdrYGZ7RmTXlNJEObxoPYga6QF0jKZzC3Y6194W7In7zcp9W77uAH5DK8xM86dDm0IJGmmb
FOYMFMUdOgBrf67bT3E5ik/U62IP3aO2n239IttQy45rkGkP3nc01qxEzItbfPYl2tXPc0t1k5gj
TLR1ShDpMAzUYaioTWS+YmDXRGmnadoy6v0cizYC0Br6aM/qSdK2Q1yKn0BMWdvjhbKeDSqBf/dY
iyV4CWRyj0PcaLwp0JIOmKieYYwz4AK9RP4DhhbiYg2EY9EbhgBtAqs68ix635Ex2f5QtxCaDiQe
kacIff6IEQKrXkP9XbQrZ5LmLzkLyTyvwYybC0kZ8l8F5hSEEZvByvtjWQhwXkDdHaKLSbMoRdj1
xDOrfiN7hCch35VduMvNNYKL5V37V4zueUmnjIkEEKMwY28kLH0AwJCMVnI7a1I0HxtiMDVXlGHH
yMEbf/XRQ8mSLPrvHJeIJGdsnP+7Z787w84OJkT3y2hhKGYD19Mfza74bgjWvDFS/rSEk2+v2621
RWl2q6J9GJEUW5eSX/64jYoXgAXQbHddynw1P7jRCAWveYQfPQHaXfKCLozyEe9qmuXO1uV+lrhj
8Veh5JmUea1nO1eoKEeTCmxRAcokPOH2NmiuUnDDoV3p+noWrX3k4hU/V8IxWHIpqaZV4Viz1fMD
UAzZKBUBsfWfHqoR3Rvok/7fpGkhwOQOOTJN0AjV9rdOKrq44R1QlYWFvj7HBO+j9Iu4iqJ6xQYu
KsfZMrXrOxAX3R1ztqIdn3mFEUE09bBpT21nc32F8w/p+gFEI/AzwHNiHkPbTzcQQ88KXC0Woi+q
B2VtXcSjbWwJMoDm1CVVGG2kQw/XxS4dI0D4MM2PLkuAIWvK3xRuBoACKH+v7qJqk7fPmXXMqvec
j3FbrjFWLj4QzsVpDqwGlpYwBcQFOaDQvLuAlXFtHlLnwZOfi2JXDRtG/kJ3zmVqN09w4F5SCplZ
Dxpi98haGivvDqGBGTyGax0CSw9we4biD2bgQR9G7PJiKIWx9NCrkQgqPmMowen3nYF8ZxaXzmkG
tAbQoQqTIFsr3//mnv2oQX8E63dfNqlvcAgWKZtTyGX4T80/N3hXGuAZDBvcD8c4jj2JB5+jq7RN
am/Yi8rZg8U4jqJhl/IyMZmz84019Oh50de+TdPuvuky5hjQ7gm5UTt9Yv6XUq3coKXgCC0TIJBC
+wTqvJqMtgV9bDtChpFjNGuMmBF3uRSoX9Nhi4a4OxDQyhX4HGvx/pwJ1QyTqILJVBlHiBTUn0sl
90E+JBy9u0VR7zChuBEuuqebr9wsbkvvl0OmT671mZpG7AAnjQFF1nWmU5uy/fV7vayGZx+mGS7T
zwYlgF23cRRgaY03ezgIsafjd9crYgbYDP4pQDvYcLwud/GgweM144eChU1vuGAlHsFoUsZ+KHbw
gv5ghxlK1WvVuGVDgnoibBbaLj5k7NApWqHzDpdatOMGPHcbzLxve0yQeZjUAWrli5vXiQjQSTrl
K1u75MnnUub/F63ZMFci/xXNNmzwxU3RNEdQf6yo8vIu/hGh2RAmZ3RrgsOL0JULjkqYEBJzZPz/
5rD+iNFuDGfoK6PI2GwKopIuKrfU77YS8M3XxSy6trMN0+4IinRD0M2uLSyO3rQL66cIxp+cygHE
kYdhbYZybfN0ze+BalKPOB9qJZ385PsnX/24vqIVFdAbzcoylRGfA1SjflHO/WoYt/j7gIb0MEGN
ZiwdoxQgvwgXp3kJ7L5vn5vocP37F60WuG+AEoTxGAARXvooEMbUAe1wS3uTnCTxY8cqnz3+4rv8
0Pr0Vqi1Yer5Fz84gDOJmg40lW82kQ2J/nj0QfOObgPj4NU/AFNxfWmLp38mSDt9GZkZ+gAgKA/v
h84D+yXaitYgehZXg45ajBbNtXrd1RA5GSVYkWECJBxMRdXRHAFSlZtfTAAO95O5cl5LUagVoucH
dGToEdCHptyhTtO6audFHTr3LbQSP0LxYMV2L2oFYA4RfIIlBV15l1ph1CmYUXxsXebTpO1lXNIG
3hOTEdmB5W1s1CtviMVt/CNQ76vJ+5oXlYTApt6H9l3bbvv6pxm+WGtgR2uCtHdrZoSgNW3mlRmg
regTAJsR8m5bm2haqVot3VwnAHQ2+Ptm8Ij572cPsKyjUROEAq1CNgZ8xdaO1ur3SxJQuEfP84w3
jft7KYEDUDKKGOZVUALZTByDBX/RNIkWFHw/RpzAhutrgaTbWc5kpZAQEbHJJLrakhyRrCFX3M+i
E0dbCxDnARESfhhnK3tRpo0EiENkvQYUieOffnAS5IXYr6WX5ORGrKW0ZhXWzJCHYAG4TXi0woFr
ipC2XZWrBkT2yv9cA6ikuufuHo+sMMyR3boP1wzFgjXCUx/1U8CDg3pOz1LaNhDffAtwz2ZTib2K
gFyMpnUBv0TX6sILegGYAgepXrw80D8834EzzaMFLwRGVDHHGZm7kI//TK65otyLqzkToRlxVghY
Pg8irK6JwSGc9PJerOG8LNi6EEhGYBCBscOIsHZEfjOUTsEhZHLwNswwnozlkB0KDdcdxZL2QRBe
CsDJRh5Dd7KZVTkdBs5mqKEbBV4MVGyEu3fSGHgiDL039BPPn6/LXDojJByh7hjLR9OztjYgZfCS
iAGozGG1Yyk/0qBdsalLgT+W9UeGfakHk5ejeZ9ABuFAGgD3rIOJcjaPx+3aPpkwoDUleb/Ls/+e
6ERHERBsInQVwX/odilivIhC2QKf7y5NfxbquV4jIV9UDXSWodUal+pDssJU4MccUebd9Pyliaw4
c74HtISZfb1+TEt6Du65f+VoRjxnBUa0esip+YY4IFO/s/qVCH+pOQot3LaPPAG6edGVfHlMRlBQ
BQ5CaF9VP05lyg8pMD/ayQGxg+lmB7DgTfvW5OxUW/kRlGxfIwkARDZl1dP11f7OqGtGEZ8C4FTM
0KBwo+eALJc5qUUU4MipymjcRUH3Kus8ewio4t9Hl2HmspQ8AEmD75FEdCy8y0nub5wBU41g6CrZ
AT9e7xkJMODfwDmdVNjJAExyflbHxTQ9ZDP1cGFwtQfwYHPiedZ/9oBh2aJPmkszNjOveGDK9X4A
Zjh660cbiV8QCL8WkbR4kgOp67FIiQUFbmMFLjdglNrlfT3ML4iUjyG4KkSxq8lY/5K5MWYxBh3M
bQZsrAeLNQhkGmuwb2wgcPxF8wi2D6BkMw9nBKady5MEglCdmSG0BdX3E7XavWmwU5plf2F8UboH
fBNIMvHZmn33VFb5vJxmALvgngOeZUQVOPbA9nhdHZbsInihkLhCHTQE/I22nqmxpAiq+ZZFoCyI
Book0eg3SROI5rnNujGestre2NSSsQ8I8a2NfpOX6x+xELBFSJPP/NnwnignXu5pnipOgSoEtMga
8bXzXHISA/9ZyM8qG1cs5oJVuZClGUw3zYU7jpBlRDdRu/fy/hOYLWlgrITXi3KQEkGog/j6A+No
KXAHpwz7WuR2+DjaqBF6BoClIh8QCJPvsc/X93DB2QAmDfkwaDqukk4GwRQpMKWMdUUgupUO2iDl
2st+wVBeiJiXfBZziB5gfSNggjcSrGklmLAja0x6sUYQvywGSSXEUfCdekiQFaFVj7Pqu+17W2Gi
OH0ujZ/Xd2sBcnZGlfsjRFODKsu9rpzVoAl+JyowI6TIF2YeLeuzQ/ce0FG4QBXvbkBj1ZpuLDy9
IBxRKfBS0IWmDxZOuUEZ+Y1d7XcggTvIrgKE/h3xb/w86TBqf32xC2FwBBx3ExORIBjHrl6eWyVA
4ju2s8pzeUxLd28p9Q1lgNs6EyfXZRtzco+eI1+vi/0N2aB5GsidG3MR8mOOQ5MrjX7GCYO+MICm
hPVnOCNgcVa7KZoOXWjFzogR/7J4z7xfZtM/h6Md53b5BtObVB6gY9B5wtpvBOzubicPHIB51BYr
Kd0lZUMCH6HnDJiHUcXLvaHo8zUbD3tj98WtRFG9rtWNCt6ub8XSCZxL0W5OMYVswMw1LmfH5Z0L
YFKgn4bE6WLTL6ajyTryRMxonwVpteFKPlwXv2QbwBLqYm4WQCUw8peL5GlmYJAIN6pU3b636zvH
+4vHAua6/ojQgigqysrx50vrmcWjMKunMpebuf/r+kqWjgv3Zp4rRezi6Ug57tiRKRgY3iRthA6a
aWfz6RhV44qYYOmGziTOeMdhbNHRd6wJUtHabg2KmNxq6phGuDoAyfBkYlak9XYi9/xdKBr1HA5c
3HFKSUKBHod/ZOAj48Is+jEOzLyz41L1gPIBTHGdmF5rjJs2L8kDiHidT4CQ6DAMCehW3skMsB+m
qU6pCKYbt0wrAF/bZRY3Udq89WkEpK3cqvq49/viJLt2eoxcyV+6MppuBArliej5FMZF5QPhowZT
VRY7nJflBqE12mkBgSO+Ox7NxLa26/pgMCtKMpWnD6G0G3h4O5A7ULEyINi6Yu80KipjuwtbZIPy
h1YAMNq0mvRosPRIasM+Boa3tfjk7BgPxt0keYQadzTeA2l42rue4Z68Bi+TOKdDDc4+RtCIp9A7
D0A01zmMUze9jq1vVbEMSv7gTEiuxwAG6dN4BI7PFrOc4kVRZe2HpiJfjaywAHRQ+ChYGqAWXrGR
i3FQCB5qCy4HfLf6Y82OjI7RAI8otMYFJ7BO87sB/B1HF+mfV9TFU+BpsEEl3FDhnRUOJQNMxfjf
OW8clIT/fIXmlijyj1x6+AoZTSdFAqAyDfvrV2jJFoU+gEExWwjKep2jXCKc7lzRwiqHFrjrcjy7
eQZrxHcGrd9rs8bcW3jk/lpWcynIC4HTCs5fG53Deq0oioAX6XRIjjDrZBeb2sjQI8qQdTxwcy3X
tBR8ncvSUhfVUKoqENhGHjSAfRlotQO420tPm/api4y/YDbAsZ2tTfN0Be65MdSQl09UxQXt0TM5
GqewKH6SnH4ag5wnQPBgW5MBLaUJZPvr+qEu2UX8AJBj0FfoIS10aeHrESAytMcHWI3AY8iJ6m06
yvfU6NaaUZcsI/C8kFVD0nie5L2U5KqmLhEIwpW56RujQmyiBg24vYNCtwfWCBMt4a0H3JPrC1zS
nnOx2omWNa9TZ06tNW0wZ1qLIHEJYgSGBM4aYfTsq/S45VyWdpqsbTuvNLCZwOeLKcOB8sP11Swf
17+bqLMVYiTX6ErI2RThnQ9AdylvW/J+XcbSHThbhQ6oFQ5mNKU9dixjv4rWiPEOQfNFdt83YmX0
a02SZrSAagBQ7Xm/esz+1aPYuPLZCbdjtxLGrOiAzrANq++MqsKKwjbbBtOujkgyTUkjnwEtteIP
1tY068jZW4ehr0r0BCdkVkU8RCrOOZA1t0238v5elAPgM3RbY9bU1Z8CQxb1jj1bRafPk5olrfeJ
u2EcWCsatywHOXCkWPEM0LWhESMAificgEIiXAy/WkBVud5Wpb/+QuvmYvn/k6PpQltjIMUJsG+W
TXeR35xML30taXgDh7YG+bO2Ji2szapm7GiA3LEXpe8+kj9xhlaQrqVhLOvg6X9bmKYQIwaomk5i
YQa0rsri1idbbr+k+ZrvWvLP4Av8dwd1U26PhA4uBBHF4mBQW+Csxmb0OjnjpivIQ9VygMg3K/nc
NanzXp/pO54huYfZcNjX8kZSM+H+CdSw8WgBXaVCHLnL+2p3fUcXr/PZQjVPYuYyMEGVhne+sBO8
7uLCGp4JaxAlG5u+Xpu5X9MWzYMUQyswAAdx1BtjJz36AsBi4JdZo0hclAN4d3BSoQP4A52GHGtm
jSMy8n5U3+YpelQwSmQgo+WzNQLQxR08E6UtqfJJJIAjOFdoEM3946sDWjtAO8A2rf8XzegRMpGo
cgLwHXA1mlMc7FDyisFQeQ44r8f6nyCnN41tA08L7rF11YrBWqpsnAvUe5y9AGh/woRXwcP6aHL3
xi+62y4zj2z4AlLFe9/zYyuHmlYmrgk9XlfORQ+NZ7AFvl8rQonj8j40itYgFMYpUoMnZeMAkfE9
9dKVqGZRV86kaAdYV3Y99CWkmDPW8CCOZl7uBoIHp1evXPDFBw7aP4BnhUctck6aXQmReWizCrKM
fmsLmhC7QPCd2EDva904zBKVObH7F1PMEZLleEIDt3LOZF/uoz34TUUl6kTNmO6UL3lsgezLN/qV
PM6i/fojR6dfGXNDppUxF3FIBBqxb0hUSzbEItyXqdh47XcvcrfXVWQ+nA9h4plILWutQpt5hgOR
FAcW5QmiX1FtuuZbaTHkdVbOb02a5linkM+wt9hId26pfM6MJz/6lLvPOSZ23RUYhLXN1Byr9Jnv
MhOyfNFsJyMZ2a6fENq/Au2lAbwjWZ1AXpOoeVfCjbmjDBKtsdz1nkjKKNvKyUoy3OxUVZ9poe79
YY1Jc/7Za0eo3QkL41girCE2Ay9W1VBUnryVQHKpZzRCbAdQQIy/o76ibabNAliXAlnQwjjl4rVt
vvTdrZMlln0oa+QUwKO7myYap+VjaOaxD2Rz7zYYjg4HZWyxua6zi2bt7GO0fW6LqhMjxYKF/1QN
45aTW+SoV4Qs7uqZEG1XqSNLTzZYMSE3TquAO/IXYHYoXtqYF3LRrf+B+y7AUdFeINtoYAst8aNz
09hkMUBzVk5vcb/OBM0G/CwsIq6DLukGgtC3FNcYvMycV8tfsV0fhbhA7zSRgLaRLAc7zKWQFvNq
AMWaDYkrN4Yo9vXg4nFj/edjuRSjWRDUoDOHODj70LbFloVmuh2LnibXNeyjS7uUoqm7gQYgIMJg
MeFkJ1X52tIibtJ36X37GznA3557j1HH0eSEinsl9RH7uD0I3UP30EYBjx3Z7wHZt8av/dE8YVHA
+kDnCPAZwa9weUL2jKOsXOTvB6hBPj47mMANkhygCEDCxkset3ZF8T7eoUuJ2mFVueOTjJrwZ/50
hzdO3EfZ4/UdXFS732B8PmhvvEjTbRGoOgATOi6RQ98Zk+4bxl/SfUqiNcCbj3EqqKlc9DPOvdso
BWnBFOXGpKzRRf2B1DeA8BI92iyQGW++orZzfVEf3SREgTQq9IA95du2ZuAms+mGQXmwttZN275Z
/otVHsGTPDqwRisbuBBSXQrTDF1h2lltTBBm08RyPzkewDOK2Ax3osV0xXObbqc1+qjFrTxbn3Zo
owQpelH4CMOpiJ2hiCegbSP+EOlhFTJ0aS8dH9MtEQohvq/zFaHNIRW1EeDY6lgZTqwipOZFAwgX
kQztbfV2/egWIv65j/KPPE3nWRG4vAwgj5HPvRtT867i3/DC2ET1J2OMldqFw6aLVgzW0t1G9haN
e4hOUanUlFNxZeSEAlwPEUZaAlo+AvnP1sqjmPCDbX4O3eP1dS7dO0CXAS4ZGCToe5s/6MyngPVj
ImMDgT2GtNtvQf2q0h/XRSyUt13zTIaeYGw8m9t9a8w19PZ5YlMyDP+AxfubO2cuRuvB4u4t98B3
H8p9g9koMr2hz3DF4Sx0PV1+hWY2S1rk+AysVEq+4d57k7LHStU7K2WbAtx4MkO4fDKMYt+KAfji
dKWJZumynO+CplCktrwKg0FzHBttG87jyX2brJNXPgRqJTe5pEXnojR3VCNh2AQdlmoiP93yNs6C
xBl+/B/OvmvJbSTb9osQAW9eM2EI2iLLql4QKgfvPb7+rmTHOU2CPIU7I1VR0rRGO+3ObdeSahsG
XVyvtO6/UT6XEmeaLlekSKsnSIzHp6h0gPzt5ynhwBDRdM+15lsBTyv+P4+NX2/pTOUNFR69iUkd
tOccETd56V1fWsiZgtNTQalrRu9SZ1NAAEsKctCO1Fm47aTckiTvJUP15pQpp9+vzD1ld7mcMzXA
1V5RoKQXakDqiDI8ynFDtAbI0sF3FLnhf+75s3WEH64JKBZGmdC1EpiaMqrRFwbPI/3pmw4OP8kM
MxWef5/VfV3zr5jZIUFGuhM0dgOaKVp59biTG9nixXLBgr1n9F3OZnYqAAPh87UEMXx9ynr2KLGs
MNUidfX7fP4PlfLvhGbHQyq9MQIuN0rFEJAfksZSwld1MkXNkXp0hdnMTVToFJhI8i6YFnffJ2CB
ozUDJWqMZ+Z6z/ShFvJJ9gE6mSj9dxrLg6PGU+Qi/60jy5h63Ykr5Pp16uTS7Ko2X8vI5lpVlHL2
78twV7Eh6QzQLkBggbn3eiRcUMSxHmMkHP8Nzqi+sgtukyMQxi/ZU0uSZgeIFWhFQQpJuuHTXLOy
4inn3/wysPIiXngv7l79i1nNTpGPIIDcFgFimYmNPij0mJfyiOKhgqRKiJbzVyF8+X0d71pwqDv8
34WcHSe8zpw2qThOiuaAkpFrLR5kAZFKvcrs2qMxwkdvl84R253rqAPu/oXQmaoxSi9sGw1rKhVH
DdWAvLJJ6tdkEqxa8O2satCcgLDLEWWulbGOlyogl7aUacIL+0NK1DbUKixzCnrnIHpiIDFwY2TZ
0sKFzOC5/fm3qc5sHW9QujCuMVWtas2wnyATwqbouYxVWhl/UgkEGUW/aZTYKUX1jwZuBB7A2t3Q
b/nuh0PhPHSnm/CfhhBQ5GAcaeCcKPROZRVtmjqnibHEnXqOhN4OmuEVwjgD78/sHJbSCPzaBrxL
irDFg0d7sMjIwWqK9rjm4DbVUdzcDSdQFqv9U2+sVf5Va5egCO6+R+Dx+59BzA6JUE5dhY0Cuj2n
glWmf4dzGoIOZjRbvgQGam0OraItHM27z8WF0Nl2hWIa50kAoXFFpBIzR06yWOKJA2z53Qvwv3Ob
u9MtaO71ToEYfxBQZFQBCtn24kAAdVc1PIOFVTgJQZ/1VOuDZl23YVCTKA3bb1mIZJnE3mh88CCf
3QC73tjxTao3xM8MeTxOg9f8ybu43Apd7aGfTVPqEzCFWnsEC1lgi31smLkBp6kJB64lTVEYLQmA
kwvSFz0p136kNCvUjkibXCsRVCo54TgARPUxr9oQsSZQZ628oNBf07r31nHlo/Y8773WHNsCATup
n/aZZiROxA2GU2c1qIw4EO71eptt06jWTMTGKnNEd98zyIj6tacaoJ0CNQMCgIae7RJUBx1AkK79
BeyfvkvbqWhJrekievXzTlNtT5GztRQMsa14Gm9mKPcEfSBa+Puilv6ETdw+5LUQpqaBRnWk0abM
nJo0eOKiTiVJkOoPTdKNGpHkCqh96jQJKxBWKxkKIEf1k8cCboLSZ+27WsujktgoQL1cGsGw0g1k
zVC2pgHvlLHbtIZRvehTNz6BZqB80IchONTox1zrXSy4JRpxrKTv+J+wFLtjnlf8H1BeGS6oLvAv
enqV2sWolSOdRqFxK8TS134MsDZAQfqSieC6/gzwiGYXlKNaAPuSz7488PTYIHpqPeqjuGIl6GmR
4s1LKnndRqOgEjFojMyO9RGNoJXnKcCj8+J2IIhmiyPRI1E4jUPtH2VPDFjDR+LtazBuPcAHBMer
Wurpu1b5Xk3yyC9CLHzF6cDj1owVL2fyA+/FzRpctNzOUBuGWMPrkQUggvFHrVWZ5hP45Z3fn6i7
jyIIPWUVKNHo1pg99WOCcw3UDpAGN7lMmrHcqfKkW17b/00j/TOu2q2WYdRKPrq/S75v7xiIpJwr
0gBjcf1QhKUEYqUhRe+hUNueVMc01w1w8ZayXUmdj8ZRDjoZ+XDCJ8Cb4AQ46XmeLThx7Am+0cYX
o5g/0U2V6zzi1hQx5T3QzRyZc6fUKaPe/H2+d7XShaCZxu0A+MshOA5M7rJtSdbGHSkib6vw3J82
1Ek3LZEj3rU+UJYtsaItXUdo8XqBuSQ2gLEUAfS030jCGcWn0h4FKKfGh9lodsMu0qz/fJaMT4IR
/eF73msho9emTUbI5KsPRgXXK68quBn19lVZyoTfnx+iHOCK1wEcNHdy/AA8YijHACcR/+QPwKbY
KMkOatfUUbqlyXYI+iBBWJjgvTcM8MyoRQZtgnBDgd0ZoV90TQaOiSkjCtBrgya0Crg+v6/jXTGo
nAW6BA9B82Ikvx3TsvNg2eTTqorB/cXtxObndxnMuJ4ffeVCxsz4hl8hGZIIGb5WlLZQoQe8BJHb
woLdu2CXUthML+xBbxylthQgpesrIAaWYNiNaS+a1eAvGPj3D4QEhxcpL4Tu521woZoVEcdBlNJX
1tQrpIcS1cuJlnXuKmWjkgwxjKDSTZAhLV2385b8u5zIvulIFAAxB2E3tNWLPAPAu5goMORzsDKn
KbWjx3RXkD1dbY4b88cwV0tFPGe1/K8sXRQA/QUhqLiHUQq+7ZklNWhc3pchnsrC7GltgUncHEyO
cARlLlZOAxMM11TFNzxF2lgD7U2BeiQiPCkoZ/bEszRTMduFHbih2TyPS1SQ4kHHv3CTyeASn+85
3ehJabFxdWZnovSb1hjXRP4dl0ZDCguTjnZv/jOq2Myob3pUM3VaLGjeGzAj+NM8eqXQ0QwYpdua
GaHHQ4zIz0D00Q0TIvhmZRDoKPWxtoW9t+LSjUparNBzQB6/lhZFnN+AufiZR9TxUZeD7GMgXEDA
GSQedY1m7vshp7ArJYCtktD17GL12dGEZAQnZyQ/AEygS4kSQMPNrjwAuFlxtgjzBQFXeNfXZ7RM
p7qTykglpmluTHNnbnb4nc2+bJvYrksIftnZto3fEZc4DXEdh5wcfPzPDzjM2Qc5EQf/2cWvJ/w9
/F2L/Xd8UPZF8cNkH5QSkx6P5gpfmxVkmewD3xRf7K+wv8r+YH5tXo4vm69NYRb402aDr68N+79g
nJuFE3HjIjDCW55HsRFOgyQKxnxLlCDjhyTViUJy8v7P4ZQOjamR0QpJ6HQ2atbNlH73dkl1yfIe
p3Xi9JuetOSlMHny86VT39bMcc0tjE24OS64OYziBDR/PADh1JnCTMShSnMuCejmLSUx8dlSf75S
ix4XikNvYE9xR4GTIOM4qOjyhqzr0xAAsMFTMngIolOZ2HTH2dZmQrAfvz80Zxj+K3U1EzR7aXpJ
HOIx9ADxS9KzygKcKU63akn4k4RJsu8UPzdvb+bOsHYHm7gDm7jz8CmTrUxKU7EKS7E+yQPMVIL0
DXl1rEe6On59bZYIuG4eEuaXA2JcQjUTKJ+xRNcL0w5oCBdrRKCKz0imaGGDb9atx7f+Y/iTLLz0
N7uA44ezaKCKA5uOjZjtN+BnhG7i8oC+2R+2+/3wae0f/UXVfFsowgp4wPKFFBS4mLWbdBtXSG0w
pSF9UQj2mpAtVpdQa7Vwqs6J3cvNZvOBfQTOL9AsMwjf68UTPTHJRbg3FOplZ7/t/vlhQ6vsoFzY
1z+KgikLpjEcpj9c/O/s+/zDsoiVke2WQm0cVz/Hlbk5Qjl8vax+P5c3DwOGCjp0lXEWsUZafvaM
pmWjyF7egn6R1hRKLzxrLLpaapE8J8RmawJoMfSEAiQJgYn5e833eRqnIxafaTPoWkzaIgu37N4O
A69OQPQPzEKwCWYeRiUZaVqGoF+MyWbzsjF377bziuvzai1sscA8h5vpXEiaqU8+8wXPCCBps9th
26Cb/ouNQbOxAMseJMkgQr8+Q2Fu5FEdTkyAab7t7G/i4DjQ1YKuvUUrwAG4lDObiNCleRDnkLN7
f/94enryYaY8QfEwY2XC7/EniLa2Fl09/hT08eexJ+znz0hGErBfFvJu50LX+dKitgAFEzoUsjhH
fKzQmwiyTgEnhV0X94AnGW8kHsrVCg/l78t8Gz89T/9fYewpujBZew2voFIyYXj+8fCf8Mpjqiv2
QP8u6uYJYFcNON46MN/Pj83MGeURFhkbA0ynzOpg1obLrj27/8wEOJsDSzLvr+WFTPF6er4RD21d
NpCJGnOCD+De4fMFs41hgX47r87D9mG7tRY28TbEO5vs7GFty04M+BiCoQFzYttPzh+6X1Iqd+/7
5ZLOFK3mC2JRhWx65k4jBrTng4OT+rx0TG6zYrPpzF4oNUwqAR2nEPRm2q4Dz2bhdNz4M+fTocJE
R4EGinjm3XtSlGdcPP6zUxuNvIGC3DJtPP6F9XlWlXTF7sBC0ev9638hdnb9Y8lL00mAWHY+YvLW
0rcXgBbiORhpYzL/BRahfSJ4KZnV0cDqIM4rEF/PPlVC4FDiJ9Z/4WE6g5XdaIGLgc0eJh0sxBMw
Hf65LThE5u78gYvDLg97UfFUssvKPvCJH1v8er5MZ+Mbq4VrvHCH2X35ZVTzKmiu9MqWvxoVGxkG
9M/rzUbBxsKcAOv8ki6NQGJHej4CgAygBAuQF7BjZuuS50aiyBX6O5ngs5/CXBXmhbxi9nu6ZmrS
PNpLRs05bnUlGD2lCnA2DPi2qKWUZpqyiTIuCnQJD1JODj7xSUpT2pFv/G4iAz59Zk1ZGAPBUJzt
Az25J8e1LAzp5+f4BYvLtaF74ORs4AsdX142x1VLfnz44l+L9utNrFGEHQD4HYDQwrxH+dG14is5
VYlajo/BIkamN++nJtJq+kg+fDd3o1NBKid+Gs3+Y4nx4vZBQbeEAYJwlB2gjx4BwGvBXIJm+QFd
quz1OuA9fXpiTwrW4HEksKpWS/tya1jBpoKpCXEAJwE0yUygF8gNOkZFjqjO9BmuEteeVt+Sw62L
l5B+gGqDqgRpDAqMqiW7nSnxqyPBzDk80rC2AKQII+V6rr0aqJzaaRD9LDpvnRm/JG7fO4ITu5lT
r8oFnXDjF4ozebMjWGZKy4sF5HW28Ci8dW8iPcXUq03xYdtvxa1m8o62cOX/D6EojkebBYugzIJa
ldxyUe9DaJJQzTffw+O07VafNQhMfrINNKCNPMtzuWRgzn3gf+b6r9iZtRB6RggaKIg1RDqejukP
T4E4TUN+0/95Hc3UfUY1y2ItPdMeNzuKTUXgCoAd6D6+3tGWx52Z2GQng5Rr5VN0RkfflT+N+fQQ
JWQ8BFhjBI9I9MxvVOt37XrjdJ7nfCF9Zq2URj2VMlC3yaiQCQUQL3hwAE/lWZwjvi7hDp87jG7n
ivQAfF0RcezZ6c3TENUmwCUi0bb8KV9EqLNko7qCM5zyt2ENKC1agn6QLKmIu4Jh2OLiwIFA9Hkm
uI69ri04CE5TC/UQFtpoSifbKKeE9NvR1m3j2K8GJ7IWo1/srM6nfCl5phU5zfNET2bbi7kRcV3Y
8kNDiL+tfVMlOnmuV5lzlFzlYWlvz322V6IB8wGKbQWcjgg6AXDr+mR1IBcCLnqKmM6AAKe/Mg4S
Qe+Q6dnAPrTDTWw1m/QoUx+hWuCavzz0DkDlob0ykj7UB5yBjWfJ+/3kZDR3ReKbz8mCzyWy6c/H
eL7l8FNR9n5TRj3VdSLlLXgUTfVlIJoFhlJL2r8XsIFQ/ec023Dd0dQNSLRXjsnJcFMTasDhnnJL
cRcuw42pAQYBKHZUdLPye3iB1wtmoH+AzwsZyWtbE0lYE9HyzMKqfWcUCYc1nL4WJN6o85nE2enw
DdRfJaAkoRVnhy8cag9pSbONvy1xHeRP5f8jLs0ep9mKX01yZs00oKdBLTZEtuuM2xUpBH4bdKD8
W5iCIYsIqYnuKOf3id56RTKIgfE4GxKWVsGOXy+txKlTlw1qQDuz3PtEI/paO6Qn4BDQ3o5+VBMl
B4hMx9ts/yNZPdknlCf6PiV/e+J//D6Y2wjMbDCzRw1p+lppclBTj4gHKqzPTR4JkCW3ID77aCzP
Bg5KSXNkBkSi5sT7jyuIZvJnu46OAbGsJyzGiFhkSup9ZYtW8gQUmVOzElaT8wy8ATshYFkxmz3A
utbtKqPGQoHjrVLEMHRADiEbjpjHTV9B5cPoDBsEoprPWiEdasTdcONbuht8THv+oDg+TQPLMlxh
6aKx3Z6dwSvJN6cB9RNlB8m1hSKR7k3+aZ3pUBOUyyg77r3c1iFu+ZJCvLXbYK4JAqBoEOQGpe38
EPJjp0YcGMtotJXMyE2t3jIsbD0HQ1pyoh//Sdt1OgXIkTl8trRtyO8H784tuB7A7OCFhppKHpqM
metnc6spJMJW/2m2b1+6Pa4H098MG/lHtGSC2qtsEz/JgFqi/HrfIJ3oEaB1L43o5nnCkjAjFp18
uJcaPxtRkkxF3HawswKJ9hba4rkEqrj/OxHdbEAXSUY7Ii/xEywRn37xIExdGMGN+cMGwLByAVyH
I3j2li+iQbI+cLGmYABdiCvIdIB88B96smh73Oq9a0GzmZZylCQiWDep8phsNdAtkDIhxSZ0U/oq
foq2bhBv4XW7DcnMJjd7UOI0A9iwCplIQDzxa57Kf1qs57d+CGmFiF76kS2JvLeeALJBawusHGZk
XStarSm5ouNhKqvvwwFNLiXSSnjvu5XvaAbyn5Nl9eaIU5WaS4fpjl4VJAXeCZqi2Gaqs6dFV6tB
CPUmofEqasnwmNkGRcGdVQPqlHJICxvfk0qnnW8PE6k3SznPu8t9IX/uN/BRWEjyAPlgcjpqrlrh
OdXNieZOb7kTq/wT6OPvV/qOEr2a87z2JBy6qA1k5prkBDX1JF5rb2Ab/ohp+Tlg8mZgDZb3WuyW
LMvbfhjcWSAWwVhB+5kCdXa9000ooudk8pEv2kpflT29pWvZlXYVnjQLdSgZaVe/z/WO/rySOF/f
qKlxiVANR/mRyu/5ajCjw7jzT90qIeluoNDeNDvydvgMxidtvUiZchNhuJ7xfK2zSPD4UIX8wOUO
xqMP37d8icx4qz+NvjWttJhktHwS9xO3oKVuXdKZaKZdLtTUIARx7Els6k635aMVfDUafo8GadG6
fujNYS1u4EWY0tPva36GhLh+KgFjC8dQQ/ocdBfz+5x4rcqJSRVT2QlfZbxNmOM230lwlTacBeYY
19gOpgyljfIPcyLe0xsAjd1hHT55b+WXvHAG7twxjIfBBDOyadjsM5UGLJxJURLUzXlH+STY+dq3
OgNVFaINe8GOzaIndMlLuM1WyiKsciRFEQ9DkuIclL5Y/QrIhEJnZDGVHgGaPToKSjvkP7lj7IEG
Hr3UW8D0LRhpt4FuJlMEiBECAijlOF+/C5mRF2hCPZQxlEln8s9DSDoio7BFJzjgW/3AQ4tym8ZG
hn7psN16BRANJDtGzcHoTWb2YZ7FMgCJscaIrZBw5VviH2/b2oaDVvoTuuwffj9jN7UiyPqD0QvI
rcjSYld18fpwS3IyVH3MMVsYusSu3hr3AH4lnapO9KCaGg3gJr81a5UYTvGT0YIaz6DyQYVRuFTp
dhuQwFjQdoO4JwP8vcFiq6NaqoXoPBaRoh9U8Um2Qo06mC8O4cfvE7/NMcyEzVRoXgHLPk8hLEAZ
+qr6Stcx1aj8yZuRNThLcMZ3jxRsbhieCH0gwzi7OzJflr7HQYmIxwoWaOJ+hNTfoScrhRskPnh2
7QJKUt/7h6XmmlurgK3qv5JnJ8qopsD31CCmVWIDs//H3/Kf1UvkaAs+xbmvf6aurgTNVjQz4tCr
AggC6ITxmL/Yk4MYGuxrmahf6U45wbeg1R4gieq+el6iOr/zGmOeKAVj7Weg3pwjXtYaV4lygQ3d
5afmoD/IBSIeJZU8alCfRu/5w7jpXRVxvNeFo8RW8GbiF5Jnd0gxgtwI2FFq3nSFHLiJCI5qShrJ
P8HMMdoVCc16E35ETpfRRYeK/eu/SWca5UJZhRyo6QJkC2j5goJHf3UQgPL30pvFmnNCe9HQuqeg
UE8AfwEmJgLvs+PUSQlwrhroRvWY/oU/v59WHCr/WhttjS0t/i7hbN59AC4Fzo5VnCi6L6YQ2FMB
9JUP0+qh26Br4kFyEJTlt4sq+NYvwrwA3C7DK0LmhZ8JjJJUUbsUz653jA6o+oca6tagGRMt6cs7
LZwd5nrMd08FNC+rOgCFwVzfj2ouD2IEfd9SsBEEKW33mQ04QKs01UPrggz3J3xqH/WlJ+7WJRLx
vP0rdzbJbtICrgghN0P52b55QEZjWEfki9+KiAEJ0POLSaJ71+RC5LxNxuu9Jg4MrGviTltpI5kl
NfYGLazQrT/5T5Fo23Gl4NaepoVX7p7lcjnbOTZEVPdyDbqGmMYvxlY+DqZhe7CX+z/NxrOTdXca
yZJMtoC3GwsWAoMVVIlzhS+0ajgoSRvT6a3flzTexg/TWqLhkvJhD8eNHGYooA6HMXrNfNsu0mIl
iCCnRnR7ekQo3w7XxWtWWD5a0jajWz5Gz2A/gsXm/n52ZwXIOK54Qs/VXZqEIosbCK7UM8QpawbY
KrR3wlNiKjbQFFbqiw1yItrt1LfQDnCodLvePo+kXtHfB3DPMr8awGzugxLquepjAIO5QwHyZ7ip
3O94q7rRXkLQVs3IegkAbFHmTP9JYjg0atlD/+2CjiBFZRwiW3XCY/aq7BBX5By0kQtWiFrNhdmy
bNB8pzWGNwxSBEa0O7uysuorNcdmW2osXmmpZrrlvpV1/9RuFkMm914VhMGheIEXDr9+lpqKB7iY
YznBXllXHQUqtyl+VTrtYPH6DREis7IXpndPE2oa+J1gjYK7a27o91UhjKImxfSUGEQ5IP7+pyZN
tuI30jE1K0s8Qfhq6ZreNRtQ347SL+DhgIJqtqqZHAdTmLPn5WjYspOfphXDEnUbazuaGqxisgVO
DlqTl8ylO/PVJJTmsYyuCptwFq0phi6N+UiJESBqafJVbMPTuH7ikBUbVopdITqlreHeHkSS7X2b
2xyZ17Fku5ylXB8qhIqQUAY5H2wm9Lzh0F1YDyoAFvihU1kkAcfYfRcRoDdLy3uvndFCMxp52Ylr
yVYs6MuJvKY4Bt3aNxukr7iIADjtr2f5NNiNzhLA5R13ANDP7LSD60wFlsnMrAKzCAdEAQ7q5aUQ
Lf9Z+uD/jKao7mQffuDC6btV1yhQ15GoACErQpHz5LqWcmPl5SoL19Uv7V8AvH9IZvCVow8R1fIV
yqK/gEL/2uz0zRIn3p1EGCi1GHIoYAUxCpWp+Is9QAjUKNEiFdMNNgExO6QDnHFduTXi8QblnkOK
uOgW2OJ77r0iuVU40RYxcjRSWv6CkrlpqMDcUaAIWEU0VIBDb17JIdQs0uJhLNLhPaTSW209IrTl
tNbTJyvtCE+faW0heM9itgCPks1wW5BknT/69mRJlvaQObq1sDe3N+VyTKjSvF4ffhT8vmexnx6M
OqS3gKBjNR8JTx5Gs0CldoiV2HCrJYUr3tpICGcyzFOAL6GseE4pOZToccuNMKHVW/xXplWGcqzu
BU2ktr+V9qTsqUyCv+sWa1Wvwff288O/L8Y/mBq4vqAYhAY2IRxPgE7O1cQIBCp9aKOECmAYQeO2
o6/5vwhfxy+5k2yygE7r4WeobZEsrPqtoY/2TJY9hlJGLHteEhtlUqjpDVLX+V7YpA5YtEyeQ0ma
gp51tPNMERkWWiPvBBmvRc7fVkFrgSMCkaKTueHpKXPRmi68sq6i4gd77QR74Si8S+goqtB89PX7
jO+LN1iHE8NFu+E7rDK9lJOpR37gwAfUPzF4SCz03rCmfUhD138yHIBh9SaL7Hr73P0vouhYgIsR
zLSxxvEpN0QghB5swVYeg6cANBimvC6dYlNGqNKg2pr6f/i3ihjLL/Dtmw9ERzh1eGUlVBpp7B5e
6KEwAPygWGH+3Mrb5X+5mgwnubJAsmsq6Icm6WIc+9Z4hUTUUvFg8sFBOyfNLiSmwjj1tYAN54/q
UXBhUInH+jtFjcJKfWw0k3v2UO9GASZrLmqVexcLVwtGMyP0Qena9WyDlK2ArCQwnLM3HLhD0NnA
BTH9xsRGm3wE4giafyw60HfnbICIB14mQ5GbGRxyMUpTILE5pxvN7t7A80Z4sFZEZHzISP2gOOpj
a/5Fe/eSuXxvf9EZqbI3DvOdl1NmSujreYD8F7iZrIFIPvEQr5+c1o6/EJmIF7d3SeBMcauglvP5
DAKjbfuTud662zQ+AaX79MODLYMshbrEewI1dJkhaA7D9aaMX86NtjJKEXlM4G/Z2qNBQrCvEDUg
D1vy+jpRgtJ6SyWr5W7Me4/FpejZtkZpD4zXAaKlQ5ua9Ymj3B55L8ffMV++dAtqkcHyH3sze5a3
PipKftdedwxZmJH/zn1O653pAMmeOCGh+rvw6O/zF8HEAx09fnPv9YNwXIOvnFS7pcT6ncAmjjAj
O5VQz8KSudfXKPd7z888pI4RRy3RUvXDHUKksgs724hwd7ea1UP6ZKn7YL1YtcP+8fnjCBRm8OwB
LgQu8GzRhT6v9bL2U4pups4gmPM23oFAIXZjM3Jan/y+xvdeCNii6DZSAVMOqrOZpZaqSdUhkgt6
MzrZiCRQf+1/V6vg1T8WHzja0kkviPglQndAb6F0KnPj19/HcCeWAZdBRjclep1A8zlHUJBCBZgm
OsYwrvlv+U/JErzoVqPxk0LbDZAqLDBSLjVV3ztdMAoRXgDFG+tlnHkrQcQ1GSeiZGiwR0v8672L
1gSLMM1t/zvboyrzYCDW6kbHJSVyGzWSDaS+8CpBS4NYYrbFledPUskSu8hJ8COpNKK6/haQ7frC
5t6ZooLcuarC0ELGCUGb65PcJJlQJk0Jg2ckyhOSfSb/kq69rbYDJCYi9bv0K6PpJlkvGpq3xxiS
YXSwij343POIo+CBkEuukEiOXPHd+4smxS3qJB8NJPM8M3/rcHFXfY/K/3V6kPfB96LevF1kkNIi
iAR8eAMBhpvQHJfCA5Px8pf7+sijcfjZQIFS73wlO8Xcgf4nMDXnVVgR3wXiOZohC2QjM6ojwY/+
9sVI4e3TDLtTQ5ADpicMzzmCcAFSVkPO8TRHLSRAlazyLTBqi4238kUkohAkzBwouaWrdWvywtJH
Wt1gWU6kxWYnIEwLVMoA7oaKx/YFh9uSQOFn8u60zm1QefJP9WrhMt8aA4xZGwSXKGBHEeS8nLzr
+xK0W15CRwdJ7YSIND9pm+TgPaA06yfzSRwSEWUjnLlU8nznrWSiGVYHGhuACjWbrCzFjRfHUNzC
o/Ior2WLs6IP+fih7DsEvGnsok+8XY0pgeUrUSCHOf2SPj0XOF/r7+sxzOzdiA+Bm2RgDMqnhBog
D881y7SGIuEDq/1Ql6Led8751ZzZI35hbwZhEnRRgPcicNtdjm4a09uC3A3GwjojwpFzxtcW9TEv
0lPzZ2Gnb+2D66nOFCgHfrxEFjHV6g0Qe26om90r2oyBwcQ2mjan2F46XHeuEQrLeUbdgZQqcvfX
s21Apl2NIY5zBbAGzy0+JnSklQSEAsQ/KLTY8aeBQ4fawkzv3KIrsWwTLhY54qQIPbA6ypAc2Ler
wfYJqTYDbd/Kx3KzmHa8tflQFvDvLOdqW+DKYSpFGJk18R3U0WF+SNvscW8ikjoe3uM3cEKYwelR
Wlc0iUwGFx8tPR73TtblKNgoLyadD23ReAHWekLchMQ7UILS4NGwvkUXYENogClK0m42w9Kxur/Y
KKFTmRNlzNNx4BTQ4wpkymg46Uxl1e5Tyv1N4bF5hIVLF02gu1eW8f/+j8DZe9yiYVSsBaYjHSGx
PWd48o8o4J+ogMaX/6aMDrsLmBPmLfFokZid4RaosP7oQUG2dPhssI8p0WwcYiI+hqjrKo4DXeKw
upNxvJY5O8B6Bsh31cdVHWz5J970FgrJnHyb7EsXpQi24i49eGzN5mrwcpKzNU2UplK1DgJ5xz+l
z+E2dgeroPzp95t594z+u5Zn6/bijCpFGKh9BTGdrdltRGpbwXS6hSO5JGX2rkRZMApSyVbvczL9
o7cVczxfkvv7XBaW7Py6XcwFKWGvSXpIibaeA6CX19oEi569pF3uBKGvzsI5B3YhpxXkxo8GyJGP
ApRZs6ksoIa/ofLn+PuE7py6s4GLYmxE4VFCOXsgPMFoiqDTkTAU4EXpBU1/DBSp1hLrytHeuZ36
GJv56nepd6wASGWAaDADdAQFZrvF4s5BWHpIKlnZE0LPNLUjBN+MbeLWKurys5WUvWhOQY89MRCd
NraLTtztVqLnHlM2FLDNa2jHvVadfC0aINVJYQSQ9BS/CB3xrUigMARIuA4dDwghEgo4dp3l2+kj
ABZ/X4I7DtW1fDa+iy0uQVhbGxIqddv1ZAtmYst/hP1oiyR51ndfmvP3a0Hgrc6+Eji/hy0/VcC6
g0DvXRFID0Dtl24jEMNSdi0Cfz/IqyzN8dbOZLTtcJV5JBpYdcz1HCN+5CplwDZXJvcYPZT77jHS
THULbJ2OTI7xLtDYLD0qKYta504YHRgj2F4woCO0iXj6tewuLcvAb1qEFR87GO7bt5xqE4pGZcAf
7LtNCFgkBQGp0mwf0o/A0nEEERuSlpbgNouAYTD3BpjH4PrUZ9FNqfeGXG/gSBqerbRE3I30I6Xw
J8UHIzOlY+mGW4RV3SWteydCgggjni+YYAZgD+fpnc5QqqAvENRtkaHXVsbjNxpvPrEEFcwxFJ85
/KrfGKvirTfMpZfl3uEG1A6QFgEWBkLwuf6KylQXOAOLH/41nsBAoJJpq5pwNX1EZmAldei00e2l
6rrbvlwWk0FTMGKNzGefi1XbwQeuJIKcemeOlrwLTNGVzGwz2onJyrJ1M0DhKMkzEDiamWP+XVPd
Wui2v1OTfj2ImbUfaoVSyfzInCs4krhZH8bGM+tdiK5kY6eT8iv+3ookPhSmvvDUnid4/aRfy56f
trLSgfsK2ThwQAeU39+RXv3zqaz1A0xDoh7R3faeHvOnZj99qCGQ4algeX8XNM2t03E9iplqBeNK
BlYRjAIlYX9KcPYNpPhIn7fdC/ejr+RTEyNj97tM8Y6qQesu+uVx3WAnngsoLtSpFIZgT514hFHA
InIoQeDtNICK0w5PkUY+eRL8qE+vFeEMWlnAvTSRYEWVXIszqO7bTbRUvn2nLBGRYJx81KsJqLzU
ZupdbRQtDjw5hVPfA9CTDFvdtWIndtBzBFQVtH9yOA89mf4fae/VG7fSRIv+IgLM4ZVxclAaSS+E
JdnMOfPXn9W6+K5negj12T4w4L1hASp2qq6uWrVWZz5zHrMP5H4JYB4pUhwIKDvB/dx6PznqJzUT
VBx5ZZsMNhBsbm+O52g/n9vUrDj3l8hs3V5A9ZLsN0obSIouYCHnUilapVLAGWA2ZrdBFbeNTSgX
4aHbAZJ5BEseANTlSgIZXT2hzJxZQL9CVB3xILOP/D4gvP0Y8XYGkhkSn2mDj4HXBYIv7vFKCODp
2lPsYv35V+0BWFjQ8kXWgXHVLoQ3t7ape6/T80hIctjuX5M/08YWAqcy5VP39ql/zd6IR1q7Gnaq
ZsZnzSvIY5z5HL5/hd9+AuWFOnQflTVZi8IxHqXXHt0D0l7x0FxujQ63P4vnksUUcI9gRA4LiAno
tCFNjcze7Yx3ABANQV0gtdN6E2k1bPZwvcemcZLTyDK2MD7ANKD8gh2Oe56+3n0f9EF5oUEq8NB4
4UUG1+NO7Ez+8ZS8hk4QrxA7N6zLfGFP3Ril3KvIhVmuZzAKIi0vWAmmDpHQVfNWXrS9uBKPCmi4
wcCQbQWSsv3Zwy3cK6g3wJ/opN9JBBjrdno1Yx5LP9MzNF74XrWP1/omgFz4h3gKrPGcv0S2so7e
kkv0GHusPNLSjkaDF9TVUC4VAJanHsQjujaHpqxwcVr5E7i10YmjCHaXInXWxGiiJT2syS7wdBDY
pQ7c/CX3mLHUfQSLSx0lF2AbAQVGP+XtDPRtneYth4+onDR04lP2rO/4tQidoQ3pVBAgTfMPIeyt
TfouQ22i4BTYrHfaIygESYeX8iCjkz4Dqyeef5Z+1Da5xf/3pOGtYWq5wRAeGWNYI919Tk+9TSps
b8pWRIZWX2sO2p9c40V46fe+pdiMnbZwkDUePlxHvgwgUroRBa3KhIIEArj+M78pH1ViTnQrHR1A
E2tXL9rCPQU6WxS4gKS/XdMo6yfQi0xIRUJzDjVp7pfR2wAdIc/PHNeCz0CC/a8tav9wcxKDsBy2
gD7ODtle/wpdgiEXXfFoodqw5z94hsDewvuaJPX/2qQOjlBUkzgIsFk4Iao7BW7G0Ca0XNI+PLTm
Rmdmt1mjpHYsxwukQxBlQA337if/kgQoI01rIGFtAwyfgpVuujWrmLTQG3gzTlpouMh6RW1HjBO6
Qo2DkhnUKiz5Md/G9kk7N6B6/HmT3repKWAwIZ0XaPGHT6LfN00qz7FoRAUibMXlDh+jnf1qzBoV
7qoxvemzvjyQs5lvd8kRNB8vj9xTuCnfwWXq/fwl90uMLwGAFGx2QEyRgsrtFk760qjKOgX6eMW1
nn7mQU0svrWKqdoyOFx6L/lkBBj3bUQwiawJRk94O4HnvDXZGkMy6iNE6OdjuBvdfg2xCUt4L3by
J8iPWa6IhEo3rwrKGnVuQDDrYwfDWusipl4BduwJ23o7H9DOPCK6Y8zn3QYm5gyVRJKgSQM06HZw
Gh5QHZ9VhSUJIAhoQQA0m98YMBWiubt+M1u/8LBkVXzvH8wwi3QUrje81HG7UMvoK7Xo1+OA5NM6
Pur7J/VLXKPdb8MjAYYevMa2cKa4iLGP75Hd32YBSEI1jryY5dvRTnmghXXZY/ccUQHu7YDwUuhP
iGUST9sXu/pFXVVbY81iArmnBqAMU3tIKbkhL7MOe9V7H2F4Pua7AdvXlR4LM/ld7ip4KhTlWgQ2
sVlduI3TATL8awIgWFkz43Vyn9GbjGgz/G8eqE2mQi8o4FV8Tts4ykp7BNZzq4ILRXwsC7txRwcd
l6tqFx2TiwVVMcaeW7AO2mwU4FGCB3esTEXscagFagbVeUt91t+1HaFIbiz/ZEQmbggUkex5Iwom
t9ddNJIxbC/s9xvb1A6o4nqqugq2wSD+J3upd+lJ2gKNpmPYRmnNllSZ5TN/YZglv5aacHATqcCU
YOMhB0odM4hfIfVbwiy3VcF6I+y07bw1HO53Y09QFDD5LbPufD9SQHUIohSETIAcqNTVFApDNGp9
UZIqjtttokNxKJ6xtiukpRDKJmiv6lbaE2Og5K17O1BiFTzTAi8iJ0SHGH7YpkIK4UKrxEsLBbq3
fIvU9h59ajaUkL5+tnb/8EcC6toa5UaSdmxAglShjjKtMgeEXi+E70g79Jt6layNZ5B9Ob3Tok1O
8uqHyC6ZmWVyUu7GS9oZiFQ8Wryot78aF0UkZ22JRC+o2Em+R11X+3oVAOe4htlNPJrCW7xmLu/9
IcKzBFleLDCqv1Dkxodd5WD6FEWGHs7Mms4KOODP4DQpNmoMvF+2zi8ok25yb7KTtQ/oNst/3IOk
CHYcYSSaTpFuBlbo1nhe8hmfJhn08o5FhL6CcZ1406l6lV31UTV/lX+Q6HIKB+h2D31JrMLQd0WQ
mnSUIDF4sFBAB5iuiKZ82uSyhK3dbQhTwHRGyG4mMrSOgBzh1/5qsnMnftYv/x2Bh4FfWdYp1zUn
xhwExLJyzA7psXUBP3ROuTu25oy2CnKomo9+X1emwnqRLSw4HqQi0MNoWweIhVrwNOP6RoSqM7T8
ICCOEnj+S3I6JDeZ+SzijKjpRbijo3EFaD8wAZAvudpaSaSqaREKpSXvp03wMB0ihHjcOlhnsNax
HiX3rhHKDn+t0cGsVkCvKeT40kp3Iboeyl3oRnu8Nd3Amz3Fq5nv64WADhbBHIy+J5Rk0Yh+Oz6d
m7UBKpPk6Mz2dEjRrfxVO5PrX8J3zmWS75NfR0+nDioFDBJiEcCe3ZoL2jgVh7QroZbjCGj8xBs+
euZPik8e77uSxRFzn5dWgG8HchCXK0AhIm0P2tVNDska7FFXWoF21pEtyEltuWewPg1v6GuwxCeI
pe1Lz3eS2kw+sj8Jcw8trOr1R9zhrGp1zDoVfnEMkHuMHB6gslWOjicwasiiVR25pxF0Iq3NuBEW
9i6JK6CVyeskQU1dtGjBqdJkhl0N1bbVkKHN7F08IcY8CYfKji/8GnIEpKkF/Yrocssrs9oysXas
j6CivdAvciHusAKtK+wECMUBqSw6w5/MggSUuiZIAx9V5vyFd8/BR7N5YUwCufaoHXc9Cd9UwFcH
eJK0EopxsB/voPbjCQ8RWmrGk56YNer1yEzmSIJeRNd/iC/qhTeHlXjoLMN+lrzMzph7YeEAINJD
mhpwe4Di6UbDTM2bbMwmlLsfmpcGeiQQjtpVJw7F4JN8aJiP8oU7+cYe5aRxa+b6UMAet9LPk8Pv
o41U2OmlRGuVsI69eJOcFIuFn5UWAi7UwiB8ARo8MG7QMNZ5intF6oA8A/mXDOYWAXxXCLScT8FG
1sztzoEjbTTQiiDBo5vxJl4j0neyFaR01+N2cnIPkqzOo7irHnN0fv28JxYezvimv1+nUQejzGZN
zSp8nXquQ0fYioC89Bbk2At3cvOD7/D2n59NLkUJNyaJj7jahrJSqGUzwKT2+Bo58xp8tu+iFR53
gkVa/H0zC015F7kSqv4/m2aOljqBymzUTSXCdPdHe5pf++MHwjAP2iybU+aNVsLiOVt40GJ6oVJG
mLnQ43fXVCcQzKGcYKyBHT4BIh6HZvpncirniL77y2AHjwLyNGuoCUKGh5Gg/+4Apw482idR9sel
hvI77W01ww/CWu2QoHdSAEhAJuR84xx2vQjouOK+DqbgasfINA6c2XhdD6BxYb2FjgSOVt0ct4ID
huGDbg+FuWpfJyxK/zJ7vnkubX8fOgwHdZ9eB9ibqOToAunKRWrldmckcRABcoPvTV6QRprt+gP9
E3h8/e68BFyc63CnnAATcLqVevjvWVAYB8YddLGkGxTx461xKYm5OlOAc0cP1DsUNcePUbWV2sXV
n5vS6eedeJ/MhzV0/4Lgm9DCoER/a01T1TyMgx61oBqnXSPoTM3s314Lj/CmqF+Fp2noQQOrEreb
rY3yNa1YXfwLkaOqQXqGRI5A2tHUCHI/5mLQQ269fs2Q7gjxKos3/sOE5iCHMVoyd9RG1IEGAOkg
CK3A0UKFjlGaBF1U++hcsGSrfxxkUPKaEwTaXqJtu5bcDAml/MEA3T0KoydjbXhdjj431YSabwMA
0M+fs+QGrj+HbphRCz/Ja87IrHyneyqqKYGT7P0VcgvhVtpEj0wgyELYc2OQCi2DYarKIsb4I7D/
gi8OvWbndqXB1PjigxWj9L4YQ7yr0yiInf/OuEr59XnIfKlPYHGwWihammBK2MTuCZ26KJSIXmL/
bG/Jqd/Yoy7XsBsGPatgr7XbnbSbe8swE9Tc86Ns8b8KsL9CndE+YIlDpHWw1/7Btd98AHWg8rAu
1Kb4/oBm34gu9pjqfgabCy5VXzN5aFGDueu/jhrBpAFnRdwFnkU0BUcUd5CyTRBRTZZg1xeUTh4+
cJLRvI8HUQhvetqgZ+PUQWyOVYu89yBEBBBnSUNPkAGfRfkrwUDX6qC1NTax+E6YOyPn8y1Gf37k
gCvPBW2CmcNTPg9QHjv/d0UQWAelKlpXkPbHX1SKRda5UBGHrrYaXF8gHzqAngdmUXoM9r0lvUg4
y2jazZ5WCbPZ7/6lhtoX8kjogkIjFmnZuXWewaCOnFQ0tSXuQV0GVmF9nViX4rVYJy7Ldy0bIygS
0NChFZsGNI2S38lRi3nmkA+dV4ZFIoVsPTuoJ62YrunujUCGdmWN2sZhqgWzamBolaNugg1nhsfU
jiJTPb7J2zxmHNt7kCtljtpE6HipBAFFXbx5a7sEQgEKE1qKlh9kjKyfD8t9eYqypd6umirEACp2
sDVsOudj3CYe+gJeCXacc8cjMxt0d+dQ5qgdKsgdOKzI0NrXzpl+adseZE6Anckg9ggeW69+PjPP
5F0llbJJJVeRfdIHoYBN/ZytQpvUwiYr3EEwR8pAV9CConP0EF/xbu6xgqc7j09sy6A4JvUviHFQ
HnhAJ1kz1bAtfBpfyS/X34soOnbuiPT1plgzl/PuNUnZo3aqEnV8UpLllPccgEUDQhXCg1aBvx05
L0KP2VrpXrdy7+d9dBe2UHapLdsOk5FxFeyCc8zVY/PjQfH4/4v+g+XxkeAdXVJQaKD2TwrJo1Aw
eni4jeh1v7M9WEGAZstAcFQ7/a9o/SvcdFt0Sf08vPvg5Ht8f+1Se8jIJSmWY7SqEO4Jlagy+rv6
o3YEgIby1Hw+s/rSpUWfg1qAoIKyCtuHWsl+BoY1j+DLSXRm7BrnKKwn6/jw6kM1gPTVaAdxvY+e
f6vm9AYGBDNwvXAbgX3TeHpm5lKJG7iJFTF+SC0TPBGQRQotSskVsVAkuVyDhhyNrtFqRlwqm8oZ
rdzFgBJgteNBVDOfOp7loJZOL7pb0CcGZgAkAqmdFcooATUTX6Oc3eur8oSo0HLUI4oUPCNaWRzj
lSXy86sncMRDEyMbYalyeqit462VG4zR3EdkZB4REgFYTwjfvpGCVzYSPZMbX1Ph/z5HaGDiieFp
AHeoa30HZs8Z5Y/QPAxmAcYHbS0yQuxl6wgQFPgkdGfT6VtoXWVVN2IVp42Y2b1klXjAWYKHHfww
eODVUMyQc2DeCQnbuYHWYpvZm3VfCCJzAOg1AJgiGsVojqMuj0IhKdDEq+6bX/pDkAH4HiHDMX1q
Lpq3f0mzKb3XTvDEA6tWfkau0TOWYenWgwImtNHJpiI6n7dLXYoB8pJd1FgZ8vNueURjr6vs+a8W
FagS9Emi8Q93+o1FanNp4tQZTQ6L369+UIwOJwNY0BY0bDWr+nDfFEYUfq+GR73ssnJUQbwQQoXd
U8+h3TmxzaUgG3+cPO2L4RkXzifYsgRgeZHJxoxSN9ycNSlfQ60RNxzGA3GVzMReHtFip+7nN4ax
BaeIpyrgwzCFMh4N7xgjtSoDcB7jsWQceWcGXSAYCyHI8ys2Yw9Hl2GPuHXK7d3Yo66bxJfzWRIz
QHYAjD7LHmEWd9GjgPSU3Rlm60hncvGUZrGL/ihPDOvExf9knbp0xmCo1DmH9c4qyAPi8NG7PIrv
us0/Fl+1Ff5mGFy4xZERBeMN+KYAOKBVGUROrGZOLKCMvQfwe9ionuIcT0fUA8oVRM681NygFbhD
KuIfGhmJDPGVbeqAzHWtia0B28W5N1EPsPxj4vXOn04zWSXRpVW9NkWtKkTuxXQIywbM6fkuPLYr
bs+dWUXfJTeHAUFYlkeGES2/lJVWa0WAnStiZQaTTQtaGdTywfSyrldvoVu8GnvxKXyYtjGCmeQj
mRib957H7HtG/34A5QXqbO5GgycfAEzsdFaBTdK9ESJP/BfAV2bthC6g78CnChtQ4roatIVCbzwa
5gsI+x3G1iKjpfcyEswaSgogEUCa7dbjJnVUzRFfA7yC4AV+Fxm17hDC8QaEy0BeRXYHMkHeY631
0ksRNIJ/DVOHKOcgftWMMIzul3nN43LnAZsiHFY4wFH5D+oWZNr/GqQZWPqgiSH4DoPvwaapzN+5
KWLdZ+AoJ5tHvgPMTYy5XXLB1xaJH7kKKpSxyjpFgMV4x1vdb/8p3XLvoNk5SKx65T0oixocdUpT
Ff2XSktm0w3XQP1ucjvzDGChMLgErdWQ0liJF/nh5xF+P+fvdw86psCHh1opXcpXUCdsVQ1b2XhU
N9pWuoANAg3mJ/QgYm55t7Qu2MpWinicX/G28MYqEy5GDNi6SG8gXwqUDnXNhcaY8p2OgasekgBW
/BUCV32ITpydOug+XbNgnIt3+LVBalG7WAfvPSojpA0TadnBvLyJZvM4rQqQvf/L9F4NjgqHmgoh
a+3DVuHwvqOiLy4xeRSiQbt5IXxNpPhz8k+f5UPgtHipJ6hL8/+9FAjAKqJCAK4gogGsIXVSRz8U
oIEzIzr1fC/7M7vt9mNGfKo5wJU/BqfSkwOEFT+P/b4jD1YVhSwpmD+BoKDTVrk2+0Ii1UCMFqC0
cbL94I3Y0IqZQ4ANnfs8ct44syzCj3tgDDEMVhUUgcDXe4f5kqpkbPocTwFNtMZttREeOCty1DVI
POdzt+43GQQNxjfhiyV6tXSIgSLVDfBq8jxKYCTKuvIXY10Q+pOJBOCjG0NrLlilOMZya/kr+RGQ
pE0oI5zqmK9oso+oYwwwtAF+FQBKMd/UPpPxvoqmWcAr2tZAX2kfGy/SHFOUnHLvOzrcMiFGZobD
C3EUkNDIiILGFrlJ+tGlq2Or+ynMSo8g70td7VUybP+xcWdrWiNyc5vJZuyqhesOCg5gLYQwKNF8
p/xkMQt8YnAISHmveSC8POgoxs2bm/LK36GUa/M2v8ULj+EoF3czIlbgycAqB/gR5TWmGVX9rB1J
/md+Bc5d+oiRyTtEm/airttz+aAGpvCbCZtZCBzR3gTMpCYqpBOFut2hyDtoU6khi7g3DgNY9S/J
qlxF+3qTPgtWA1WvdXDyHf+30a2SD6ZzvgMt4Chdm6c8h9SEDW8Q871bHNB7A27G/AOXIICMzSos
WIEV8fW321iCHgjCOrygCfsYFVhNgzCPWS81eEZziMtF/N0guJIO4sZwEecVXiPhUoqBE95oa6Rk
GguJGZYD+S683n0GYEoGYKo8cuDUpKs9r7dcgl/Oo3u1spBDcCWvx6eAq2jVAZIVgsw98XI4bA4q
GsqaBxesvP+HPQecPXCyhI4M30KLd8vT7A/8qDdW8FJ/qo6A7oqj6qHs8ltz8lUMHm5hMzHomhfu
41uj1JJHigFKbGK0/ZzQJKiZ86reRbixGhesvIdpxTjQ967rxh5N1tiVIhEKhL2Xcq1Dbj07c6aA
BOfuYqBg2O6F/flni/dH6tYg5aSnrIBeaQqD2qN0adEyAeLjp5wtE3IfPN7aoQKbkZ/buJtgJ17X
gAHvevRLuCBdeMIucor15KJapTv59+vPj1xWZnHhlXJrn/JYgRr4ckMWcnB8ZOXlQ+vGb5kDj7Ud
IWdFwg0Nu5hfR+vDn/EkHkUIp0UfPpaYlXNdyI/dfgt1PxV8Hkt+i28JXjoHmWVwcKMjCtppIF2N
P5rX8oXz4sNjuB+s2GNxfywEBLfWqTvDUCZFSchKTBvV8T09NQ0gjQR0U5K2eP0zeePO+oqZmSIb
iXIjaBdFMIB3PxKSBuXNuGycOLGFG1Hfc7sFzcaxvgiH0snWxVeFuJ5Vnr131mCzRZwl4J5CkZIO
8yZDrDglM0iwOb5q0FHKnG2LoFq2ZtBUEvoJ3wUXwjPcqTkVZr3JGWnQpYm++gLUEG/jH2OopDGZ
8QXcCiDzytlnTvuBrgYvBeV68ek/NafhUr8zG2kW7g3YRVFaAjIZSVjKYSua3NU5hwVGbfYdGmnQ
GnqHzmawfqzAv7rKEot5M97HIWSy/5qk3KQUzPOQ+Bgqb/VrYRV0tnrqWyDtBYt7U0E5EG/EA3fi
V0w+X7Jb6W0FKhv8IS2p6NC9nWRRKadQan1kH7xxJz4DRxjbYI9Z4TrykFwGEcFj7Q3bl//sNTHe
v1apEzzr/TjFAdegKzUPzX4b/0H/L5pFTOHrZ0MLeQUys38tUac1z9UmiWSMLwMs99C+5shhc06B
pjuIxLYek2eU+MGf5pNayVr3S03oYQ/ycgcFz7PKee2hCLD2H3n3V7NiKpksXAw3A6T8gqyOUd9r
MCh9gikg28+8JQ5m99o8BTNTXG+h5g3eQzy/0KeAMPKuoA/8ISrRFRZuSu32tfHEN4QPe/2oAGXF
WLmlnamhRxKBKsEq0LUs6JpVxpwFLVgHgwfpsbcBKm938SvUdh9k2emgHtj+ArUSK4Rg2aV2TJSr
UhIksCt8Jk74ktsRNJdFkHprgLRZ4kF+R9KV90ib/L+MGGh2MIAQVjqDeuOGqtjpU6rhjt2UO+Gr
gTQmXBD/DHhZ8HvH7edfKRigJRbXx1KQBpwjlhXdg6iz0CjbPK4GHiTX2ELH0Q2tCnC6A3+ClNJn
5RrrbsWUsF2o02IbAT+HBm3oW4O89dbrcKnSy0MFjdPul945Ve+MG/BmSl66iUBZjloWCHDArS29
MWZ4ybVf26XWVsjrWFBrYnczeNqRe8D1ti86q923Tmu1bywB0IU3PAZK+EQA1QYuk8ZpS7UwaHwX
tZbxOcmmcQkfhYdsnxCJvtEawBfKoYzFbwub10zGWBdCYcLGj2YMcMqgG5WaYz4Om6GuYLrRwN7D
b/wcMLbZmU7gJVvpj+leKs3syHxmLMUNICUDKB1pdbRNUP5IKvIqUWZMcQuqTuSRTf8xWL+Fe4Mt
QkN8Ke1rr0zJVIAQD7oR+DNGWAKlgoTfQflIfhf76Qiu9MmVXeWUuPx78BayUVSLG+nvKO/WdRqk
oiOjJG1SyHJCVEI75Ku3Z98qtuy1XPRJV+aoV4bQz20KRUJMKrqjBEi5WdEeMkqW9EBUprVdus/+
gXKf6M8ji4sSONodkaW4PaRiPQJTLMYtSvqgqIYw8koxR3vcDgKISfGKV9476IeAYPk8nhh7dyke
ujZNvTbK0UhziFq0iEqUT9HJC2ShEiI9fkR3nnGG1LsXAEXmOznTGS5c4PC+RMIDyS8kEKhjI4jh
II4CTE8bhAz+XnAbEC3gpjuh/K5s5FV6jr2fh/sNWKY2MmyicwpytcBt0Jg8QxgToY9gs30iReAC
PcslIr8AIpeIPx3SQjI6mYsqyEY94Ae70By20ond5kEO508fQu2zKgEEa0jxIcoxtV6SbRqamWqJ
ra1DrwZIzdUv6NVWJveUP0vrkMU8tuCxbqaBWvVirBNjKMg0uBDmBdHBazNa/Sq2jQfhoXVCU0PK
2fp57u9x8zrgiQAXAO0AonTQed/u8kgvE0hopdhqm3y3x33bn+IThDSesMdB/WWCjd/tvjj7HOO5
9w+2BZwxiBiBmF5XqOtoUHNejKestaoaUu7JCm0EfyIIQ2a7epWvct06iY86ybaCBW81Pfxs/bvk
Ty82qZJ8B3Los6U8daZNQTCFLd5XuRla/EbdqDjq6gQBXUIonayV/eAe4s3bCSpx4CF+hAC5nW4V
r3JzcC2CWZxJErQAzAU+4e830S695Ie6ltQGhavjK+cEGwncocU5vaC1DnwN8QXstc454U3lVG0D
G3B7dLz9PC1Lsck33yKRb0MjPX0Yk7rMpcyAdhk4oOSNBHLkkLCt9cizgCnoJJkiYr+fbS5lNG5s
UuduSv2+VnXY/AhACbwbL/xpOvGvlf0GGhTAIOFx7XAjbzHrKyaT6MLlcmOcOgGDIcWGkfckoUH6
XArHn6zE4yDYNEBWRTAjcPjqzIzS4sEjvJb/m2fqtAdgsfDLBGa51QztNMUsNkmCim/zuaue5COU
0mx1ryEDLzKrzYsO99o25eTbCRHvJGG+paPgzqikI/D9eFCB+FRtYcOf+KNhSZ4Mpojk8giRVvMf
6Drgd64/gTr7fd7Wg+rjE8S9JGCLtc7DbI4uZ30fvdzNXktP20igjfh5ry3PO8SpIHypQqabfvGP
vTw1QY95B30btlYDv9qZ/asEbhQNeZ1yG0OkAC9/EIr61r9dMRDGQgkCpgli8NbfCnk6xBE/fmdX
BLtaTXB9H5j17Wf+Upq/UYF4mkwQzVvpi86sXS7db9AEQ9MBBJsMAJRujat9XSfVDOMS4RYyTJRt
j9kv6AVYyhm3ew1eo94q3mqodxPR9DVj6pcuuGvz1JYfqijK1JGMHRQkn+Nrso/RNVxaAVQSIFyU
/CIi9dnx62ezi05VgyAE4QUhYEYqJ6FF0gACfxRCanCsn3tkKrVjDlrRcp2sBtD8SCiRKwk8HLqo
0VQTO+AICZ9lJknJvaMBswGYZKGaIIFAk67hdk0hAlmJUqoIj/bq8o8jhKsK7DjVNhJAvIfXwOo+
QIP28/i/L7Lbi+7WLuVdhSZK9EnF6mrmk75Jd/OpceZj757BJYV/6yCL0eGfNZDgm0+Kg5jj0ngc
oI6KUzvtKn4RLCDtcQcWuwLndLgwSTfIF/z0hdS+1Iui7kqJfOEx9MIn8PFBrk8H3xW+YFsCEggu
hI1uig8QMwlBTNezbr3vKhT9BUjpINCHkAkh6bs9GXIydeUgAvioHY/qG4D3Xm2DYsOsgYay2m2p
mCixrwvrE0Go+Qc6cryb2Jybwj+x4IML+1VG4e7vt1D7NQ0CgCIFfAvqz0jrA8Lx+92ANIH/BTcJ
34ToF/9VzZoQbyprjp2gWIB133wC3e5dqH0Vpwo+AYXhDJ1AIkTZ1fVHbWcfiil9TaBEKS8+RzqH
UIcHHwpgLcOb9PCJPmy3WKfWYCc2q+H4+4D8sEgGtZHlGQcr4fFV4j56QGfzO8jJko1vf+Zm5InH
AkXMy4B69eTiycs6RgtByu2cUJs0C5vC6Mmy6N5Hhz24Ch9RQ57PQE69zegsjc9I2Wg77egfNLJI
LFbme+cNZIAEoj3U6zWkNqgtOgtG0lVDCKowbie3ky1NySv6gZ5jLn0XfEx8ivaUllkOuE+wwixe
ZoRSg7guKkxWko6vShXI2bJe+ZKZCF4PyVuQeomWOgNwAm8K5M/PLuv+ooBNUqLnUayFq6RKEHI3
cblIkMGG9KCIdp1N8NKM22jRBmHPQBoXf3hqOcesmo2ixLhSNdhWoif25aosf/88kAV8FEZyZYW6
8uJWr9N2gJWIEKtO6EMokofKH4+NrFuCX/dIzNe2TOQha+UJfXks0MN9KuH2A8g0XKFo/BIp5iLD
rm2T6VVFQ884R5+cVK74rjLrtmCs3NIddz1eapMqmdAPvY/x5qHX9i/ReGmjl56ZV7xPfZFREekp
A/2LqAtSo8rCTCi6BO+kLvmaef0rEycHlM2m1AS7Xv7s8aKMOmCUOinayCLA3hlI0/OqgR6BGsbg
vfsqdWEfoTtObnOGIinj43QqL5drahsFPqZ8mM0q2s66B1o0Q0HtmocCNgvsuLyPgVaFR9AgPknt
Y9FoGz8gU5Hrk1nm6CXlirWc5wwow6L3QdT6PzPURh5lYQBUCmbi/tKWx25G8Cy7eqpbE1oZZ0uL
G+fns8MaGLVzp1bwq7CHRT6brVaHzpU+CVbRjhVjz7IMUXs2CNVSFhoyg9pzohwAaDfLmAXvWpw/
VI3wrBNINpHasbKWlJHQACXvg1G7SS5DfAim2G78X3PkKahgNyqLRHrxLKKLR4dsAXitaFKitOw6
1Sc4+Uhx9Ur3hgYq8/upE9x/WCgdZRu0gYHXWKMWKmkncS4S2FGayZrldTgLTsclzs9WFh3ZlRVq
lTJdrrUYfRygRC93eTOlbtByb1oLPJ4oduciiFn5KZZF6hYqJF/sxzIH5KDz3aJ7qxRg4HkEPF2w
EeNk/fP4Fr3G1fioqA8907HaVbDWV2tOeI7rjTKE57ke7AIqr5IeeT/bY42O2pB5NvdxVMNe2oxu
pkmnUm1MWU+dqI0PYyGmjFO2vBv//11Ce0W9FVNNi7BLegEIzvGpbv5U2tfIPfw8rOUb9+880sQl
wFBGcZnDTmuI700C0pQ6zrkt1MB3YpahaWMcVScH+6rFlxkgFWL/h2tLFqkBa7Ti7QXVRPBVAhlt
zbmibpdAz3YpZAQ0Vj5jcRnRLIdzB2QwOJpuDRmimonGhGUMy31WuWNyFkrkbetL6K9+ntnFDXpl
iboBBk4z8nmEJUN8aXnMo5sji5DXZpfoJmgq/mW/kJ5SwnGCdk7Kq8jckLZRT9axgqVIsDMIG7az
uFfTgVF5XlysK1OUa4nrpORLkAJYwC486uLwFiuTlQ/qulYMxqgW75orU5RPaWIuh1AYJlEOUMcx
VDTNdx+yzlQjuy9DIkC6skN5k1iGvO5381AOiqjZzvFSEcPSzrE3qvSphVxOe5p1S2ntnzcJayop
r5Jo4dgVNaaykmSzFY3CTGtQ4UKvZcgVlktZwBGTUaL5mLRZk/+93fxVVpQQ5oQ1JR5/p6gZ8WJw
1Mdg3WbRq59n6CVvuj8x9JISAz1UOnRE4saOK9+GKO9FRirm59ETe/QD9ep7aHKYntPycujQspUj
hSQAV63LoOIKVUcpXE61U8MBe9U/zDgIBxXQAQLmK0vUjuKKVJHGvIZNHj3OEM525GKy5xJU2qLM
SNQv4F9k/toYta3SniuAXUKHS1ZtpX7Lq5Yc7YbMLrRn0NOkKPBHrChmIWF7a5NaZLzTWkjckwYx
YZNHx6zFRJZ2Gz8mkql2tlzsA36VxA5qV367n/SVMGzC9kGLnFrdRgErD7B0gq+mgC7RcNwkhVKK
z2mU4H1Imi9VTLxy9BnVQOJN6a2EFBD4PKDRCIYWyv0JZVBIUQEzsdZ5o5q/Cfp8/nm3Ll0d1yYo
t2cEEhLwwAtbctyYjbxtcPnP3ElIXnz+1/+bKWqTqkara62Ag1E3ghlm54ar3FLbKlxuNQVj5pYX
6O/MUXu0bUI/SyHwbcERWTw4CDggNGXGc2jZCJHogfgyWgqoASWjoUcNh1OXNOiWjEMrC/xtKeWM
JVq6c1VQBP3PDDWWOkoLv5pJPTDfj/WTyjWvTX4o0tZVIbgcgtyHcT8thk/XFqnTNktyzsctLHb5
aIXFyviNwUmHqTQ3EWfNk9X1ufsPmwMdGUBg/n/N2bdevEUc2nak95EPAHBDzy6nDU7aHgzhqZVY
ZPiL5+rKGPn5VT6kTIM8QGITj6JScsYhwm7kLPD/W37p9oFgCr0jCy+Fca5qpEheOnDYs95Ly3N8
9Q3U2Q7yOR2NGgNWVdPw30f5IUxwITsyhxusdPyhNnX52GhvP88z0y514EtNC7Whgd16TkwoCfL9
uQCFnOiWUPni0swsVRR6ZVtAZPCz6cXjcjVi6rjkWc/F+QTLZeekPDQA1NHrWS+a5aUlukkInKBL
TmKiq6XlhpkvuICUFGfeblqo+Uht9/rzQBbAgriNIBfxPyNUYD8YdasZI1ADgnGETHArXgzj/5B2
Xb1169zyFwmQKFGUXlV2ce+O8yLETqLeu379NzLuOdZmeDeBnCcbMOARycXFNmtm3yhXuXEzxLC2
ebXJvu1urPKjk8lyCJPBBprb6it1aigDrntcHXSNnqrOEj8pEWhsjeqasAJUGJVkA9F+BlcH4IGD
Hsn+oEjQqkjUcFkpEtXTPFx3tsPiXVCBkKHDmLg7WKUv6V7RbfMGkV9dB4tk7VwAcWD7jvhmeTen
ixMM8PuLOkfHaaOtHDWT8cCF8QmFX5Db19Jd/rChazbe4ylgbfWliBs/VsF8CYeDpHXCCN3AcBNw
6ux0NEu8PVvKR9c7NbtCCnesoHYV6G9D37thj5C6UxOfRN/DenJoySSr4wrxx75i8wncTJz0KMuS
aH3+rnNPjeguNR5mY7presnSJe5SGx6tBoTd/7jwShoLFmoT3vRK5aqd7tPgugiP5/tT3J3/QvCy
1GFf1GXfA6Iu8GbOKm/M/uZuEG4m/7SCL5PPtQB2wWsrKCoUm7T0wvkykipaCKMeDgdQmYE4umVw
M1sNtSxWLKBkafSG3/daYx0aVvlJsFwXVN+P5n0BEx2cJUrJgihMKhtobj2EqWy+xANOQpn2Uk2R
Y2eDM8b9sQ/e9PF7Wy+SOSBMKRu8NWw2SbqONJqMw9qh9rLXl2lPRtWvSuLk9nAb1uZ+fZeIM807
HyqyZnIzL5+GSVdXWGIrL0rwPmR15HT6vCv179qQ+yOpJJcKwsMp7FAgS4s3Jrwqc4PaR0Zudwt6
NibwBSbTs7ZU17FW7S0LVC7tOdbmwxTiM9gMgYcAnsqOrbyiINexWrhTm+PufBcIZwscFlSwD+CQ
w1dQGVM89wm1UEJeT/uM9A9TJHtTW5PHH8nlXwgo1J4O7lDhjL9EgAC/ZKQ3OA8m6d4ydvr0N1ls
A8Qv9T1luT2BhBuYgRsHcDHqIqdKl0MRye6dhXlsA8Ut+MTKylhdh3HoDoN5b42vnSZbZ8Xn6g0I
FyuF2S3q3KE9LA9xQao7I5hHKcoBgs5NCr9jPllvFFrZc50UmJv+RQBV/0hba5JVeAAGobOgyt04
DOA/NZMzmwe9vqnZ3ywNm9ZyOcAaytRKFIAWxGOK4QThnrWDZO8iHLdPu0dcioImz4HoRZZP1jpu
RWodphiyDLPpM013z88qYchvYLjEUhNzthITMLCGcPrqvSkhu7dKNCS7IJgkYMLFewPGLd4we2dl
MwOsngtnzm4qKMDN4Y+2XCTpUga0ptNNljZDrcGxE0BxcZeMe6jqOQwvfbHkpVQ2RutisYGhFRaA
NEEgqKj6ycP8MVLnXV63j+fHSAwDyU7Ig+OBlKe0Qj85ylEVDXlLHbYF+oyngceJaH8VcF8oXKIo
0qoJ8S4BCcCOHjQ7eprreJ8UtuTmQbiSQdrwn8ZwqaKPWRb2lo0ci6uUJdobQeHT+NDhhF6H3iK7
EJD1HZcgrCYYjb4EXFjeRARSfAMsd2XUFlmbuLmK+6/INid0XY7LXq8B9QNUvCX/EWcWxAbVFPdT
dT7qvp4t/dP52BAfirFUoaoPhoSQFDmNQaNXom4cA6h9dD6FK17vdxE4TuVNVV7YnQf76R5kgnCS
tXntuD/Wyi/cT7rRJvaLcKnnIUWbFw3VzKAqBJNsByLcVm4guFVyHpQuyzRAwNDYU9CKih1MJFqS
uOmUujPovrBWD2UOVrKWcROBFTBzygaEDFXYcar6l6XJ9udHTRiVm5Zxk4Cacd+qLQbNLq+bvAC7
5okhOs+DCLeqGxAu9CFnYSnzjHbgVt8xlGOLLNgQ3WkxYOYEG/SLRTmch5R1HTcRslHNi54AsggC
XKpnF/B9+X4eQpjaN63iFixTD/AMayHn1qD5Fs11EZT73ryO4dvxN0A6ZMaJTnVUV55OrMSMxsDQ
FYi8sPFOy5PQJQWKGyf4RFjG63ks4SoMHZl/sLihauo260wb8ZDTS1wbTFrj6Z2no6wDejrnocRR
8QXFDVGbgQZTVIDS9P5KD2c3MR6mHAIMah++D012RDW7P1YBkXSnOOS/cLlxM9QUvrApupMgx/cQ
6DPD53AaJS88wky86Uhuh6GjAinQ19ZZhtdlD5URg7UGU0e6qxrbD6Pd+c4UB+NXo9bP2STBpR96
W8vRqCz0B7yQDdVeb78bpow6KsPhkryWjYNVq2gWAdNmWs9+dYxXufSxLxNZ1l2z6p+J/Z82QQH0
tE2FpeRBbAHLjp7j8QgxTj2FZmHvLiOc89LHxf49qU+l0Ulyh0AwAleT/44dym1PgSfFzMwlB3Dc
Qnsz+d0GdrizJtXpsCGpU2WfV4/DMDv2AFcWHDmrIdiRAY6KOjwVBvYwGfXdnKuyJ+/zIQU13dPP
KjpmtEOGMe6S5264pNZ9V0YXSfZimt/TxpRME/H0hG6YBqM5uM9yWUfX5gpmvljzmkyFcKI7lChf
11s4RB2n4scM8pUdSTKCMLgYKtiYhhscHDVOGzilASFxg6SNm0uHRX7bvbX6r9qUnHnFV88bnPU7
NpNF6eckaQM0jdXHqjjmMSSrPrLmkA/3s7bXCNban03/XGf3sxF45yeqcBA32FxeMKyadOa6puv1
ITPBRYfNDh71e2vXh57aj/+xS7m8AJMnLdE6wIX5rzq+MSq3hhc0lTRKuNpuGsVlhdZOzKzSgTKk
y5HS/qfWE8lu/Xxs4CX3dMwyNbGrIgZEXKOEDXlNwSWvcpfVu/PjI1wdoF0AzWoVnh6Ei0HLHkiX
5CHePqbyWjH0azNXX8yGPZyHEe+WNzhcDHZRlfaBjhyjj694HdR0P4HblgYhwtBXG0+BvVLgRL0q
mdXi2N/gcvFHZqVt+wW4DVhqzVBfBIvu4PDoBQWcCFOoxNo/2iL6qBJIMdUom+jbK8bAtz7ffuFw
bj6Di0s9WAp97NZclvUXlVFdtuDJ5RMKeZRFAiXc0myguODMbVqNOH3BqyD/SRE4TYLDXbVrx1fI
NR7+U7N4xfW0TYNCX8+UYbMLo9gFlj27qiHZegqTCDyyTFgWo/zP4gbRMCYzYSOCtJ73RvsL5Keq
zL1Y9Wj33KitZHYLV4INGjdWds/Sjk0YK3X8Tppnc7gk9ssYRKD5XhbVbu56yRyUAXIjlraBYpTl
2rwicUJ4QynXWkOcprzJdZ+avi67DhLmr68W8lU6NIpANiYok8CTgjPjpmFJuqfzkSFm32wwuE1F
0IJBVUxolJqp93Y8omgwKwenzAmkH7Lpph6TW7VrPxp9BAncWJ7bYDkq65NWE9/GjRa5TZMlfpnp
gVsMeO2CS3fuJHagSJYMcQb8N7j44qAAiq00qvGhibpcKHjFyCrjJqxhqXS+R2Q43AYDqi5JlTCE
Fe4UD3pQ+jVrHRhCSGDEc4Wtt6R4foV8IrdwmEYJ3hqaw8znwVycNvf6DpoXkFqb7lVT6mIu3LVC
AQCaD1ACgGbkKV44silIDcRSlroZm52yv8rxyDtFTxOE5IqDDRKygnKRQlZ6JwziDfD6982uJoxt
JSvXUrOZ1XtlGvejrARGmLQ3CNzamEU5xcKOrpwgVlcsu8oMvJQdSkOmOSNM2Z9FpuhAC4fe06aw
JLGnckRoFNEDrf0YjAoVeyTDjwfZQiSMwg0U12vBRAa1KFao+h6lGY7Zqk4eJpKMJkPhei4PI2gE
rGdOJb6y8fIfg85ZyIq9hGkT7GUolUIF/g+ibzSCDIayHTAqNFydx1dz4paQbdbbWzvzkxQ6qbpk
HRLIEhmQIkU922pxArVdbnJV2ZDmKQNkVzjpNX2Y78yn9obcBTsI3n6Deg62GMfwN7YY53OHaFJv
cPl1ljRpkWifVyLL0YJgNJixyR0JL3vNm5P781jCasktGJe5IeSVDtiWrTWctgML+xB2QFAvdMy7
/CLfV5f24sCoN3uud6GXwr84gLDK+U8QzYftF5DT+YAnTT02DYTPMu365HKecUfyZDWeqf04DyR8
xtoicTMPQo0FGUMgkeQSKbmfe09XLykFdUQ/NOauhoxLLbu8+NOhFeviFpWbhJY1hGRQ0MOtU14v
2HQ+qokzhQ6u4qPX7jl4uOzWivbY+xH4oeytVZcFEzc5yZLG6gCVK7glRrvgybxLXluP+TEkKud9
iAG9TzzLM9zmSB9qT/mOkuHjHuqgiO7KbQ9YxKEYDj3Vg/7W7NR75TKW7dpFqZ2hghPSPnBHN3jJ
3cyclzTJUQzIppsgntxZumyJEhSDy9Za/0A1OC+dRlhT5F2mzlg8isChM0hs+T6QViIIDx9bFG6c
G1RCo/YYKCh0VSGyzrJreL0a0U+9x8t+puxsza/V50Xdj/aOzqovie51nvA3Slt8bqSzQOnUnAE/
08EBbcO9CgIYzcrqQBIVVOz0Ihq6vVGlboVTppKMRzCN/uZ5a/sR6yq7WacNvHSCH4mP0Mr7UYGQ
M1iKeSF7eBQeMLcw/BmhyxU9TxHVOJI31q5tr5bxxVRMlDd/a5NntTzQ+lgvD+e7WLRF2KJyZwWl
mkArX6tkjVq5SBd2OWa/FS17bWfl53kkWcRyS08zqGVRWGgfm++o9jwPj13w+z9B8MeCpM/6goVo
DEkXl8TEDfRlt2SFdx5GNlS8XuNi2RHtx7XTjJ2CEzm2O711bMjtQP1R+5lol6XmqWZ+PI8r6UF+
ox9G06CpEWBD+q3Bu9mg3VPyeh5DnFv/zSv8bphaSVvlFUYpHsFZHWpcdyjfLGu8bCh5T6zH1ooP
5xHFufILkcsxs502mREAsamvAxUbbQiFyHZaQgyQG6HHCAn0PxhJRWu1qOJdA6OPbkp7xPWIbZT9
x/mWCPtO+3QTAs+L8n2nggE0ZquUBqlNb1acWb0Ostkjiu7V5m2I17r/hsf1XB4uc5qsJfZp/dAY
t0G6S+erxHrLg/vJbCQ7OGHwbRrHpWKmxkmqrmoI87CAf39s0taJUgknT5iNNiBcqk3DYcSTN0CC
sfZR9e2qsY3zt3ULoock7GSDxaVbMywSkqqAKsHyt0FZ8bvlfZ4edXKpdJK3JWHfkVXnjUFi5Y+r
eda1c5UF2C7B0J7O44UG9ZBapk8u3vZuULhwKAxSKaBRgmN7Hd02h+WA16tjfl1BpiNx8HALjzJP
Pxaucp3v1NyBzahPJOMnMALCxnDzDVyUdL2hGE2KKTB83OrYd7+A0/fz2xOhELWpvcGlewZr+vkV
dvSufrFQKP4Zkm8Q0g+338AFEe5Gp7wN0Q899Ky8fHTpw3TZ7qEn+F5/RPe6n1aQvqo1//xsFG+K
N23nIioryGy2NXAhmWkpsPGeLrsD+Rn8hGYK3pbUHXHqd7yS3kLUXGf+X6gIn/b9GvGbfUpgGGlq
x8Cnj9d2jo14cDWCT50AeXash/4yeCA3weKE7+cbLpy0m3ZzC3tithU1V+vEBHJpuKWBtYnit7JH
IAnK50Fo0zqWouwBHG4sTM17ElzSzE2TwVlqyQl5/dg/dpxfjflc+jcwhLYBVPHWTgxzN4vYLx0n
GVuLHFX/vUQqDlcq7m1llFlhMtqgrvvgDSpcDJtomIHaVz+VwPCy9BDAb3S2nkzcG8bt7vyICYWW
NlPkc9+/wQur3Fb69f50dmuXMZyO2Tf8QJ0su6EtfBPf1PfOVR+Uq2LfPRuJm90rV/P+/FdIsuKn
HuPmIzrI5CFjIW5qDXNl1Hal4cKK6W/WrU3XchmphPD1EK1xUzeFE5i1S2HXkcq2hLIB5HJO1hQr
TQEoavLRan7be3X0QVN/TmsnkRqQi64st8PHZRqqTE3O1iyrDK0zMxQz36nMi4fe61svwsUbrXas
e0EJqCTHyYaMSzGkr1V4Q6CZXb/HhcOU/QKVWjJgsq7k0gmo6SVscIFhE2dcvo35MV/2Frh+MKDc
LabkpkYy33kyGp2buB/WgcstX+n9GM5PBaZgclzI4M725aRIol62TH/+fRP2lYWYjxsMXnYEfZtc
wOK2uuoubT9z4ut2lzit7j7Mu+dsP1yMDoVt8/lpJ9wLf02Iz9ywwUf1QYC3TLRYSTs/ZAxXgZL0
sobfnzmUEhvi/RAe5IV5hl6hukGwtbLKlz46Mvuyq1+izGe6pCkyIG7HQyelLvNVc6mad3UEOaQL
lG5mo9f/FY0Gggz/NonLIuYw5tGEamFXLT9QbI6daYa31lJWwSseG4vhhRC6xCg8O10H5kRXtcxc
tYZAcc2tFGSk4/nRF8+uLwRuBs9qRBbLRPQtWuLMcY3VpXQDZlwNpeJkIfXakUmW1M/b/z/j4QuT
m9HW+lxXr+p1cVG/poThiJcV8Pm0s/zA2srAAhvmhEJrNZ3f4t7IUVuMMnszYwpExmNFfyf90n70
EwqqGsOartRxqr4bXZQ9oLrSgJgV5IccMAHiQ760YK5WKCWr+876DVph8NLP6vwO70rYbdUTpF1T
XbHduQMfITXD8BB2LNjlHdWxa6vs9JoN4XDN5jk8ohYOophdd912MV3NbozJq209/hisGS5TqU0P
C2uNX5FaJ/DeSHPcDSnUT/TpUa1Yvk9r+qhPin0wSgI9RyW+K+1YkQyo+DICAfN/McPLy8zBwkAN
QO9C8EIB2X9anDzpscx9q2GNqFwt5TPezuxBJqAtXgu+cLlb9mKONAIS2XoDuUATRXGCzHTTv1u+
v1C4nZHCsgISS5gRNWTOaO8Gwy4Kfp2fE+Iu1KHepsIuYVXQOZ12YW0baTEDpE8ew2Wvjs8L3afY
9KE+I493SvverIy2v1noNqjcnsFYnZybCahB+yOuX2ItgRzepTIc9fQxpbIrEOFwbdC41JKxmELz
GmiK8hbrHwaqrRbm/8eO5LPLVCZhYAMkqe6D/pbYN5NaOn15MUdei5v5onRHvLlUsidw4UKg26um
IeRAIDN2OoBVZGfZ0kEiizXBfpkmN4+jm34Mbxo2/2Bt/jcL3AaOGzlINLKmJ9CyCbU3o3ZmJXaY
7hjp1STtURGTHeXH/7aMGzazGW1LUdAyOyFHU0mcyDpU9puCPbnGLtMINcGGj4l3fiBFuyJcYK0G
qJCLVj9N4TZ7hBoCgkqxat7NU+40bbabi9Qdyx66QMU+CpPDnLcoNFdfz8OKhtFaPblBKISoE09h
LOBnBKs72McHLRZYdj/QJEVSbnHgs69VPJKehxNNiS0ct30IIkYVdQJcqt6PWeu31nPSydKkaMHd
gnChyRrLXsoBIGH5C3YWceoNGSQWoK5QXpLAlOyItDUf8mstSn3wuGtqq7MABxdny1hNNvRGzDRy
suDHaDngL3t6ACmipx5rXgt3MRQN23PnBNr7X3QoxLVXdOgE8BegmWJUiVWimJyRn8izbry8drID
urA/NxjcoNU51Zt01cxII4JSmf0YopQuwa79jfQ/DZmclDBELMhLgtNgmKC4niYWS0/LkI6Y6YWO
S5wIEkPvEy0lZxDRrg8X0/+A8Ct4OkJ+V1llBOuyfYkKuivAOP+bkfmC4BZrs1qUolfQjraK/Qi3
U/Xcuebw8zyKcP7aKtHgKAdRRD74bL2z4zjB2AzaS5e6xEwQAniLhYg0GzJJqAsDYQPGJWHcyyyk
TAFmD4+BeadZqIKn7yha9Sg7Rt1fFOwhC9tgmcMyBAY5p4EQ9EXFAm01DiDVPmSNk0zUL1LJBFq/
mZ+9W5R1dm/yLmRSaUlbTKDSvglATTDZPiV3SSaBEaX3LQz3eNyP0zIbq7pFuBSHrDP27QCapW7t
qpQ4PTSci+lW1WQKaaK5tEXlZq6dBqE99isqebP736S7IPbT+QCU9R+f/eDy0hINEH034frMxjtP
ZZG3qYDGk/ZwHkvYnLW81rBW/QKVW5kLluXdYEBPYkQkqJp1MRr0rYGu7nkYYZPw1PGZfqBzyMFU
XZnMWg8YiqMbiFz2XV8Zv/Ww3IN9uz+PJZi/0DEla4xjLwif6NPwa5LYqEEpRv2adbglcFwahxs9
lonXrePMBfkJCjdxi9kooYXQovSlOVRL5zSyJUIQ3gCA/ZkKwXACh53TZszmHM9pAACatl6OOsZF
MyBj+rQ08GUMlI+ozZ3WCiSPPIJ8BI1bYoMYBkEnlRfGsoPI1MOmQ3kZQwZXA2cyjXtWRU5SXHVX
FZXRnASBcYK3fs8mV8whaCHgR4CiNuygOpC05SHLj0ubStr1eQ/7x3htGsatgUVkmlkbAUhD9YVx
pMTtzH3a+qn9wsYdqQvU9hymZE+X3ul6CxtSGSNcMNW2TeXlTrBJo2NF8AXzfJ2BTEWsQ1oczse+
iEl1AsJl+HytLV7W8UuV2Q8m0FwS24mn9qq1cSHBEnCrIifSxscS2y/JJP9/wFHjC0k1QkF+Px1M
EC+WeSQ9qgtwmKYot1SsXRa/FsZjq5ROwI7wknJgP3m+zcKJAsLmP6hcblGqjIwqG1BX0++00CuI
i43qTq33YelUOZ6TZZr64oH8AuRiFhV2Ra4saGbTXqOuxZ7cepJspoRdCc4VhDFN+Nr+wb2aDRZU
YTUiXNW4u5nsaPLUeoa5vabDTc1GRSt093sUQ+FljBqLCd2vUqaNIGqntlrQU4himtgOnQ5nbnaz
ko4Lygqw1Q5CgtLFm6j8cX70RNl6C8LFjJKBHrYM88qEDd0p/ZaRvQrDLuaOjWRdEBXYaVsoLlA6
FaJtQYb2mJMPfv9U3cf0Naoep25voz58rPwsvY6yd13dL/1hzFwQSOPYIzIhN1HO234HFz9dbKkW
/BCR86AWUukvhTp7uHMAq36STA3hCMJVY/WCBl+WP8qkeDYCqZ6gxTqF0PtuJopblbvzIyii44KV
8oXCbYkiu4oyIwNKQnNPa71pfrfUi0G9jOp9QC8HBismchWn1xpzp/6Npr+D5b2V0TnXXuMT/PYr
uGidK1Udux71wnrsM3AJx9Lta+p0EYOcMu4tO8ntgrBv4e8L1QG4vaC85nR2mBYLMoUBb1nsysta
ivcdRn7QjspuD3XRXgNes3T1ml1dbjmoLKmjtIrQwRRGkrU/edTBi5mbwhI6dfDIA3fxEV72feJk
v5vDvIuvktdf8Fa/JTexp+2xmL1mcL1XDzJxV3Ef/PthPCEa9zp1P434sNp6TIPI0ZdjqkvOLKIE
gVpQOCirbD2NceO66OOcZYWO2vDmpVaRIxKIZVzQxdeIrDZE1M9bKC4XxTOsLBcdzelaX8W7RQq1
gPNzRYbApaC87rIxXYBQwhOl1Wonlb0mCVeObSO47JJMUx4bAyDi5AhBjMjwx/xHpB4SmE4rF0F7
pcnUnERRAH+CT9Nn08KtzelMgN18PifaGgXGTrX8GsUGMojPF0x+dhMIEawGBdgS8wWSgRHh5JAg
CmDketHu2r1te+1HvH+dvX4HJ2AvcANIcDg5c8CN9mVUeFHK3sJzkaGUOc3mtYkxpEZV5GnsjJlx
ES+SdV+Ig70+bB80S0e8n3alZY4gc8Vo5jzdxqZnJO9meUvJ4/koFA7YBoVL2CpRxlXLFQkbqnim
cjBDMMpl5XQi2jW2ZJCOYHAfojDNO23LSLKeDSXuDG0rv1HUfYM6S+slCF/6xdFpeZnadznwDWuH
QhFbNtNE8ATWMhbu8XCEgjLtKXw2m2GklTN4jKtbz+hN7J5Fr3T6IMWTUjvR4oHdY2FS6LdEpssl
mObr9ZEFVjvu8jXKzYiW4fwJd06wQVXlp1XVXthSmUCWCGMVTYczHs66OLCdtq9Ph7abbRP3bdVQ
OdpMdzDQuT8fKII1lZD1Rg9bB9yE2lw71FEz02aAcTONLMiV+gu0Kxrrdx/7LUyqY2t3Hk4Q/Sdw
XOoyI8gXxKtPtDJCfkuxrnVlQikP9vR0OpyH+lyauIQCA0tsLk0dXsm4+jjtvgjS7k1gg4g/XpQo
wBhdCLY4FLZfXn9R7ocElTal/w6+n0MfBhcqf7AXDL2P3EuvdFd1GIouzn+RqK83H8SvpYqdGeNi
4IOWHqzvXzOLPKTsCCovQ3hdNfNfHIjRAQboACgvhS8YNz2HkKKCrgCetlqAw7XX8NDqj/ZbdLBT
523MnZI56eyeb+WnR+Wf/f4Fy+Ue0gy4noTci/uS+9C2CCFEu4e9khMcjbv4ajnYu+EycybH9u3v
eLrMnR/28Ud7gLSd7oS79v0GYmndbnYD//yHiXax6A8G6QkcXXX4hp8GRNjFEM4O8GHBs7KrrkKv
+4CUpeUFV6GvQXtprSpz8+NfqC2dwJJT2CDMFG1ZFYHDFkaW+uBYr+cbJmKzniBwA62rIx1qBoTp
Y/D0A8oZb8qb5Fv7HLvBI8UdsBM+Gt8qbCdBR/AuIj91fv/HT+AGPa9SGmYhnKJh2OpAoetduzK8
8vkuv/54q67pfnwNXIy04lkO9eZLmXy1iK100gXcHtImYYh3HnSBcriebvPflos6FPNgHT++lXsU
fQWFo3w3Hq1He8/uZ+fn+eaLDp4n8Gve21xyTQ14REaM5tPbW8s198O75k2g1ob3MFys4Mysu1Br
lAnZCFZ52H2htgqsEKxGfIaz4VhV5UsKrenAb6sdJTFuxzN3Mj080qjdtRJegFKhJq4FkuT3OPIn
2UOAcA3WmYF3NALfCTzEnjZ8rlhlMhjBuEuHw7XeOalqOEjKqNPZ6/qxtG+t1gkh0p4XN4t1U8nO
v6IFBYxaA+2nOkrZuDmtTHC2Mnrgj/TSSrwwORZ2iPvgl/MDLIPh5vBooii7VTG+AQptl7q8QkX4
h9JED1on85UQOZ0S3TIsEwo5DCx8rkkRdLQ1usYS9Mvdzov2wb3lZ8fpyXrS9vphuJwelOvi9yP9
iV3HDkvJroUP9OS2r7JZJc6Ym0/hmt0kLdQgFPRuCj9gb8AZGEfTZJe7Ncoo3QnVnM6wV3fLBTue
72/RGWfd82ggkkEkCJcXp3E1zagg0owEndDBsoxNe4XYbgdD1XHKUdcRz7e4YP2B+lWftDJtG9G+
C1fjBuIKJ/E/njKghKTX9YxpRUJU+vwagofzjRNNWxPmiFCeMlUcpvg910xtaGygV0k0z5MTViUL
d5MWZnAvy8PaP4+2/jd+Od6icVuuJKzbuZ6AlnXdsUCpbdfq/mwNbhpDkyJ6O48m7Ds0DaxAFQoi
/GtTy2Dj1Y9lh5QTg8LWXk1qJjlBiS764RENyVgwoD5vUE9jI0zKGW6hVeeW5ezAgcpZYHtqN5af
BuXlUBQXwQiLCiM+sMZwlrZ3Sw1+t43uEkovzjeXiBIDOJCQ3kcKguAgt/SSIQ/1oW86aIlYfjV1
rmEHl/mc7adgOmgZ2RVFtmPjo1aabq7q+6yfjxAKd2oLrgA0uYJlnxvBD7KHQlMffE+KHyketWhf
QRU3u55ja4SoQ4YHVibZpglnGNQrsD/WqYEVhJthqUEiJVTx5Vr9jY1Xmu2Q7q2CFWZ0RytnKi5N
VWqwveYLPha3mGtvbpZJM6CNqrbADNvUifE6XeiKG45+ris7tbyd7Gstyxy7B6Nm1//F9SHZgnPT
LsoCMiUzwPtRee7a5MK0nlqt8xOURU5B7Rjz+/ngEO4Ktoj81Css2k7d2ly4elm4C4qKtxQXl6bh
maHpjLWnw8ME8p469LPazsnUPSxciuzXOF8y+5fka9ZQPNf53HkI7ydZqE74GjiBevZ09ckspR6Z
/CVIfRbc1cU3Vckh1vRaZ78U61GCL6CIEYZLPhMJ3cCjLTdVaKo1dUR69D95arAbMqIXnNIJOVI4
ZbOdnYIfI3vDFR25tpjcttSINa2ajKFz2+wxGnZWfDErsHTRd/CNdMpQkpkEqda2GI7SeKDT8LrG
TSnK1KhgKuhoeZs5nWI/1o0Fb0/4osbfh0r24LmOFzeeJ2jcZGoCrTHDeKXcFSGC5jqH2HrAvNJ8
SMfWSdtrQ5esymJE3HHDyGxloXLtA1XLKNIWe0sWZ3DzwpWc8Zqg5L7P9cex/43SQQi1yfgLonRv
48iGYzx4LaD5cXGTGMnQmRScINhStvSGQHidkMIxGl8djyTzlSVzDQW8zR+0L2EBcaz1w/nQFSxq
J1/ARVE0j7oS2uhpnZXfiraqjnZHGslSIgyeTTO5zjXiUQnLlcIVD+ExDGPXpPeNGbt4Sdp1xl+Q
etEkPPuhzBgLl8Eng6Rj+bRgKO1Y9RlZXCt+1eL4qSut3ZwgarVKEjzr9/8Rrl+IlBPaw7ZNS4Z+
ZY+BW1iR7BC0oZtK/UDEYwX+DuqbcTT6zMmbJUYxDWssExALFRzJnEpZvqsyrzRBUkHffUFwaT0g
ejWSlQenJsUBF6PQGt6ttIMi9CZosxHl2/nwE0aGTeDwY0NmCqnzdNXUpxgEstVpTimcQdF3bXDb
xHsrc/Vi9s5DiSfbBosL9aGwYQI1AostpXo3d9W1HZv3/WLvqwFMTZ0oj8SIoaeFG2VnarP5Dhbp
ul/T6KLP8uS2s/L8WfJNa/v+iJzNN3Ezwx6qcbBjfFOQJy9wAf2eq9VNlqUfwfiS4wEwhRTzqAR7
mibOYkDaLQg/iAk76vPfIdjq2dbmM7h8W5a0T6yVsgqDt8GmFxqM5YLphcm808U4FNQcOPMwiy9L
WtqixDsVcOLQtdQ9C9NjiborKTtctD1Bg76AuLE26DDFeo9+HawPNer35tzhSjRgz2FUHPTszbRh
1Qg1FX3uvLx9bclw11P7FZ5TjlakN8mMElNbJh4hnFybj+IGu8QD/qRG+CiVOoRdGdgnttY+Z6g7
QKXKNEsGVZiVNnDcoCqK0isNQWf3M+6+O28avBJ8mr+JHIzm6g0GC1Bu5zmqsP+cEtD96sqFC9IO
muEOBfkq1SRriLjzvoC4zFQmZjDMCbzz0uKnQZc7Ft9DAJYWXj9/6MEoyejiQP1C49aQZozaGFRT
TAhdx8nVUe12r2jNja1KstL6j/5MAP8C8UtHmUOCj+ag0EbxW4tb80z18i6H5vVrHXnMSi8hSnd+
xETF+VgasV+1sPWA4Rg3ZGkA5uInEXnJp8MEoy8NdIYCmsyZUd6kEIpUzGpn0Z99/5sWvwjKZ3ES
hLmr7Zl9LvkYUYxuv4Ub1YWSOi1yrDftmBROA/6AN9Z65BlxlB7Ot1s0pFsobkgrWmZWYgAqHcNj
NmiQe+uPMHWHQJhMvF/SKr6i9X+kfddy3LCy7RexihEEX5kmz0ga5ReWLNvMOfPrz6Lr3m0K4hnU
9im/WVXTbKDRaHRYa2yLQR4wWmRpknDKS2T8FXlLdE59a/VCW2jEjrHCapJc9yDGE5JNG6ovQo6O
b61xBB/QX41sxRI62XqymcmKxi5y9BB1Q1U1w57HYbd2OuHVwdUHhA2kSpnEHhX7Vig1mHHt91YC
YkfS6FZtaMe++RFKw7UH7STH88xmyp4cACuis4Iik/aNWKVHlFIFM9WqMipPRgUKgTqPEgjNSrtU
5NH2fR6R1/q+/hUpf41WvMLDbNVMv6vTUrd8YaJOFfbgQu00XoFrXrBv2kkE9S0dB1Vkb8pU6oVQ
V7CgwIY6hf5PA5i/sthuRHBMRfFvXYsQBYISUW53udhxvN98O34TjrQvIWh6npPPX/WkUqQofQnh
xRi5YaQ9xN3ESfCvLuVCBHPw5WiIxHyCg21J7KKtfysmiZ0HvGn5tVQQ8ET/qsKceiXDLiWzI4+S
oxI89UGApuD7Wrbjck8CoCqIrwKm4v7B1SjI2cvgYJufIV/XLyuN1KhrXIqkxVsn9dwsajc6eOYE
GnAajFa92kIUY5KtRjAmq0JUQIkzIIaIxh5VZ+MCyu6721qtnnHUZBTc82hRZ0c0Y/DGou6KpRQS
C9EqZtYzYB8gpqrSHxr1/2kN/0pjopfKj2s1mQMLTzoRihJmtDOC0Ix5ac5VN7LQirF1UCKKejJC
q9FPN0MA/JTityHW+yF46UCJe3sJ13frr1KM1edBXsrJPJ0lNEBoNU6x/qPx+kvNM/u1qMJYKMVY
vZyFTSyDpsbqxtCwS9+LUYxu7hu9f/Xl/tyOfWj5mD85JCRSeTu3Khy9HSidGeo8DfrV+ju0IolS
CuEaoByEwh6GT6HeGWlo5vU1KX5zkWJXV/WvQJb5vvAVDNyVEJhLm778aBvbiF9SkTeruAZHbRgL
OcyxRhW29MQaoGyNjSPgO+HWs1u04pqqqW0+hNNo15fJSW3/KhyJc9tyVv3lQjZzzjuji0Y9n2WD
8V1LIleXjV2q8C7V9eBwIYd5kE8aCCmzFnLiD9Uhe9lRqaM9FM7oZg8loEVx2W0AbsqJgteqcV+W
lnmv+T0ec7SYxT7nThLYwtZz1FP/rP5KN9l2TMAXZVW/QcWlcZza6rr+YcpU0Qb8rdEKw2Zh7nkQ
TOWTIWEgs7RHveKpN+/Otwt1IYXZPUFuQkWaLSeqNlp90cDck6JJfKpt8BYUfu7446bE2wwXktE9
3rac1dOxkM3saJbqXVgIkO036mFMIEQsjwBA2VQh2d4WtepLF6KYXQSkBPDJfYjKhH4jADNGHiOQ
p6FhgSToONSebovj7d3890U+bCi8ok0yiJOMt0K6z+e+aZ4z463e/PeFDC1B0ghJUqxeFeJquE+b
ra/v6T+M16BBDYU/UUE/F0peX8XUjdIENBZxC2WHRLCr4jPggrKtFCkwaKKhHoaGRvxjZJRNV6RU
RlSnNS8Sbfd9X1R2P71NQn3CILrTTcVrJj3GWX69vU+rgcNCMHPrhXWG35wDhxAJPqO08gmOpPHM
Hn1RJALRMNH+oVqxVJW5glKNhiOhc6giYvB1kHUXmIyD191L5dwrJnLw7ma7/na8/yrIXkBBJgZB
N8cqUYMRhdb/6EYMYt1eRJ4M5vLJwGRgAM4YgKfYNbwMPFMcRV7KaNXaF4owfmpMGk1tawhp2wJg
VqJmeTJ1Jl1C+JXzgqG1BhsY5Dx1jS4+NLsy57esS2mURyxbGW3zaRPmd5H3hh5v1X9sFCQgxxdZ
27XRXRHsal4xfw1w5Itw5mD3fZNn4TwKqyZOrB1U+eSTFw2wCoOZoKBWHiXNpB3ntlkNjYBHLamy
KCOyZDSeykKv8xBCMyF9GQJMN0Sh3cuyU2iqWdcEJImRJaaCe9t21pVdyGWUHeqADmSOOye0+Iwh
yrTENz06OkP+DGwOSxqfM5CE5fRZi3kZLq5wxu+0daLowARC6BJ36F045dlZ1z7BJ2WH+r7VN6Vn
+9XW46VHVm15oTPjdQR/8g1AU8MHyE4d0fuyJabmla6kP99e3dVraCGIcTaiJvZVE0BQoAe7EY9J
KmTuDO5yWwxHnz8v3cVNFDVaNBTaLGYwPLPsh5dAmUwB1X2pbTnvFN6e/fn7QlgQq6jrlxAWyb+l
whkUy/N3Hsr55Qzc1Lti6w410I95zCPrgSAmujXMDRMAtTJuLk9TgEH5iOWbqjd9ICbFg49JAmFD
ldRUqnwrJyP+v9qpYuSoWGhh0q8JBuAS43lUfhVpu7u97P/LUvz9IsYnFhXGJccK099dcQ/0ib67
dAnm/YK9Bqh9XdkIqJWQxjF8TjC11uQNKo+/gpnArQaHjJZRLMVUvlW+smmIbA4DuZBRxQSO7hSC
b0rRfZOO+44OqNiJOy1Id4p4VZJgb2jeY0l+9PQtq2VLbGWYSbDvdBSSejnYNLn0q04qx/djs8wl
0exq1D5mxJC+5BF3rYaFC0WYsFAmRqyNGhRJuruu2fnRZ4k2IVW0/WHk7Na6g/27ZoyDrbyiM7z5
7VnK4OK81t6wEYt7qbmoeFMIOsouj7fNY/3w/xXIeFa/EhOi9rCOQvUAP2Rsa1HCiObg3BbDtULW
iWaYkO26+VykF7B3lBRgNqnpi2j+2sWxlbatDVDoXuJWC2Yr+xrbaOAn1gDKhTE25HaZFS0MdPPJ
IgLgIjzWXrjx1D2BxeP50kY/YqS1hsjqsuOQ2lXbmShbchT/vsCQL82jimiXFHW2wCSQTqlRlEYA
XgI2p0Z+y43FgxrKtldSO9VGS8/vKhGUi5k11Q8akL6T4CKO/z2i4tfvYK4TGWP+bVDiO4JmKlwk
V3rgjwCNVs2qi5dHoQlEqtG9rfyq7iDbRq5O1BA0MB6gn+TYjzUF4ZhxTtStXz7GPMjq+bO/bS/a
YKmm4oUtsrRo3VSjDDpiEMcjBWoEoHfQQGFCVQzlBLJteMcacy2cm2xNLbSfKjOLONL3bC+RIOsw
KBVqDeOZABI2HV1/+HV76b6Hy7hBFjKYczkQw0ffvIoHVWBRAWbD7b/iacGcyHAsE2+YNycNrA45
+vFcJq+3lZg/kt2cpRKMzbXIDBiCABF6dhH0FmBSDvGPTf1f55C/rhUTwPTYD2k+ZtZQnpThZ46B
hvSeKpySxvqOoMkAWRZAAxBGSjqS3h8T7Egr92bju3HD2fL11fqPABaiwgtHOooxBBTjtarmunrg
XeXO41jv9ysGqwW6dgCkUaB7sT1bvg5aIWNeLa/zAViJdnc43qnwtJ8karMXXxPinyBLbB4nLwKZ
e53EHucVsaron+knSVQwdcWsZBapvZirUFT2A4yJ71LRrPXYTHlApasWrkEAyLGQMtCZWGzQy3Ss
Aa+JAbp32mG4xwOgD7m/bePfgwMs50IIE16RQBfKZhaiJhsa3k39NemecemYbVtzdm7VAheiGHea
+56UTCpEUe9IMLaZtal1W5lV21hImL9gETajC5cUQgcJvfqahtsBLITjWSqearJVo9e85xTR1py3
hIli+G+cqG8ICc1QVyDqMxBY5Y+ZAsQSjHxXwc+g+FT19zDb3VZudfkW0ljlMHDYI/xHVWvclskP
oeAkbVYXD9N8M4oqxLD5qViJ/d7vBJhb99L4R0U8xwVCa+NNV18joKT3n7f1WTXvmaYZGTfA5bGP
8awTx5ROfmNFnQoiRcmsiwjt2rzAgSeGuYkqPTXSvoCYRNupBiYBFTgF3pUqr27OQhnmNpoiItNx
VqZy8zOQK3b+u+abtYahPyd51qzMIufD9FO56nb/SjEOGFnVEYixt5d0pSUBp9lQ6YwCipCRnUNU
SmVC91yIWYHElveDHb6TN4y4bz0zPcYgcHSMR6HgCF1X/a9MxoNQoVOD0sDgLSJU0j3K/303x1ed
GLdRNUIkRR5+P1COVbElxpPBg5Nft5G/KjBHKw2NXlApRBB6FrSdT2OTi6O4emsYFJc5UeYcMHNr
dDScQB4DGWk5g+J8IOM047bU//0ctIaBObglwH+R+Z786gPFuB1w8c2Tex2BS5/i7pp4NMAMCG3l
H0Mc5P/9wPpXiYwBTKXiC36Kgaqsf+mKvWg83bbqtZVbasQYwBRLRdrJ+H2p3hbd714Bj/u46VJe
inftKpTxzIEs4LJ8644cJSnCVBUcoDjYUh+YmrztxB3tawR+29sqrRncUhRjcEKQgfCphLsoFKRx
pthWgpeShvb/Tcr8FYvrUOhI40cNpABRJ5U6C2VZAiytfxECbBUyg/igX+arkKmVDdIYsyogegGV
hgpwtIA36LxqAhjV+/9CmEi88tGM4wcQEmJiaVJCm2AgNY4l0I0/3lZnVZKOcSvMeYkEeKdf1ZEL
ZPUiCcdHV2dezEs0bD3R6XjEVSuNMQhdEb/OQL8gPv2TnF/szRCPoRwiL2t1umqVmv4cgZJWVabK
xIS7CcY2a0wx2+z5Lql5Xd+zdbHvmqVsxvro2Ch5j1K6JWeT1WrV3WRInNfGWjAB5AeKKxG5RJ0F
OPKDKchgL3Nbh4/7ts06W62BUxu1BjqncuCTNpUX2zKtgPDWt5yC0NrxwhUIgwHoiwqH+3UTO132
9ClEqKSDIIf6gNwu6NGjzT88BBS8pOb5PGAgsNC4bSIYKkJORGSeI2O6zO9yuwEql1G6t41yVZ+/
glh43HLM+6AgEKSINQh/pcprrlla9CIec2DB5JzoddtciGOuEKQi8zHNEUaTcDDBNGomkbilAyLc
RAeZS5hZjYHu2OHSFhPvkbAWUyPhgvERJFwAvs1snZJJnjSEFM875JtU46EoAmA7lscglm1V+tkA
puf22q55ffQeYAJIxHNOZGfHdKMd1Cabvb7WV6bYBD7IBcNsK5eAne1QJSpf/28C2dNHSaw0FQQa
SY6k8G+fiGaUI0jUO1NTh5fb0tbOOiYwwcQK3jXAyTBhB5rzyl5p8VhVB+ClUoK6AY8/fHUFgQOC
njQdsSd71vVJjJR0tk5JHuyMOKMWmxXG8gGx31xva/MnSmJdF2aAUbpDnA5cQcY0RbwRkqRuEAzu
jG3zKp8UoN+Zw2t/ji1giMmfdNe705mYT9mJXMa78fKG3tutsdUBAYKxXuf296yt7vJzmNCn7Cdx
Cgp8zryJg5ejKPx8W8IK/ISG9tO/GjMHIsxTRQabcmMprnb2ToCcuGtsfauf0337JtjdvjgRE0w5
0DI9Zk7DC1XWLsSlfMZcG7ku0VAG+SowOZPkSMOzlwt2jlLFbU1XgNtnTSk4X1COnvf3q9eOErRy
1j0mKnFMXwXcgPGY2WQAUhbxNkmKN3zbgMYPU2UYIkVPiC3mLa91dNX36WjKB2oukPlQcPn6EYkn
TaVa4wUVxe3e08JdSqgZVa3bykBCSHyzG++iAFCFwc/b6q/5+KVgJsRBMb7Eew6CBz8z23CbYYK1
GXa3haxtpg7nKhGkf1FWYJZYLIwqJgShtKBvJg/oJRtKfmgTx8OtdBbMdz6gJpChAwU0C90Rt72q
tkDEsST/joCIFlP1Vhgn206qd13cbENtvJLiDWO71uRnGBOX9nIWcCZWVnU1EJWiWxYYXmzCUxBk
WUDzMfA7msRCd26U+2ZaOaAevL2mazeW/lcOm/ccMrGm6LCBxWTRgxJGTikV75Mn2p3sm0X5cwx5
7XprwRXFIRBVjJGgwZnx6eqUYn5iAEqBFypgTFGmdFvlSA5Gg3enKPlp6LvAknPBs2RJ5hE0rXl7
NMTPpBhz4pC9oEGHUUfVCBgGRfsR9Xdd+mvqraF2h/9+jnQeLVBAoaWjC1hh06wYWxD8WIbjIfSl
qHdR9FaHn3Hx1oqfPNiMlfIeZKnAutHQHIwnCuNkoz5rR1z/WFGklNvOHVHT6l0puEiaSyWXymBO
kl9kXr5yNV+zlMs41yEGE5MILDZLVN2fg3UvbOvKpe8PwjOtnLB2qmeOl1ndPQ34FvO8J/4x7o1M
Caox86Q8TTCYqx1V0VSkDzF6Cnioi2vHjy4kMf4s0fqchrMkvH9MENkV4kcfWyoPc3zV1yzlMIfB
H3RloLOcrEGnrLTtzMTM9sp9g/SbXd6VnqU93j7wHM3+XCGLp5vXR/9vDcN5Fh8Ts/lLHoNoKn24
LWdlihJWiVQE2HyAMSez2byp1nMgMw+4ejfEkrbSo5tboAqjF+ndv05WtCnvAObRm9PbbcFrV9FS
LhPVNDPpfE57WGX9w+92gJDzDfe2CHn+DTaQW8pgTlwnJkoeC5DRuYlsys/gELeHHd3VtnfNH6Xe
ziwFUHma7X8k1gHzB9a/pHuWX8CcvSTSBUVIsLqTLN/Fk+gC8MoiaOiY6F1XVjuOwrxFZa7eUdOb
kQxQWL+STe5InwLoqkE76p8xVjH2tmQndrhBvqk1p9FUX/3NtMfw7GfwTF1eYuh/Wf05YAfEJib1
mdVvQt0nUwAnLm40N994m11qEcnUXelcWjVA3RzVro/KL2mHWedsE23IE/mHNzqAqP7zCczyD5MH
4kkN12Yb7dH9KpMd5YF2rx5U8CjBrYsqaBgZZ5fWqlSK+axl8bOtfhtqB7qcK+l+397aVZ+6EMN4
ungoC/R0Qwyau+vuB6AjvPyUywPYz7nh6bosoIIamN8GKhBjRfEUD1PgQZYPuoGkRaWToNHmo/E1
i/RoGiC9hUQF3pXxr4aEtj52J0Or7alST0JEXSG5G/yY4w9XY2ZY0n8+at6HhUNU69TzOrHEpQJS
5xa8CEJqGeNuBNk2eZ3KLRXPCi9PN5vHN/8BKCgFvZxYDLZ5VayMMVdk3JwpFe/jlFxxnv8hsMOI
7n9EMGopQSwMY4mgQM4Up4qsXtqIMSZq/N0o7IOM549WHcRCHGOtdWs0QjAjGCnIuPQd5rkTJAJB
rvYP1roQw1hrTwppaD0sHImlrV+7eSTayI5YwmAXvEHGVZWQxIGXQaRp/MHzXBiGjzg06goYhlQD
CrUkpto4/0IQB5YDZOYBCqbKiIuZhSNZlTSISlF7k34Hil0jE6eobuhZAnBz08gKCFBdtrdXcc38
DGku52AeT/rWJ6lPAymphs0qUmAwVso56SuOg1zzXksRzC0slADXLUOoJYRImQaXJDIzQDspxdNt
VdZcylIOcxeEJfC6wDCHAApNDLS+ZLUzDZkZ5E7DY+rkiWJ8finnUlyrEBXLmQ1U4KKSMcZrVc0x
CT9va7VakV2qxXjKKosJEIHxfBC27Wg2sklPzU51DEu+FAfQI9qJGVuSM2329BI8PEXWk2/zHmrz
WWKd1PIbGA+SVm3fis1smW3mpJnTT7nbt4apSQfBR0Pkz9s6rx23pTjmIJQA3RhzCnFAW38UZuQd
IIcCGaLnuapV0wQwKPJCEg4BmySR+nJShBYxt1q6k3Is1BP1Pyaetayu3kIK46kMI0xSuUU+KEw3
Pe22ggCCXO8w1KlT0Dufizk+vxS+7dZCHvOSyEqMB3gdtAL2H/2tI1vwqtjivfICJlK/MwvfEp5H
W9zK59JtXO/kX/9h+5D20ue2ImAMMRbbKWA1D0boK6BqEQOmKVQtwqPzW3VcCyGMSfojCYQ/i+rl
oS3KLyFwim+rsZrHA8EN0TF9OreuMQ5lisFPMnjzi0y4lPld5qN9Gn2qn6H6s+ouBOh4xckXNrH4
eFvwqvkv5DLexZOlKQ7mE19PPqhEUMDVERHxXmWrVrKQwuySUHVpNyEha5XZWc1/qeNRblMTfEh+
kQEaLXFy8n5br9XTtpDIbNmQF6WRFbNd1Hsjegu7k1+/aby7ekUKUEPRl4BWVyDes3WQTizEqZEh
pfAEK9IVN+lzM6aXTgo5T6GVIVeIWIhiNsqPQbqkZ3gKDUAPv0qdOW3D07QRTupdVZnpzrfGg/Em
cap1K+5kJlzBnB9q+zM22dcotaiFVvF7JCWBPEVRRgJD9tQGpirNjLwOGHpv79qKNX4RxyjZKH2i
9zHEFfIxFR6kaCsJD7dFSDyVGFtEt1tPyznPWmkPPSZtKjvtTm1iA6kUuUFH6n43qlvRg0jvq+6g
ZXd1eKl9u4VjCziru/akhL4YJ0M5FMONbGpZqkVNmHoUzgvbPysX0Etd8w/VegiP3bHZBg+tm4Ig
exsfM1Rn9sFTzWPWWgkuvnwAc0wyD2ReWowPGDzXG9wisAPjrTPORcCrVHB1ZS7aqhTDJNQgSvFt
DM8BT8o31Z+B+ys+fkZu9JJLdrjz70DdfmzN8LHYfPCSozxlmbuR0hztoQZ2vk3tXrVVvzar1An9
dyV6vm1kPEnMrZjo+dhkBLqqo9V5hzLZj8lDPV69kHdxzCeCuX+XG8iOcaKRQFGjCpIqGST3703M
CajXsrwS2JxVPBU0itidUaVWC9lTZ5YEEKRo3gXTDEPiloo7ZYdxsKEcekysSdU4F6K6ckyBoY5D
ASRfCe28TNEy8Ou6SFBlBuK0Ylfwb6DnRuklagCM2zsJ9cwotnyDbNPi4HcnITgAFWrUDkQ599or
6e/DLDTlEQjV/ib27CjvHNTde/EQT26f2/qEl49ijuouot6h9YBcTAenQ/Mh6tpWPTx3wHVpmg+5
natolg72oCI+jNVFb0R3CFCHRusCmIR5HnDFcmRgp0tAtkMoILM3ChIyeS5MGuIAeEAf7DsA3Igt
A+U7jTfhv7bCS1GMs817cLkm8iwqPIL6pg4spY/MEJwAvk0KjmdfFYbpUSJhhlTGiNjXi8SfeuAR
KhCWdIYJ8ElXBPBrI70K/TFvz1HRuLdP4MrNPAv6jzzGsbX1mIV4g+LVJDyLOpB95Ue/Ju7UOrfl
8PRivBq4NJWiJrNeGvpFAQpI5c9c2yhTsCl0uqNcCKkVgYqEsXtALOHZ8g19UpAD6gGOu7UkAK76
xS6c3kdQC2TlJZQcHgv5yiqiO41SFK00IHWy13+a6eVk+AZA7TXPGoun0ZuQGXD7jGMdK/f+FzmM
KRaSEqi1qLdWZlyG+JRIjyGPMmDFUX4RwRigMilGqJRYt8ZTLVnpLfIPowcKYkDATyFzimIxYwry
pBA/C7BYatC+NNlkd0XwkEWcmGFVj4WU2T4W6aFOogIJRUiJ4d+UBqQxvPGq1c1YSGA8fiQEhlxM
kFCmv4rSUYArKSFNevvccISw5Duqlis+DkhrDWh8abRdT1V4Xk53PmetWEYqmpadrubQRGy1S9DJ
NjgA7Nt6rNWblruuyF/3o6owcoyKXgsUjOkUkqM2xlYPQMlmVOwizI5zq1kW9HiMiyZmRlDozixM
0dtBB9DJXtx4/bWJeXWCeYuYqODLRzFhe9ZFWWMIWN20faL5tRzPvn9I6gOqUlLsdO397UVYdRN/
LeYPneLCJiNP7LJInm0y7DddCHKj8AW0ol7MGfri7SdzhtvOoHVhzGc4ju7aqjyk2eNtTXgSmGsj
L32DDiIkYBjGyzZyI3Hsfi3v/2VrGC9BwmQCVxnWKtHERxpFkUmnnpqtMd4NneAYMXWHMDeb+sHA
mPNt7bjCGecR+JOk0d7DgRAfU69CJ7BVtpd0ugMz2xAZVi8cMkHmSF01RmS9cPWj5vCt6lBXlPiq
EHRWCo/lZU6oYpwbTc8DhgM/yIP4DzN1Cng7AfyOBlP5GzsiHdS6AH9vhwnU7nda5Y8DcmGtlNki
mjE5CyqvHLSlLGZB+4bKaRmHnSUda0wT+2Z8LD70k3d9kh+qz5wzO7WCNIAWr4VqjGumHuDlpAzi
uk/xHD7r1/g8/ioNszjoo6U4trZ71u59nosTbyupzX9fHO9ClxPwo0AqXqdO/7tLTe2k7oLEDACx
whG25koWGn4D5ZSKXMwGyEKh086i0prQ0hY9UHVze+fW7p+lnHljFzoFWpTETQQ5qWLsSKIeAsDL
9SMvQcQTwzjiVgoqJW1mMZpo0X4fIbvGy9qvdXMsrUKbndpCF4yQ6mM7CxG2KEZsqtfoMTtKdnbI
X9VrRMyQ44ZX77zl4jF+GJNUYhfPm1Rnz/4H6H7fG7s2BSdER2WjmcKv4iA/dujKv0+e/2/bxvhn
+M2kCitIVpTPnj7LSm2W4tNtGVz1GBfdjbEkiLNtkJOC7qZ3yWwO4X6Gbe6hUv467Ye72AYri7yh
vOc2x6FojEPBrU2CoYRs1MXL1JQuKgrxJpnZMZw3EW0FOidGWmmnmvvSQMGHgUIQoLKT7d6ISa6i
kdDsXIR421/SZB9H4A6z5bS2w+g6lqfM27btphxtoTxHMeckrmQY5g8A7CKmDlCYZvsqpgGgN0mG
bmsDveRxl9hpAe5s9FiBctkDY+puDAg4UZyUhzgp6fNqfo2TvopmTk5OfbRb6ZiLjsnB11GTTAGT
u437HbizBeOS5seqfM2VTaU/G5rZYX5GyB1F/CVJHwRvFM0Uh/ge7aGm4YuOAnzM/kRLbzt1saUX
j8iSgHwgzSvbQANlXXRmU70Df8Fqmos/gTKj2CpygALlrlNrFxQsY32spxiFmnc6CY7QqEAbcCV5
G01Oke60cp8LmVP2u0zYeNGOZJPZpLuJAil+U3XXeDh5CnD6MtOPfDvNfvrhwQeCJUFUkea2Md0l
0SWTMQbkgv29KLZDdonArzi6YoN4NXsG6J3obSN9S43nvLgHvBsoDQ7JeA/4Gl2KbVpt9fJKGzeN
FbPojhrZR/49yY9C9xToLwYK/tMxrg45SO/KeKfnD2m8yeoPr39E3SQzrnq3zYmpjxtwVmc4P2IH
MLXws1YBUHHpJxczKE4ISJL0Vazfcj0EzLUHigUnJqcAFHbSUxZdhfxDGUGY4wHLAhRkxMdyjaip
qftasI3wU841S/XfxPEM+gOhCK0WhRS5i7YpdWF+VpQ/eeUW+LZT87sprcg4it4FaayufqLxjx4I
PsDR6sp5QQ7gvM6MwYo711edWqx3AoYqGuAeavIlUXpTzOmGxq/oFnLT0AF+Lu++/x46zSOpM7WL
KqIsxI77pprvVVrQzs04lrTTd5Xb2K0TmsmxNhvRFO+UE6BsHVjYVfQxIMtxhCviCXJRqmFIoNUF
E/rXi6VMtLyt5jbB6IjRWKu3Yiu7VKLpmS9XAsLObP+JwtFL7ZQcxVcoNFF1WEhmDibJR6JXuNT+
tAdhUGhfmtMLqEtThK7Wg+7op8Kpj+M22Ol2YUcb0NYCmsfm3QQr/uHLZzAXXdDVeeP3+AzZAtIY
RHs22cAZ927++gTsd9Ow9WNsvho/b6/89yjoq/rMNQdyIsBC6KiXAUgqSN8LoIEVhdkqPP3m72f8
3xf9mJtOjFMgJ2moX6VmelYt5RC4MfQs7W7TON6h3rYWL6W0Usj6qhtzw6WBIhsNxZqmz2Dg2mVu
CYpjB/lH+6M5nZONZvEgB3haMlFzogBn50//rm7sFW3jDWdF2N7esLVbdLGShsjEyMFYYESpmo8K
8X+I2nYSs10B7Ne6/0DFyTaS4aPpZVOPA8AaU4zXYCStD7v7eR7z9qescOAtF/gbkrdhJHJhzCV5
BIP3Bkhi3GwX2fHZs3/Em8GeHnCrmSizmLVLzc7qXXT723stMq+3P+SbERsKusPRjKtgmgDN78zh
6YVgTETZQxg1Vq5MS6uEc631kzw+3Bb0bX8hCIOhaK0ggLTDANxXN2UkU1IQEDYh8Qa4cpKBZshR
ZPe2kO87zEhhzqTcKVMy1JACUFVge0+Iz8w8AtIvem93ipWBXxbFq5TjCXm6MSc0K/pU98uox/zn
fRM9Fprb8zAt55/44gQYxZgDiYylUIstFBMiUdwlcZm+yIJCIgAtjvlJb6Pkt9BGAyePuWYdGF3S
MW4PuG3KPvTiCG0y3ZT0KAduxBpDYPJzXx1k5ZWzbTw5c8C9eBxNqgwo4RELaCCus6XBJRt/L78B
EtA/0mv2UBy0U7zTrJrXCfn9WTavqwyONFRxtBny5KtkX5+M3ghjcEvscOp2umi+VGbnKBvMZTjz
vJLFUXW+jr9t5EIgs5GtX7Zh1UIgOTXHEJnhjWFp9/p77w6bYE/P3HTEt8QAoyHjWAVtzHo9gMBS
cwc7tzpTlkBXb6luBlINjl/7Xrj/Ku1Pcmuxk22W5B3AkjA4Y0sXuuk+88SsR0e25vfZtCGXGoFR
YDUfsKZxy7u3Vg8i3gKAfEXj5LcpsFHK80ye0h6NVWhp7bb9nMXSCE/JVXNVwAKqzqOhKltEIA3V
CwPLimCr/Q3qDIs4wrHcFz+8O92pkA45p3e+2/A4dteNFYxIKF3MoR5L/9DSqfUJhVwUlj7VezTW
u56d/JAfJ0uzykv7g2Or87H7ZqsLefPfF5upCXLSBEHeW7qMTpYGZJumYoUbzCfavWi2eP1xVvZ7
/8FsPguJTDCrt15CUgEa0nd/NEvkqV0gcXZm5BJbGs36Mtr6RthhQGT7e7D092IvHCPOhP8ctn7T
GljZEgBnsNJsD2CVFDXNldkZJUdV+k3bX7eXdV3JhQDGBaCzrAcYKXx5MxB0eedmqUZWJNKHrEV7
alsY6HdBKb/C3NuoIgUdgDINRe4+2PpFZAF8wJSJZxpTeemLfhdTxZT66kq1Dqk+IeQ9ML6H+fOe
LD6XcSBdTONSlOfbjezIe/8BvjPiBtdi+1CY9ZZ+pu7U29Fe2Q+WROzBGu3rf90B8/UTDCZwUwR1
qBINK5ZOu1J8F9p7GloGfckwYXN7c1Y3HwkWkEriXH/jYo46rQyjGv5rQq0rm4rzMIib2yK+J4hn
bYAcAZg3DOJqlDHyIdPxPJ09MrC8NYyTn9uzqx0AQzu+Nab/qO0bQOhboVu5twWvuq2FXOa9FnlV
rIC/A4Ydyju1mI6oUgPtc3SC4PO2pPVV/KshE+yBUkKbGh+SqPEShs9q6Nz+/fmEsEcUXS5oeUHz
AIJWpu9Er4sAkF4lTNLXNjWSHt6dMTz02UbKknPKa/dY02YpjXGDKSmmoE4gbTReWt/NG17PE08A
YxBED7VBmgUQep2hILrt7eVaCx5n5CxUdzQ06rBwHpI8Au2vq3pAsvyoNTtvNvX/cHYmTXIjSZb+
KyV5RzX2ZaSrD3C4eywkk8GdvECYJBOGzQz79uvnAzN7KhzhEhjWgSlJ8WCo26ampvr0vfREN0uQ
HJ43dDX+fmTJ3xxUNdFW6+VYSi19OEghyDjn2csy+Y5UzCkxLcClRRfJIfg4ppI+ONl90Ae6GRxf
vYqLdmfHP0XsctQgObVRFwZn+oQvBQWj2hok3yf/0wiNIOoAFbWhevEKkBIJkU7feQlcO2KBDwAI
ZagABM0mnLRTC7atuh0PSdyj9/Giskq6a46qjX5O9H99m/5P8kO9/muvt//z3/z9m6oooyTwfF/+
9X9+r37If7wuvn770f73+g//3w9ufu78Q736Wj79oYt/wy//2zgv+K8XfznKLu3mh/5HM7/50fZF
9/P38zXXn/z//fAfP37+lndz9eNfv31TvezW35akSv7290e33//121qY/6/Hv/7vz9bv/6/fwubr
khbbn//xte3+9Ztm+v8kNw7+BQ2pld977Yoff/z8yLP+GSDlBkFosFISBetHUkGd/q/fnH/SPk/l
H6S/tSJn1066FnIFPtIs65+0fhkAemlFJ+3NYv7vV7tYoH8v2D8gdnytUtm1/OYLlwW9U2D57AfD
pmkP7oBg47IQQ6b6njQENU5XWIdFdF1z7nvol++Sxcn2oFVPzdEXCBbIgKwAEphtiFppXtznnY0G
Y97OzvepQLIPjEOcavbbxA6a5Zc8/jo8Xvd07jFCB6rFbUeinlIvnwvQfbWmyzedZ7nv6tTNdq7O
S0cJhQYTx83suRxlqIu99fNHAemwAHTSe9mGvqkNEUq7wwFoYrdzu1we4r+tkA7x7BXhB7Tq0oqK
2yqGFR4JMpkFx7inO6ORU/ElmZY6SvNA26knPR0VPICQDhDQr6V3b+P+C2PxnGAiXdE3Ae1d/jid
xKoj+eis/L0hH2/Aa1ZowUD0z+CM0H99OSqj99Os0cETZGRgPuppXd521bREz1t5OnckeaBk99jt
7IMtZU5TF7rovKAJp9wW3kEEk+rDvHGcPlQ0NiKCXI/i3fM2L/f6ul6g7h04uWCZduCT2dzPgbRq
ePTmJlS1NO909CKjoeXW0Xvf3RneFVO4GA5UAEGECfXl5SSaVamrss8xVQxVOARyOVVpX9FZTEXu
+VFdmUn4folw0C8CSLhl+XAqV6L3UJKNSNvstk8z98bFT7yArz34fWyUtxMkXNkfj+1t2T7mTi3K
HbDXSGOpbkojJkOXDW66Y+faFDqghg0Eg6gnBpspjKFGnVPl1GFQ1OA/smzJ5qhL++WLlQz1jrFr
k+h4VEVWLU+w0evnjxxGUDeo9WRzHSazmUf90JivhOvCnGD7Mww8xPjPL9rVwdEMDLCQHAQ8bZf2
BruHjC01kc4oesTbgoxaWWd6SMIue6mWa6aoxpLrQB3V4dF4acrQHIc2Xr0OZ6QCos4s3Fdttpiw
NSTNzgG7jB9/HjBY8v9tanPAhsWrmtZgVM6ifhfCSyiozfUHOkjtF6Od1x8av//0/ERe242PTT6Z
yFSbxtxgIoVeHuwmdk50jO6hZq5aMWwet8TF0AVs9mIbVKJZNAEJQxr0r3PF81rzpbUDxbhqhc3O
Yeatgujq5UrFTmzXIoBgTrVUeq2J53M6KHfnbry21V3fogZJ3sKDUerSShN4YC5qtw411I5dXl5F
fkcyJf6zrFrxLsBfdTuH6+oOhOnApvXIWmv0lxbBoILzcC3YnAjMzsXQf3Zs+w/o5bzjr28Gb+UE
Wm8uOpPXL/LoFEP1z3PPwWWIWENHpGz9yC6MXQqC9cT8+1W5bnNo10C/WQHtfVwkm0SH0Py0LxzZ
hLXVWGErrfHgLCI7VlWVnOWoqKe7VKbiPD8Dkh+1sB7olV90W+x4kacbBnInoBboqdFkSNBzOd4g
LfVhGLhlDNkV7oNsbdHeCqsv250V3GQU/xoyjxXuTMuHPGsbekxt4gtjQlZZoIt9pxfmcKJZ1Hqn
hgbZKm26a9pKHZtcGdBLw2o+zbmAYuvQGV1w289ATZ5f6aeeJuBy5UQiP41Y5LavfpyJj7RhqiHV
8UcL1b2gpMe9GxOLjGNigstqBvdN23flHlvi0znHMrIRK82f9TQ8mk1rKnuDm2KylH+A/jw/LFa/
x456dXyPrGy22DxUwZLUOO1RGEPUJwUF+zrWzqUNMiD4rLKxjp6f0avjYoGZONhY9WDju31vlBYR
ZR1aMxVNLZjswwAt5E5w+dT5MHs8etdCIo1AzuaelcqM89brarp7A/eN8mcg6XmbnfW+yP7o0mY5
PT+qa/PIlgV0gS24wjYeIc4VL0WHG8nNRruKhtrX7s1YTw6+X7YvzWEOumhKiAJ3xrlndzNOt0+m
ulZQVxSlbO6zUanbSvTLy6zXmvseLZSDnmfGjvu7NrlrtAkxGgG8vaVGmSow8kUjmdzUcD51Wj/1
RxPd1vMoAx3FQ6l1H5+f3nX6Lj0hSutQh8IYRmQdbGPBtZ1UOi1QjiFuYSqs6yaySnq3NTn9ethJ
KE0EA6Ut9WfYUS99XW4vSz66dgVTUF8c9XxBAKxzfj2YDqCyICAhEAShY2/WTc6tUraJrpbmVePZ
yu0yzDPvQa9zJywafWd3XjlzF9bWXfTovhoT020nF29FN2VsQHvi5S6Ch80y7+yMNT7ZrBMUJGh7
sjts8heb+IVznBZCoHpZDChLC18rz0qW+p1CqPJYeZDWT6OmoeAxjwhQP79HrhwFSmykRYiveZBv
yUm8fIKCveP2X7QueFvUwK1ov+7pCnbqW9W4SxZWInZ2RnxlZwYAFbghIAhk32ziQt4kbmdB00Di
PO7DygqKsDIyEab6oO3cwtcG+POtvOKqKH6vX+XRKsIcMreo1RFQCTXcu33do4vcOXepHZg3Xex1
Iizqdo+B4sqSkuIg70AggmDmT/aPR1YbUZtL12HV6l1oFos09aMxVe0dzTj9q8mGWV/6EEADP013
VvTJtl0vXRfOZ0ofkEtudTKceJRVXeNRkswHN6tLoJGGN+yU156sIFbIPgTrm4xwa+tbmniymnFh
zy5pZ6iw7TOasCCcu7Eq79d6iwhvVluEprwAEdUhCXy5hLmd2qlTdVWYB3KqwrrXli8DVc29vumr
Y7LhtoAXNICMeOPE0iWr/FHvK3Zljlh3Ndv3etGXt/XU76W0r5ny2P+6RTofLfSNqW6MpULMEFM1
rdGkPbSoWubPQunzTnB4bTsQC3EEDKrpf+FyH+1E5JVFOplVFTa2nh4bjVhXjKI+Pu9GrlhZrxmu
RiYPhtzNM7ZNPBHUaYoLcxbwgS7sFrUC5Pq8lSuzRkC95vOwQS1nY2U2ksrMWmiMR2cguMRRHdXk
Zw9IFfwax+DPPfeT4wSIE06KGPZyz3n0mgj4PavQrvv41OUdwGVryGAsDXaKDdembmVT+V9L6+eP
Fggu8zpe5qyCWH/44HtweUkzrnbusifBR0DQwYsS/4ffJZd8acToprpUBuIKhqv0F3U21W9La1S3
QeLYVILHaTo/v1Sbms1fE8jrC4y5vRJEbp9hS11kqx6QCu0kYAJrQ0STlLBgB4NJO4sTixs5DckR
+tngLPXa/FODtqx1ZHUS1pi/ef7rXJtkFtJFz4D8LLn7y/Ensih7P2bneMGwwJGmZUdSBD9+3ciq
gYhaEK9PchGXRlzottO2cuD7ThszRQc1c2nW0IPK3TkH11YTKnNyOYhXGJQ+Lg3Fdi51a2ZzykxO
h0xYbqiP2slwhhvZafOOtWtz51N2DHza5D2O+aW1fmrdqRwUaqadE9/nw1zfVnjR6NcnD352IFwu
9xYUCJdWvMJrrDnBI2Zt2dCoLsoj8nnpTjr2yliYtpVghWcHyZzNzCE0ruVBKtY41ROQogX2wUgd
8aupIgpNQE7IRdGeQ85yXb9HR9pfBq3T1r2fp1b5spwnM6pi6R+fn7FNN8fPI2ZDlbUyMpFYtn+W
cR+ZKd1FOXoJm2LWx+kLbfatkwH/hRqdIHT14ZU/Om8qTY+PtfAgXsibOzegF+H5b/EkvmKswMfR
sYNUxfC3gcBS6xADJgWBgDuYxrGbRCtf25Oj07TQj6N1mMagSG+bAWW+nY155RjwGqDoZ1pg95+E
dpoSjt6XARC0MrPyg9DdORpRebLsxD70bcx/nx/rtd2zluJYUjQgnlTge9ODTkHHi9gCUtSxtZqT
Vy57J2HdgxfPgQDwDxzzJjvIccGXXO4ecs7J1HgsqyvS5FD4nrql4dm7teNA7GyhpzOIKd8iTOT9
YSLCsDEFkbbeOMygyh3YKGZV1H6IZIDxPmgt57sYyzHeOedrZLMdHSdvzTTivijrX5oUee1MSQ2N
dSVLLbKD2vlQ9+PyR917RWQY0vyDNMh0j86Nuikbs/3y/BI+3a4QaBMY8NIhksSrXZovZa0nw9gD
gi2aJCpc73vReF8cSYIKFqsy7O29qPLpplkt8milmkaWddux3Y5plppGjbqZZvJorfv+hqMid1Zy
3RSbabVhqFh11YClUvi4HBfyU5Zjq06FTaY1MOvJNP1UL3NpR00V26/rfFhQJEJDTIYeChV7d8SV
PQvCmHCWGJDs0bZQ3SyVl0tvUKFWoKHuJPkMm0xsiHeqbaw9HNkVx0ephKcyegTkUXgTXA7WMrXc
Hjudg++2r/GL+TsjDvJosJvCQMdHOG9zq+SpPMVj253MOI69UGvb+r1obLlHr3Bl5qnHAgZAAdlY
0QmXX8ZE7qNZ6pWMrEabhfx598foEs9LfQrCYo7zl63/waiTPf2AK/uKKgRFo1USjLBj/fyR99fL
oHDqip3szHahDl0SW8s5gA6t3fF619aWhxdgB3D/NAqtnz8yVEqZxUAcVJi0ffx+mDNYdGcjiO+7
1O698/Pn85oxKGsoEZDk4c9mNjuU6YTWoQUIc7B+Vxkw1ozSQ0fEVeO7501dcX5I0GGGgiJ4pm2V
z4htZ/Yk4/IyL/6edcb83u+84ZzLorihoCk+Pm/vytDI0QNvoc8MsvRt30pha2nZzwq/rjw/0gQF
zKZJqKjzb359yVZAM1ciQyNbvNkbqVtWSdtlCiE6u4H7a+r7mLKftG4NU5ILfH5gV3wqIgEMDC+H
qvLP8sSjDZJN0i2SXpOQGUJnGysBQ7dWU/g7xH5rfu/mZtDPNXfNzsvpmt1VfRyLP8Ekm73Sd6NR
oCOC3VGSwZn61H5lzhQaG5mK96Oy1Qt/ENpOcHdlGQEoEAJ4BF9PdUEHb7DLTktwdR1Zglhyyqu8
VgfPa/cg6ld2qI+fc0AAkTUG/XR58hZr7L1hLFUYt8tyKPrFPM/u4N/0TZxFo0y0nQbla0PjWb2W
T1bW9S3DZz3S/zL5gaTEabu3praYUZk46s3ip8XODl134Oa+8omiqDVArsRcbu5h261N4LOxDPUk
LV7ZDemjzHbE6fmdedUK965jOlQDkey6nEC9rKDedvAmdVbUxzrW/XuhifGXc2EGRUcyEug86A54
40srraD05s4VVgpn8g4g24oZQV/qatGMqHq94yKv7QoyVOs7hqACqqhLc7q+uE2f4re0rns7dMtD
qeqRvnWiF6+GxuH5KbxmjRzfCqEiTcy77tJaJdvMtSoOdzPXyZ1MG+vU5ol3q09Tdb+MS78zuitL
hkcmE434Bza3DBi5Z1bjBPpspRivqMsK3RyiRBnxXhRxZbNjYk2MrVQpNMVfDmyqbEN0Ked4Ggav
jGjN7yMvRxQkTNO4efvLs8gkUpoEpECL79ZYPBmT7BJfolcsYDfg69TfZGNDZBZrJHLJ/Nvi170j
NzbZUmISIJHba3tRfjmJyZRhNsA1nkPobJtxSqbW0Y52TAv8NCFj8fwwr80pQbWzpqDXPNO6mR7d
BKLLtKrUbGLMtrgzqSYeYaKDqcU29xLse5bWu+GRJbcCFgYqiAbElY7jFlfdodg95/DSp3nFUj4/
sCtXTeCthdE1NuFO2Qys7Bq/EK1Bq/q0dOdldrTXixsHUe209VGbgvnOq9P4439g1F3dCsdhFYi4
HGNTBqOR+hbdoyOTmAIFeV/O7nsBo/xJd6E8GFth79i88jzD8RNVozILbMHezGvrL6rNrEaGvJSM
MBHyLqim4uMci+wbUm/lF6fUm8jR9ObWHKc9waGnsfRaFcKFElED8N0eft1W3mQVKe0z3mQ89Kac
aTNrkq9aXPcvF1+Lj21cty+1qt25+Z56nXW7clJW7j1wehufKjs7SDvyk2GMmMLvlDSSY2Zl5sPz
C/rUl/LqpC0F1Ct3H+HZ5YIOnuzT1BQkbOJefEkWMQiw7K2SJzue1Jeud5Kvz1t8OqHrO3dlZnK5
AxGiuLQoulITekMEATNOOYZ1Kp3XQb/kSdhQVjk5lnRCTyb6EMZVnO2hFq5Z/xnF07DgrXH2pfVB
U3pq2IShOjKZReRpHExy9wq152AsUiNMZUzXUTXpVX5Dstj48fzonzoJRE/ZyNyS5BrIlF7ad6lI
ECbjJMwpt2758xXJ+PEMr+OeqvUVS6RIyQxRyvmZYL+0xNvBDJaCW1LGgScjufjjHAY5Nf2TOziz
2HFHT0/pykwFYHaFu+EYNhPbZrRjTB1Kma5Z1N+5QKJ8zPLIyGMycJ1U56Sc68/V6FXnbLbsD89P
69PDgnVS6bRn6p5BQmwz2N51877FOsix7N6oXHSQMkhU/xMrq8AJ1Z6VsubSCifEB6U9EiGOWnBH
D92rwZ/2OPyvDsU311MP2jPY4mpasH4aqDQmclyq14DSV3ZaXUef7vnBXDn5JLcREzLRNiO43kRR
1E+dcpQ9fDE0hUZBDaY+MMrkFrzfdOf7nfbLISmAs1XAmQUKeB1t7CFlPKt6XSJNy6xjMfjFK4e8
17FMJvv180O7thdBXup/JSzBpV+uU5mlOu+tmTvfG9tbPavtA8mEMjLnsbit2ka/q6m3PzhNVn0W
nqh2jsIVH0MYx5SSdQIQv8UGOwU0Ro1O8B1PCXx6NRnF17ZfeOQxJ695h8ji2pdkp/U7O03mZmfw
T+MCIix6JSj2kAF3t4gp+IMr0yH9EhqL0j+zGKkbSpPDeOhFgj6OAGb4JtEm5z9wOBgGX8Ai43a2
uf8uTds6GXgEzEYNszrf8HbwF/HJ8Pp8J3bdnBFOXgCiB5kqTqLOOq+fPwq14kHIMrBRS9JH2s4M
v2jPhhqy0/PbaJvU+9uMjz/TLQ799q1G41Gppxba6Rk1ii4o+mhIoGZSeqYdarfVX1FPlHcIEr6O
J/jTa6qdD6g4/OJ2fvI1Ns7NrvSxI7hNo7RpynByvOZMYDielVdaUR4s6CdYXchpJvEGmPH4/Cxs
7pGf1gH4IU9hkEklg3M5141KVZp5fQoxdNLfIUk0wzyM4KNKh70yw7VlfWxqkz1xF8ubnXJIox4l
k2NnFX5kTq3aWdaN4/s5oGBNDPtEczx81s8fbR5tELkj0kxEcdp4450OCjY+tHOVN7fWnAX6W6/q
4l+M5lajIOk5jTQz6YSzmyDWmu26cVSQRGMskpcO8KZozVz9mk//aYV8nkkbBP043jZU7mkWiTUS
TFEwzX553xuFld90VumZN/SFtfQAeRUe//kNsnE4fxkl1KB+gW0eI5fzqWIvFulsp1E56VlMAbjq
0+XgLe1owOg2eRNEXb4YxnPS11Tbnzf+ZMusjOIkAXggoIxH6uLSeDN0nq3F0j44dZfc6E08o+qG
guXzVjYe3Ya8FJA4YRRlWkgEtnCfvkhpYFGmcUjSOYGd0irU71k9BUfNnbRjO3Nbl7KSJ8tckh13
/uT4YZoO0xUPZ1JOsTeuLsiUHudZaR0MXQnjtelUQ/0h7TpTs0MwLm23U426Zo9zwZ1PLAdcfXMG
xWIXJroQ5mHOEf8rxsWHiNMsDk6/7FHQXzFF7h6NMxOAE+dwM7SKjq4mB1KDDPkgjnENafbEvYxL
q5udBdxEBOsCgoKgxM6fVcBxs0ez3K3RcBsZVaurexHL6qzFS3kwNS950w3U+OOxhyuhnKwXo+WM
O4v4xOWs5imNENSB3GGnXu5SUwsCYmBhHtik/llDNSa0XfTxYl2ziA+U/vD8fn16KiwiLKaVzUO8
uJWwr5Ipj7MYt2YWuX2TF3I41qnodib16agurJibs5cHVqDVuRUfqOh7h8R31aGYQN4ZIngY0Gba
8TPXzJGdXcHZNFIwvstJdCS50xQ24QgnpsvsVNnNnIqDcAqr6ENf2rMpj3NXpPbp12cTDh/SAIT+
JL63R4JUIxh+UztYvnI/i5wypmp/EQ7EItFWCyiajA4VIE785egKNRcCZhb7MDOcz4GuZEQVo9rJ
wD3dGDRAIIuwtmV4xOKbOcyGIUbQJ8gi06Tq4/ipOmppatz+6oRhZc0RURIlMbVNTbXKGkXla1lU
2SaRGS2vp1Rv9/bDU/cB4RcAKqBwtIVyt17OGKn6eIbTP4u0YVahEAhCpyOiQVNMsf75AT254lZE
EzGVxeOFZqHtFdeotcs2TfOoplXs25L35TvHSepTnTlTBKmLdpeQRN3Z79fGBxICSg/Ss9jfjK9Z
mOCkZhazVNSUjIGyt6b0wkkz9giArpniRHG/8F4hL7LZFk4h4G332BbjYnW/V0KVBzX4xmcbgOEv
H6a1ew8MEhn1Na232ef6Uqdz1ft5VCHtdw7a4s/GcvegB0/Xi/1AOQLc/3ptbv1taxm0qNPZygb0
5ve9WpZo0Wzxgr7X9qUuquKlXLRmrzb29HBdWt34ididFS1bMRqucJvdDFXanVU77OloPo1FKGqS
QePapAWd+ubltnemOc1rjUcJDP/p6zLvl3D2Jnko0eq5N0QWl2E6xtaNLbr46/PH4NoAucR42aJS
Qw5kM8BpaStNmybeQ647RW5v5i/yTt/LJF21QlKb6j7ZXhrWNgPMeuC2sYMUrzkMJ6tSORgyYy+v
+3TL86bBEVorRQO1uM2jSnl6KY1OZJHeL3F/VmPVmqcFMaXypi7Nrttxieu2flRcZBiYoyEFpgZe
UbwmLwc1JNKu68XOonip7XOS18uDdNIiypo1VxUgbnDz/FpdOQJk/YIVjULE8WStRGfb2uCNWeR7
RBtdZ1Cz8jTl3/BQ6U4DuPIXg9ciDPm82SvTij8GdINVlztzs3idtgZf9ZBFCZfPyZHZchunPSld
xWN+r2n+yqQS/LuU5Dh4vKo2kxpIffYC+BGjtusSCOjAOVgH0Ae+e0jdoBU3ua1gwvvlEfKMI43F
BbfSV21iOdsbx7btERGTFEMP5Jbid+7YWTeLpYZvz5u6chIoXHHMSRRTzt0iqLreowoghjICR+8d
BmNwDsWyxzZ73QiZaPIctIJtn8O6USXg+boyAgA9HoXU9UiOwbJzgz7ZF6RPuMao+5GzWYGul/t/
4vFGcTFTEb3l9UNB2j3S22Y8i9lwPz4/a08cJPsd5kVCD863zXvt0pRsZLOCq2tUvxzrXQwyK0Yn
aabJNVJxowcRN/foi4M9VnX+JUNddpdtDhDd9rzzfgIqSYC8IkHocL/8Ejzncpo+8/o4O3pOH7i2
WIVZvB6KpU3yg1uiAL7Afl0uML3TP9lmRaj7pe4isEvpLq6PQaobpfF2Ka1ZfE1zsBj27Vj4lfZB
eJIMxcd4zjOZ3Xja0GrfZZlpsY/usR5rqHjlg4TFXR8TPbYOYpZDrUfdQLk3O3dB1ljvhqkKNHVw
hRjXnxdLbX2uPVF2fxqdXo0fF3NBSq0pvab8jtpxhwZUPyMxlWkqrbMwM7qsvOurLL3TvczNKI5l
w/xpErKjQC77pMm8k2mnEmEcIx/GIKTC5jcv9WJlS8gsUfgfSO+Y9r1LL6X+PWjpfXqf8yC0slDR
FoVMDjNTetFQaFkv+fJqiu+qJitR1TN7Ob41Zs2lXVJ1WRxHJUXy/JDNXdC8n2yryX5vlKNZN0UQ
xCQIGYtyPtfF3FtLZNXj5Dk3Tb0ki3XshmzSIJrWC+TjbxrRauO5K4FahS0x/ySOxpz6NNOWQR3A
ozZXsR4pEVvzG9UvhvxeVNI103MHJc3HuuU5O0RFoyrtFXhZFb/q0gDu+ro32pSHytDyVV2QJZ+M
PtFparUWKZe3lVuBaQ0SqCOOU7uqwveeU2QP7cpDU0YawsHBRyeevfZL1TcFsi0kmWT/tlUZSdcQ
9Z2iETxl48C4gV+5m9646dTlvCKSpa+pV2a6Bl9lYTb98tGdvCJ5nzr+UGsnGATGobgt+qEXD57o
q2EIaZvx7Ydx9FQxhl2RjDPUgFTziLHT2Z3Uxwb2NJ13l6yC7sMyWyPKoOngLNqD31pJ8c3mxjaT
Q6lpftJGy9hkpk/FX3f6t8oVuvPDXBYbdRtptjV0+CIZvEwcUn9okCGY+xqCpSgJ1JhgnoMcvMtQ
KQCz3leuv5znxJHys+/kepajRCrEzN1S9N74BV85mMgs9Xa+vK57HxjkWWuDubVCM5ONkxzypLP6
Bq2/xYx/tI00oT3OYrelbUGbZ0P/5Nvz0tKzbk9LMxySTKvnz5UIFuNuNCt7eW/Lpk/eWkHcyXd0
t05F5ASxNh5oi1i80Ne7WEaDSmf9ZeknMQ3/JOOXD4UGeqSLVO9ivIFz+8U8Z679ocv8fjn5scID
HYDdtUKPaCUyEu2mngsqr6Gs7Xn+LO2Sg3oq9RmaBkik9QWIiMw02ej3VmOW8DquJfBAj0SniXY4
6vDvaX64mDm1gPteo5MzOBhD2S/fHaFRxYpi0YICCg0168o+ARGSsEW2hrbMRpjpixw/g7DUsgQy
SMbxwjQTDZQqPD/AkkMUs5P8q1M3EwT7XqIv+htXVJAn0LUzx0EWLh0QmT7EwTr9tzKbMyFCzUyC
Bok38BBte+fBSmd3r3KlO0Vz23SFqPpzM9Ea3B4GHgWeG1WWGzsvpJW5ZQ93USqkuO3w1qgbFEbQ
VaEFh41zMG1Nq/JD2o9+Zd4uVon7eh8Xztz3b2Ru1XlwbGXgjcb7Jla8fYjufMfK1pqk5r2cumWa
7tFgWlrzWCWLDS93MPfGsW1naIGiQBuz5nWZ1XN9U8PnkWYgCjuVZ2HgmGPw3S9Nah6nLpvdP7sq
Hb17Q89b/YuXmq16V3p05IP6A6wE8JBGUvXdtPDJoTkQLRxGRFSGe91FQ/vdzAO5/6B3qinORZG4
5n3rw0d1wH3pf3hdCcFR2s/VbRMvxXl0YgOSiLFOjNCFr/ClG5vi94DOg5NZBDkqEENFvaf0gtZ5
56dOmR9JNzWTGVL0VuJ3txpGmncrq7a1T6iozNU3xpRanzo3gz7X6TUtgOjeo+RgiLyf4ROVhXUG
bq0X92grxk7kjoTpaPMEZv3J6k1f00OtLOvqhebkQfHGzNOifmFwA8evazud5hf4u+rTYhuz+JDI
oI6/eUvqlw9ZrvneQ1frS/AJLFCtTq3SUi8SRjXMZ2LVuQuHSQIaPdZaGf9QQWs0r4GtpuVpStIp
+IMtq9hzsQHc5aFxTSm/B7GduTQWNszDUS1DY/1I7YHsNAIejcmuZo/o04NjlZSnNDl37ls5L/Vy
J7TMprXfnuIi/xAnfqfLG3ts3dY76U6TTMbNxEMhng6IdmXNn4M/j/qPIbdriXBEZ9g94qGdZpt/
mM009RYd9HJyl4gOjaEtDjAhJckUBoFIHXo1FCSGWdgIq55aWNJlLX94fanrRaj8uqVbViRmF3yF
w1WvPnipXaZEDIqNLkKQYYtrHnI1Ww7IFKMvO4kj9afm7PtDQQ86dY/6Zao5IyqnsYAyCPlb/DnQ
g7b/XIILbUJ6qNIe12jkxiEHBwLG0lAahaRJpcCK9Dy1/Q9TQuH0Qzxq5fdEVplPtrJA38TpK+OD
oZExO1jsRevg1UlTfmv7xX8DwIsbOyh1MT24cpxuEs5X/CIXlpAHvE/9yTco/HLBDvnnFlDPm2JW
2Xc3dbrypoLp8aEaR/eBxtMEIXuuhc+JbzQTfY7olMmxFv1bIgWflLRwgvJcL5BbwM/Zxd1R92J7
OlgqaODgb3VgLcB9yw/K8FisedFum2bWjYjcqNBDUcF4cACIBx2BUxcFMsSuE7/gdTOXYVUWy9dU
4/6+rTqzto+VaEcg2F1XQsRs5CfXnw37ZOsyOfP4gDWkmvNKB9QW1yKqSqn0wwBoPGqoXvTnkXF8
tsBioo0Sc8ccnHxgUdK5gBloANW60vKOfX7bpoM3h/bggx2DLS5IYBCaxiFKZ62d7hJoL+Ywy6R3
k5dNN0FZM/pGpGtcQ6Gxmjr0yszBfBg9QpeNoVwtsiZzMgDZJeIN7s782FpKwtU9B+17O/OS904y
xX8KKjsPRgP9CTOiafpJpIo6ku41OudBZQHiR35LsApxTOW+qOIS7RulFtmeTbvNqttJ0aNz6q3O
nN7ndJrXkV17WhpmTjtSBlJsTbcNSvsYz76uDhn/5vd1HciEz7lCOSqOTfNAjKK8yF6IRcAlziWX
SOaVQ+jK3vwajE55n1hqmSKQzSlj0KfOOqfaUtNVvqTZF8XSQHA7FtrJovPb4dtKIEWOU0lgf2Vu
HnjslKfMLvhf0rDE4EnuS1QSMiP50ORZFt/YSTwi1UCkAgQj8wN1CIyi+j0vXF+cPDOD0yZoe7c7
WarVKekHSx6EamnVfBADyN5Qcwxhc/RL3TkufVm9Gb22dN6WeZIZh9HVsi4sp//L0XksN65jYfiJ
UMUApi0pyTm7HXrDsn3dDGAOIMCnn0+znunbLYkEzvljNMypKkdj7oKoGLBaFz6hqV2xRe6h5/cc
7sfd8S77om6DKyp1qMJpjZBMl9Hq7qmPM4hCoWjhMJv3SjanrtXiwUNa1X+7vbKpiDkz0zE0KyUi
xch/1ldRQv1jopn4zsmwBUrxLrpJmjqSF8y4saCSL+nUr9p9s/2GBK98tM3AfVKXVeUfujlJqKDZ
C4fP4s5dxrQkiX7ckHtc52YK3rzAzvF1l+MDyEpfF897VHQO2dGjuTE6Z7jU28aQp/choYmol4XJ
CJ6iVTouTfVoR8/7O8ukvK2avpXp4vjFwmGY1FXW5ZqDcdtd+WfyHPtX9CqnaVLLyn2mo4bIggCJ
Q/uhplGDjal5Wbt7Xku7E7ZouPnCvHLEY8lc+7qvgmgXp/eqm94N1iTriZhk4Fe9Kg5FUcb+JT9V
oOkLLumIr5kfnjV2k/qYm2rJ0wKOurysNjGGJ4VUR6VEWZfRKV9y4OBd5G2Zlr1xP+QmzoIo3Jz1
CRCSXFxfowbNTZlf7J52yCEKiqK9EMzTw3tZ+1s6xJGqiM9fObtgNiLVphsWyfZywu/6CPbmNQf4
I+1ejdHi4hAT7Cy8X2El9AVJmqa+7GQ8DTfMKmxtip+lJt4v4b/j1GswH2YjscNjYCnfofXbX8/d
i//Kod/+I/6l/NoK1dx2Adq8k8+W/rjXq3qlKL4xB4cH6mP1O2e+cJTfvU6KnrRT3bq7f4pM2DAU
OHkiDgEDhX8RusZVV37Tzq/w7EGxZ+z7bG/70vnPEx47e8SBNBzKvA65CwS3VoaMl3ysvJFxxTDY
saDqxg8fYeUJp9gxMyUnNPrOdBLRFJk/dZfE6mqRinF40U503BvNPZTOBAAvx4G8unP9lSg/6wLn
fIpozWlf69Vu80G3Y+5fcBRTcdH6ORZffw+x3axJmMq9JisAIUXyz5k8889ZRPJvlgGbra7z0WYr
hbKQlvHMfYbArqnYQ1rvmAes5+hezoGRxm3Hr23bcLoUpd+qdE52/weyhB1oSVzFiCymP3Ee9d9t
Z4V/7eNOv3CdkPhx4OxpJIsDFPiEc0UNWR3kaE/KcnTfdJ9rXpd+L/6G1IPch7vMv5LFiqfV99an
RCSbuhiYeJBPLgGu4qiFdDpWdT2eNtnO1TFxDfXp5VrZu21sjHNq5Ga+IyJJVRoIu/zUPjkJJL10
fnjIjRddNM6kHYCbYv+aHamxyg9xZy61mv3vbZNrhKfH9l8Dh8d+jNa4vvNqz/nnre12rwU4+Mkf
5/BLF039Wp6z/7E0NvP1GhaMSAFkik4tGh992SDCtYdxq9p/ZnTEdzeb2uN8s/al6hdiWeZ+b8qH
uholtGmru1+3mSdLc2Oi1NEK2TQoN5v1RrRmmFgQ7PivCGX+1/pD8bRyhT+GTbl8lksQt6nmW/uJ
xmW6Me1INXDS8ZunZLAYN2uUYA5smvJs25UzsgVH2obQ27Jc75OJNTytjVrYqmx5XhPioHp0vdZ0
p8GpAhB5l0Sjk56tXtN6rILoAubS/QwXRWkElnzxIKeA193DdhkBVLHDHwy29imVkYnYSlESxLBN
wibHzTdYOJQx/fUO5ytPm8dif/TGBdpzkctyEdV812mytEuY9au3Fuk6U9mW5lrKh3yMyzeUF83r
5q3gQCx+65z6QzJS5UUCQ5i2YWyeVVMEv7pPmrttrubi2pTCl8ckZoihnK6NKRRaz4yKk7vFlTtG
zXIyJkleudOpd9NB1d3UOLyXq6lvwr+99sWdqemyP7lxWb4XDKzrdVRMyXOZ5NbgfVR4DMBYztXi
5TgeY9dE6nJ0ZVdnhRzkf/HoG0RAXd7cyH3a3+S2Dks2BXPYEXlkxZZafpmLFipyO2ld7h95Yay5
5bQI2lPiKe/YypiujBHJBOPsULDc5Xx4vh2b2A+Wbv81UH7xoiaMvmm1jIGXFoIZ4OAp6/xrqrq9
we53PsJBr8LTRJdMlOGiWR6jxWrCe8l24AvYtzDbsWU9kOvmm6wcdlqINE3d47FgbA8y0UjnKtAb
HzPBBEEWZLtFEVVzrvyB4cv/OIOc3yVy+r/QBPamaGjcyZaySd7jTff/gQQ2j9M6tN91sPtXPR9z
ymDJWX8NLBFpGWj+0cFtSX7ld3MT8/eulidK5Mt2zB1fe6kr85FvljMDHMQL5ueGcA+WfQ9VBKdn
ND5qtlRa7fKpdm8GK4K/2s7BXRTW01dTKfnuR1Bo6Syb5VvNJE9RFwn+mc1tH7YcezWVCdM6x18w
zAzJa5kUt3swmim1fIl3pEY7FdYqs94Oa8GQ4rire7B51PTYukYRppa941MgzfqMq1Dy7/YGLCEI
N/oLOdS5Sq2eDCsQtlKW/73qx4u8FdtdHp8TqEOo2CUdSy8qsrns4/XI1GS7TM57/YFMP3/01nDT
act+tGdtcZ7aRqn7yy4kkzDVQxj1WeFj2L+OJzt9edrK13BPJGe32Lunvlvi96DwXXuVqEK9Dkvd
/yxIrO+Ij+jtqQqrhBIoUjA+HAOQmnrcwJj/q9F9bnTHFZCXRGdyxIbRk+mc6H31B1Y5VMTyrdSa
q2PrLa6fcFKmuV6c2qezmyWZ2dfv14PfueKjinui6dgZchbSWBLmNDO13LY7yeHpIJtRp7zi4bcQ
W1Mcy3Ej/KhmI86aQqmHzmefAAeCU75oxry+nXaCEi5ykbhX8ayi36KV3TX6daaYRjNiuEtsXkGW
o/GADDmneycWcXmIgwEBfQMgRlwmvvm7CrLpZ2uWJDwtS++dglAz0XdLvVeZN03zpzNuyWOIuA+t
fUckSaqCtpkyujP7G6jMPkgh3qqXolXLkA1L5zWEsmpmr5jgKD9d/KJ9WRMR0dOxDf6eLdI1tzIu
bMJVuFTPMUm8UdoOSxWd/Hh1T/zGw87khtW59WbxibgIuzumd28+BE0w3za447ZLBUv0GoltKq9J
juRyLBmry5SzSFwmpWP0hVMMUXSYghiXelBwyEjAsuvcbfaHeWnG5LibUt3Yzk4BC1hg/TQRdn6o
tpBbrYsKaMxmnbrLKoIoOu4oDz+CfNi/xsQ444HfUN2uZvHcQ7LNPNyNytv3RajhO2kbWWQhE8oP
JIO9q6NtKQ/szN39YqxoHh2iGJbimXLRpTqY3l+IgM+pgPp0fdsydlSrXO9l7hXhIe7i0X6rXThz
2qmFt0DEC7+Cw6jOZjj7yj8Xt0dYnKsp+QmDaqJpdJr37ZO6cPclhji8tNopeXF2vX707Zb8tGvf
lKfY7bo3wtPl+9qLeso2X7SfTsWtmzps3H92UVNCN4ZJf3KnkKc0CdetOYp5TeKjWfOhupzAuufU
66S73xZNwsyysxa/hHIGXnSNRzKAD4DdHCqKEU1KXGlvjnFc9wqYw29flCE4gfj0vROpmUrzucia
MdSL3C46tg3/mEOvR/5qE48RFUO7NXcMzxRnd7axY9aC6FVH3PltC6Y2jF/C6jAufpr9DClYZxyf
4lrE8dEjrodhYxstDStV0IFMReviZMKavedSGaYh6+G0/3k2coj+5XeovMsg2Ya/Y76SdJpH6+hn
YMysNTbyV5AeEfbD9Sw90RDT6fugQ4TrgRJPQ9lSE7MHj2u9qVvtiK07mGVjFSp2ZHtZaSaC5Mtp
GbaT5zFjoIApkAG3Q0sjbY2577meVs/h/677e9evmdtsvTuU6oD6yizsqvCpbVANpMauA4ibaqN7
Yun8KF2GcP0PQzwd7YAhznAI+ZmHQzuJEsBqSIpHbQnGSQFKlHOhUe1uh8CQ0AkOncQTj44n75o8
n58hVVp2e9t37vn4br4qI1eOafLV+OMV03Qqcle/ertMHobWLOYCuX79OHeF6x0CMiKeloQARzK9
F1Lfu3DzoKvccynq5MyeK05rAmT01pZ1gcajLrSbUdVV7XdKKla1gGuwTeNlDcxx2AXhnaLZt+am
mmL3chqGRacD/P9ryVO1oKxp4hKsQvYFh3HFC1WhlSlSg9yLRTQMiou18OP9QDjxAJWZ10uRxgSP
51m45uZLUkHiXJRsqVdgqv5DH23hv5KOuJVzq1hsNvMARWnQNLtzUnuh9sOUe/p1C0QrUtetqLad
OMYjSJgqarOhHRB8W7KxTIzowt83YF70sOp+I0MtyOBpt5Fpf4vvIImmPzkSOQfCHyiEPNttB/Vz
F4iAaht3kdl8Rj/qVtxNjSubb1FWO6CkTNRrDkM/HNtIJDYT7AeU3tRMTriLpjJ1nHkHZ7aNusp9
D1/vYqBl0oBkhu4QMblO2QrH1/JL7j0LgJHBlAX1IF+SyWWvdjFdPkP5uEAYo7syCK2rShcVw0nZ
aBke14qR90Amt7pqVcmMoQuhaSHdSv3t5dZpmPe24bZWbeNeeUsuXqdd+k9of3fK6Jc8AWF1umk6
trB9d3sfAICVRbD8+T/JkCY6GX69dTIPosuXN5H3Y3NMprH+DXzFdTpos39vVkwPvu3K35H22Znl
wM8fBtuFHEF5773pRpLZq0GfLiOv937ylSOPj8ozBi+6rwcatqa/UScA5vddk7i1xmWDJZkoF/La
6uDIPScfYNDmZ1bVfaD5MLAfiKTF3w5mgossKc2cNqsr6jsSS+GTimXUL4ONS4vef6f6YPCi6Xdy
yGxhWg9/BUGOTsYyGt973laD9E5m/iNMy2RdLqtz19Tnk8aUZf7UcX3S9Lm4+gZyBPctQuZIpHk1
u+GdCXYZQs20zZNxLfMuf2X34BlB2e2oue/iSHNYTVHoPI9xV483cx55BoKp1cGhiBpgSmK0Y+9y
HSVRWQEJK8FhcTv7j2/ofFgxaqpsAE59c7cSsFStbFtpIIE9CqJJgksuQRdcu80hwr297Z/UOWng
lHSeveXY8zvWD8b7NIxF/y8XraREy1CIk8ba759rk1CNA19ezadEdoS+eKZynyZGEDr0UPk8zoz/
E8dBXEI+YR9ZccYbZ2LILgwJ8HlLP7firMOepKvIXkkcgb9xUNcybd1VthkPif3Qay1eC7emBNTa
afrqVA5aq2ktUelq9PAYEk/6M3HzPIA0u49k9vbe44gWPgeyaxX1G2eG2NSdO73nIH/ORe3b9bF1
3Lm9ycNl39OR1ys8YUaE/6vFOfT4nDd8bOeZWd6Pq6RCzTOLKkNiW353CmwWE+XEQismpaCJBlU+
erhh1+O06OlY5DMUv0HKx/drPYaKqXHCJ+UqNfJVF8wKPWrQb0dBTB+pyt3RoNaGJzbunejf4jv2
WdpVzzdDHHLlWDw3bhbpwHyBg0cymxEhX4RE35ZXlUQef77myMQcht5n/OsLcDtiaLw8A9bdP2qj
3U+rmtilUV2JG0zv/W8YbQDPBD0TuFpDAb+vTaSjtHFaOPygiMardhb8l9tJj4y0MmqoJVRx8A/e
I4DtQEVwJotbPFdUybNmERzv/ICdAIt3HGo6U9CH3q2dWudPI+ToHQXlOFW2VU18xpFzyHi6LOv6
QJZc/6w2334blFyffCBaWlg2mu4Y4Q4JKRvX83KxkZ9+DeDjbGnPI/TCtNQ1h8LPhZP19Lf7F9Zd
/E8n6Ko3VKrl3xVs9pM4T7e8gKem/biugt9p70uTMvQ4YP5wc99DP8o7k8TjNh0Dnbg/CMeHPfXy
mhAA2iikunJUs713ezEF117Z5dNhQQ3Cg4yx8x/voxlBD0d44ko3lhEP5c14DJUoqcyeKnkzkzYB
3WQ6+Zv7LUiA28f5oZy2cDtF1Y6asFoDR7Ax9GIu7oqgbvnMMAMiMzyv9tSvKw3vLb/ddef2Dlwy
hsxfNWzL09DtDLUin/Mgs8DV/jHoAlNng9P4zs2eN1OeEkwUfArPwAh1Rewtp5oF9jlSwh2yJBDC
XlVT6b0ihyUZwHFLZoOoJ8OlX1zQmeI8B6RFng8PTecPDYf71r2ICXqMW5rGj3R3h+jJmUNdnDax
tH+jgekoqzrA6rSh1Y37zGuG12U0wX94LsBnOrX2UTotHeaLD0mSoXvnW+udy+xlJVJf5aBNugii
B7S6A51w3MM7VHs8ciiJYMVep0mHOBUUuDQXeTNG9Y3H8QHyXI6Le6QUqXqtVWGBe4JNVMceXZIE
zvOAlYcl3DPPrqiHXbWrN3xdIXXc5FkU/PFpP4T0ji4pVyQcx8pN8zsToisPMD7udbi1uSLDMgmv
QxULA6C/mZeSr/Jt2HdMxqZOqj4TirMv06VXEjnc9eNwAhIqHufynM/RbKH7JpxyfcfvwevXrTkC
FNsOZj6UMp5lVogBKYbMY+9qrnn/vtAJcEDKqIPo8nwOW8WYxcvZedOQuhUQA+EmiCPJTZxZYqtw
XOgGal3/olnIfeM2iPKjNCwRqVQ2OXV6EfVtYLc8TGPjmCotNMlEWdMBqF7GNgx+h2As3zuOlJIv
IVqvepeRiHY+TCrPu2rWWyudvrplOgtvt8GJuotAd7rKgqBFVMPkAFpD47A7HVrtCQCYveDhKYOg
/9R25YOMflU8tSxd74adAIuP6Ak42OMh/6PiYrC4KfcoygD+oQGgeqebYWBMObVg6ipraFpbsc/6
0727bv2PaERQ3RgvDC5xX68/oW6Co+OV63gPdA/ntWCKtBxKY/gv0W31n4Vb/W1AX9/kECKdyAcS
fTJfFUxvy8hofqj0IB8W5B4oxOBgyVHS1kA5aKky6xFDTujmNn1Fdc8huJag5dwkSzRltapmfoot
4tFf4qGTaVfO8i1BevRVNq55c8YoXtPW68xXR0i0e6hLLZ6YJ3YUKiP/+Chu/0i5Tm/K9E6Scla7
NR4odCcox+TE0GKLoSLyKOx2drd9XtKKABigBhLkgbmGaIpTdzXyK3AX+cd3ovVJChbUdI71/OM5
Rcc8whI0HHJozauWD8hIl6/+TcVIGmZNpecezQq51YR9+gTT6gGRBa9+O1xwF5bfkdwCKi5ru/vk
PI1VeJAiiKpDzhfoZshyI97VnOcgqzy/QrZMZhj8+YBgKz2fyZhW+IGpoqdW6raLgTth5NTwRsBU
858yeupR4e/NQ9cweR6tLgZoLejd9pDUWpqTqaG1RxO2Y2YjJflkOS7R455zwcCNx+bvoBz1xUKA
j7tqxf7qudbBtSLG7VUWtn72rHYBjdwNFo7rox8y9Bow00289A96ycf7Vnr+n6lj038CdvJlNqK8
+mtx1n3Stdm+zKFixEYBXqMJq3L/rQxsjwPfVv69gOYuL/uuGL9K3Z8ViOwgKt2IcVsuVqdTItVr
wn0h7FpDJ0EmvoYhopa6JOYy3cZu+dUYLv6GrKAF84bP++kzJDBNwHElxz7cqiUb57344y4uYqIB
RufcqlFCVwT9xvdctcRPp+vquU/G38xTSznZAHQp6y8UdSwhdtH/GZTFbVrO56d4nmXVX+6D6j56
CGEe6KQxVSYABpwU7qBMUkAnoKg9VOVduQxdlE3Sm7iHN/7QaSzlWlLvUQKON46wzaVsc4RDc2GW
p2LOkVjUZ6F9KuVWWvRoq/hgN28e/ACom2++Fg/DtBSP2GkIz83dTl557gIGPJ0lSrxwQUBApOrX
+BABqr0BKg6fTrF5wTFyGnBZPVXuPZrJLszwlQBcsa+FsNK1G9mMcxbxBqNX92RXKmIOYvT5wcsF
KvnAK4DLo0Cx9yFKfzAHv7TO5Sag3znDC/MVD0H+GjDF8D2FYv12/R2WnwTPipoZN7As6mIr39y8
CvJrIlm3h24kMebEq8DBhjSPu7IPKN2DgdVjweTuT+BN7RByVdh+uhWSsyWlUXZRh6WR456K0OYP
+C30s/bi5VvLRU6XLpkhN9TlOobJrc+hJWXwBY63cfxFU3HZ+zjswWKr/sLZRpQ9Rorhho86I22I
vLLMLJar34rnh7+BDPfT7LThv0GWDeXXk+6+zscDWxqcB1neTBJXUW5aYg3hSz/HeHPxO5R+0XFD
iRh4BozivpkwFyCPCfP7PWpo9NsB4tAilHuvD0neFwMjkayu96ADwR5ydOoAGKg/TqOw6l4lPZdn
O7abx+Mz+dcqgHMi88bpG3aoUD07i6l/tn6P/pbowRFklr7zPu8jS1HQkLojTYnapvAcPIbF6uSM
5aH233kK61uk+D8mp/c187uBaS+qmM+jPfZIhOwa57L2BvRMZofk5MCux/JYx4zsqRZsomkNXYfY
KNm8K0Q5ZXwk6Y5uprAT/leHGI7TyucarjvtXJbzyCsB8J88zt7gPw4g0N0h3/ztc/S4NXn45Pbt
ddQNpbWqwxs9o/1Ku6Sv3jYLXQYmtQV3eLA3nnDEleVxRdg3kQ01SLb5SMFihJPrXPPDTWg1lBGv
KjEFQrazALEPaBy60KOuOHDz7nPCRPqx+XN/3zmV8S/rZnBOnTCLvOBwHVUWLf1SSlQTQILUAYEn
NPpadfCf7plJRFMXpxGOUn1pkqCFb2ircOYE8gB7KUrB6EBWPvS29hXvEz9CPqFjWoIQ4kPHd2qr
aDSbfeDxO0xloAedUWFEt8yEPhdYArSCe6NcjnqIGv9EUxCQdr3600dfe9vv1nEHkcgF43yoFzu+
RIkrmluEvtVNzWnRZtF23qrgmPlHIJepijRi9vogh1Tc4FqExo72rf6Spdx+4fj4Wyc1q+QAbtXE
D5NsAYRpONzZB8i/hXXt4mB6xwc3BDdl0Fd/EB0sCwOXHlYkM5VAM2KwsqhsGlBgXRZAavMtdtr5
TiM0X7MYuGu/pCFxqMoHuFbjvaKw2L8ZvDR6eBPJfH6jURkryHEigiu6ElD5X6R8bx+m8M16AScf
94eErRiNxSpIh2S/Btwuol18JkSiEdsVh8l9uaqkRA1WxgzXff8yQ+MjrHIq51sgj+gOe6WC/Ig4
JEEaxWraHuSMRgim+/wCyNUSVuh1sR6zmDslZMKOUJrB9CWvSz/GT/vqbw5k5c7HxKFMh3tfbXe7
nnfgt52T4QAxsj4XiKZX+CFXjWCasXqriEfwD2vfT6T+oAJkyFStBSueA46cyVUs/THCEBfJ2LIs
6FJEqaAYBI8N/C0xjmrYo/xyBFuuCCliwM16x4MyhILrwhOxYwPZTESpxSeQe8Xd5HtQcxIZOZlx
08663E3ag7SirPWF4XHTx5IE1WvCZFwQFqcTguV45vHdjEOqwli3Nk+V5XiHRwTwuSIVnGUawUmE
tmuv3a9AeQr/cEeMJmmrWplD62v5X7l3nIGioo0mFX4LRpvUaIDTlcP6eWrG5g/CRH84stWbN12U
bXklGLzhNqrBf4oKj4Qt4w48kUvYLTQbS9e92xhuvsZaxy/EBSeIj2gryo9NsmPp3H1vuZ/iyvtb
9l4UHOraOFd7UPTDw5T009Nmu8BBu0Ffd9CfR/s299WUSWdFFcZELnBed+H83pUNe25NLCiHPCLO
/AAyLp84DuCQ8JghyfW7RgjEb2J95JjadebXCo3jUJNotI3/vwfkkui0d/rljqMRnhgdUf6BE6O5
tCSrmgOCB+hBZD7jp8UfNx9GBG/jNb0pzr/CdLF/4QgwvgyYwOUqcUIaJDlcRHx0N5/1k+Dx5b+2
8OaNgVoVb2Ts6idbTpobZgiLr3Gx9l8RIbM7qSlR3wmX9HQMebFgIsY6HomgqSN0oZaRM+OJh+yW
peC9wcXA4MfqrX7A6LuvfoiqLXWJhn+DxQWj2ebF3vX9lnyR/YKaB8Y4GGEB9hrJsi/i/5q63b8r
dis+ldugaVvbSMusrupgOdN5gc6cKmr+VmS7Utzj7tjtJUgdrGd19nTMOkEs2vV7i/jEcfjxC2i7
63mz3pI6kbcFvAdSlKiM6mI6xkOC7Jq7hUqluJB7kUHIjvc0jzn2EDmhcxsUHWUDlbs1/QXzo3of
e05lhjikR6s3cPQjeGx/kJvWj/haF3SGldeKI4rw/HHhfCozxnyXNa3q1xcPrfifAe7mNQjhESS3
423bN/5z3fiyexrrbSVqJ6m0vfRibV7mcp6JQd0nnxigoVnyC9v79fM6+DPI02YxrVhnB21kdiE0
dfdiFR/ZkkR4rGTPumjmMZwO3sJbcyyWynA+JtvUXXXSeCt23E3GCdhqwPkQ+Av/c4md52eo9kFk
ZK31JBrUrq2/4x7hxAURGTq/0+w4CLqiXD8bdHO/ktWAn9o9h7l0BVh7LkvkZBYFDPKGxWm+t8nk
rzmT/n+EQp1hVms2yUHADHjEiuN/4gdB6dFiD/ocK8NFPi1ucjE2m4JlxSHUXhr0nc/sKgPFxrU3
I58PMAdt7j662dzgREyV5zUNChNAkkOeY5NhjoyiR7Bpps0AV8BNPSG/O1RUTMaQByvXE+Ia/82z
Y/VtYpS9WdNETLm4/6YxG504f+xqic6IyZ8hF9q1VKfeb8MX0XoIeVZCQx5n4S57Nsb5uqXY31Az
DZHTv6qosn/jNXRfQggt5+jmuyMOZZJATtANVVSZmlpG00b43ZMbL/Ez7Y39pyPmAMFS3xdexnkI
fEg7XHeLJU10+Jon/4s8eQSfyHHbqwnjlT665L4vGf8e5zXH83y971uPRgQA9b9ZVcWnB5qGonY0
bQUTyyOWen4rLEpBfdZdInBDHIAE/j3vbCkPKJJ2aPgoHi5Q2PMnfbR1Pfce7BvDMZL8dPXJSTsW
0xLdL3UgDEd14wZgf3X9MQ2qek1ylTxCG4K4bHm+izPAZfo0DgXWFlNJxn3LyfbF0MCq4aGyTJce
s0OKsSr/DkugitOcjLU8WLQQCTqvxV7LPWzJunDON0ztjE11lLoElm1QdPhHt42jh/PeGXCorPvV
3M/FlOWrBtsjv8m7nfUu/xSKUywl4LKigYi15BRPA+MM4c3Tvw3D3201tot30JMDX17FuAr4pnkg
s2AZiybVuxUfGBD5jY0lEj2udvfVNxFRLSO6Sw9ojBEt3VTvYbxRXfK0qHwPUpb1kqEhd11eCMcT
f7bK3//klV5dBOFnnJkwuPVL1rM/ZvsGDpPtNFDk51xBC+EGZvTY2qEQyGdZq1PrR+4ddrHpPk4K
BMeR2zLZFzJaKItKhs1w0kPPe7OF6t2N2vITQlFZXDbunDyJriRFI0lg7G98vcFmQIfPh5xjf8Zi
wV1/5dUyEem80KW8dJNgF12g3Y8sq12NDbHu+yfPusgC0IzNmGhyB74Lj9x6HE1ph8PkGFdm8Y4F
OjPOun5pfxPbcVsntz4lZaJ4p8okZNJCgLojnyuK+uACCVb/mQJg5rjuwtVZ22OAZzCzCslFMnrV
NfljSXu36Sp+DCrVjAdf7w02rR6N3QOWH0jtFZ8CX8bot/+5qnPnky333BysAbI6FSWD8cHlW5wO
O4c4s0UNS8UX2wzCBRXy8udqjJglRqovBEJPzRBieVd/m85QqF7h+3ju/8fZmXW3jSTb+q/06nf0
wTzcdfo8AOAoUdRkW9YLlgcZ8zzj198Pqj63TYiLvO5yVVkDyURmRkZmRuzYuxlheJllAA4IIjQv
YGZVkpB5rR9Kjbyzo0xjAbTYLCK4GFVPAnmL57IFEil3kicBeRmIpILE64Fluwn1Qz9zrxg/5YkU
HVVQ6eIMGCR2TDTW4CKaF79Mr+PyR1yXWCHRQ05ckUbCpjES8ZUTX984XFEyjqBdZR6lQimljaea
06sv9OKBEtNOvKGYTPnZa5IyB2cS4JloCfk7AsPBRH5UzI4UFygSGH6lDUizI3DgAAJiRRlDJD4E
iB7ETq6KTFgnitpzW1eklctWJ70bi7W1GwW/6Tc98/00sYMPW5Voxi4ievLQKB0xJDjO2lsAEeyS
OeiTO04HbBeJWOedPdUEMTZmWFYEsGSqCZ6ISSYcQfJOBi+VxeaDnuaAYdlu/GOZgCS2O0b5Cwj1
7jhf9IDiiAn1YIKQ1/fUSXo/4oIIstMpAzcMdTATYCJIqny1gpHF7BfBaIDPSghXpBHEuivY8NQf
CcE2mGHlIngO1Kzh5ita5Vd4hvSEIFuW/PClsgIF4cWElKjmTgow6VnxLOUgAHCy4C9UDc5jO6wR
JXdZxeOrNepTxzleAQvSE6rVQOFwbAQnrSaPakgtg0MWSv+umZXxwB5UK+vc88lzY7rVSmz8iiN+
VSiFM3vncS1HBHdW0dAQxtbMCWBkYKbHGYM6usFQDgdOLlmtb30y2uMqUCWzhFquFA51x665jfNc
2ZnERGTbhGCeK3w+FNKxphjwZ+WJ01GnWrSxe4AV7baZiL/dU3vmwW0qGDljE6havkLFqzFup0ZP
is/cC4TPgkVglDRQIYLP1yNOuU1fSF+TbFJFzoBcj35YftQJNtcvMIqeRNHUpihBjX8xUA21SLlY
mYaTUAiNgbP1CcIDAArHT6BLO/Q2LEqX1kpBLY+dtyNatJcrrmfeh9/JDRAPgPoTugYRkjOikIvi
7kQaNasE+ENCWJVfhTb37DYu240R98O9ICSQvQqez9Q1rZvErbS53Pyy4HtuHq1WyvFNaGzJgp3W
WlPDWjXAVlKb0iuuQwlQ5nYrghJUqO4sjuQoLHvSVP+mGhJgwZcbX6qKITBH67IoknVU9Jk/5bR1
dMJ0jdRdZsceW+6qkjwWUoos4CrmVhECayKK5lOZTf485EZFjegqzkCbcIgh4F3qzcuVJ1rWni+f
aEGxAuDZK6uU6fBzFT9MCtONfEt2OCp9LjkK43jIhVdUo62Sptfg9zLHTZYRAZB7H2j4SMgBPIl1
ZaSWFADvj4WI4cx6KykfmMXKAQ/dqlyJs9Qn3ErtnA+wIyEaGde5nruXR2HJDTG3NjN8GDO7KZiY
BU1K0asZMu8gQYADm9/V0FCAx1EuxbFw0IbvCP3KV+iwzpkhlHuSrs02KGkL6gsAknUe1+ThKQeU
73VgJhxzJbC4jTjsQM9ZmyKjdjtX9D+Tf5glDnWQxvpsgbQvLSzQzKlABP9Cug8iPEquCP+GxadU
ZS/YEQkitX15aD929LS9hX2NukBhSlFQeJiJPTfafjyMtHsDHkMBK142bmmW5aOlJf76cssfLZuW
IZ/RIDU20KOan+w36sZ61HIpVLFsFJLEvQ+2lY23yP+Qq+V9PBEJxGyoyCCIc9oKTYeKVbKilV5q
9toMfTNTaU9Svn8ywFtfsZuP6wL2bdwH2WMSgszmaXOmanlWKmCpVcNu1hAadog4fqG4RtpeHr6P
a0KFZ8NAjZx0D/y+8/D+NnyUclXVELI3eKVc7jjBUItF+XDoAPCkKrkinHtFdv1siwpETFTAU5qw
ZC+UuGGXacuaLwKh/+GNBLqsJpojiVUQ38PWaF7hGTlnIUgnmBRCmNA/LdnFexQhVDK3eOOq5b5i
TUVduIVRd9l/YIpIEMEJL6kqs7YYyxAwOScKxnIqjRKsc2OBORrKK62cGz/oyiXAU6iggIk/nbHe
AKcbB7TSgBDQKS20pm0UyNVqIMZKBp9Y2GUTOWeMlmiBHuBYhjdbrDA9rzR/NGcTkTrroc8gBnEG
3zeEVZtwqLniSZYkRfNKsxRDZBRVWCOWMiW51Sacgak8riQ//RaS0AMfGgNdmYpbs85mSWKh6T5f
7uIZ98XGAAmZhK9E6Vk+HdPJMydFAyRqwylARadkeJt6JN6qpNG6TDyTKISiblQFwOOV7p6ZTUhg
yTbDyYRzURcHlU4O88AsWem115pfZQqvI/ZiqdsiVtaufeqjV5e7emY1zAcypFkUiS1p6Vrq3mrA
2CXksoCHuhrMlutWUK6pkp+ZRUOG0U2XYCmC+nnRLehq/Cib15wnx9IA6j2uo41S15K4ljIRNHIY
ieNRAv8bXHFoZ1tmI6CEDbFA+NJPp9ID9z80qIHZkdlyj6YYxnO9mrVBkKSWvuPbAbv2lHJ6Vxo+
s0xoT+R0Adk1+Lb5wX7zpBUl7wYVpgxsXAz7OhO7FUywwoNFBOWKRzvTR+j/FARMWCqzXPhpU2Ui
ylOvpVTnU/vnChXQskGrKLwNSSA9FMCUX2LJusZXfKaD1swNj36QRgRFXMwpBdNwMHcsklCCQEes
gCNR2uJtfJEqhT82UgvMh4XKBrI3kGCedjCi6Jx4Eh30IARyrQYcU19q1/jePi6FWXFBRGRVg/FN
X1ICip2JikeJDowAgcAx7mPwfEHUXTmKnWll5sbjD94TCv2F+2ypV0kzzSIZbYARLaRMA60T6H+8
rDlFs+RkOBRlEfaz0xEbxKAbOL4DsgA0kh4ryHVyN6+E5tr6OtMdHLMEm73IJoclnDZERkn1M+Kn
9tTDTBqmcuUAWLzCOPzRK75LisKXhUQ8x59Fb2QOLP2QEeSku/Ee5xmOq7AG/1EMVP2vqLAuxq9/
anKQ8SLWCERdm6VVFn4jBNZN/IATs6IUXNkCs1gX4zC4l1s50zHDxC+qIpubzj3vdPR6+Fv9Ki65
ilslKcMkMG4Rk6nXptEGTjH418R5zrfHFQAhU853S1b8ThZbwyCuAwRBqMn/ISdKdtXzqbSJxCh/
aIdK+XG5i2cMhC4iY8YuA+f/h6s3/PhUrTCQY5CFVO7mZBfyZvpze4eTh8CYpsxe11oQDVu1To07
RQd2m4jevTlQ8FRH8XhFiPnjuYBQlMZWYrBXUhK/WLueHkA3NdNnKkjbgdSGlYWqmf4JyL61sXqT
GtzYH0jh1U26uTyMZ2aO4xZ8gRpahRKxlFNL6UIxLEsES+xcV/0XSoC0F0rz1Hqd5NB22HoMpGh9
ucmP2wrCFAzlnMlh91xu2kEvZ1aPirbtKdm00UBlvSYCGclbQeZ6fu9RwSvZeRkQz73c8BmTMaH1
NFmAJutvyTWL7iUHWPgG7Q62qrtIU1O7Lor+j8+xdM+C91Km4ArK78X+lRcDtfwmwC8rMbMNdY0e
JG9CZrAUkiTVrhjoOdNhayYaOI8ooLnT+WsVJLHAqXIvNYdwA7cX2LokFGCl94zoAB/heNAI2m0U
DtfPfz6cBsOI2oiJ+Wizaf12EjFCYte+roH+B8x0L8H5tMrhVLxyRz1noIbMnZgzpMZVdXFmhvOp
UGCcB5msx4ZdA1h4VQZYPcHfllvqROrtf9ArrtIQ3XLtwVWf9mqCTiWnRBDrVPMidKlyL3RgXpBk
XbHGsx3jlj8fPvi/ubjrw0wFLBSGBhhcPGoIUAYmYVLn1pBs41QT68eJyp9rkbAzjc4iKdx7GEy2
8MXGMMnAlIuJOpsRxTZyVJRwjeDgc3ht/DR1Lw/lx5McxsENVeOeyq6gLHxL2sdU2UKrQ0lUQ3GR
E05DmbxQ+2WUAxXiYy9fu9W966KcxoNnyRRuVibjyulhMXtDagW+TmrCtlh26SrsGvHQDzCIWWGT
bT2T1JEUlvUmABmJBqBAesr2R4OEYApH3hXTPeNvLIhPcOmKjm9fHi+DHmQm6lA52JrKXyGkC4TP
hyn+8iif7/NvzczT8Ns6jPQm6UQP9RtvmgbdrtqZXAupSFVzUsVqjloaCDuxJ79mJjDWFgmpaIjL
TVR5IvGKTtU5+2LG/xJWwDMsVmsOmZxnqHTZBzvuqKBV35SqjIGEif6+q7mjXe78uSEm+M1ews45
i7qd9l3VJ7QpoGW0DU0p4V2jgsgY0/5Kr84ZsoGQuAQ5vsJczr3+bYRBBqvJ0HJPgEKv/OpFPnnE
Uva/Ibx97ShwtkPcuWaGcrC94mIAYUcGICBx4KgQEXe9CkQgiZrgyoHjbCsUleB4iH3gv087RF2T
V8jIpiIT7IfmGpoitXW5aVEBfXl+zo0c8j1srQTeCT4sjvEVh3uTolYaEhpxLYBMd428Mx4KKoaf
/pOmIH625oM1GuCnfUrroW4sgUkqhqY4ml4TkOE0gfGCJuqjT/9BY6hdEYLjiC0tb+HQ2QSwQ3Pg
7UjArNu2QfgShLjbNUm6vtzUubniiMYGCB0zO/yiX2CYVL1OCd0oipY+QGVh3ulmZ17xVfOnLB0n
JMnGHB5ih1hyMWdJp4/hhN1lNbhJuwUrusM59p8DIlTroqXa53K3zlkGwT4giqCVyGEttj+loWg8
1UmdwaeVOdFEeVwVIRLGuT64Mlkf+0a0RMUo2PiIZCz71quSldRgqudq6moTeOVDblZ7oHL6VqzC
7krHzrRmwruMfAKaLzPc7NQO+1YRUBsnva71gr73U0t4RtqJ0h2pne6h6POunDc/2geRdQnhHM4R
MpWui7UcijqAfSGnqJ0c+9dCmkZibnL/eHm6zraCyiHLmFAGOc/TXglCpw8T7Ewg2mBgVTu/ugPC
eU1T6czYzWchEi1cDgg6z7//zdESrqc6ygRXn3Vjdy9J3gyZoOp3r6a9/kUuveTXH3cLEyTIJMNW
T4Zn0S1FT6rQD7gSwDDGYT2Vf4aZ8Yca1QQWuA+ouCUcOpvH8kgpC5BNZFPH9S5XYNGt4Y4huqxm
DlAMCtRE5uzKav44W/h1DflN7pQcMZcJwbIrqMDpLPB8SdneGlPkHcS2V/o/9u6UVIgGyuUG3l02
F97dTMH7AACJYcZo8lUap2/TDDWr9OiaDNaHDumKxA3cELkiy6iXLxYVTL+V0IoUIkrlGH5Nc6FY
xU3wx/F5WuFqynFiFkugQ6fmBxAUtLcB3XBFGW5px5kJFU4/9rFy6NoC2F5UW4DoqJNn8cN0WV7N
k53r5+w2uJHjQcg4nj5Bwk1nLvgFvVQlYGXCSglu1VBL/3T/ZzuZNbbYmNmZcY2nzYjQw7fqHMaj
LMx0LaV/ywAZby+vrfmsfbKlEPGc5ULmXLg1/3vaSBVmddXU+mtLjXCRCw96uE1FY51Lso3iDQcc
ir7Qa7hikx+iC3OrFBsR1lVnwqDFHIIlhK130F+Hdm8F5m3areTccxI9cqfp5XIHl00ROxbJPiCS
Q8SVCuiF8wjhlZiAhlIVrA/+HWwnntP2aXcjwLe+EnXq1IjsBavLjS4t5L1RcvzkNGWOGMvQXgTr
kNbnQ2DD3xE/UB+QrCZzNN3LrSx3579aMTnzKsosrLdYbyShfeiA6VpAmVMPqESYQ7GwKDnUlV8D
TJxpbBYLoQ6NjDcSGQuvX+U5MmXajEYMPNrqC/ORDY0dc2i8PzR8+nXS1MLwNd3zjKmkKWoTe4oY
Um8DucqfHtnmVoj8oI1BXA1PsvCLbSsFIO9hZ8TJaJuerDHJtslYX56jj5ZAdpYqCPwU0SbiI6fr
i4qDKdJ0ihO9sCi4xdYBDIvJn3peMj8nrSxWMRcSOAEGLo8Qgno2vFlfxVj6erknHw2AcATUrIhz
zNkmYzErQyI0sj9BpYZokf5TGuBzSCjQnXkljGtSSe+m+7tb4oBBY4QIyJaQX1oq1PVwJKhjRxaL
LDosMpwZBYq1jfq2EtLyDvBtvm70tt1C/io7QxjJO1hykyu+8cPccUdG80QCvWXONZyLHqclDOtp
YLxYIRUAJTSLzqDH105TZxsB4cGYkrHRxWUj0L5AI+x/jccytVZKqWj7DK06a/NHszcjYlQuQqRQ
aAj9k4WvaJNksAJ96G3E8AKQy4X5Cd4USkjVKLhyx1v06K+mOOUi1UoOGznDU5NXPCOMMw63tp5S
/F3TQbdNBOmakxBP2yGhS3KLYVMVJohdcplc4EeSIAXSw83uuD5u3fXattc3h/XaddcHh+8PLv93
Xcfe8pV7uFnv7B2vORz4du+6/G7r7vndas+XvHq92x3dLb898OYdL3WcHZ+23th8JB8/v2Sd8/7d
8/q42/FpNh9nr+Zfr3dr55WX8Ai2M/+Er/lmZdvO1tnSLq/lE+83Rz7+xnX5qFd+slvZqxWf+OIe
7N3u2d6tHN6zWq2cleM488tWvJ/Pmz/MueWLAz3hiR7n5jdbZ/95tZ9futrv7JVz57h8Ta+3m5zO
OzzderW9dZz17rCeH5Rn2/DOR+cbn7rlpfu7p+32aR4mBmp+t3s4pPbc7JPDjy/b4Hvg8t+r+sOM
LRM1aVTVKrClh8P6+LpbP9OplfPN2e6dpystvQd7LrW0cO5NXSVyg22s3YeX70ffPtqrr3eOaF9p
R5mXzaV2FqeLuqwL6pdphyl62T0+Ms8O482UbG8O7o3jXMn2L+KIH4dwcSP3pKaMYFJ/OLivz1gL
83R5jkC4XOnSvOx+u96Bz6b+CHakw8PN+mY26PXh/Q9/H1/XrI0jtnp4PaxfD8fSZuEcXl+ZS/t2
g2HtHje7zWaz2mxu7TssbO/cbDHnr7e37+Z4azt3W+ablceycJ2HG8dmfa72D87NDda3315x4VcN
Yd7VfuuNKiJpGTFe7ov7zLphxK5Z9ftx/5INLPwdVDsUMdLEzfr16K9Yliz347zgGbZH/tnZG76a
V7Vv08P9ry1cnvYvd7vd/urth6drJvKeEb/0QMstpTGVKJ2N8rh7Pq6dX9tdaK8363nQD2t8nPt0
mN0kE8NErGx8oDN/6x7Xz+7z7vHgvuT4to39cvN9zQfQlePG3jzfdwyfixd53G2wu9UeOy/s1d23
yN4/MdWuK9vuAwbxatmfVnd4krVrb93VA35of5gdzGVTfb8gX+rn4mwV58KgSFgqDvtgv+BzO5vn
/rpZ249/eWa6hxO9cdybNQ+xwu9efgLl/Rxy6REWB68JasOxn4f6Bfd+YBQOs187PLlH17nZ7fDW
21dWC84aj88usVmtStzres2Ys/Vs513AfWFy1q/u7njEYWM3x0fftr9gRWvmhF1itWcVvuC19/a7
L9ttdsfd49vOt98e5w/9/nx8De3nyf7u2zucHX7o+Mi3b29YIz5/69w94WP5+2H7tHra/nJw+dsn
+5ldZLBt396wVL/c3t19udtvV592++3Ppwd2CueB7cBZrZ5c+9stG9H24cZ9Yonaq/3+Fp+93zL0
LqP6Psz0/BfDzeZKi+wt2wP78uHG2a7uWOrvL/z8xI9np/Dk3jy8vGCIzs8rM3LZe3FyO13vyCrl
gsEWwy55w3/Y7ubgsuWx9G3H3f+1yTlX7ACpuotOEzG702bjzjC6nGZpk+E4HFn/LLW51Xn3Lm1W
kf193utxl6yLnc0L8Q7rx3lXZqKZeL565A07+44DwZqv5vfudps7/t4+MWju3nl4P9gwrOt512RF
3bFyd+/Hhe1+z4KcTX092+BxPbvTwN5iQgw/3nrt4o9v5ml0ty8HTjru9ujynssTMO8O/14Q+vvh
D0TO+xkTZfIlQHTKc9g9s4AC6ECGGBeimltFnK7hqJZVFX81A+hj1kQmi6Atphk6ww5Yk0B1Y6dV
22gox1vIfds7rfW1TUAeg4L7QYMfg7L6PkbbDv6a1t9p0Ok5nLSv3b8Wd6P3x9FBaMw3I+KUH9LE
ZibDbAyDVz4OiV2rcXIzwDK1DqEcOFwe4He4/nKEqV6QOc+DqSRkeWpqqpqiyDFyvA6i6rml5hpG
U2UzefEWJYmtllevbdi/thKqhqr3lGntywAwcCQYVzbxDrmga+mj2c0uHoj4ikmcxZKpbliCuKl8
hSzFRLlIlCpLeUuh5Y/3WQ347B5K8yxex+GUyo9Q9YY/phCRkCsg8jODr+u6IoIgB8cKJ/LpgHjV
JLewsnc2iH2kFfQ8dynrKtwyiJIrC/2MdZ80tThNlNIoB+NsdkGjC7sYg7glRtheOYOdb8Xi6kSB
wRyiOO1QBduIlyWsoXbyg7VsDcK6kKEAvWxIZ1sh2i2BzAIboi/syEL8KoERFzvKo+gVspr6TugE
/fFyK+eMAwQuS4K0FZC6xeEIHKxfdClkN3EoRZsu5bhMoa7kr3zVb27FArItuS2KvdJF3ac/b9qU
MQhw3PLHhQLjTSb1KYwPCjnTwyBp/TfkqoQdDDzafQrZL4y2un7PlfxaycbHoaWekTA4KHJinLiE
0wkUehA3QhVBq2aq5SGKs3wbWPU1EMzHoTUBZjF1oikSd1/CKAKx7HSxSEcbtoRHUde+dar57E36
voNYDyr9Zmuo1ZXD5Xx0PF3rJIplSJzIfstUTi2OlpSF92RDshFCEDikXqwCvZZtISmh7sD8XwRQ
adc+2BiY06PPl6fzdGefdxZTIpwAzBRUDEjnRdNgmqnxj2na1KmTUwYvWuVFUK6QoKQGtamuJYTO
dVUFp0LBFGBawhmnkzhKk6f6MjSFdQ8LlTyk0ZfE97015W8RnBNGsUUi4pos80dfNqO0QI5T7YPl
LEEMARLQ8NVAew3PpODEYi64sVpb6wLaU/fyeJ5tilQK3BxQTLNjn/YP/twJGW24/yB07mU2EDEW
V54VZulaiiZJ315u7sOaQAoZjKuuYrIzhHKxYwsDlDamRmGsNkCpJlTQjhYxeraXW/lgJHMBIU3M
yAwNpfp5zfx23bM8btAT1KDwF6dmveJsHmVuogfaT0r2TShqi0hdX27ywzgumlyOYwIvg4nQlAMD
R+FKavwWGVLjpmXSXenchyF8r44EecrpCjihvtgXgmkMRJgqQ8cfy3YHhVzqULKdXbGLj62QbgIc
Cf6MLRVJndMhhOy9i4wS8hgrrrVVGXQTRJr6tLk8asvVxdmFVcW6wsplE4L401YomJeQ4gSA3Hqe
+DhYHVqWfrsbFaOz0YUcHrt8vBIx/NAkI0Y8ea6mm4vplqH4RDKUQampbw3rSnIHZGU0x8ob4V6C
8PJomc1MIzw2q8sdnaf/d49JrpLwJEU272uamORpR5OhbzsxRp+zWYd26/SrfKMcZPdaxmkRGNJx
GqftLPYcToutXia0U7ivnzMXSTT75/7+2+XOvIeJL/VGOe3NoNcBhAy0Im/AedpIrK2kO9j3XGTp
HG0FIsq+qew9qkb2+OVy28ucwIcezob7+9qu4kStZqVTYas6vUNtov3DOBj7P91XlyM5L/jf2hmS
DJqujHbUB29Twnb0mTqzvXfFLpa797KVxfYCS1KUCHNvpjWSbQ58zk7mFFfW8od70rKVeU381hcl
rCQ1mufrUK6+x87zm7b59vnpmqC5NE/7JbNYuF3qy5JRCmmmXFEN5EALZX+GA/04OcYnaNV3Vyxh
tuVLzS1croWQOO6D5nrnO1z89o/M3v9ynj5faeaMw/h96S5zJmmd1QYM7XOvICZ1yOE5SDk6pqu7
3zZfa/cTFI7XJuyKu1jWpRO6K6xgbrNzudixwMLVl8n+8ekusO9r9xt3Ajuwoysby7X5W9Y8KnCn
yck8f6PzfVqLG4RKV/U6uAt3np1sWvvKwJ5GzT/4KnnhRWIVagtYH+ZOBk7KH9WGiJ3w/DX7X+7N
C/NfIqlVAYXIAECZPRca2p1HhWpetfsuNq716ZqtLJyGaUS1mc0LzdReWm8bImFRyGjQZjEMcddw
gIuw48cBXDiPyBRkDR7YvwYwOSKf5RprpHmdT6EbukSVRxyxaP+61stFOP1jwwt/0vspEk8lDStP
8r7+nN+Ve+W7d08WGDWU4tv4nO3Do3KvPV+xmGvDu3AwfjOEej5bjILNQIiFfXZbTnmOZxtOscpW
vms6pqNfcdIfgi1LA1p4mlHO4qSeFwa4sHW4ldzn1CGw6tkFw5uvZfvqPn7OAYDTorZyJjGgvO7U
Y9exmWbibLLlCglM1ofiWpwcVMe6SR2UlR/qe4RGNtVGvbV2V0b5nF/9ve3FKEPzNybgVjiruP1K
/5ysg3W/Ht14Xe/k7bWY2bkpBeYBloRaB7CKiwtBhH5INFZFbVeI8ogSpCiwhqrjW5tVbjQ9XO7a
0hHMiTPqmGSAkdRegiU9HVW9CWUvSNTJEZRGWUNbidiFVIVI347TFReuLjYnmqLgBvwlpeGmAV3p
aVOJKeuD3CFo6kEedJNbWUaZlpJc8aHL0ZtbUQEWcRuYSUyWcRVVGtFjqmGhbCBLOcIFbuyrLqkd
cZTTY1Sk6ScqzKX7Px5FIjhcqzi0g03TZ/v57TSRw19V1QUS2uiAFyvo8vGpapM+oCKUXLPF2YX9
vsfTQe5wBG6oj9Soil+sA0QSq8kyhNExsi6zHCjJ6k9w8kJtWWm5Ej8nUtfAw58aRW8DOKgFG8rq
9D6JRu+z1mRNDq9T13W7MtXlB0C+JdKPVViYdiEiZ3l5XD4cvoHCAVkCgwDK3FKAFJ0OjIq2WdYY
BtriUtchBSck/og3REogcIda9yhg0bVuiNYIz3ffKgBhP/za8k1XArQ1raNC0a8RDy3Pl/MjKdgH
qCMY+JGXPH0kAe7MUJSKwUH5Kkb/QZFtNMLSr+AxNIhki87cj4XMtht2wxWv+XGxKUwaVQPEg4nQ
v2eYfzMTCPaFfqRo16ka87UEU/upgRPyCBH6teKdMy3NBc466EiiCkCsTzvp17MSsSVPsBxHOghX
StDdfIwgcQc+9HZ5kj+ua0KYxLxgc6KEVlwiJX1DHNIchlHHgKFw1VQDupulf+WO+uGSw7RBdqFQ
KQOujy1g7vFvY+eTnFCiqe0cTwg8e0Do3Y5SX7ExqHQftlO+MhIvWclipB4AWSZvWjpKVzzYx6XH
MwCHnovIQf8vI23j1PV+XrK6TCQ29JWfe8KTGouUalgNFIU7VCVg2Pvj0Z39GHXXILAlIvWn/U61
IFXyxIP/qM4hJhzVeJ2mhrL981aoOZuTBUBBITA5bcXvO3JTY9TBvofMOgSViD/ko/jH46eKCh2R
iKzN8KTF0otHJTYa8LpO2BfZIVFryQ0FSAF7SN3dtB289Z/2aobSUuhCBgTLURc2I49inUxyg2zP
FPr7KBemnYdU3pVLwkeHYsoaVBp0ipTbh1oQyFhI6Y1m7RhCmLmiCC1hgnbOVjQ1YWWmWg9h/1B3
O0+o/4WU/68fw//x3/L7v9x+/T//zfc/cjg4ZzT/4tv/OYQ/Kub+V/Pf89v+38tO3/Q/x+6tatrq
7W+Hb0X9t3Wb/fzWhHm2fM/JR9DSv57E/dZ8O/lmlTVhMz60b9X4+Fa3SfPeHM88v/L/95d/e3v/
lOexePvn33/kbdbMn+bzWH//1692P//59xm+9l+/f/y/fnf3LeVtm+BbRqzmr0/635e/faubf/5d
+gfpaCx6LkSjSkebqz76t/k3gvIPak1MiW0U8Okc9iL4lOVVE/Au3kb9C/QDJBElkWj+3//Gypp/
pf6DugQ4Pag059OAQGp//9/nOpmqf0/d37I2vc9DVGR59zvD3b93ctjOWAH8RzxR40k/VK9rcdEl
gfUNEXmTwHmBUrat57rsRKQNhE9VKQu3aQ3gFLbkAWJMaps6FLKRgPdRUcuLXRooWu826CaN0NiL
ylc5RoV5WwWpWu6lqYoEpDZ0SivbsYwbF9r7XLn30lLr9kjzWkjPpFGL+IXShFF2U6OWGN+OhFBD
OyvjGMG7jruvW+gtbNRBnltOaxH+gcE4isRdAqq82yPGV6OlnEXNswCS+CEIdKVx60Z8k/Wi8G9R
5oFw1oOiNdrA/lp+iSOlFW1UJozmRg7yIt6i7VVr35JxGsW7qZxklIusTqht3UfG0R2gDkWiR5a6
XxC6GwhBR2En7vIICstt6zEwlOSBpLdTLdHjXdWqwSa3gqRzDatSN4XRwRBrTggkQD2aVfUWjXoo
oJGSLGR4RlpIbGW/02+HEH0FG8Ib7S2TMuFG0zKdg0GijFCrWhHqjYY4aZ/MGjUZiEOlYp/rJQpy
ZtFZ+VaLy0FcdW1Qvk6wWX8TI7lLIGMt9Q2U+zBzUr+ePiJ4PVV2iFSrAO+DGn9SIil6U/0UsmOB
cu0DJ7D0wTAKuNzFSZypakQtqG6HyRfKtZ+N3ltbeiUaYyiXfEKjOvD5NFOskUcRK+xGRgh+E+To
pjui5VUbQYcqaY2SkoeUGbXg39VI9UTKGSLjSZSiwUdKVPYE1H4GOKgtKITT1WSkcPZ3I4yVMDuh
56Mh467aqq9W3xtKsxp7Yl5gf6aW5Os45elrYQhBZ5dQTguwB4+K0wkDeNpMhPPXTmHnRlwuszoE
K6Qe/xv1I6LMGiWboGGFo6xVaGzCrhZA2Yll3cAPHyJ1j0xvsCOJHyq23rU8aoT7hPo+EAT4ytsc
WVZkcWe+3DiDZto32+B+mqzoO7SvYb3z8ddvlPdwsxk1ufmOIHD2UsHAX68ESwhSF3kbL15Bvdff
FPWUf0+NPFKQTQ/zB4oUIwN1Wi18a/VCv1PMyk9WsZQOhSOn6jC5I+oCxKEqP/0pNEYwOt1oyGiV
JPDoOorSG58M8lSDnSRdHTjwtjb5jYYS25dEM5K7XFWgo24kdaCIys+IiOSofD8VVa11Nkz0ebFR
Wu9G77T6u9LncQCxs+q9iOSk0SRudNQ2hqgI0VptKuUXGw4EGKYYELqJJ3UWdKPWOELcL2oDqHHD
6mdodTFPZ1XdYNdj4qFUEzeN4XRe7VOUhCzBr0qMhcTxO5ntH1IhJhTOgPLW87RJ3PiKNQW7Poy9
2KnL3GNKfGS0XCvmmLTJq656At8CNScqkbK59jpVpDim0Zt4pcaTN6I3HMKzn0H0UKlxn6/hHTUh
Tq9QK6/KHPnOvvOEvaT22S8PKY4O6bVM/ulBeRE/hSjF/IJasP8VlGKNLFYs5MjmWirJrDYzpRcz
Vo0Xre27HFEQyfxchVWnrXoRzn6Cyfk93GwUnEy9FP0Kg0gO194kW99GvYHr30ihlkQ7WLUOuu/5
b0qtFsMj5cWMi45JJtyLqV9KS3GaVghpovwpMC07tBFwNilVQPBkaZbwOgma8FBQnTp+Rg3cfKnG
RETcoKt0J83UIHLIXiJm5Bt+rziQ3gXhJrGGId0ixaVXj40i6+PXpPPicg+gxOCwYMHFrOVGBzk8
OBZEYabc+GJ4spncKUZLKZIA59qvuG7oHLSoGmGmZlIOUhwK3caMQ+u7JPcm8np6QCWMVfUVHM2W
jxKHFWVrLyi4MfJ8io05Bvi0jMbscMrRkR1Hobk3Jw9FB0Ob6tj2NeinURIdRg44GmrS27rqit6t
B0N/1vLBy50OuvIjXP296ZCCrh4zIUGyd6pKbVpFJRWezpQk6kMRZYOFzBY4HidoptK0I63OZuZz
0Shm5TqZ9QK1QupEWdU8R6YRW46p17Fqj7Xk3yWw1r7Pe37b6mYdYkpp+ZPNwCC1I2l+ymhBcYPD
RSDGkXE00xqGh7FdFTpOzW4Kw0eSeKwQpLEEGLB5DVRdkPPXkfEioyuGlzRUoTmg0dwHOx/77Hew
KiHU0KOnqDhxaeiI4WSl+rn0ELlYITQtxzc9ZRlfDHlQWieA899cx5IUQBUvFtEPNJr8WcYaEYHi
tvOGWvo8xOlcoJHmIWCsJFCmh6LyItHN2WBKF+G25ssESVu/Sa184gSpo/E42IbQe8ihiH5360OQ
pFJV7QevYFpbdOWlQn6ADRvtWHQukAoJ0lL3IJAv01c/SuStRFynvcuoDYhfBh5LIVQgTDFWQVDD
RXCyHVe5bypvZQFCzOg1fRPqQ/SgIz+KInKvwdjOWrtNv2QNgo62kUntc22MOJX/y96X9ciNK13+
lcG884JaKJKvudTmslS2y+uL0F5au0RKorZfPyfd9+uuYjsrYQLzMMAA/ZTVZjJJRjAYceIcyAYt
xX0Pn6sOsj5RgKajSFET8Lblz7QOMPWwnDegBYIUODCDMEveiqFMQdANbaCPHc3qrwNEsmmdky9c
rO1DP/ZAEuiy7t9BDlKRe6K8k8tLRftJZzOUwyEyk3EZHLx0MPOfpb+tn2WgGXRGmq69nnUY3Wcg
L4H0TYviPb60T72/Qv//G/G3+tG+G/sfP0YE4P8vRN14+56Puh/zH//r+o/ma/E89Ma/+Sv0Jl7w
Hy7Rwoj/qB+gio0//Tf29qL/nDgV8DlAK+gDPBGr/E/sHfwHDzbB0FYE6AW4vxCW/zf2xoAUyYVT
mgFd/hHYdH4n9ka/DR60T2NvwIJOzfsAXnlgtvtXgkRBhAKIxPoN9I5nUH6tpfjSNj17EzQcnW/g
lEpblYReMcpHPskBtPSDlo+0Z/P3TdXrAFoGUd5tSkBwZKhF/TFYkT47EFXi9Td0wccpLXx6HWgK
aj6QxrztIqTo9lRBMu9Og9Wc3Gve0PJmXk3x3oxUf+m9WUzXGyRexyvWpwM0ekhOoYrUgC9+3+NB
MyKomt5EVWr8w6K1+CILAXaKqchmvQfwJsANjMjI25UTlCv2YTE3ePs2AfCX/jQPIIxGkfoYwRrG
k1ZUH+xXMxWoSAtZp0e1weNeYcgND1YdQN2p1wKG39H027DVfNnBzyHS3sowB0wNIrYptNWNRPe5
8KDxs4Rru4vQrTVdDdEI006zGXKArBogTQUFJPj3cZrK9kigMvKo6BjGozm5Fq03xkGwPoUSrNsS
UWPPevRlQ89ygaLfCCKa2yDM1yOhAvdtMMoG74iRg+8QzvIjNAvrYO9JDYnYaFnaaa/6svCOG+pM
7SEIoNK346C5jwuyId3spwC77Oic0uVm5WXl7wGGYSUiyL5abkjdIZxLJ9B+T+Hmf2deHmbQxlYL
FCmgbL8g0EVEtpsQLtI9tEnIgMdEBdSpQHtwBlEOU9QHsUCpclxLAPo+DH6OGNaoasK/2lg13nh9
6INdP5og1TBzU9/XoLwbr3jaVNkeN7tqjnWjgfQoQDsDMqWfeg3ZAqXYXG7iOHQjLsmq9BC5mG72
s78yTv/fqf3vUwLovFPbgw/4mT87/e//TSUEePuf8n5Aq4DH5KfP+sud8eA/2AD0DoIlCh4FjeJ/
ezOGPyEMBaAH8TYydyf87/94M/YflFoEnh/wdWBTRPP172QSnvkygrFBOIystpXeGpFABoBIZg+0
neeroK34TTeP61/H4VmK6Vme4szoVkoQqa60X0aSPaRy7fZzmCHWKvv6t1J0/8zdrnRDBr1JJ08k
Vb9Bv9CUCwBPofqttOY/oyOH8yxZzP0qYkqGiUo9xHykeK1N/3tg1n8GxyX1dHDIkwzQW1pYwgb5
PmDi/Ylg3nHRrQypKKETpNE6nzR5fr0EHV7Dl5LYz2++/5k2akjPp731ASSlyiBMCKWPLE3xQmyg
Vf3EYv6b5Hp6WKw0/T+jn5KkT9LzcwdcK8Qaw2RVXfURAvLmrqdj+0XSBaQJImDHGq+YK2Dg/ZtC
rycipehSB8C5X2ZVxPoqizyNNt8EeVIUvkt2s03+t5d/2LmxEcc8/V1NKtWQLtgQtsxJJiU6GSjP
nXYbb+Xng+PJTVTE5iAZoSR8AIERdJJBleQ289MverIjnCAnvXi1n7A1+qb09j6qgx9uQ1vGO3o9
orS09ZMNCsyHjc2v1ez7Tp4BiOrn8+6A7V+LNPeTsVQh+DYIvfEFVE3dpm4ZL41MnYUj9A8gBHvj
zdmbHBrbbkNbtqsg/gvuE9E8NA1Iw5c0C6/8xVzqVz9zEO2mbhbUER0DUj+scy0RxTAoDpmVTf+9
/X/T3f9LIgIEdNPEwTT+UK4j3mkFHu/BoN6/vDQWnupv92DD48Eh1DLe19lDy8pHv9LygNiUQYm0
9IGzJu10hUDK+xFJM++mkkFXCXmu41o2yztI+QLZQpTP3PZJWCaNBwH48MiokxSNF30eihsf7NMX
yvTntskyaTOtFAyRuU7GOn2HRFiH2lPqdmmCOOO5aWSgmehQwxUJ05LumFZfl9y70MhwbuKWTaM2
A2UERMZJAR6j92EFDNFSpRf2/9zglk0bSPkx8NqopC0i6CuGWyoPZRS0v9e688/xsqxaBzMIrJpG
JRzh913ZgMkhmvLg8eXTe272lmFLXUQKxckuaaWPSF6G82u2BOunl0c/nYx/XqR/z51b9zIU3adN
yIEnkASeD10WFLvZtOyO9U1+ePkrzvwAu/cwSDW4adZFJNHMICScIx0YOG6tzX4SzNCKVsi1JCaS
+XUgK7Uf/Ja4uWsbzdOtga8DNMglmvuvo7S+11n1xW1RLEttUb/yN9B7J36pIwqJELN+7FN1qVvm
3JqfPn9y/Yq5rnWvPZ4EaDgU5HEZ+fHliZ87MJalpmHRarAb8aSAHPYRupfRB1Sb8r0sjPf+5a/4
Sc/4q0NpGWxEhEoBaRJJw8W2q6U33OlsfKdGPu4DURQRGHCzFhLR8x4Jxj/RLhdc64Vt79dggJj4
qrzrMVMQdCynNrrzinzAhQgOwzxfqjfZMHyljE5QDO3emq64FcUi954Kx9teN768Wwr/w8s/5Nwu
WI6BclD9aZK2yYj04L6p/PHQ0ja9wLB6bnTLMcxdMSntb35SmPLbNM9Qa/ffOE3cbkKc5qDOUfWT
CVK+H4NoQW2r/e42tBWq123btCjcyQSa9M3OpypJuXR7NQJb+PzYN+up2LFg8IzxV9ErqEtfuJ9O
s/vFibRptiD84kM/kPGEQ34yZqoejhn1th321z+Oc6f/ELlie0G88II2xRk7i06fP7FgpJlMk1WK
J0CyrPdgb6zu5DayPTC37OC2FaeD9eQr0Bc2MU1LmXQ4+Dsl69d8qi/0RZ85nJHlJrx2YFVe9zKJ
PFk+LhCZBv66n9yidBvxCDFiBNEBbi2BipX2uy/Kzy/s9Ll1t2w2WPsmrIGnTnqvLmIGBZ4dyYn/
KhVAf7287haM+e9L12ZkrHIFyZEtEMlU1RwUU8zbqcgnaF8shscRpbA3yBhON01jUnHMPbVdV0VK
jnPXQu2+VB60cUdAljoeHReUtL69PK0zW2Z3HgJbRJoM1ZhkCVAND8Pq2ovUR7exLauviijqWVAi
BpDVjaBttldlcQlbeW7iltW3kCcBu9WAIKDq/asQRMlX+SQvBEjnBrfi9bBSVVCM1EtmjjQXK+vo
quj68ui2LpaVb96crzOdPDw3h3Kneio/TiDLcHPjtnJcMHmK+KgEJAbJl2O1ZlDk7ejvKQH9fYqZ
ZeJtDnTz5KVRklX1CDhQ/76WYEx1WxgrBCgzE1Y9w+ABVNejBmnmomeOh9EycSjslXONmmSyqOVV
KRWkNPXNy9P+SSX5i4vCxvdOE5C/XaajpAzn+lUv5uxraHj+LkrDfl+aEuSd6Pkf34Y15GVFV/B3
3cahE9s2j20RjnsvWsTHXK/6EnffmfNr81IIlM2XAPCkBIhdhRpA4Is3xYTq5Ms/+NzwlmHTbJWy
6eom0SjY4kr/ukXGc3sq2z0Xnq4AokNTUpK1vLyahz7fhbT+PYjr38fX5sMDLAlgHsHrpCA8ei1E
v+uycHC7/mzsp1d6Q5ThpZ8AfvEO4P1rEHYf3Fb8tBNPbm0SKcbTEUMjEL4HdgAUlBfQzuf20jJo
iIJE2RZ5dQJZ6a9bsV0NXuV4TCxzbramGUa+bgkh9GvbnwpQIwRu3VbEsmcQ1Ze0X/06WcI22M2l
P4A3VIeOp9AKs1FeRYEvEGmSAgZ5gKK53qOrcnWbuy3ow03koUWz2ICD4PJmqYE0yUpxqRJxugF/
4Y1sFRGao6YNrXqRpCH9sbXNeAQlfvtW87C7CQywQEOxbW65p8C6hWflTeECTuNkNW32qvOz5rgE
9eA4unUNS9GRumZNlbQAOUGXenyk5aUO4zPnPrAuYZOh5QvsOCIxpeK3vgyhSrDwyc0VBKdvfWKv
+WSqapvTKiFpPVw3/nRFM49eWJZzG2yZ7DbMXlRCYSABPQcQPcVam9cAo9VQDB9niu44VYhTGAdw
i5Ot2ZJClG0g6U9X/JoIT05wnIBTIUfHyrh3G9+yZQkSKBWGfpmMhgD9G+qrNSOeW7T1kzbyyVYQ
T1RzGJgqWTOld2w8QSdHtly6+08e4RfWZreY0TwcygA8Z0mgC3MseFvst82rrpuBplcNJJ3v9CQh
T+8FkAzrZfhj7ID7ctsYm3+9T0FpnYZemaD1BjiM6ia4yOh0xj5swt1Ka6rpMlZJJuqDycMfEDt2
C8VsgY6G5EBTecOWhLUmO1P4e2MaR8/9EwH/ZLvzjSyh1wxlAoBQumNt1u5n/4LhnVsTy6p9bJ0/
B2kaA+bzndR4G3aaOT5o7EbshS+Twl22JHye0Lo8ZzEk3y51K5+buXUVw+G3CwW3FGrfedPvUNxn
n8eVzW4GbHfKi8wHxRjqyIh88mslzX7j3bWTb/Ctmxh07ZXORFgklK/U3zVoYkU0XRC34e1mVA7N
sHptMuTTFshYbqN8Z5bOscBls5x4fQlFzI0uiarYhzGqq33rLY5pL+90Ozw56FDp3pAfyJZkG8Cu
A2l3CCwAznBwWvZ/kR8pHI4NAohJzcvw+8KrHs0Mk3DLkf7MkTyZuyRsDfVAt6TO+x+erxO5/h4T
3d8Rvk3374etN1E1jUm+DsVD2s9mp1hRv+/5PDy6rY11/8o6MlBv02PCo6p8Q3QW7fOmCd28408a
kSdr0y+d36ygV09yvBRv+kaJ13hVigsu7BQ6/eK6+tk9+2T0PJsGwqkeEp634R+gvKsP5Vyq6zVL
zbU2gPheuJpOx/BXX2TZLfDHLB37rk/0SKNdpXr+B0fP5odFrNnbMdQqA/wuvCShcca/2fxrUgYq
0+sgYl+zq0KSPSkcHxq2TnAARTpowy06oQb6G+CAW/ZoZ/IvLNO5iVtWXFazKLPGEzGUVO477x0k
UtwedrY0UNSFwBroUMRbiV7fYV6uNzQ7OE7bip6LFg1TW95i2kGY7dcKslT1ivYfJwOjp8V6ckih
AFozFQQkJixHE+qwRw704Da0ZbttAAbHmfpQM+Xdjb+Rh5n+npbQ357HVnwqDHqaOuRT46hZAEP3
djIrHRfECpCJ8Pls0LQUR6Z9RzsgMKbGuMXH1DJUii74vMspiXPCgn2ec7Ibm+6SG/j1+f6LrPfJ
VtZodYj6ipG46CARWlbE2xVmcUowAN34/Jwwg/ZtPhgSow9h3hWdvk7R1O8U00Ce5Png0yTRQbGG
JO7I/J5Q9HtV2YVyw7lFsd61fgaG1BWRaqxFd4Ts5G3ZtJ9dzjdUzp7PGs1mXtQKzHoA2as3fhjQ
T+Q2smWUk2ckm8RKYkqb+2nrr9TgBkrzpGWUk2D9uqWwHH8M36B/6SD46BaDQfvl+YJ41FRmGjDt
JdOvF7McaxX96bYillVmfjCunYQyMlMi2zfMfGbDRWkNTO/f1yeEWZ9Pm0m9NlOLsbuQCXSSLQ+h
b947zdvGddXLSup5wPEDpO6taSJUNCc+Ot0MoE54PvGIBVkV0QUHUINQkNGbU3um27wti4zSvq/8
Usp4mVYfHWN4a5hw2q7cRreMsmoCrcHWjIPSLTfgjD0gp+04ccsoh6pHd3VI03jk7bEHUgWongvE
y2dciY3Pwg3mD0xi1vnUxogfyKIuRIrnRraMcq7mzPTpROK17NjudAujUb1yPCWWVTbTALc9cBmH
en2P5oQNAC2jHJfbskudhbNE35xOQEZNdp4J3nskugRsOu3ZLwzT5k6VEJ7PM3S6J9XWfShKVl+t
fHsL1D05Op1DG5w19OMg1dLgC1Sx7Aqf6V0eIb5yG90yT6Y8RCZhBMwd5ER3ZevtWiR5HAe3DJQV
s7dNaApKSmGCfZv1NfQUZ7dL08ZlVeIEgAs2zJyZ+pjLXtyGgl4qsJys/Bfbyi0TrdE2NqMHWSfo
UTdfmKz9fbcpc+NXFdvVHfhZLxzOM+fHpj1RHV+Q69TADQYVqNpKZHKPIwnkI8jOYWMv7/K5L7Fs
N51qUBtMq0qGQVQP4cb5K1GUX9tiYxci0tN5+dV62QasKoKyEQOQJwxBVXhqyDtsELCKS7V5b3Vf
k4OG1uDV0tKtcDxell0XYp046cnpTgweUcoDryrpv728Yme8Hbfu24KDb0Gkuk3A0O7fGNDoX41V
GDi9xf7F785LRoJtS/HqyBb5Kuy3W9C7uZXZvMgyaYXkEp7a2QnJn+evFegW3m5gjXaqZED/8vl9
7qNHnaQSqhE8Kh/Daf48G9ZcOKZnFt0GWGXAloPeoRwA+asedJk9TBFIwZw21IZSze1YUrRXDgmj
GrQblbqi5eaE44SQ2/M1GXt/DnXZDAnNzLeU+g9eXTsObVmuMchjgANlSAbTZfehr/UB+DJz8/Ki
nPELNoQKaoGS5URMSSumNtsNDd4fBZ3QwzmNKBy9/CXndtUy00559dqfEtlKEFAatOErbzBv3ca2
zBQqc/7or3pNqMfvSMo/m8h8dxraRkIR3ChsHhsRLwOJdoPx7qMhuERHdWZNbJFVpnUeeVORo8q+
lruwrd6ixcftyNjsfCPgq9M0pzPQJ+YB3Bdf+AilFbdFsYLiRRuelQuRca9HufP84Q0TjrkYz+ZX
A3+ZKYxqZJwXOCjrCLLJQtaXCJHPLfnp8yeZBwQL5TD27ZhskbhHF+99Co0Wt1WxjLQFZ8nSBqRL
eAffEq7BLkCm080pnsigns5bg5Yk0lr2Sc7k5ywMsn2HPJ7bI8eWMwGRJEK0aGuBsNIPBXKlZX7J
NM9EUDYIqsNuVl6JG5TO0Q/VeugrTqPPBoLGN6AUccuXguHx+eowuUCSdiX4Fo7KRzlGV9yEs9s1
HVo3aetFM3pS0jKJ2mm8kV6xn5qmvRAxnTmPNrCpBC8PcFMKJTiwdF0XRDA0VzM3OAMi+Ofr0gxB
Xs5TXiZ+ztH9iFr3/mee0OnA28imputE3nZjgQK9fCSZn4P8xw1Cgp7m5zNXDFojYEArkmUrrqEX
8W0joL5ym7dlqGjPqfttEkUCqsE3BSv/ZGvnVmj2bDFrv/JQFONTkQyp4a9lMbafwzwgF27qc6fF
ukRlUzQExJ5FEpXkLW3m72M7TY6rYl2ifCgqEhRdkXQgOcFNR0fwSRSh2zm3wU1DoNBFFNA8AU3Y
RwiDfDAgp3DzjTa0yUQjR/c5WH9OCr27OStuQp1mjoNbkS4d0PQ+DaeOWFKke7FkObjx5Aenk2jz
sAK755ctw8xpsYC2noFfuYSCsePU7dfrNubDJKY0liDX2PfgKT4u1eqYT7HBTLwh3UpACxgvpfzi
C3OnvebBbVksAyUZWD66skMeqIiuddA/cogJuB1zG7U0TdE6qaEQMSkZPYLuIjt0fXuJr/+MgQaW
gYZh0VTe2nGkx+RH5OAOaoreuy2KZZ/KDLlO/YzHVTODZClbya6oHFfcxisBMyDDbiFp3LVkuJHS
uyZr7VaG9Ww8kgpbgLeGKopDvogvS7lGfy4nxmy3HbUxSZ0CiTJUhMJ4VVpcgXjRO5pK/um06jYq
Kc2HkszjEsSoyb7nq3q1qcktQrcxSf6Gpr9ojvw466WCaoVfRo4Buq2qYAZaEoDA5pjUYQsa8GUX
mby5clsSyzq3rUppJ7I5DmfxioSniyhwy+bZKhcahHDhlHlzzFYqk34LqL6qs5G7of48G5G0aiE6
QOPGuNggE98gNbmvx8HNmduYJPRo0XoD+2QckKEFIdr2Q67U7RjagCRdgcasgmB2TDofXJEZ3XHI
ELgZkA1I0uUUTGAqH+O5GW82Q96a9FL4f8Yf2nAkBhiMWpBLjpUI8p23BWB0ysmj00H8FxoJ0qNL
L+sxzsDgHzXyE/hMHYuPNhapGKZxQTfiEEdl2Oz9qL5CG7djqGWjkUATbbYq40MM+rr3IHB84FPj
5lR+8h48ed9Wc9+rpkuHmJWhzHaeMN7tOjLmFoDaMKSyMBEQg+I0fP69oUi2RrN0vDxtFBKIMYcZ
hIxDrIN82TNR873ehnduh8W6Pj0xVSUSil28gOljD5JWtvdBm+pmQjbSKGTDBvsvuziFmuVqaqjM
UbfI2UYalSIfewbpJmAl/IMyf/h43TotCbVCWyObho0g546HaMmumgwUxhkPHAePnj/gwEQV6rFc
2niRaXMPCku/3Juqzpuj2+St4NZIk5tp89sYfKWpPpR+OKzXaPfe3IA7ng032sRA10AHbTwO+avJ
DHEr6IWG3jNekVo3KMoVwwTJ5Daug3IowDacgrcJxBSd21m3MUf+kgU1YbqJJ4V65D7ol/ZPD/Rf
b92W3gpyvc2kaIKZu5jVU/eBqDTaTaTx3WIAG3kUNHqQuZc1sWyGx4rp7wbUei4T/5dAxKZrrlZV
mlivX0Bi/i0MuZPbhb7089O+DSwldYWRxxmCBdu2a1fq5FogWvN8aJTKTNjPIEydaA+pu5BCL6R3
i52ptKy0jEAD7LfpGKeGtd+QE9ne4yHgdD+DfO75zEWGNnkIaLRxIdDfnwXru2i7pDT3axOi8vT5
k3suGkVWiDRsY7VqeWyGGkzAYOB3QjlQG3qk62ySlG5j3G71HdtMcMjl7OYZIcn9fOorJeNc+56K
6Zay/VZWb0gmv798wk9L++8CLOSNn49NZgg2IW2GsSHyepeOQfDt9PwCV/7cuQXR1AYhqWADqXM4
97HXR6DuTycoUydQ4GKXiGjO7K2NREobdKYO/dbHIiNMQaWNsuNKwuDCGp0b3rLVNQCMes5mFW9R
ltSTag9QDnbDw0HZ+vkGdCZfoTQHpe6y0K8hoJUUaemEa6Q2XRQEPBpTbg1ir6l8lFN/zdgl8ehz
S2JZKqu7DdXFCndcSfgeD8fHJiJfXz6S58Y+ff7EUiHjMunWL3Q8hQTYki24BYOtWzmHCusm3Uy2
5ZAQ1HGlg+WNSCE0tJYqu3556qdN+4U12ZI3oBwfwfVBVDy2VHYH2U3iS1fk4DlvRm72rDf1vmyi
2i3koLbk7jYsOi10o2OyeOEedNVreRQAxvaHl3/PGTYd6Lo934u+nCCLng59rKCvyP/YPE2n12JM
20+oXQvzvon0JCr0zWa8vQb/HehkwGtC1QeQ2Pv9Xci7oNkXHhnUHbLcYPtHcs6s4DKvSngYL9j2
oyzR2iiqiTymusrq2PT0cRl6Od/O6cqbVwUZA3M9QeRnlxXZAgkFKNB3bneljZIyPu9WtfgqzrmC
zAf51C+XXvdniCWpzV0lUjEFOVE6brWBhPsiOyo+M1Lg+SO6sT/xiK3D+65bq/lWmVbXV6BOBosc
1PqC48v7d8a72xRXpWjntBebjnnRG3kchVnoYdyKUuNhQIQbogZs189PCe06Tw1VoGOxgTPaAyl+
FYEo7+XfcMYd2JAqTfzGiMrX8UqVeevVUFLJTTZcWKFzo58+f+Js/MgDr1816hhSSPqxbRpoQkJo
7aPb3C1vE/F5q0EsNsTBmnY7illHaALfuw1uhQUzxNkLaNToWKOcuQtScVdz4haeciss2CayQn5q
xaLXKRpVJDRL0I/txgZIbZQUjRj0ZtpFI1fCoDudsVtOugtLfubI2/RTJh2bKZ1SHadbDTEZJHhu
ecHB79Ys6YUT+TPP9Qs3b0OlfMhBUDCwwe02svmjaoc/pyZtb+As0T67ZctnkJemrwhJu8Oy0HU3
VI25MZIOV542+ZsmmPLDWCvUEJeSD7c5pDHucvSmQyQGf7qwEGdOto24ivjYVNA0q+IpKN5sgc4P
bAKW2uns2ZCrhktSzhxmw5f6BxQ3b5V2I83BWXhukWA9b7Z8rfsYQplHE1WvwDrw3W3WlrFzAvJg
NnQ69juh73E25I0ZmvHCsTi34Laxbx7kbFM426GcX1P+kDLi9PynNt6qWqIu7YzUsdTeIzd5lBAo
Z71zWxTL1NHZuAC0miFdFCwIzlfR7kEl8eg2uBU/pCZHu3CFjJFsu2ovcgEJDYFz/vLoZ8ItG2uV
s2XsSZb1MTXIWpKGTa9BXN/eDYzVd00YdB8QRhgniDy1sVetVIE3KNxDWV792UMfaV+ky3L98i85
c3Zs8NWQVUswoIEqrtL+CtXFr+B7cHPlzLqcsy4X0wCa6XiroIIiuysvny8kd8/4Wht5lWXgWepY
j4dRTdJ9Z5pqtxJoDa+ACrtdcjYNlebC4/2iVBx65A6P9uu+39yeRzYHVZA3rZIUa17wiX2okJB5
s0RqdNxR63YOWZfnFQTYY3D1kn1XIPM9dW65TIjwPfeRdV8Vy0zgyIqJdFf1DMpjnomvbmfRslmk
ScMiT5sOz3X+PczmcreopnCLt2zg1dxl6UorvL+iniwHkIFAsmRiju8hG3mFrh6iIXDVxZQUrzZ0
tqPtE891p3WxkVcbbWozDygIdFv+ScFGh3pyc/A27CpFJCchLVLHkSbj3QDBQpTXe7dzbqOuMpUu
M/r3ulgE4QE03x+rtv7gtiQnd/Yket7yDlUjgaEjwMUORZ196zbpVlGDauXzwfU8aojLKfhECvLT
Jcq+DJA/c9xMyzwDcOGTuYDr6iDFd+OH5EGk3XzltiyWeQ79nMoGMjTxZHh3XIG/OhSFcNxOyzyz
0lOKVackKRm/8jx71Wp+wZ+fuYVszFXDyqlellXFMs+D69lkwc4Xit85rYqNuirIDPK6BQUYr8Id
UWTkttXK7XK2CaSgEjoHEBlsY6IOdRgyNNgH6YUo49yqWBdo2AkxiAj3BJ3ab3U+3BYraHLc1sQK
doccymOlRGqxDNYdeHigqugYottwq7yAkhJhcONm4B+gD74N6Se3SVuGWQEBOXnthGMS+XKn95DD
ko7rYZllquasVUVRx0JgTHXSYprDC4HQmWjFhlqJ0a/8rI1wRjKJSIVDQfbP3pQQcR63+dFtaSzj
lAsUc3kPpUw8zesjEWWysFm73Z025gp5dDlDuqyOW2TMSJjemnR2eyzaiKs+39rVp7jbuKjugjW8
Srn+/vKSnFl2G23VjxmaHSExESu8kW/HsNX7Esmo25BvjpO3DLTsqFn0nCJgmQf/6DERvi6VcqNp
gTT982sIgou0QZ64i3thrsKmz4EcqQs3j2vjrryVeAjPMxW3GbuuokObu/Xdou/w+bRNT6qMVEUe
AwZEd3U7vBurws3b2qgr00ZsQseMiolezU5ongwecbvebMRVMU5l6PXwiMg8fQIx0eui792iFRtv
NVQ+FPrWWsWiNh/MKt6yvvj68iE/c0fYcKtgEsHY9d2pRDROOwm16Z1mF1ZEYMd+kW2y0VaBquaq
gXJxrD2q9lGQB2+5R8trEY3yIKAqCoJ6SvY605fKGD89yq++kj8/PGzammLgootrPa6f1mFGb2/e
pOXRSF68agrIj4jJ63eKjFu96xtZQSKaInztuPpY9mJ5G7Uj5EQhIJ1UXtpcV3W5PtImHCFFx98G
UOPad5Xa9oOU1T0EfdtdVSlz6AclrguI4F338yyuyjX9AllRck3XhWZuV4wNAhPMZCGhrYoDOjY7
NAqZXd/2jhe6DQODNHnWF9BBBggELz4KAdJd2bsR2lAbBga9bvg6ELvHUZaB7xOSUSurqoPbEbYc
BkSOMz/lVRuvq3fkK3SYUwlZQLfBrXu96yZoVhRLHXsN6CQJEw8yKH64jW1F27z0ZjQ5sibOPP0p
YvJm9ZUbAzL9Wdt58sCZaMq8dVybmEXRm1rKb17qOXXEQmrvuY0J3TeVEDAaXmbfMtJ8heaxW6Bg
I8BW9HvK1GC1S4+NVxU/Lkg9uL1tbAxYwUcvnQaegWnK72592tX3HmRGLxjnGV/3L7YpTibIj3RN
XPpefb3Oa32zASygIEy0ryBufCBhy6C5zdyI+6itREi6tsonVGnifvKn/GgMGuVY48EXOR1OGxRm
ct4oqtoW3sa/hrTruCOqc4OFUhsWtq4caqUNnoIQjn9Pwnk46Hxzk+2iNiZsTVXrgxm5jEPaB5C2
ovmuYG7dPZRaNrttKJBQP69ijSz8Lq38GvTc/I3bmltBeBQG/Vg3yEp0RH8qltDfyZNiusPgkbTF
CEF6TALgqbs4L6cUz/r7DQqrFw7L6Xr917WLsU9W8cTbDABr+H6etUAOpmt4oIMp9ugm0HvdR/5t
CPnGV13WOoVD+Dbrki+gOLWG6JMBLL94lze3YURdAnKMbAXkFcrdgG+OTbzObbUL2miGsE7z9uUN
OA3yq0Wy4nHIErRrw33A/VZ5lUt5YKW4prL+7G2XUAE/b+tffccpzHuyEW3BimDcQvyAUdDlOEfF
95a1xQOp0XhJptx7hLJ59CrzxBjuqolW9wFYHsyuMYF+CFOOmShvLta9l+bLt2nw6ku44bNTs65p
UCd4hgKCFxfeNujdpHBR11mq7osWnCP7Jmg6egWZ3uJG4Z1ynfM+uA8hqfipXYvgjutqvSFznb/u
OI8OQMVplxsee27d8NLPimbSpIk3vrJDTWs0Gw1OqVcMbrmLkW5RWIa44k0g5RWb/Xq/SgBVXz5R
p1391W5b/gIsnxEZu6EDj9qUo49pbg+QUS7cRrfBabr3o8C0CmkHD13e45aZ3TI4vTsi6PI+P6iQ
+/0/nF1bk5w2t/1DhyohhCReoXsu9tCZ+JY4L5SdxIAQ4g6CX3/WfE8ZedpdpRc/pFIatdDWvq29
VjQDWY/Ul2wi5RCPAL9qdOM5unIuLjQN8vbLzgVpL9GxZZ0mPwoaeAmAYOPOExEmCkWBFlUBPQlc
FcNUCta2GxnTy1PwxgeVzhNB1n4MeGfQeykhv3lU1GZmj+R7q1uvrhr277wQ2oB6j3W8ubSzlKdx
bt+te33rylzbv2Pj4OKC2KBdW0zuye1Rgjk0a4YwgjEPwif6xP4dc63rCNF9p9rLwOPps97q5yiY
zRcvg3JhaQ0om1oCouILGrQhoG/Jl3IG/sVvccdaN4ADrDEbdv4yOSG6Jy2DZ6+lXTRYZdk6yqIN
clTBeaqIKiC/Pn3/9eJXnLsLB9Mtqg9mxEeFgtm50ON7OZmHLpLnGlNalFc+wQ9PXMjX3o9JTAqc
fVMWfyZl8pSY2QurirUdo4WkMN0gPfWy9vovI9VDmcSffn06V7y6i/JaVzRLY2DgUFIaUFSuot48
EkBm7k2zJH+UTDYff/2HXtKrN94G4RiuAWsxJLATfUnKGLotmkOTAzrh5n4+yPZo9sECMm+7MZUF
adDjn1YvGDROz7Vqggu1cZyeCemftW7+anovZkAs7VizNQvoERtUhplo75oW45tmZN9+fWBXvIAL
BUt2OnTdgbWPYP9dRXOU9lvnpTyAjTvGPISHraFc1lzQKHtflLE6yZrPd147d6FgqFJ2K1o1iBqW
lmTNMn9Dx8+rMsATFwMmQYw2tqNUl7qigPbxdU6jur/hwK6cuYvdWkJVNV1ZNujx7X9v4Thnx9b4
7tyxYgB2aRDOeIjUTO/WOfg+16sXoTNOxfG8cVUNG7f4ngmRDKRN3Z9TGftUnbG2Y7nr2m29Hvbm
UloS3RUFjzMQeNb3fpfFtc6EhpFQqDzs0xh8BEn9uy5cjxuPzrXv6dhnb8N9b9nWXNh+VA9dIvUj
qrq3GpRXPAt3omN6mI1OoWkueraGZWXfkDseRupLN4B+ahF8f7JLpM+/PqgrwYkrQKiTrhoQY6pL
RVh9jjkofEMel+e96bzqnDxxcV2REOWxiqW5RANIFK3+gAEGv9fMRXH1sVkmadcaxfT+kx2b7/vS
Pfz6YK58ZBfDpVW70WEbm8tkRXVep27JMCZS3jj2a6s7VruZuoNsDu7nZhee1ix5pwnA9n5bd8wW
0qcJ5CuQX1HWvccrXcGyYi+GG3xNx24JyoW0h6DQJa7Rhk6ISskCF++3c8dsoSHXrYNFpo4ud/wk
qU5S0gW3cFZXopKfSLTCZkDIHTegCg7TYI3/mIvpRMb2s0rU5vkLHOvdK6ZRsGbN5cDo1ViDk72p
v/odjuNdMbFB56FPYEfKfAYxrslWTW7Nhly5kC6SK44BEU/KGRnQoPoUWGCbFsXsVTfliYvkKtpJ
VHSlzaXYlzYbyPhp0sIvzHeBXHtXKanASnFZ9qrLULhJsjmePTNbF8sFELDhu8Jb3zISfdwSdMQg
93NLG/d/g/NvxK8umiuJjalQrWgBAujX3G47+SBmBv7FtTR38xwsKQC9SVabGjT2cRlk1Kj6Ezei
fmqPwAvhhM/j2HSoWWCnBeDyNmQnqLN+3inzu7Qu7GtlHaWTxPnxY/1zGu7aTfi9/S7V1hai4NyC
iPCi7PCoN/Wp0dutodsraQVzrHi0cppXOipwz7dj+37ohfhcRqY6dcaAmJSoClxQPJriVJiKfrfL
Uvhl8swxchkFlk7KtmBKZ0BXTyB6ho7mD68XxEWEDSwCLVkS4QXhVNyj3sHu525d/J4+FxHWDomG
Ro1tLkFAH9axMOma+Ia5LiSMz8CEsIUghm7W6FNDO3ai07reCBevREEuERcvxziOeYVUeLDJA6/2
8jkBAP3HpOEzMr/Dd7yyZJMlS7fiF4x6Ss2iUeEz1vPsHQuGxjYb2YjkqI+rf9tCXjYQL3pu3HHK
64YeeD1ODVrJaG/a/l413IscnCc/0XF18uBjvbSXsQz6M+X0LhTMM8hyIWLbevS0bhHCjfJFu5uW
z4M5/MJDV0BQLKvethKmtMUjWG3AFKG+DQugDl6XxQWHdWyvR6ZQQKGY1MwmviRdqqgoPe+LixCL
+R5OLevbS83ZR1JvGqWTxIvBmScuRkwgCKqHGhlM2YdNxmhg0rgcbjWVr9iqS8mltFyG5SUwp5id
f6yO+XgImpZmcUODO7/Td0w1mmmsdj3rC2HVkM6QGiLhLSmMa9t3LLWkAPmiE9igxj9qk05xM56H
xprf66pfb2Bzr6SQLlqsIoUGDH9EqZ8c/VkezZYtJlwQS+MCbUL8uZSDlyYJPjZ93bOI9w1a1hHA
7klJxG97JdtHWTPP3NHFj41gpdW6RV1m1f19p77x0Z79vrHjaNejCSq+xQokTPFyXlkY3wdD8dlr
8Z8AZOMWQ00FWXUxiy7jtJQnG1ofhhSeuAgyjBJsQ2vxNhSUthkRszkF0fKn385frtR/e6XtrhNZ
HOpiGf+77fcNrF2JF08vdu5kvWSY56blM6psGCR/0KyY3zFt/KpsLlZrBDyaGci5X/qp2NJ1Tr5X
0eT5PR2jBYZKblQQdVnknDxaaBycdlJZv+fGJe1SehRijAEzprH9MNBNnaFc5dkOdSm7xEiOURJk
jSBfKt9VfGyfpyqZPLfuBMo7FKv6iaBxtk3dP5La9528JY/wcineSI1csNaydZyoSOGaD/SY0WpN
0Ak/QiizQVp6ejBdyG/E3P8rF73xp1zwVn3YgwQcCKtda53yuizSRhD5sE7z8hiPIDmfS/tv1CdT
mzEdsLQlYkoxYz49tJAHehoF5XeQkqL3xahkFsakeo74wk77QpbfEzBIgZaiCB9A48/vupmou2JB
XpTFE6jIT3Q/tnNZFNHdlvT6bJK1IGk9zOxBLBuGtmewaJ/ZsX+uAtPejcp27C60XW8ztM+LIV3s
BlbAUvf0U1NTqMPaOWjXExCeQU6LA5x+EFQ4E/IyO1WD7O++nRVEj7fqEDKVVawfa96HBtpJAy/+
ZEvYfoTuDtpMIYrhXySd9mcMCNNHIRHoECL6Z1C+mhuu6sWC3jp6p+VdHbzb2wauFuQNF0qPkxnN
jRDtiqd1sW0beF54EI5oQq31dMcxtAepOS3OcbCWj16vpQtwo9E02qbGHaXywMTHQP7o+vkWfuja
0bz8rv88xYFgSuBLIe4WIskOG3XnZmt7nyE1nrhQtnYAocWAVPPSgg03/UwY9RpVwcpuviAPcKbs
qPdOzR49tN0OKTHcTr9sxAWyQWFcdtBARYFtnUwmQQB53uTUnf0+qPOeleOq+qjvAZOjncmiJf5t
wtC9X5LmUpvFgRAKNXCEfkH5wBNTZai3+EX00kWyhVSjdNp2IAjYp7tIrU8A8HiBrMGl7RgpWYFZ
j4FNvuzlDmHPgJSfk7Vkn3595v/zcz+/AdKFrgG4HaNBjOpgzUrxPkJc/C/KeNHJAouXHntBvjTt
tGdzT7r7CI/hndlIVGVDuPNHZTZb4//E/3Xjgr3td6QLd+NhEa0MA76XNgigE07lTkFfig7haZhf
esx0gEaZ142QP1GkRe3GkQGoi6yKpy6unqUloefaTsySRHqjL7oFl608GsRDLTLIzsRehiJdijSD
UgxBjqQw6jLZFDN1DLAf69UblC76rOrtEpdC1ODaiQgY3Us4p5Z5hSzSRZ/V1bbNWuAB6ZIuzAoj
4OjsdisdunqZnbxCQNIp0eOAJgPbp4+1svH9DrTPGWDhSaYj6m1PO+ST8ta2UAlotX42cpxSjAsX
Y9bHevnNjlt0wz+97QKli1bbWCvLY3lJnxL511SBQbTsTYAqpp1uuJEr1uJC1la0yYKkimvQZLR7
RjAmC7RHaTA1I+O1yaqu98OvSRe/VtqwsEecoCbLj6cVPy2tdXTjV7ztajGN+MrV/voZu7aG465F
3/ER6pOwZb6h2rQpBFfN4lUPAhfQqw3+X7ygqZ8sgG9D04efkyHez6IJPv96529zW3Hp0qipg28W
qEl1CadwyxAigt2jWlfwG0HKBqBuPT2MyaBVegi2p5BSHPOgAcHgr//8tYNzKggU6gTt0td4SmL6
TZXNPR6uG5H9taUdd26iXc6cIw/XbPld7NAfhL6el4oxTs2xdD0MCCcHfBMzWfCfzfNn292sd/+v
VPCGU/wJvbat+14EiES6nWjoJg4F/zhZDGylSh7mSDcTd39r0UxFVmyo+J7qSBV91hxkfgj7g93H
cxF8KdcGdjLq4kSLiL7bgfcCNH+WKbTshu9jQYlXUUK6eLiN9nQMll1d+Lp8ksqAdtZqdsMlX/mM
LgquLaO4QjSDNn+d1RaTanFMb5UTr6392vT/T+wJ2xQyosuy0f1sKV1B7FfesKxriztvggzHvhkY
JjXjtv1nRx+nwNSRn393oW8IU+wiQUB3YUEfplyWv82E/O5lki64bdkYkFwdYqBdtY8FXjUUn8tn
v7Udc49pMh7K6vpSiL7MkjnMxLBtnjfFMXgBKntbLkl9Wcvp20TVmkZltJ79du4YfKwDRbhsawxG
duqJFfT7NDbrDVd95aq48DawwmwCpDX1BYyPd3LuNDhgPI/cRbeJA+JY/X6UIA+LRJqwXabB4VUw
lC64LQJw66giXuGdWjK9d5/ZEngu7ZhmD4D3rOuwuoD77DjN86CeUFX1osfg0gW3yWkbAqFRI6kS
Ez3PNp6/60Y0fg7bhbcBxBVPMH2Aj2P+sZTtc5cMH7yuIY9exwJNY6jhzGJpbfosiTp5miLpeeaO
dUrM8qNczYM8UW2f2fa+t9PsZ5wusi3qY6rAGBrkKybNszAo6pT1/e73HrpItkqQxiIAw871HD7F
eHE/qWWd/SIJF8QGrteoiFdbodDZnKv+lExeHEpcuhi25ojgiquxujA53A/d9rCz7bvXTXExbKwd
onKlWwUe612cGJ93TJhL6xc0u1RkXTscLQmx8eZAAsNCJFJjzbyownAsjutkx4iCpsbnXKqNPG1M
kUxSXvjFnC6KTY2YvlerCvKxrYt7CMHupwXYG79jdwy0FFLMUK0p8qbsnwOzvF8H7nnLXQxbdWBa
EXw+sKHGIA7SmFIJ+tHzkjve0y4H5Rguri4Bpw9x2JUPvU2qB79Tcbyn7EtEhXVfX8R+6LMitcxi
s99i8bziPl38WhK1UJXbsPq0/bYn3+bih9euXeQaVHbragwRekalfeB8yYf61rzvtbTLRa71q2hD
HgZwnc3Efo/Bkp02NClPQ9fI99vKf5SNMflQVOslWJY1W9bBr68qXVjbjKioAsqlutiOH6CJPNZz
aY06+R2aY7s7N6HdJ15eYhzaVO1N2iyl36vjYtWCEF95YBJMKKTusyg43tmIlJ4bdyyXm1JvZcDK
ixzrU8+WjPnplHPpwtWSZROoMoVYuuAqVeb4GlWDV+tTunA1MoBONGiwdjPyp6QefnQGbBJ+39Ix
22XjVQNu8PJCh7JODbHqYUME7xcmuYg0tbWBbdiI1edtTcOEn02x7H5bdwFpTcN1SRdTXlo1kbRS
Ac+WGTKlXgfjItIgOg1NS4uDOcb2C0TFPidz5cV8yKWLRyu7pAX8TyPEw9jCAyvM54oJ7fcQR451
ytCMW0tW3BYaocUYvNuAG/M7k5fX+T8tqw4BEu2JhFu1aD4U5KDpJhe/1o+MHOuMSzNwiIqUFxHs
cdZvEYLIaoxv2P7Lz3+j4OJC0SBX0oC/IwlyFYRFipbhmA5S29MB+iLPk3f8K0gMkq0JaZDPkOkC
MrwER/zmWQ9wEWky6BI+a11eujU22RHVH6dw8AskXTgaXUL0rzVN8gqBzK7WBxkmfkbqItGaqOxV
h/Z7LkD5h2G6ZHmYxcb8ylIuFK2t5bo11Z7kge111o6hOA3F/tnrtrtINDHXbECjE112OZ2L2r4f
hblxKi8p7huX0aUpa2kDorJ+C3KgCswdm7rtURXR/LjyOf4TWby68/sJjsHu9SbkgUwsh/zX8k5B
Oe4B44Bnv8Ude5VlItugRxxc7C05zwN47lYTRDeO6H835K0zoq8fm+UQZa0XWBMKvOpECOneNbvi
2das3+w24oUg1Oag16zTrVieBRt/04YUpz15kU9Pyg/Vxvm93ds1Q+cUkIvu+NhFsc6GISb3i67+
0IsuP8b18BDO42+TAtMLiQHEjMVaPYVhqwC+kl/8zsp5Gja7l+ijHEVe4QdRO0B9mQ+f/NZ2XDin
lEoZBjLfazqcqqJ6BtblFmv3y0154yu4ULdDaVPbZUeyw9onacGQZVY/CWMOye/Xn7gzAwRFSJTk
RS+eZiZfALx+xutKU84mqIKWqyTXY7RNqbYk6LOeTa3fFJZ0wW5JsqmxomGSg4V1zrYl+Qsdeb/3
2MW6ReEyhotYZc5KUvLTvNZbnYUmEDeC7Cu+0KUmC0eGZuGGZ7NpyjErwJ/ysMWLOodzefg9Di7o
jVaW1uPMk3zkJNeDARRWtp5xvAt62+P62FeNoQxwuvA2xYwQGFRs0pfMr37galWqpAclRWGT/Jj5
ANo5be5MYKRfLdiFvglaLJqBbi8vF/thDMifO4v9Nu5C3bZjxRt59LAoup9acyZ95edKXJoyKKG0
RbmOCbhoylNg9x3EXp5zAtLFch0HKDujvoO1MnYXo9GNQYfwVvf3Ws/ehXEBKWGaVSlcl3VRJ1sv
8m6ix5S1he3f0a5qTvhh+hvK6ISmeuTF4yb64DyIRN8rjR+5Qkv4hl28LUfCpcthVvBQLLyPilz0
ZHrXy8a8SzYU29L6IOW5lZoNyGXK8cu4jUWbAUYerWm8AQ11oiGv36EZWJ+aSAxLisnz/V1bHvPd
S3+3TklVN/dhAw54L8fiYsgsCJSicpFJTljwPpmW+zDWH/yWdmIHhA7AvwncpuGgn804Q3ZlHf3m
2uVPGLIWh3boKcmjhX1o+u2xxXf127fjx1ce0ZF1M0y3kM9FS7+tCfV7FVz4GFd0iqYQS090f6cK
+SNQwmtp4YLH7FzFoByKZB7FpsliMYPYDgxKPkciXPRYVQ9Tt2op84RvzalYAKm1Q3PDXN4OP4SL
HWNR0doOFdfcSqCESNMemJgXNy7h225QuFAwFIHCpRoHmZs5MueCztHTYSz/BCEw4RWbCRcB1jKo
SvCXk69L9ndJ+2/DwL0kbLhwRTIL1YLFdWwR91Udy0g3xulquVcuK1wA2GQPgHGmRuZlRz/HmAnP
FtJ/9bsx9HXYB8qwGdSxUuRARvFzpY97jLdNJ7/FHQtNoP0YEaBI8/AolvsC5HYYeWUff73423mb
cMUx2UqtBVxBIt/k6/3WKpIyURwnvR34AipMbuS1L+MYP0fdwgV2gYUSY7VskUgVFpQSNkjtVWDJ
D/sT56R5IMkK9GoF5Ylf/6wrVuaivGyQDMfe9CIfevJXYtRvPAy9KoBojbz+1hIsSrQKRpEbNBzT
mC+/HXHz7Lftl6/0n3IUiLKALYXkTD7G9mM/ld+gKewVRwmXlIyLaualorDbqSu+LryqP0MF2EvX
kgsX7sUpSw7bYONyL9YTSOf+GGLhBwwFav/1qRxqpX1RYPFmOGT6lDAg1X593i9p2Vu30rHbLWIV
rSAqnA8qYu8jxdS7Wqn1PoLkZ6qjob5rwiW4M6Tsb9jbtYvpGLOuE4nccxH53jfxpQ+mMNOB8EOm
CRfhFb2wS1d8FfkhBODIwwu5qQ38fK4L8DqaYQFsS3EUvrQ+lYueztN6i1bzyrm4cCzVVePIRc9z
YGGetG3uzVj88+uPfG1px2Djulob8ODyPJJ1cjpU8ty9KF77Le5YbLNMw8EWHqOagEcUWWH1ERCq
8kaf5ErHDfzwr69+DKoSOjcdrkvCSJeaKp7+qJI4uiR2+tqFw37ummM+4w4v6WDX+T0CWz+6NeHi
tRZJJgu+tTjHBFF5mk3U3DGq2Y046IpDcBFbTTFXVm6DyGsTo6A/1Gndlj+EjXKBFuaJ6vWT3xdy
bHxZO1ruh4jzcC8iRHKE/XaQLrqVUlxxoC4/mabVCIlawfNkrMAAs3N1Akc1MpZiJPb3A60ivyRA
uGRlGJI9aIz0K+chmz7EfLKZjXV/w0FfsRIXzlWXIWmVYjyPq0SeR/AmWuKXaYuf4FxzGe7rMcf5
asZ3ZR/9Uy63ZjGubdsxbk1qTAZj/Dkn076cY7pHj1O89Sevu+PqTDawrQVTAy9HbpesYy07xVAG
9lvcse01iPjQtAynsm1NirJh8Bi14vBc/eXA/hNKlKPpxzXEbRFhB2nfxob3qG7/7bd1xyPXa40h
eZXg1Qugm9zRHF0/v9kd4apNLsmhy6bCizrxhqT9sdyNbeX5XLuIrnGYMbTeHXFeTgE5FbrAgAEU
pD2vi1O3jgfb7TW3OPOt/iFWvmV9iTEcrzN3AV1dgfkVzVvcRW3UlJEZiGJesNhvtEe4sC6Nyi8e
R41zX/cPBMXBdGbMMz50gV27WccubEyc1yQoHuex/+cA7/ENV/Jypd+I4lxcV3nE6DwBi58n8z49
Fqvs7kD/cWsq89rqjpkK2tQzxeQ6CiThX4SFT3aYbqSNL0u8tfGXP/kfG1XTjDlWedCcNQ393Vhi
HvuxGB9K2yi/Z91VmUQssg0Eqk3oy/UBCOFECvl5nvldSce1MoxUhXEbsDwKQftTxt1drKJbVOPX
zt2JlKPxkC3ZBixeb3MKHtB33Bx+eVbsGGpAUUwL4urlrhOoFmwo5kNR1a/uJVxoF/BXRQhW7Div
JEiLWp0Bkeq3cRfdtcQxrgzv4hySO/+OSn1taOyXmbjgrqIqw2jU2HXUyN8Oq+7X8JYW/ZVP+RN4
6ygq01c1zSPdxSe7DX06dIEfjkC4lGS6qDahWE9z6LV9DevgNBH2w+uCu9gtak0cDzU0V5YE6hzQ
MDBpV7Lj5Le640XXlR5AAHcsn0PzRxJr3HKA3PwSExe+1S8YgF2R3uZoB9i0UWWZ1oDV+Vm+C+CK
5dyDMWRlORiw+xTyu98P2/7pdyyOcR6DKMcp2VjeteIHHckPOcSfvZZ20Vtj3cmkXnmY9yMUSVNQ
iOovhsnVr3Ds4rdGKvmI2IXCy5ETNw3JdFX54dqEC9/q5q0mRWmiPC70PwxtEa39bvlP4C1whYYM
8tI5Odgz2H7fJ2HiGc252C26bqoohy3MZwbSCLFqFNRLWfjVdF2RSTMkdbKzMcwbrTO2gxhT+dEN
CBe71QFx0EThgKVZ/G9SVh9asFj43ULHbRqKZhwA9DTnIO0HaUXwb794ViddCjE5jmsdbTvNQzWT
c9vJuzWpfBd3LDNok1INTRnllTGfo6MFWaia//A6FBex1Ufgw1lnDFJ2k9WpHflzj1Kx33PlYrb2
zoJ3QWqai46b71FDqo9lWP3rt3MnBT0GLXbVLTQfg90+RFvzezdbz3aRC9kqCsJIuYZhvg/BfhdN
Q3CSm9+MiHBBWyzao0GB8D6fe/NpFQOkeGYvyTUuXGnJnYzdWhKsPZVdnLKOvG+S2S9U+YkurK9b
1FjmMF/LZsxKKE2mRwjch9/3dMyzPIpWzT2SWt10P2y5wTo7PzJi4dKDgeSp5YeiJK9VG9+LoJ2z
SGIa0m/njn2WU1mXVdiTvD3Madb0KWDqu9fSLmqqAjdNT40meGmPvIrll7XdvIY4hIuZ2kY6DDYu
jryx0MTNMEXIPs+LLT79eudXkiwXN9XODPrmGyH5ss1VexJq7FArLaLgr7IazI1qyxVeXOGCpwCU
XbU5SpJHbR0XGYt6/UGTFsKSR6czCfbj1DIDdjIk3iGFugO0KG2AJ/oIyv3vuK+qs9/PfTmG/+SU
kEqooiUp9rxXgx2yaQRNbhqaUIJluJDGjwJMuICr3kZcTCQ5crMbC8KIjWetd2TsYq1MX8z9NOFK
tPv2A7Rsdcaa6oajuVKwdaFWZk2SXdjwyEUCpD1TVH+tlpKed9LG75axU7GfNbqQK4LzKGsqDhSy
4v2rqOMxC0Hzf6s18JIHv1E8cDFX/bEOtVT1kSdRsp4xY6L+rQfJ/w6A4nvkYqvw2ckwnrv1CE88
Bss0E2EAya5DRX6BjIvNKulYTeA5JPnB/hF4LdOR1J7pv4vOKkM7d2ikkBzMYXHWQqo9qpvxxsb/
p7n7xuG58KwtCEWP2esj3ydSgm8MBBgW/PBPc7V3p0LJ+j7uMbu32dZkBTvCVCfKZE3YQUerTpqU
T0WHLjydqlSOQXQG0yzandUKqSRW7fu96knUngoztn65oov4AvYzaaYdFhGEUKwt1EOHf/wuqgvg
SvZjruqkO/KV7X8NutZANsZ+BQsXcWUYl1sZmiOHBNO39flo1N+/fueu1BRc0q4ZkwmjPCY8EaYd
wOvPUbtMF4gjeh44ff2OanJojP9WR87AUPdebn2fsXG5JXF8bfdOcWspVtP3RX/knM00hcyZOe+0
u9XWvra6Ewc080C7YcDqkBMvUl4NJF3jxstdA9ry+mBI2/TJwNojl1CzvpcB/zos8hav9ds7B97h
9eLb2nZ00o3NbTQt5ykBwuIgu18yCr2f16v3dc9fuDOwuimrFBiR9U4wuXndGCjEvF6dBGNbEKvt
C0gPk8W7TitZ+gWOkLF4vbimQNtPh9zyrUEz1mjQnELnxnPnL1/jPzFDgCGDvdJ8z4e5jD+pKdyf
+TQFXs8LOLNfr97FkrU0kHtuqk6f9Y551ITNfjNz4PN9vXqgNOtMOKz5yMLvNBzVqatDPy5SEMC+
XrxsFLCRg8VQRruqbNp0cQ9cV3nDC72NPgHxoLM6OyJqqtnmIW/EnS10pE9JTcSTbmL1LRZ0fGdF
CchCMs+ev8jFYRUy2nqwxS25reA/hhGz3mT3qsaAYOj170GhpB7YVC45QBHLYxGF4V2MQeEbge2V
p8HFXUVs07wAy2hOxxAyk7UQ9yF61J6rO8a79eEOnAif8sawBz1/BPbeC3gFYoDXpzJFCZ2Pjk35
1BT/kPpHDVkRP8tyUVestWItkJnlJj7uoGA3pvNGfvj4V4x0vt52sB4YZaHzBKj0e9HYPgX4qr6x
75f39ufoi7vqj7sZVYwRvSlP+nG8i/t9PgNZEj1EEPd+Z9aCfhPlemtq/dq9cWxYryGS4go/JDpk
mMZtsv5up0n95XdMjg3rZO7tMUcjBn6W4xH49jWFtpkfKgqI2NcfYeddiSGvdsyhEv7vVpA8xry0
18ZdwFVkmnDqBBtyjOJ8iQP7V50EfvEHd+mv5mZN1tDgyptp6nJFeX96eXb8TNWVgeziICqCYB3z
pMMgXExImtjaj66Cu4Aro6pltJiqyvGWqffiAJREB72XqDnnLqQqmprAlvMGNjp1KDByLxiEsPPv
fl/UsVig8rojgW563jfzXUBanUL8x09TA/W81zdRoI7Ap5UPuVUieJhU0t7vevK0URdEFQVhWXBa
D7kx9CNA2llr7bdfn8qVygwEg1/v3GKGCp9yGPKITvyhsOJh2Fa4ji4rou45COPzmIivvNyqd3ou
1XtmAH7abXurR3HFy7vAqr2yKPlsdshlqPceIy2a3U+DpH+bqrJP0M4rw3TT0fatHirldxVcwBXE
qaH0J5M+N+E0PXXd2J+NYeOnXx/plRfVZdBacG6NRPaSE6C4T2sw/9Frv7SOu4grsi0qnPTc55P5
YlE9SbvJbDfczrV9O55YdDEdEsO6HBKspzGcMe5yq6h0bemX//6fCHq3dgefRYMj2eTHuxD/+B21
Y9NjL+Su9IZ1MRABhfkmZQHzm4TlLtKqj6Ygibntczxzw50AFeo5ClmR+W3d8btN3BX/C87zRRRh
2pdtOmKA1XNxx6gb8PEtOgi7fMsaQ0Q67cbTebk4K2AVZsQnUZePFTFPfBjXJ9r5DfFyF2TV0mGq
ZB23+VSHj8c6f26tHx8fdyFWoNNuVSEOkysu/8KYTpkOW/3B61u6CKuGtwXQIHuXM0k/rYF9UjFi
cL+1HavsgGolNXp+ecC40mnbq/IJRAK131PoEmcldmFEU65zaZchq7XaM/v/nJ3Jsts2t4Vf6LKK
IBoSU0o6HSk3v+0kzgTlxDEJ9h3A5unvOhnZiGVVYZKBUwXhgGg2Nr69Vrh7HosuXlUm/a66SHZX
JtWXQKsjNcvst/Zd5ayoikpdJrTBXJnJ5aDBfK6Jfuc36s7q7NXCUBT2OupT+IQrym9TSR9/3fTr
h/tJdO/CVZoyXRG+N1cA3uKPPgn4mR94hJjhmXun3PvGdusSVtD32alSPXZyFnyEmQXUbGXgd19z
EasgplG1iaO5ss0m5yCeCiCinZ+koHApq7AVhhSk6K5JZ/dT3I4vB6xz7yylGyPvclZ8KcXWBf1w
hU7E/H5h0XqOVTJmjUJ5gNfHdWGrV+dKFIrq/hodWE7HvFQnMfblRW/h4YUsChe6Ggp7rMlSYU2J
/goH7SdziDsZl1vzxjlOyz48cEOu2+sWtfoK71Z1qTa63RmbW61HPwYBVb1sg9rm4dpC6bgelEwD
vv7mN+7Oek00hYZQ0LfXMmyP52LlST4MmzrDBPzei8uNW7nr5LhCYSS0XLVXEgzhh2BdG53Sep0z
XSXgjYNKXPYyEnd2iRuD5aJY4VREwLyS/jrHc3NZpvwYIz/ldeFyWEEDO2Fk7XGE932ctpV9IUR5
3lVcDmvRoR3lStvr0pdQaghsnRZj4Hcrd1GsBCY+pINky5WTb3sCcM9q4ZmHdVGserLDHK16uNa7
QqZIRvXzbCy/0/PXRNlPdn0XxVqimM46GJvrAlIleWERL6sTAMQVVggxL/5p+OCnZSFcNGsCT2b3
oWugJxs+xov9MFg/HzTUvv+4hNc5iWrar921busvSEz9MQSQ6vFawi6a1a9gjYce53kpy2Y8NaLa
P9ZzgUrDCgKTfoGxK6rVmqZWhCDc2ebVnpLmgF2cuqdgdGPNuowWDnVUlOxRcyWUyRMRpr0MySTu
jM+N/ceFtJgOuGyXGUejHMdsXVUHt9oe9lB4Na/siUTx8Li3DbmDbNw4LF2lLT734XqMtsPLJOlh
TrBGoNlQeEga/c+vP/it4XpdKt9dClnBSYMqN5w2QZ0mETwmIl746TYIl93qZzXDxBeNrz1jeUvM
4yiqe3out8bm9S/6rufdOsttCQcsA6iuXGQ5fm3Zol/qKGrufOxbY+OcxK2MYSUzk/baROtpVnAJ
YFv70W/cnUW8yHXXQTs3VyuKf8pg+DQHo19s4vJbczXM0wgZ1Ove7W+F/ms+/IoGxL+kwndDDqEi
URTb0F6ng/8mg/49re+ZqtxYWC67ZeD/cxT72l5Hvi7/E0A4fx9RVlqkdc2ntNdjB9/QxI9TFi7O
ZVurJjxXYu5wTR7FNuqzVKz0299cmssm3SGQcMf+Vs3/6Gh+IlCJ9ovfXIbLiq0ajn1okLEuu/NW
0reiXrqL16Qkr0vtu++7dQ2q5uAbd23iKDlLMcSXGmoUd07fG8vJxbGMhttJJE1z5Vv1huLOkspp
+eLXc2epmpKREoRMc+038dzPokwLWXjeh1waS3dHGPdqqK8rS7ItXF/axfjd/F3+yuymQjxFqms3
ltBLG/stJfPid5Nw6asgkszU8Vpd4RfUnoASBaeCHH5XUJerQjpuW8xB9HXq1G817olHs9xp+sZe
4GJVwaL0MKM88QqD8hDZaD2oZzZMy8sa9uRdEQQEbtxN/dlr6riYlYRCTad2o699YuQTfCOLE/KZ
6s56vXFKuUxUOReN4PWhr2ZR/Z/rvkwPRUT2lwW+k377vYtGcVXthd4Wfe20QnnOXB2nZiTM7xB0
4ahFNQmUbQu0zvdn22/lZRvF7HfBcgGpfV63YW5FgXoR+3bg5knNh5+TkHD1qIjYFsUaWlwr4JSn
phA0DeCh7LfHh85dt0blbGfjvbiu0vxRl7AQjcsPfhPSyRvHpjFxBKwQbDf/pObpTUu7P3ya5i4X
pVgxLIlu0PSaPJmm/z1qgr/9mnbACphKKzsXY3HVZoY+Dztw7xR+UBT/DxRFt3FQfRDkcTOf13Z+
tmT43a/fTgAcBWuIHBqaViT6FB1iSKsAfmt+jTsH6oiz2opKF9cAKbvLBtoZkgvaDyvirhQV3pdN
ryMZ5Dzs3mm2XZVJvCIB7vJQRYeKiGKLgjzRQ/x22fv4bWGU16HHXRwqMmvRLkNZXE1P7dukZOtl
lAnzyrtyl4fag3gle88L8FDktfpcQ4Q2JHfijJ8fTdzFoUqN9dNSdF0bHZSpDNj4lkPHuYPcf7Q8
Grxon4kM7l3Hf/4uy10SCjStTYhZg7weA81PW9Drc1+I5VvSLOIBybbuYR/G4HQwXnptyVB9/DEG
JAE88XSsg3w/TP8tSILljFuQ8qo+5C4gRTZLim02+IPI8GUui3cxlOu81ppjN/h/pep5C11inCXi
G+T1+7OOeHTnELz1HZx1zOiMUKQLimsHr6ZrK4bh4SBL/dI0eA1qqDRpi7L+F7zV+iWYgR/++BmE
MrJbljnIuw2zOKngB1oPfkW93OWmSiYtZi8SgmQbLpDofDdMxZ3Y7edBPnexKSUXWoFDlLmx+6d2
rd4c1e4V56AE5cchKe2qgw71EFem9jgd1v33RXHPyeOcueG6Q1quw5nLwv2FxuJbKyc/nJG7gFQU
bbMWkLnKTTc/N7tq04iQ0O+EcREpwyC0zItV5XXdPjcz+7yjNtZrQbmE1FzGdLEFDXIwk1/JsA6P
EVn8lEK4C0jBerAdp2OT+RK230oCBHxCEtArOOMuIMUazO1ITTgCBsgyJI39Mw6N31sw/w8fJYdR
T2sn873aP8No5r0d1j/8Rpz+OMPZsmi1hVzl+oD260Htl33ixZ2t99832f9mv4Hm/th6M3ImChwk
OcR2uutO4uXBLol5U1QmNC8al4jHESXzKdx71WNc8OAdtrjueYfvJXzzJrP+QeRSvIsITIxSCBqx
07ItMkkHWy9fGWpsPsY9rf+uxMGKNCpr8d5UXVykXSuQxykkNd80+MA/aMjANgVj3YB0XKNLUyTN
aUlC86VMhuMBryIoOF7b9m1ZksCkW7WscH1FIJwOgVxMWmLKXHvBDphmR9FJFEkHPaUmXFNWlnic
X6c4A3hRfd6SoITmamL5Q7QedV60QfMYQGz0WazrgC6t0g+ag2zgj2M7sBK+EJTCb7qedXpUM57y
/VzvuAuH7XxG6cUkVc5h4tKvok9NhE3k11Pu508i3CW/hrgra/Pa8QH19N8mXPae4Xn6j47b4k0R
9cvTr3/mxrHgwl7zNkx8ZELlZAwfVdJ8WBHS3/kTbrX9Gqt9l7XSooH8jZ2SXIV4jAqa/cLZ6Gca
w13Wq2kTcQCZULkwNNeKf4IQol+g6nolKov8TCPnJG9IolIafAgIuVfX9/O0A3edEpM+7kMsHpmr
GuX1C92Lx3Y25NTNh597MncdE0VrZ9OOsFhfxNylgu3XCua6nt/U2avWA3BuHYgkR1LmmRwVOfWW
VH7HgyuwFVlw0HF9JPnC7X5+tb46jXU/+l2dXMvEotdLUEIMPh9n9VX35G+4YP7v16voxu3Dxb74
sUCgKlxUXlrWnnUR2UtMYd5dJbDukV1wPB9Q5r/zYzeWlYuBNUjLbFBLV/k2VBGScN073sZeqWDu
cmAoLmdTqbHr7IucT6PcLsUa+yGD3AXBLGdz0vEZHVdh8zCEw5tiVn5qe9x1UERpSgSXZ3xd2yUM
MgdJdeGiTc6//sC3xvz137/byni7CagGICqaZ6FOARmrVB7R4LeoXBBsHmLYPsZc5mzAWyUMRmx6
sOqTX9edFVtURL96a8tcdAYeL+FXzZTfRsmdw9WU21TvLUYFasZPyfjUx6PfbcXFwIYC7nHBQWQO
o6cr6nchFsKn914D4vJfcTB1hq2vvRao3g5VfYqTwK8EgLsAWFKToxurQ+Y9TG3KIdhSBk8Dv3ni
8l+YdgVVHZP51ss3XWumcxlW2m+Ku/yX3ukMTYEizjfdPXYVtacqKT2Xvkt+zUlVNrUuRK43ndFW
PSebZ9jvEl9bqUUveClyuhZT2pH1MZrkn35TxYn7B1ISKL9XIq/n3xbWva1767eJuwpbLXS0w7jS
Im80VruMxHPIOi88k7v6Wi12JpLsA8wRlyAP7J+0Pj74jYdzG98UabuQvI51IMKcBFXwtE1It3m1
7lJdTQvvsmlvRY5cHofqwLqd6oTcCXT/fbD+yS3L5bpM22zw7wD6BlVkLPe9M+Fpq0TxDI8YhO9c
fpVBXKZ7svEs5K34grXcPu0z9p5SjVSnRR2uF0EXjmfGAMUFBQ60t9sQlQRv1I067dVI/DZWFxNT
0YzLUkRjzOk6Q90iTaM49nON5y4mtg6d5CXZRY7Uwd8ibD8bzGy/L+ik4zrYfgsSSZ7vXbiedTit
D5Qf95J9Nw5hlxKry6qfSVHwfLTsA6+HKgX145dTcbGwTRIY3wCUyXUrT4jV/pabn2c8d7GwwMCO
mgeM5xIXUUi6WGQ+6sTzwHHBMCkLRDkz1CcgTfePTaC9xqifby53ebCjqSESbkH5aTYEEJ8Ze9S9
3yUmbhRXcZcIayI69Y3FbHmlkFL7auoQC1gApQRnxakrEvquUNH0MVQwHz2pRU46hQGVfOz2ZT2R
Zdz9pq0Lj1G4BohVNjzfSPp6hsxe7/zcpcREYXpeNWg3FGKFbFAfpl11J2t0YzH8R9trHm0YSBW9
utC9CY4hR2WVl0gDd+kwrZFemHbD8rmkeTv0OVGFZ9NOHJ3o3YhuSGgeWgB6AQyf6VLdYwBvDYlz
WmOQdWg6GuWDNmcqmkdyWL+baeQE0cvAhxlEZ5TjIfWieZmVG7/T9I2MwH+oMKbxoCAx0qIfOtik
7t/ozMfzUUeN38XXpcPGSHfNwoIoRyD9fJD5xXuHcOmwvlqrECJZUb60GBMRvh8a6TdVXBSMIBCQ
m91JThNl0jjQGTkKv3yuC4KFXA/DQMiOLXmszrI0cQrdkM7vpc5FwQI6RChHKsN82KKv+zTiXUTf
6fiNyeKCYJGJ2R6b48h1KfdsaF8n+WKr1ErmGYW5NBhvtqM0Q3TkvRjbVCr1eajkvXv0jaymq801
TVOni2Q88Ho22I8dK6r3zTqWn/mmiyc2VpPnrcBFww4kH5nk+4bHAPkB9ZUAXBe/nddFw1TUgodc
+ZonttmfgqLvT7GJ/epAYET2Y6YhlHjEID1alzQ+L8k8PjQ6ZH4z02XDlng/6sLOGBXTrmmwyLcj
0nl3wvcbc9Olw47G1NOBS2SusdmcWtI1T7NOikdb1tGdvfLGDu8iYajdNzLpUPlc9GBZoBp2mvro
3u36Vv8d4CQIgyYa9nDN4z2G6zYZ2hyqKvqtVWzwCwhcIkyV9QgTjnnNaTmOT3MAGesKmeyzV/Tt
EmEQl+khkY3RocAR0iaKPtPY+MXHLhA2Nn0Fq69mQ6VNBVEDGacTbJvuzJxbn9U5XavIjBP8gbY8
5L19oLDaeQxb1C37DYuTpWpDSZKhTmwuku486ent2s13tuNbHXcWqx2pVENrbN4F+7ukKZNTVJjZ
a7IzlwlDum5e2BBOebMEZ9P9DV8Yr0d15gplRYwL2xzbnDNJ4PbZ9ZfV1n4PyMxFwuzIli3agyln
QV+cWJG8D6rSz0eXuTJZY8zapAr7OS/lpzpsDa5qte94v+4L3+V4A2lDVF2gbcP6z7qY/4fqVq+V
yVwgrKmHemzKagbXEegUcp4jXRqvxcNcIqxsKdJfvJhxKwYdUUbhKRBj4nVgMJcI27euLSb72vHS
HqehVy9iodHFZ2Firv044FvdQxcErj453MyudRh/2WX1wa9pZ2EeI+RSN9QI5gryLmlFl3da+p3/
zGW/zGhwjCbtlJs2/EdZ8TFsVi/kmbmMFzLHU70uaFrNzRu1P4bL7HXFZS7fZbgqBwkP6rwkpjg3
gyYneDbce6z++T7IXMSrgWPzOMAfN5/xCnalHREPryl8v43QFcFCkq5veBEM+S63j1FHruVQf/Sa
Jy7NxUL4ODd9MeRiF8dD04ZfgyP2K2ZhLs11HMNYVyhdzJdi+ysCmGKWu8HWrRF3jsxYSdkdu+7z
LV6vYhpO+7p5Jb2Zi3NVvKyh6b91uYHFYSaFtM8haf00PZnrMjiA9zAMzFKO0FafUDJ5ZhscAb0+
p0t00UZrEiFRn3dQRr4MrDeXOBnJO7/Wkx/3K7U2UCXfojHfd/nMeU6tuBOi/Pz9mLlEV2dZVOEN
o8ulqoPlMtoeZM8cmv7vGG7F74ktk6d4bY7Bb0W5kFdcS1h6kgXjxER4UbGRp3qevvgNk3OORryF
SLCImzyegr/HLm7TZFSt35nhQl4Kxa7kCGSbF1P/icB1WkviFcwx11RQFOEx6qVv8yA29MnM/Nyo
Q3pF/sxlvPiuZaSWpc1nDiZ5CVDZnITIcvoNuXOSYn9Mht5Ubc7bcDj3dkLJKKT/PVt3DlO7DWUL
we4uP4r4S9vvuTJQC/x1z/+V3f/vswxzOSfwR4lE5WyXY3TMk1BD2aVjN+1nw9r2DZS99AMfyfFu
WmNzXap5v7SkJ8+8CyrsffECPzDdtOfXzVCmK2vUfIIU45ipylhy4ROor2hsd4w2pK5PDUM40FeF
vcJx1g/3hyjxj/tCaGDYNGqsXrrHXy0jj6PZvXINzFXLKqO42gnc2/J5VGk/wMWTG+b3dMBchKpl
xzaSCnmkJlJw4BrfqtrTdJ65DJWmiaXYy/bM9u1TAx/cb+Xal19/PWluHH4uRCWPerWGVEcWaPu1
neV5jaQfi8FcesowNSJLXR9ZGVLITpEZmlaoTvKznGSubFbYb4Ck9/bIoFA/njZURj7OMfOTbmMu
QCVWFSRSLXsWmy3KFGurFKobxgvKwMngzPN2SZKh5TzbTHc8E1rpU6OP3e/sdhmqSio8LBd1nAXc
foyReElLqQK/LcxlpmKYEw0lLwTkSChPV0R7aVVwP204uCb+ODBLi5fOUZg9A/M9PqxzWT+sys9b
FVfzHxufOITQ5pjQbOXx56LTD2we/IqWmQtNVaHBdstrmvWQUt3lp071fuedq5yFVH0iRJdEGZVY
n3E50RNSv36XGZeXsnRGEABTvyyoTKYM7H/D2BPcZ65yVtUJ1eFKHWWobt3Ps4zZuaJ+aTTmElNJ
Esu+HOcoO0YynbYeWQAF4do7h+mNfdGlppIOtdbEqi3rWdn80UbJOj+VR1iGftkAl5zabARPA3hP
ZTUpdAr9xpcmuYdQ3ui7C04VK8wzjibArtXrIV2H+WkM7Sev88LlpqTdGYVIcZSNtGQPXQAi3Urc
gP1adxZostIaQm7LllXLHp3qaHlWweyHxDIXnOr0IQ5TxFEmTs1Oh1QUkx+ezVxwqjU05oeSUVZs
7AniTfBubO+9Bdz6mvTHTUvuY5zUoxBZY+THdVEPqC+7pyJ2q23n6mvbIa6Lbo0zUtJ3KG/9wPfY
74RzyamBds1UdXLLpqBoitNURa9683yHJL/fXHGOUEF2QqaYYQVBIxKvyr9Xpvndq2mXnuq3OtkS
rUQGvPENKjTWtOqr3/zadiLcAMWaUO1paBaXKDxNdNqGtec0dFmnMu4DXNQP7LdimFKyQqb0VeXW
r+PO2oQ7YyP2btiycLVb2pdzfJ4QPfp9TVcUK2y6QmiFQw7pGFhCLL2Am6XQflddF3eCEieQNbjP
ZTzCJajAs9E7vW3myW9knBVaDRGlXY8osQ+mOY2H5AHizP/za9tZoUUDtfRgNlFmNpuRZX3aj8Pz
gzo33fHgYpe7jTIIim4PATN4wkzW0DOR6RJPctkAwRKM+bAD8OgVrT4mMQ38xtwFnsZDQsRbdFvW
LDF9SBBOX+p2a/w2L5diIrNuoYk07tlSEpbinX1NuxC1XF7f1GWZIKlYwQxWb1kr1gqoRzQ9dXgc
8MsZuTTTwuKlWcueZmFYvjGrfdlt7NtzJx8lp7CPdhGsGbehfJHlbp8E2Zhfyj56PaW+ezVqLXxh
4De3ZtUBC7ClLptPMZv42W/UnVVKJBvwCFZRnNHJWajwAssxr1IP5iJN8xprpud2z6pBjGmAvM4J
ljN+turMpZpwIxLjvKPjchqjZ5ns7UVBKcJzITnHKB25rAqGQQ95rZ+JNlOm2uOejuLrxPhJSsqF
mmK7lrTB7RCbQLE8kDCmXxsp2g90N9OdP+D1/PnZTyQ/zppwmZoAkuIkm+IueVskejo3YhKXrU0C
nCHUD8hlLugkR5iVj2tMsrgvP7N4fKcU9QuqXcqpCWwwjx0jQOHq8C1NaJcWixB+iS8XdLIRw5VR
v7a+xu9DGbSpmcK/vBaVSzhNmg8QuFq3DI6o9ae2Kde3a0yhM/7r5l+/4c++rbNm492EMfjtNWuD
Yf8wEJjapDAzHS5NHQXng7bTOz0VqH9oy7L1C9Bc3GlfaL/XE8Mex+3/gOV/iaX2O1Zc3GkU5cqH
Dht/tyYn089/FcPhuTW7sFMFo+4RRkYWWYKmPNnBIp2f+Fl9MBd24nETQll/tFlUC/MMDyx7QYQ5
+sV+Lu1EGBsMZF1stkzQgXh9G4Lxnefacjkn2sTICgCByRre0zQh+E+x+U0VV/iKR2rYgpGg42QN
ztsrXDLFrZ/8EnMJpyqMAWiFhcnaAtI0a2BTE67b+1+vrBs3PxdwmjY4YTRwS85wja+edByo1Oxj
cucR7sae7CJO29yg7mRo1sxC5uzjEkEALm0qPK2SpYS83FJ5qg8xVwErWIJdoThxzfQRfV74kiqL
VLPfGDkB8gyAre46YTOrZ55CqKQG2jr+4de4c+4OPW8A4q4Wu3LRwZNWXjezeSX1qIs7Wayltl5H
k8l4ay4wHOmRkYy/+nScusRTa3q87VuzZlPB5sd52BLIWsC9xa/1+MfTHB4Bq4jpuGZjUYhTeNg2
DRM+ebb+Ol+/izB7BZ90vI3Z7NCjSesZcuyt7O+pmv882KGuN6CZjewbiNZnyNeyhxA7cl6wPnna
haq9ThDq0k/AlcvVFsWcrQF9Az7/20qEn7UhdemnjhSVGGtM92iolgs34Z6i8Njv5RNOBj8O/dLK
RS1KLVnA9v5NNHT2qV54fCcI/Pl2Rl3+ScoyxCF1rNk+DX26RfJDpfmHX0/J16n33yCE/kcPa8Pd
FUqeJusbwh/3AHlyHQQPIaj338dy2t8tZMTT6K9/7MYf4hJRr9GBUEtls5WFz1X7py38KnOoC0Ql
rI4ED6M169e9P+3LEaUHNb1nv511C9FK2pIVH4CGjb2E+6LPDPVyXqkK6kJRpLZRMErs8mG0V1ln
SojhwzjIs++v6/m7XWE1lMSzrdE6JNMf9DFPpzGZva7j1MWiZC3rLQi1zcaEfILI5Jv4CP0mvQtF
YT2Zrq4w5n3UdpeqU++6MNgf/Cais15Zp6FsFdIl0yiiPxXh1J3G7k7bNzZKF4tqualBbUiTwdpw
O7XD1Dxuy1yf9Vr55eSoy0ZxxkpdLHrJKvy/hxmJ7kfdcM9V6sJRXdGF23gkS5aAa8mD4Pid2K6/
gxTfGB1X7uqwFFfaONwyZETr+gkyf837Ohyr57mIxL0fubHPuJhUbPoOJrxkyaJqeeoI+32PS6/Q
EkJiPy4ns7eseTX4yHoy0XSZgimtw/1O4z+/EeJZ5cfGNcSbQ9hBY3/UHPX1k5WXdTNwbQXN/IEs
UXeKhiI8jQr1h14LwcWkUJEVQY3a2mwapuhkRNhcwuLwkwqgLikVrXwnkAqZskrP+caTd7Tq7qTT
bs0jZwVr1gxRuCBtLLqIPQfrCPTdRMN5hJDQnXDk1k84EXKYoGKtifEmkJTR9k8fyuqyGqy6dOrk
vZjtxvHrSkMlkMPqowWXZjlW5m9TleHFzLQ/V3onz4WY6RPfw8YrKqcuQiVDyKQm02Czlia/F8Oq
06lAqazXTHLhphKgaRBufMbbKf8H5egvqOv55te0c/z2FUOmbXk9ZYDc9CntbPPXOA/Ez2yFunxT
LXRJBhmvWdREzdtClTDmtL1XQQx1AaeuGjQ3ap6zZEvXo9Nfp0aFf/sNzOv+993ZHsPjw7ZGTsgg
9b+3kX4/9cnh+T2d7BSFmj/AgL3PjN7ndC7481hHd5J2N/Y5F24ql9d60JH3WaHIcqJlFoWdTu1Q
k7Tm61sdq+OBN37vwNSFnVQnkP2FvlsGkE2fKCl5KpJG+8UpLuwkQ9lC5nk3maFF/ycSJOGTJRCt
9vrCLuxEd2l70uErzDDqfqv2Wj0Su5XnX7f+emj9JPh3aactZMYGkphsYTvt035N6CmGM02B51Uc
Nm0cBX6zySWfGJ8TCAKGc2ZftQB7mD+lkdq7Ozm2Gzu1iz4J0Qa27o8pC8WuPugOKv/N0JGHJYFK
x53fkDfGyjmbgz7ozJEUaya3hpz2GDVLe9QF1zUy1bmWZfHQIzmcJiuJoMCIW6znyDlrHN7s4VKL
mbzwTQ2XA7bWl2Dzo0aoC0hN1kbjdljyEhQlTdXBgRx7FntQF5BaG4bXP47Gm7LpUijw9TzxOxFc
PEpMVAyUoGkpoJWQLF2bLqC7fr0qbkSPLh3V7Ye1fRzZTB4rTnsKLeVsrOPtznvajcnqwlG71qKI
GcjjxpZGpePcl3nRxTRrt4TeCSRv/AkuJFUH0RBuLfLlm9Df8Jxz0gtEM349PP8m9H+ya7iUVNlO
sN0u5ikDO1JKDDxA4/31LaGEIegFhXzDkyrq6Xndq/a0FEP7ENpWXWjftv/8ugu3/jwnCI/rpjUr
vlLGWwiZJskXocYvfk07y7yOtm3p9tlmAdngEfW/KvYTVqYuRlWNB3wN2YIopq3fQYuDWj9YkDLn
qF45iMlO4gGD8+A9cqFfWOFnckf/Iz/VlQplTxPWQqi/iRjlwnNS/+U31E583VkF2+X9GF8N0L/M
2/soWDyXsOsy2DRrZ5akJC+tbBHQbRfayjsX2Btzz8WnFKFb0+0Ftp4W5EE8rCe2dr97jYgrPVXL
+SiZQtuF0aCQ5g41CsIP+6AuPxUY3PCao6iz/ei/dtVYXUSINx2/njsrEgUfFSW9rjPTdZ9pyzNN
Qz9GkLr0FDVhMKhYhi+l2T9IFnyKTX0nEL0RALnolO7F2nVLEL4UdDRPwYGwhA1D8qY1IT9Dhen4
6Dc8zgrFG13XH7EKX6CamapavYG69Se/pqMf7wAz8vwVfL3Ii5LdP9WszwbWsne2+ltz3VmhVbDt
XKxJ+IIamH/COP5jn9Q9FYVbbTtPRIEaRNEVGJKiG96MbcTP8MQVF69BcQEqrH3MwwgdH9vhnU5G
eH/K2U8+iLr81ARP4GpUPHyR6/S2oObJ7H4q1NSFpyAPJ9ukRtPJpk8J5V8KEd6roLox4C461U/M
Dmxm6DbFO7Ts/w5wB/ObKK4SVE2HpNAJDV9EUn/smuG3pO/uhEu3uv3679/dcfUaQQFqQrfpQZ6t
lo/TzP0uV/+Wmn3X9AQ/rViPryNSfumn/SXpxJ3U0a1OO4sybLvINgTjEfX1JVlOW6sf/Ga2sySp
qoIRYfXrTlL/FtZHug9+NWTUlX+KdiiGThrDMVXF266pU00bv0uyS0oVuyk5DMDabA7tkCbtdpyP
cr5nsnJjtF0FqIPFYjV1FcE6svhYBjs0347d8+bqklFlGa00nHT0Io36XFn5Oak3v+PeJaNMMq4b
ta+rZlRvulWfRBf6TW0Xi2r7Us52xTRRBpfFpdBQDFPx2WsOulxUI4t6L1B0nE160E9Q76dnU9F7
F+1bX9M5KxtUGYRBS7Dgpflsm+myDcZPNIm6+FOSHLrq66MGbUiTlLbsr2Hd/AJDl3+qdCRUULQE
SGqQLtY8Hmvr2bRzVnbVpnRigyqL4IfEqnSbP3t9SRd9iqO+lWpDw6ijwQbbn1qT+MUlLvfEoY0J
V3hzvFhuaVqJaUOlJNRH/DrupIS3IKoVJ7LKrKmupGr+HsXoR2xRF3xa2FHHWlVdhgUEWisESktT
yIMtfl/TRZ/gc2HXOpybzNbl8SQK2p6F9c0XuezTVtSz5HPdZ//P2ZUt2Ylryy8iAiQhiVdgjzV7
tl8ItweQQBISM19/s87TPft0tyPqsd2u7dpISLly5crUuv8WaP8jiOVtpv70VvnURZXpzGr3K6JI
eL6ROc6JYm/DbLdip927mWhh9quhfclM9ZHS5k+cxT+cKbdhf16aOEDabe8i2n6tdoy9DyZ9Y40c
37yd8SClc24i12lc165Igxaw29fz2wKxya3gqZoVDqskdHdVlH6L4LehY/02hE9u9U5rF8UhqYVF
J7mC52M/rEeqsj+N6qZ/y5mSW4unZYgHGJll7m7re/d9aVn8LrhJva/njJ7echCQW6MnCY9QJndq
7/Zl+9Zp80BU/CahGdyI/xt5BuLjKsEI813mjHpgvYgvbeqnP2z3/+jn/5dGQ1TIf3+8GFO9rktn
7+DsbUqxGn+kjm3HutuSgqRsLmrv4ipP1Dh+3LncTwv28PclWsYv6DnUXwju96pEGHt1aueGf18D
+BOehMae4FE5FkjQSaoDidNQ1mrgx31I7ZsQALlVU9FmgicgnvsVna0SgX1tHtaWvKmYILdiqo2q
LWULvFPltOfa9Kd2/NMI5n+8lP/uod/AZ70zBFYkzt2pCEdwoSB+KuHMOImzhkymL0akw6RFrD3c
35D6dYa+NuqLKKrWYs5qdhhaBsoxHXVUkk4mOsdIx/CBdkl8V9WzOjX1HJctbE1OAlPqXyYvxSMG
4DGkrrIslFWyYWGSV1RjKUs+LVPVHGGsGx4CQXvZqGG9wK3Q3VXe/6k58vdnH7lVeAkkmUy2HxzA
A4tf/DyuORkz8ab2JrmVdFWDarUfsFjc/AxLdhdPb4unIbeSLjXO85jV+GSExzzy5Uv7RtU0ufW4
ypBbgvoA00kVr0vMm36VUfo2pTq5FXO5FmGSVRq1d34N77OmQq5W9YcT4x8W8tbeqhUR6TBE2Nz1
emnzUQZ9QnrP2wbxya2Uy5BV2L7ru7s98vRhFW6FgcobU1fIrZoLMqU0q5pM3XEtHnkcQ2rSvQnD
kv8JLIxXajqYcd1BhPlXFYWPe8LeuLlvTot+RvxrpJS6w6N/FhEYTWHWt0Xigoz67/PfaOUYcozU
XY2aJN8Mem99rd9EQJBbDRdk74mIzBJdmY6+tSMYH8zJvPGAvtVw1aOJtnofoyvd1GdSuzvWvU3Z
hrCC/34oqmtYWzuU8mMY9MNq1cUbyp/fhBVutVtDtHW8kXMDffHwGFsz53ro39anJbfaralaUyZY
X99Z0qzl1Ft4uNf7m8odcivTorZmNfLL0EpNVHXADORWGGPfxBWQW5WWpUiki8DG3pkuWg+OVDLH
NNj7tz3zGyZsH3u5r3iLrmCtxksq9700gbytf01uU/s2J5duahJ5HXfmHwy6PufYZG+Tr5FbcZZp
NjhNI2bsGtg6F06nNJ+aOXoTk0du1VjWhaRdYBB5HZKsLYZkL1ffvE3XR27VWFsthkTwTV4j52Su
mfiW9uNYvGlNb82mhgCvIKQAy6uKaPNYRfRbxEf/tt14K8aSY9J5GcOpgTf6feXocujS/U+jXv9Q
kNyKsWTTBVhPV/yKoUp2FIw2V8izfOl6Or9xWW9gve+TqF2bmF/HdUrKxJPtQ7aG7NO/P/r/jAv/
DYC9tZ2i++5p3HTiGsRAxDdMcor3S5fFebOr5Doi+qTgFKZxs6/aZ2YD4pmGZHu/NWx+GRE0+3NE
IER3ZCncPauuo8dUD8s7Qar4iQGsHhH6FX9MTNaeZr5nxQSH6AvmDxCPvSOb9t+/xD8AmVv5Fwy0
IZypeHplS/XFR+59AnT6to++ubGTCGv6CjauUZds1136tah59ico/U/b5+bKtjKDk5xf0yscSwzm
Mj3fC8JD8i5Rs33bzX2r+BpJiuirdUrBJtTbVznJ7SC65k+82es9+jfb51bx5WKED1oEP10VOuLv
Wl+vF43TrS78lA20iPsApyHOyNsMJMmt7itt5oTNvk2vKTX9I3zp6MPgOIxB/n25+T98ndc//38d
HDQ/p9ntPr0umcxKjLBsp4ZGbQkXGXW0gCk//v3f+Y9w4O+e2+uO+H//UJzs7agX9IdINyXze8ek
DkUfbFLKLpjCwYU832jq3tcmjVmJxEiCebrETdggQ0BaQfbaeSchZRfeavZZpWv9oW237AW6ssHl
zM8U76OJIQvZF7T/kED/CmpfZNw1T3qM6hPcvZYPHTxsLpMNzZDHteV3oA0+7prVB9e49mQwUBO6
XNI5OWWb3U6eRvZjR1107zo+LnkqqM5dp4bPNUEk5x8ezj8sws2JZ5Ex3Clf7Vc7WTgpJnY9CEX/
QJb+0wrT/37wNMwB3EXLrxqHxglGBPqYGuYOpg39u0Ft+g8dqv8kS/zdCt8AlWYbtLdZj6sB/sTx
pTeLR+AHxBj5gtikAwRU9jOsCvwPDEekh5Y0vxLSsjwxW5crNEJOQ7PJP8gS/uGA/B9521B72N+K
5Ir1FL97IatjgGPyX/++Xn+vviW3+rZp2uDKNSXsmnZZ9knE43qlmpt7poU7DHXtjksvt6tgcnkb
SXcreQvxvPG59eyqQQFeGR5XiVy/6m2w/lbsljR+a/bRsKvPWLgqa5M8qCR7/+9P6x/W4lbttjlO
4y2l9Gr31do8ONyK9SLJx3//eCr/iQi8DVQE6dp3CrTl1cW8qVnRaHiUhsLFNGIkz2C2Eb/bl5kP
PxW41MzmetcrRuuJXiIY2ihJ0irke4szqc8RCWc1f67R4Jq7IgzJNDfI5uYSraPdDVvSFpGgHfs0
OthLsnxc0cr7XU8+q9ccVPa0P2repvUPTO+3oEfWGuEFSd7vRttHopbuELaMnGo4eUeHIXY4sNZ5
UmeDyVZ5aDC8+GWsfDihlXxP2k0jDs8iVHjubRoXzDRpCXtC+MElDe6YbMQY1tlHMr3v4J33kqi4
YmW8q2bJp6ptjjDt/V2raP9Zvdq8dNOocx9n4+dKrNWjqzv+1WTr9OQbGx8bAWfuZa+M/r0NW3B5
t/KuegqwcPhipIyjU4Ox5O5JTAO2Rz7gWjLY5EpHeUsT/5SpNpSDiXUOhxCs8dbOsgxTalBvUX+v
EtUgDdj3ecu79327s/sM3wGmxc24Ft2QVCWPWl20ejIvIqyICCTBi2OP5XyOYXMyP2ZdtbqiSm36
BJ/y6imqhDp3k0mifIIfddHucKU97+1K+vfQGyMnvDHZl0jDyU2KmpOSGvKR1Sr+UTHym2+tu/Za
hU9pJmuXYyQmVgU0TG0JiXJamn4YysDG6ahlPUCGoKIKhKaAb1aYh/5TP3QEORRdg6TN0GRkOi/N
TuKnLFqhMm/mxS9nHaqVfvSu9+IQOYufn7Z0feVCmW2LWXBz9oonFyyAw29pNdTjl36pYU7SL2Ag
xlwh0k5/qmq5wP1qaLOtOSSVd3osIttJe59I/GhOlZuLPdTxszJ1zIoOUz3HqnYGea7TwqaoHIfF
1Zex7VTzZNcpHBX2+323ITlwov2AaDjRi9IOiuYpgLEtbWdC/yJa2cXHdPAiPtqMUH7U6ZqFquzN
jro0B5Hr+icrokk+pL7yzSfrPY+fnEz2kecVwFFc2Ma2vsVv4rvoBAKL7LZQFu2MK2d26o5kG5Zw
xBBnTb/P46z256iyyCZR0KX3X8i8tQvSqRwli88JWPM5b/t5tveExB29X9EcUT/UXifqPlED/qrB
M0lfkKQSR/mGxUiPjUotP9IhZPK82CrIwsYVRE55HyPJpZiHLZMPlRVZ/VVA/BmOkHLDG0Y6/EC5
GxdhCn9Z2Vi9IIcAllJQM/Pl2PieqV8wmhrQT0KBMNdPPcVGPMlpnvnVuV4jaaw3CjVvX0/otI4I
OZ2fWznVBx2iCo1FX/tZ5EO2LPxzRyntv/oNkYsvkpkUt2Ys8XqyKenpebdMrL81aaIZE3+L8jAV
X6P6Qg28B8qk0bq5jLzpx180C5o+yFi349c2ZKs8QxSooo+1YT1AjBvEKqEK0JQVUix99Qk/Zafn
3qd7LPKFRtI+KhEP0wlOi3w6MDPE9kMn2Do9iAT7Gra3JhIHT/jWf4bH05Si2uka7GNENWSnvp0y
/7DTemzOmdbGf4l3SczDxvqhToo5+HiqcwRFUX4RmLm3P0OlXwcmHMYmTjqBGce5W81W3/WQ/SVn
3mRAjxAqr91+WTMzL3XRpqlT5Riv7PV0nZJo/mx37sZjP/me3hOcRlt6cMpV+toqzAx9nhnncKHh
NuMkt3apWJ1D0AnpSIezwlxWfCf9EjBc4w5VVg3pBUOzaffVVtsgrg3iGY8qNGl36hb8fRhh7646
wPRO+peKICapy3XSEncWybwtpkztHHdnDL2p1R73TMLWe+uwMI8RZ+hIIeV0MvyEiwjC+CRTarws
blrsL4F0TH4mDuN5uYJTQ50PgYdQ9kPbJT/3MEfTySQwUNN5CGLect6kUVkPiYpMERvnp++OiDV+
tp1tLeKzMaxbw+soiX0NqoSDyhi6TMd7vicOF1SWGlX9hWnSJXonfJJMVwsrmvXETCfkfdIms/yh
HUmSjyNsdexRczpWX2gSFvJgBPPjO6axSX/PJJrFpUEL0cd5H5GE/QVDjjGc6c6i+G6w82rzFJJ2
/0vM87w1OZ0RTPlZEDUkRwffw/WhHWO+3i+eAqDn3VzL9vs0TlX2KJNuaL6ueBHmJmdiGaqPclNV
dNTVQviRiG2t7xUU8lHh6ZakTWkIo7B/i5bo1IbJp3cLOqnqO/gL0nmM58yJHspKkQy1fozLJP6B
NLZYlfiHTNuWry/HsBUVnGW3JSeWhFgcCE/S9l4RRE+rYocFxfxzN35ov2ub6vH7uKtIoETY9PZR
Otk2H6iDUuHX1Cm6uTLIiE/pkSsKTuMwjn0i7+FiZsIL0VE8NGcDTza5FJhnHP15avxK63OfVWr7
ZaDHxvWgUsqqA+THmVG57HifrjnfjUo5jH8x+Qo0QvpovifSqyq3WcUEbtuqGuD3yMMY0uSA3jSX
Q9lQmzp2EtM8Tl8HBeeY9LTAlR8unBuDWuubnlI/bgWfZjRszVZh0imXm61nnnObRHLGnItaT1Un
3dCeKswE1kmpeCYjewVFPNEXMsPAbinomnH/XRs79X1O26RRV9e8uigVTCWd2fNOLqLFcM7c77yU
82hFU2TouMUnbSPk+cAxjer0AqPDrT2LyCbz7zTuuTgtREX9qUFNLMt052EpBmE0ANOqhiZVx8SJ
qu7QGJi5PXA979up40tLvkZVY4fDOkn2W+/CJr+EmWl77leEhoyEkaIblX0m0ZrGOW8TzU6IFq3l
XVaTeEWYWCrX7ZzuCb1KuDpvuK8X0x6rEM3xR0vbej/wLKpSfarJ2kb32xDNyQ9pSHxmLGH6JJHv
qg9wmB7SuchmJMU9qCZOyINbN5jjFGCKCBQtfqmea1NbTC6befZQ+NPtEk3BHuplgkttP8Flb8Yc
+ykDjArf0KSEeApfmQ7yEtps8Vne2DUTB0kl1Df5Dmt+e1mALHFqKK2mPIML44uEDsj6HKhqYfa0
tSMh75Kdr3V0pCL269Vwp/RLlAywUYONMwFcw6ubwCdCUJs1f9UR9eEslbgmkrlLQ+CohBM2c1+X
PoMhhh/2VpVabERe0mQIEv9vsNGQRyCa1F/tVmHAYJ+bqLkCWXP6ZQy4uZ4gNDPkXdXvcXuZR4kN
yNEjB7k+6nQ0J+Rhe/wmsmX7dMb6re3LzlNkbg5G/UTjA5ehrvZzjYi/30IMzTTky2zn/pnCd3q6
F32z6SeKuZv0aVtBML7fKKSgZ2jljGryuWtSuLB2dNuOiAUY3K8sSaL02NVjLL+ySUzL+3SC2Ph9
VZtQ/dD4XYF3WiH25ls1CsR2Q7S6N/xpN5l2mA3sujHGN4u5zZu4UxD4D2zD+xuGeU0KsIZqy13M
RH2R4FiPenVQ3cCwqFcn0s5iwFmxtvqp4lMdAVF2MZIW0VpXmYFs4TBLiQDflMfIGSxiZUL0fnJe
9csB5HiV9ueu090pExJX9SgqmTVFyGxEAc72VPys4DlGfcHnfokf+byk6kLWPXU5gZ3raTdMvxfa
1AgnbgXquKPTjimZL/EUmwcmg+2bvNXS+EdStZ1L8okjgBb3cxTIgIWLar0/wDWzmVyh+23L8ecR
BD5d2kwvAy4IHH8Qc1ZhzetB2ZJuYe1/ptUWvfCdoXo3sHq7s4Dp444TjYQdnBGL6g/YtfDgFLBW
XC6DBIjOMSu1xY/J6CUaglWWZvU9RyAdA2SYnZwO+ODu3GKYfv3QiD5b1gefJb1/Xly1ibKbui5+
AVBQMWYF222sj5GJuXg3ZUArRxv4JF9C1jfLaZhEdc/kiLnYLK1PgFx1i/GHuM3MCTJgmjztgIHm
0BPsK3cIGKId/GVOXdp7IOpXjqlJ5uhBTdrPv4dFj+KvBeP+nxZO5C8UpzjMjtlmYHY7k2qdyh52
lz83xAQVCu2s4zjA76QqgqxqZgscPnTeDnrBEIk/sQlspr/UCBX2BxT4WStLNlGzfGj6pl7GEl3B
0ddlxHZJ4XQ/BTI9p9mwkGcEqkZflV8kJBs1KgNZ0M2qVn5CZQxPi6ntkWOHFCTko4pCR4FHsEkC
vcfSsmF2hFvVmI0PzUrj7wPlvukR/h5pUpVk7qNE5EZDjf7FJyxayoiudmoR1b1U84NfF43QkLEC
kp3Qcok7chjWuuq/SdXL5dDijUjfSXyJ6Zp5saRdgbbDWGrfb1POBum63ET8NT7NwpmVoNztu/m7
o2mSnDb5mgpTiDUK0SccsoYH1K5Rux32BtEcS54FsrI09z28fE68bdLmYVsDpecFSZgTAr9h69Hk
Y21A+Q87yPf0PRJm2nBvYM1IMtjeTbhJq5jmIrQO1yM4givvXpMzGcyADnKZ0tLSmpIytPH6VS0y
OglC2JOdtigqoxX/DXqZ/vIYG+6Po/b6AXuF3zHZZmiEjFtUjHNPL4Zu8we9cvd+Emm75jDwylCu
gUwb8wQdiy2PYVnjsg+csRVMu+1/UT3QBfQuZA8+rHu+1hl/kTNKLEAS+K4lKAtPCict5FA7w4za
0j4PNOCEX6udXpUz4Q5v15AUDnEuIFuz/dLC3qHg4z4CfS/zOY1HAJQ1IGx6k6aAkjecdD/XZZLu
w3mgaXUSdbVctcIBJZPZFb1x6UOSgLBJml4DsEGcJVkVYHq/xwcxhCSHCV1bSEKXArl77jTPrP86
zAMOLVhplboSyQF+SBwQwYqcyuVzGLMWZRkDcBpRcu/dEB8ajTNjImIv2hHp4NIhTnOjIDwQiP2J
NvOILQfxNQ6K6hCBPyF4BlF1HNs4oGJy42WL1h8IiORAjTUKNiPw+yjXrkWyDhWef02SoTDt6O+Q
Ck9QBbDpt/c8+dh3OD6YiuavnRuWwrPAnxEhpj9qqqsLAv+qq5be4jzxQ04jzwujk/qwKQoHkYSb
+gDlMmBTk/nojFHaqdy8BqRD4MP4bdq0zPsKEl4NrcIHTC6hocJpfZQIzj23PUAgxF/rzoo0MhVc
6lA2b9C/nKBg4ndQPLg+T3E0nGo3c2S8Ujo2h7Vi0sBCKV3/Yj4AAKO4Zc++dQrlv1j7XxDwxeeB
Rds7hsnGk6vF3EJ2v+Oh1Sota+3jQ0d9/8POi7ybOB/e12tPsPOJAqHPlzRvsBmOPq3h/ax7dk51
bQ4wbMZGD8aeOxW2vdiycTmayLdNHvuq+VV3Rj3pjNZf3NLynMyRMQfaJO5TZ6t1O7ZGD/yqYtce
lRn5VCass+/Tuu5fetal36ukV7+RKRYh3ogDmGVSftxdFNEH5BU0T3Ow1WUhTRblK6wVSkxeAwNs
7eROCo2I7yPOQX/mO2iuUjd1ddJphdQ91ndxU+yq2s5VltTNwcVRtOQibnVS9s6lILeGeQugjvRk
yxbX16Haqy35OpgV93Kuui2+S5jYx08kHeG0n6VzpA4d6pjhgGqdsXzYs+aR7qJ+oAlvJwSIig4k
ktl+xPFmvnL0vB94BHczrB1KRJSVM/gE3JPRYRQyvIeTF0wtw4Qoj9+V0m1fxMBQj7UmK4escUSc
tWj34blOADHHXU/XbSJInbKJ9PUjOjJ9+7gD/taHdmT1EyOZzcq9Ro4sfnvgi0Liqv/O+Sou0Jq5
I+FR+F2NcdjBeS7VFfrSRuQWWDUtsDt0XXQxErQKAuHzExULXqNlfg3TEkmKKfcuREt6JGsqQh5E
lsEJdRC9wSyhpv7SCdx+B2OofzXG7hUQpElfGuIH/hCFUf6MhbJNwRGvhBoPQbpf454J7GJ0AOID
RBmAKQKr6g6d3MZvwHjDZ0SPVb+cD4irSWRUk4IvDNC4mewMRfKKKrPY5mye8LIM8RfllukRh0Ly
Pfhm+RXQGnpeJAbY8jhusSejZR8fliXj16Wpmx+8G9O/ANnEZxsbgZqstnN0t8GB+3dTAb/lpGeb
LmvgpMd5H5q9YCvN7pJ6IDjMx4G8a0egtzzG/m/yfe7qOwIE0hReWzIcq3XY7bEe2OwuPHHm6pNX
CkTgH8tyfIQdgTsNSI3ON11BocYXn5EUzbqyTieIXQmE7mkxLcjBexzTuIU5pugxFPU8rAInm2Q4
/573faqiLytQ3TUN63hoYbDGyz1ewbjCf6fNDhAZjO/hCwgn95itMkXUSlVnLzv6fWcwHqjNcCjG
FYgh2bl7P8axL4TdIqhDPc6LxnlOPjd1nz3tZHUfXAJnq3IXYxUKhkSbUI6+GvYJ18E6+PcdZ/uP
cYQZ2BrLgR2izdh3FFHY3yJnxMkFOaq7yVPAv9Szdjhvi1Kf+K7oXMaoZ18WuEf+0nvbtWfIvPap
CCuovSM3GB2EKL8zXztIcp8wAGQfe4HJkUOVuiYcwFnwubCoQeprDVZ+OuMnsiuBzMWeqEi4LhkP
DusUK18Xq4xDf+AcOteiiUWDmgO6g7EcA6Mv2bJhQfHZjc9FY/en2EA/mztcFsjwoCuuLAd3SHu3
1Hr5rtJhCLnfOvQzuGfyFLMwgkDZNoBwNixQws6qXQTI2bopG6QC7wdF19pd1d7hTW3RQyYXPLea
H1I66ovKIBFb7JjEF4JH9z2aFlDvHYDJQ0ahjj9WcT9sF9G2jl1sxsSXMLm5fRZcIQZ8aneLFwI3
G/cXkAdNewgCBNl5j9aZF2wy8q5q1g3TDYgnAa3N5zl5AvbaRlQJ89gUcl5jhRJOz0tZefp6/5LK
Zdm5Huv2M1Nx079kY9JEL2JLyFYAoLv1FA09fMLbTSTP02z193bcUUinagOdCc+SFr2VhCU/ukYA
gVCZDvUhGXsIgeMQ6PTAYpaOqGnneC2VV+Kp19H8VxgnBZeo1mUHVHggVjBe0ncIOmq67+msaSn2
SRNs9W1uSsuBDAIKM3eU2dKcAkb+RN6qNPqxz0I8gJGQ/LRRv11ewxP1D9qH+N0caoNaKFTmvo8n
459FQ+MLKMjnplvoU4JAxCvcyfBk3eYw3xdIJUA2WtPQkx1WyCatmuqvfdZtOo8TOl8MHzUriFrr
007gov5lhCn+IfZDAMB3y33PNEOVvqzWl+ma1vEpEkn/2fcDyUqg3uCgn3ZTf/Lb3OJKnlCY5X1L
5MGBqMxy4xKEVMys6R9IIvWYD0CWJmfUjO8aC0cDnC6LObmk2382dMr2omvgaPrYkzmMhyzDyOk1
9Tj6wfJKoItU2eHVFCcCWIuJh6NGPqaKNeXKdzcfkHCe6XPLY8kLsKPUHOE3ZJbSxlxlxVJjmJwP
C0fPY+Oby7kCY5Mn8YITlTKbPaYyWouISfVjpW07o8ZQ8XzUcXACyYQrME+81UdObKbzKEMeByoH
GMHldePMeNltv/nSuq2RedchR680HjIq2Ij37UVMlD+Bt05L3dH6UVYM+4Qo8YmPBHyVRJmbw9uh
Mp/qaIQRcLtmHaCezv4TO8V0W6ZoN75+FQgR8iWbap8vCR1P1No9zs1Au8OapuZrNTXjkSwTiv5m
MOizzFl4NwW3fUvjKcV0t0EDoVgCIPdhUgonAZHIuH9u4HD+odv3FiZTVd++i1qkMD16iUgTFOsL
nCwcWhPbIa2iFewoZLL9ySHqlxZ48YTNhx6GpTlaads7V/ttKsHp4x4gE/i/fOzjfrzEdSe+11nT
2t877Redo7wEWxD3Dg/JIqv1rgpUk8JaZqEJrZpof/a8rtpTcNHsgZDH7B568fG5muAOduBWSVkq
CKfGchVZuxeh8vW7FdMFc7Fhzv8DOmvhV5+IDcEdOtHntEv0Cfc8bqbam6sBL4ZBG1SNr52FuXlS
C/YU3Ni2Lr1r/NIM100J3qOhBp7hPNWZWQ+d3rrvHmT3oXaV+rIwPn+FLen2c0NhcwUBj11Ht/UD
7Ikwr9ZhYEQe28qzpwmlzQWvllrKjTLfFTZgaAbVTScovHloNHxIHBv5iRvX9ZdXmfZWoDmwPFoG
XcAdGlg2+7ate4JuXAD6xoERzK++D9uPsDekPi7xnHzQNbpjtfLJBcoFfjctSYWQyz4dTuteKSB0
NGN+jTxgF9RyTSDhoL1AY5h71L0V0kJTDuJvxkTBB7ksT6RKWWlS1s5nAASXa7I1wBR+/Jm5dZgf
kPhpycHyer9rEZ94kZ6G+3Ex6amJJQJwQcs1KThfhCiViJVdLw4LDYIUXq4XIwZccEBzasjNygJo
B9ClCCmEWP8EiTf52Xg0VfL5/zg6r+VIdS0MPxFVIohwC00Hu9t5ezy+oTyJjBBR8PTn87mbqkm2
G6S1/mhBzkxltfxb8KCUHPVLHau8zN63RpuAx2sM1CG3hoWDZ9XTTVqm/Nd6EUOwJOJckufvwbIE
ebne+qnT6qymsH41VgHJiXHpP8PVxmU87iUApvEggnXY3WVtZL9slktOR2GJdOkdldoCrqzijOGg
c5kM3bAIUkzc+d3ez91xdfnvbTEVx7FUYH5RzSXTQvLEXRAWR2DhPo/XYCn1YQZZe6nriE2MqEeo
90Fkt75UjLxLbaavpar1IRuk5FaxmjbuQ2c/ZiURdnBWeZaoJXLOa9At74GZ5yaZaGePcT0Et7UN
+rO7ZZ0Ht1P6j2xg8N2QZknXyAEQIMvdn2NTLsepzfNnlAPhYfKD9WB6uf6YrXE7OFDOLzqwmseW
yo4EmFOdiyCz3nnbkSwKQuNj0DD7NGeDSNcRAIG7MD817lzzBpUZa0lID1rStiXvZbt3jHAbngN/
Lb5sW2MBlKFidSvnh6FFiBZmzL2JDbV1dkYwADHk5W12OycGEjWsnBNpgGbwhpiWJXJ/I889bK1+
WVCFHBwXO480gTy3KjNnz4aM7bptu7JsbEfDG/G0SKs8V34jL02jwuNktfuJ5IvmOjUySmly/91h
p0r4qxiD+iEr41nVlHJtqtwOKjLRU11J8b6WyjlATIpHQN3moS9b+zcPu3vYvUIlrrtk2cEoAcuR
O3ms3ELEWbdnaVYv1Zebgxm6rcjPY2kXhyDfR05xy/pC8pQBaJZf9ua3J2pBw+MSmvb7ufD+BNjf
5iLdyQLPDxVFzc9FUE5HEGlo0cyYgzsE8ymYtsCKy2z5RZYc0Ew17xetvD8M3H91vvovWEUp6cXa
/mAqOKsVnP5N5CI4Qfs6h9Iy0SWMButhXPWX36s+rXUBu5JnEQ2WUHusIBW3ZRV4byAL4wnQqr4T
9NQfEb5pLvKt+ut4kzqDQ/rPzTC9jUFTvjfCp41tZgbAJTNm5I/V9T3pneGL3ZTBYR/AI46WH7Vx
XQyREyu1tfE2BeKQdfZvXFMjP89FHvZoaNGvFJsfpB3O0SFBydLF0SqXNSlQTxRc9sjnD7pG1qTN
lD8Zq/zpVMRkfRVr5xqiMAPR+V6aU2GWzMVetO5pnWYuwtq34GOe9FaJ/NrOo+Nax83H3gMqNU35
LnkBWrn8WPbIdGfGts28AqVWCrJqG7zov2JcvN+y3lTxKAoT6FTZ4Tb8Kzd3n+rYrLXsD8VYaOe2
R0T6foWlFuqOHzeWaemgJIDmHvri0SEb3b3uQ1sfvHxpnR+ba+/6zqntFrrRndZCv0TYmgauvcXm
lhSNttf/onko9N/QWn29xV1f2gOKVX6DaYNExzUmAXkuktmrcjDdzY4+56lhhvaCMH+A/qztdFi6
7P+OuCp1gml6K9a5bON1DAcrzRZdbQmgbsBo6U3Il7kRKVFFx9grp/jadO3BeWWW5zcPZZ7pdxbK
nhmp4bhpk7LZt3dBPvXwHJXhWhxJbrJFEjW6vwGqOMgZ6qzu/y1WNnVvfSW37sUm4X5IopKL31B3
sQ5VXPKyVlc19rpNIpsISfZOaCwv5lruusdumnZ+0vkOWhvXG4B10qz2ANXgekhm7qLI9bYrnsMs
/5gstYWPTFuifN9WuffxPtNx/152mofJcaCe7NTdVucnxGtoP9WALPm/gny7f3OA2JgMNRS05WGR
ImSbVSAMFzXMtpuANO3WE6PPlKdjWFhv0cpTQsCrVxdaIEwogzqjullKCpytuexoFZtKcONJLqQL
J2ERzuZ1KiBnDuWI6smKA4XYFD2nmkwL7SsyMf+z1x4FXwqfpzx5NU1BZc3oZ0gfuPenIaWb15o/
aml1698ISCl0SIYbDG3RzkxYqUk01zqYMtdTCfk3mj7/4VYWjDgZFW5oXdq+GMP2UPXIze4aB8lR
DRlPuv4t2mRrn9H7DNtlHKyxVYdgbMPmYTSDiU5BUYW9vlBhlDMWUSq7f3rL3ObJKlwcm3k3wzQd
2paY1/8KoC332dAB0OuDGYPZzwhsoAKcYFB7lw80V0QzpLWDQkN4/ISWWGYIBvrYsnJzHW2Sjtt7
dlK23bhzSAP7Izcp5Xh0F7/ckf8UCsjiHnNproajKRcwsFnkfnPT8GHNbwisbv8xcmDJf5U9CYhJ
v2zWUpwFVkSvZVYI0MrBbdV874fJacvQTnfb7zp2p2KyJiI6d9sCbTi1fJh5c+E8YYGjak05+4fI
l6A/uOMUlvULZMG2qodQOEErDiRg6P2Xb+e++WqCuahhuDe/+WVABGZ9LF03L459WBrdJ6Mjd33L
dwhsMo99nK0GeKA97d/+7Zd+p+8OAn6ZdAIfmrMZkZcoMCZWSPBjogGdf+D9dZDy9jXhcginbbih
jG66my1ZzdSRuzQIabadJfvJ5nJO8JNum/4XL3Pl3cTklDrWq7t6R7uaCt7+mmbWZLHHkAyMKfqX
F6L8Wph/zATPVchwTCjMjNr81Hv53rxk/sh1vQuqlDhM/OoCudXK1zos5+xxFc0y3awedeodYQk0
eGXj0B7QTcuUtnPJbLLo8E8RVXUUG7fSvKI5YwUjo56s95YzW6V8/82clm1nN3i4Qze1fbHPD5kH
oPMl893vP1F8OX+0a/YQaAECFVh7Db2rhKRm54DacE+ZPyC4slXUvIR9GdFiZXzh+4elEc6Apd1r
PgpENvNjxHqxJRCjgb4ViobN4+by/qZ9BAkcu7PZeyfR1MHL91VNq5tGtjBjzP6wP25KrbuKFzwM
e1JV4K9PFqoXeYRipomkcje5MZAYfa8dPZsky5qsOJNbVsBKFhsFMbw8OAqVY150bq3eD7H6wnwJ
6pvtwzazkAOOLtu7cexlYDgml/DnYkfqNK0o1tzcDy6ROwH7SbSliVM3NNqEjuBVAsioeNHLAAQ7
oskhibjH9oNSqABiuRcBMe48AM5bVktQor6xGlLQq+Zp9ELtP45MuwwtxTQb2MKqvavrMtgvPj7r
y6h2/7eMjChSBBviw/GD5TXnkyVbb9UboaStjxo0EMPLgEYg+OODzf/KMt6Ws6m7tTvgxQcZDASj
4CWAfffuECUsz17pbYD8bRfSLiTF8rDWVlXfV3WhmDbcdv7y+sg1D8JE/SdcnvnTZkFbJ1GfFV6s
Zs+D1cvxKlioV5M1ypYwqZaqaLk4qA4BZuSXM5MwVBMfVh6Xu9Xc+ib00y5vl5MMA1ORd74CQ4jv
F1k5EWzI1g+fxTrt+H6g07krlj4PgEKd+t0ZF/W3gSj8Q8Sv2l93T+rPzUL6/lzR/ZPdD0NtEaK7
WUt0zGDIhxTh5N4fom5sGUxWt+ge5EYkV9KVgChHfEeV9eKj78BwtNfDLyi5b53xN1w/xsaoGUTf
FD2UXZ2LIYOJySs3WcsZBZzc3EjRWRW6NReqFNkjAC5+oxi9az3+o0wpt9MCKQvDlojmqD50cmvt
k9UPlvMhVKb0O29VsH5r8AG4Vk2J5WMEjD3EfHBt8HeM+vpXaStt8wztc3EkaLL379GQcVWXI4YU
P6p1kOyW7ZwRKFUj/j6AhWlU/fPiOxpwc0CqUD7ljvLyF4Aq/wUIts7/+CM7hZir5UORH/iMzdF0
ie1zPuAKmkfOfmturJecs+vZy0weJEGwyDD1TVEjOw205ZX3a9O7zY/a6zuOy7yw5HllAQvOUQhk
dAx84JEjCq9yPuRiRaLSbiH+EZlrND5BU4ntVfO7ZojpPPE4lwKvC7cxJQGfyAc3z7Xz1hrAXXNq
nHZ3DzXmsad8Isk+9VAl8Vzt7domBUWpwLOrEyFciUk+D9RjsdVF9tnIppJXAKElCxO/z0IvBkTa
depqP5C3MGc0fqSMabi0qnQ9SOhBcy7NVTTeTeG2vvXjrim8lc5YxJFuYR0UFOep3eb8ErSc9Odl
m8eVQkAEfBAcnEP3/TZS8ot8VNSvilsJUXvnbXx7eQ9Q+SH3WXnpGvUeX8ayLsNh3Uu+C78k4tOf
s+41MmvwJiI/+uFonuSE/jJh/dtMX/Br2WV/nckdPkOxBOpoYLCWuMh6k6fNDnScWIxl/m+Hs88q
4jki6eIlXH25p0tbjPrdw11uHRvyNbI/HWNG8GPv5fI85E5zbzHqvIx9qNGg1AOfV5PJDY5hnoNY
WF41AhwH28hTPzedLp483TXicbHRoV6bbLKufYuihZuz2x56upQd1NlVXT/oqYBTQfmJ6actmiaV
gVXgRW+mXcKW27n71qGbuyh78vOnrh2KZGVLiHuW6SVepR+dhw5959JZ+oMKmzGKm9wpHnub+Jcn
yalYHPZqUj/ZTHIEANpj6lKAON2tbpuBki1adRp0S3VVJCL0DIdY50REk7jG4YwKi/2nv9kqQbY8
zt9yeeepGUeRP7dLNajXkFLJ6jIUjf6e/XlV4n1zgZe2xZUvxp9KtNcOAr9TwfTfTnGQbTvaF7DK
VzaSSKV6cJYHz+nkLe8zfYmYFxBaRJbjvqBoMd6BZWsc3/fGQV4ZrH7bvJV9Jrq0zA2KHRsOBkRw
zcb8QVCB9FjbopMwDPVYH/M1a8Nz1y+yvCLiqwCIFz1l/6AUqumnjppevWX0FMuYQWriE9jb8ZYB
yHpHNPBTCPS4zPzmOCl9GhDKF1xEcEznSE3LemlQ9r5Us1M7x97ps+YANbzlT/aeQXUXFmLMhxYy
jJCT1mY3j13liPVlt2Ye+77OpwmXBDefvEFw8010pYNQseKtwq0tRz/usn3SN5dM+Pbs1XuxQ7BM
aDnByPfTqKz22KDxueiVoyKu8FssCYPq9DDSu3w3hMTCdErlz1EwqrtpcWh4jSwfNZC1oZ4a4Fpk
KmnYvOXwX4maLaoj9ZC57gcTxeYngeUp9+Ltcv9X9bxFb+velLfGOPpzxHKS0y1OpVfCur5ut2mK
fPQVXB1TAhGL8q/fhF3dz7BDa9pqa7ysJO3xZWoVPMnsO47Vmt35YWv68tcQ+f0pMJPAnzS5RpyR
8MvhGK17QMLdzpCcdN8ozx1YZgaOkxX7yaNUc/kbRlIGibesdpfM5dRdkCEML1pZXsG8uXlbdJCK
qytBBrYWT8u8o0LgTZxY1QLxD+lEm7STcuqU/1x70A3ad+9dbfXRZWz10BzquqXQLavZwX/zVM+f
+b5NKTov7Aien6kh7e2W3d5rWmc5OvnYMxBa5lHqJTxWeVVvyTLPxFJNNofVQWkxnfQ+qj9MWHW6
yHq9Ss9uj7j25oNhvLvOObimwnPwuUaq4oHsa8J49l4dvHFqn+wq69tTU271I9RIey5s0z5qq3RT
zjIHztFsy3FgFoqraI/Osq+2J37K05wyEjY9ahJfTAkbLupSt8+Pcw5f8Nxz2Qx8gNQNvwpDT40X
9fMBSQWBoiafEat6Q4SiW9XBACy4r9wX4+jBiajh5sk9/yl7zzj/VYM92d5pxUXkfAxDVZKqX63N
1RmFfHUKP/yRoXzLEzxG2RKHFiRxgIFyjIe2cv4a1FF7LKJlvRVSrefGrRHBtDsEbTd8wwbEg9+T
EB7m/OwH97eral8dIVfxDkBvN22ydGSvX/Id/URrO3l/FpmMXEYCh9QkkXtXPjHGADNkCKtqW5Ot
K7yHjPZdXq/es6ajxJ3zaIptuvGPfCDbIlwDM/z+6jfIWZI6HGo7yYpZnHeJ2ijNm9pSyYBebicZ
iLsi3Mf8kq+WiXvWrzPy8fFV1YObgSn5y/YShB1Aw046nIrrIbC2BwSz6MIZ+qz//MWFDl+H5fuu
39XJdmQ4nSC6NpN2XInirxDzdw0BSqc6AZhAY7i6brMfJvbc7RFcGLEaB4uWfWrtdruSeGxzV+wY
e9TJiM6zDhp2tHiBXKK7Z7YiFosYck8zWFYisqK7rCqyAbFPw3YUoTiS98E0w5BuXNBnjkGEWVPX
ZyyYq1qe2Oe9r6gffSxH3lIYyou9/N1H3HYnAks/SRKlvNTbB2U/MG7O2cFWSOR/iLK2gAWFFabB
apiWeWjDs+aZYG5jwC4SyfoILWbTWXXA1DVvcRv4anjau7XIAPOMrUG+xzxD0YG29pVJZZn5u2WO
JaNR3RtRmYF1t/ZsfOkY2fo/z1PmwIGSv1GQwGhLuFvJ+F3ukU9NGJRUEaPT5iAATuQUF5AADyS0
MXTByi8pn7H9JVhM0mL2pDxyVaJVyJENwXnVTNLxsNYoT9YNhe1tYWD1E25TM15JW9fV0UYEsj3Z
sx5tSBP6XY7f5zDFLtCSIoxlg4ohwUtiF2m+V77/tBr8yXHv98Z/jFoZ7I8I+Yr1gi7iO5pf8Fbd
Kl7V9m4J5Oidt7wv2f2EWb1TpDK7+OtgOSCzziqBOgoI1zUWdRb+jFTo+U/Uyo4eL7VVODiNVJMf
/EJQmzabrPaTiUOhS4Z+wmYSa7Rv+nmbuHs5+vMGEVZCYqDokpELBDJizibUnMnmIra9RrMeJCJa
wGzrP/7s4l2Mx7A+Cze8toNS2c0e3CZL187k7+7cFV/Yw4C7vUKuwWEYNgl8G3leOL/DxnrdfbsG
kD7AlMg2kbNqdNmuHo+9YIOOFyxTDrgqGoBDjToesGgc/3Mw7fTHdgxKcerCYPmbF310LPx97M+T
y74Q0wS6HQNUnznszDw/aDXN7XFftnB46fa5thC9lDlNCFnRD0W6RF3924LEHx+6Ig/H1POi7eQH
1rrFq2oKK66+XQbMy21+3LKyxDwirC7xjR/+QWfmveisL6+FCmBAw8Jhsw3XErHJvk/bcWCUMAku
GdG/wdvyo7fyQIDCEzlcxXmzuNl5Vn2bPbjWLr7dnlPnIigXqMVuHiF53U+1juVj13XBRiuuL99k
T98mO7oIq6sjcU3e1hFy4m9eB/i89q4IXodvGRcEHRzynQei3R6dSu7QUZbZbzxINpN0ve7ncZTZ
U7MjrXxtWdifPC5dNAT46g6ZHM1+daqyDo4hNPcnwxa5bk7HKVrG6Jz3H2KS0YAXcEB5HW7uAtQ/
l15cO7vkwVH65xjp7jDA/Pz1c7ExqpCpdraWtfhRrGP3xtsMcSkz5zzD8v7WpdxfjZH+1enG/ddW
Vs2RXJ7qGojApzICTQPsAwLDcqh+k+XQd0njyA3TtTRXC2HemMyDNrB++fDRYmhgNe3n4KHFGcoN
wd1pW12LM7EGIg+cqf8Zlb4Fndbs74gYzeMO+3ihvx3vYJtFZVoRp35vGVU+2M3CZrxnFuhXoIln
YRVzAhTm+XzUtrOckI5Mn+jKrMe1KGHYUWLeYyzVUYqhrfuDNEokOGZA68fVeguLdXhRW2++SIY2
VxuzypMJzF3Ng3RiVtKvYtHcXSIY5hPi8/wuXIbhoiwHdbVVM2MSQSVSWy6/wSVw44xFdUUVhgvM
MTbtJJH8iXC4J0nGRN8XY4soh7pTddlzKc7O2m23gFMYwUmrfqgcUa3FJ/K7WEr1r2t8zCxmst4M
qqEXPPXrtV7MfPEQgVxdtxr+1JtrXQD71gv/FJsNY3VxC/06uubLt6JvzOwGJaGNzXNgLm6Wfjhw
koUAj3aXQ4aJLYUzhYVEkC2Bxwyam6iCm8RFjwsmn/3+hVwgsyABCy0ds3q2z46DwFGuVpc6U7l+
tEsL5Aq4VUSHbRmK81iYibWY3PRkqFj6FtcrD33QOlypAtEpTawjuSsShDvJG4rJgbyGGQ1goPPb
aGmkCEOmmkTU9tdYB9aFkoTsLgtN8NNYngsoF8obHMj0a6usGdGGqN5XO4B1mVfnCsGyXqxln+8x
wnSHLBrCNCck8K6frfJgVfR8Q4sSBhoKE09Mvt/uQ/vksrySh2mOGKS+AvS152mPljPLrPsV6n66
H3epngENQV/dkVmb9LTE6oOlgW4RHkdeaZ3QxtZYE0R0NJgwCZXM9t+7jdOswgz+w5+64VeOg+YZ
ahzD8wpR2VvNcqKFbOKG5DFCfTzMBwAsZ0y2LtjfeX4RrWgV/pfBb9UHZxH5v63urBQigJ0VzvrB
5p2DvJ0zMTGViu42brW0E+l69mtuSW2g5kV7t+V1zyJdGefGFibueghPLhsigRExw9oQ/E/ROji7
fC+2YUpqPedlTIcWFulwZYJw9vFQOzMiIFCV7XWy5j48evXW/Ah9DxQWCC5lH0IrFyxj9YQmDFQH
oMC6bH3UnpULB0gPHcYhzuguZvKvD3ju5t9+55cf+DNGSI9gJezKq299XrQv0bj56rn1cBEURd9+
jB1dqXG0kRgSF5MXsuDgi8ZR16Aocqb6oa9dJFwIy06NrKq7uc2Aval6N3CAZrsre0/c49AeThbc
S5sy+9ZvhqEQ/R8uN8wYVgPDSNOWdHr3R6vqzy70Nb7jaeYinP2KZHqCOiAmfddJ7BVx9bnaBkS6
xezAQOPaPjBVLAcfTAH50NyevGqTXw6ivIcRL8nBCTtuWj5Wn1tkZQUq4CYSpuI64Skz7wKR2RxD
jeG/86m9uUhhEJPrkQ29sLryuKKGwNcO3xDc4Yd0n9XqD8/5vm9nbbf1ArtczKiatP2PGtj2Dou6
QM/fWugOI48FDFGWjv5qkNU83r6tf4ntUonqeHN9I4VlCu4hdyuJNZ/V8IxEfUPdhLaoihl2uixe
MaWdGQXDmy6GLAUMRk4y9G7SElT/C18bRDJKsCkVo57+y/Bg2j+IMoiejb0h1Mh1OTdV7LsrHkDM
KPMxaCf70g5IdbB8zsdtyfF8FbrN5mQRU3Cnm5xkOBWpztzZZBMwmk12d5pGY5PQKvr9SfoM7XXU
L8sh8Jv9R+YXWdIWZIOeaiJhPnPlj38ZKuR5Y6U67rIRKfYZ9ebsof22u4v9t1e4V+QcZtxLO5Tf
6jb5ZzEsToG8x/GuRdtNKYmkyIzBc2Qduzj3AOBWIkmj0rLvUFys4JCT9TlFmPEAmIP6P7223qWd
SusLiMHrzhsO6HvMZQSV1m15WYUebjK3OkSekdLX2lp4NijJeSg2vrdIMtvyRgFJkZRa4GEa1ygG
/TL/PL8cUxwHkq9JyLeV9PcyhvKGl0O9+0oOVXYTiFcecrfvTsBtPX4kvR0n4AMvtvKlL1Ii4NTr
ojTLWtUAxRSVqx62slO/utLqnqzIt84y0PubRv2F/xMwak+maO4rvC4VSKXvR0dnrpvnfV/dI0XP
EvBBRX99/EkEGOziW4xNWe1Ekg71nFP05A5hea2zbX3/lsQ8ODD7/wWBt3w0BdMHfqr9z2CPiMWn
hd0hZoFt7oDQtsQd5vHOQv///G0yxPZi8VAkOhLLzYwtZprJ2X8XwnVfAqTWl8wN26fK2edf7uCu
LuYNv1ac9lANKH1BWYn6qiEBWOpGLBA2B6EXzNnRM9nygJKPoD2ivboq8cYKMBtxhI8yKg/Vf+GC
Zzblptke82muunSkMO/VF1wTNf7WX2b2kBaZCCL6QeDFqr7KzIZnsjdU4hHYyT+B0jD1hrnZ/5ak
bR3HyZvDx3Cx0RVNVjNfhxzfxR3tPeJ9HIGp0kIKjQRw6oPqUuRoTBSgcD7Vh2ys0OCUFfFsJ5zX
YftK1Epkp+NWqBtKYes/pweEPkadp4ujCmCwkxq9Y37ETCT/9EXmq9OmccrERcj9TSCP04r32vZ9
+zRQPuYkW8OHQKDGsuyDj+qvw5VtZiu7G7fFRDrpuQbITtuknW0JC9+qr6jsNvrwogE7FXBStUg8
P8W8sYNikj56s+VW4AHIbMxxmCZ5sYJNO58thHwyNZm9vHAJBtPbuoZ5cdmVs3rPpIftJq61xZvL
MufeB9v/5eVjtj0i/Qqba5tZDYFlDNLV+CBHXRkKZxFjHEnqQBJuhtILD1avF0sdXenrAyJ0hyKX
IRB9zx/N1TaLw1YEYv2JOP+bLmTTtbAc9Sok1oSQmGtDBpz73sEnRW9ws7XiZGzq7UdfgMCWt94f
XTQNnV7tVLTE2W2ncd/Yd6Fla3kjLcVZE9AdjTYyQpS/vJipZg2qfcQvbSa83iSV9MbhBo0WhrhN
Wjnk6MgC1HexzLthv+/nyO1e9gHl3aPwBeLvBLvhPjy5IXs7KmcpozfRiWGKzeLN5gratn1JFSEG
ifHJzEdVwHNG8ZAhZ2OgDqS/UK2EeYXQgmk4IKZQzxkCHGxDlOF9+ibEnwFAaNwE/qx8aZlRPuAJ
9R0f4fgayToDRrA8zBqB9H5p+O7PHNPK3aw9VPr2SoSD6lpQpQjG7BevC8D4QFIN2+bwWNhTmdBm
XccyHJCgrJOPmwID38/OnTr2xKi5bUUfvnErRCevn7iYypq71wnH045ulR0BDPzAxuz99Bvh9vga
iPiKUTLYSTV8q2KAHdukCVm0DiWYCf0Bqjv6DVL2cawaCW6aNd4BBZLzVDe5vJ+GRd2hbFMvSOl/
UXFbYturxp+MjdVxdPwq3XJejchr7VcR9tNTVNfNm5mX7HkkOEAmqIjFzR8C/PdiHJfstf6GzxPf
WvLloHeLmwbeUh3teSPwYNd5/eFFmV7f16wM+lNEnbEhqYTTnliwIefa82xvQaXpkf4QruibD9wa
C4UWynTFqZCcxEzk5dAf/cpwsS4ZekUSDEJg9v8jo+3qrPYZFj585vOomnQ3oR09qCp0CeaYkPUf
6iYs1J+CsI/sWJLc4j+gGWq3hIaYob0FnSmro1PsWp8kxDUngwmsW4N7BW0W1tVPf97x+mpVfo0O
MrgU6YX7JDJtmC99xecEsedGP4lZgpV2ENj0R13PvMomIqXn4mfBPl3g7sAd1qEbv1aE9uUFa1Vj
YXAzFALZ+Gkj4m4qtIoBkrrmrvP79UuvwYLcAqmEBx6hQxG7g8D1hu14qM9L23EsILEYnaedLpr5
yQ/zajoN0tmCtwC129WZtr5Mt40gkDPg0QJ5P871lCBtmdo0l7mzp83mlO2LA6rA0o3ACQMFog71
UbfUgF91h9X8sBTVzBwtlW3HLSJAlhxmgf5KRywjUyAgxdIaFCExa2uWp04EfJV11Vvdoc/ULo99
IJceGU097jEGMoflppr9f27TcqVwxQTvs9OP58mU9WcIWiO/YbqFU9uPLoK7RWYxul9/xoBay+wW
LFgrfmoR4d4RBuLiZZTCqa4DhYoi3mY8QgliiGV82goY/rIt7dfRw8B2wMW8nSYsVAMC1S78Lp1F
0wK4he8sVcZqg8QxeecgIQbxOALSWCHVDQEWjyUXUMGox0z1iAul//RpnC6PS+/NjELk7Jl4JeAB
5iwfOGnGhRIFhoFlf+v2Kv+s6nHleAw6cEYUQD4pOHbZ4zzH2WOuRdUEH9taeDKp6RUoLzMx6mnl
mM66en1dj6fpO4HkhMKy6eP/sXdmzXEjWZb+K235DjUcq3tbZ5lNALEwuIqbKL3AKIrCvu/49fNB
lV2tjK4cTcXTPIxVPRSLYjAYgDuu33vOd4AJhtNe0PrU3oFzD4nXxmGz6nNUEr5lLLaRXJjBmFGf
C+Cgr5qtKrSr4HiK9H5WQc5S6rsU3EAfWJH1bYiTOv/e5S4Tfhr7aXYxAy6gRAkm4DhRk0WDr4ym
QHwnZYOjY4myOLyco3aNOAbg5fJ0cAu7uleFHlmRZ3F8Go6ZNY7uHidv32JgKlt7b8aj2xzADRT3
TFLUfUNo92M3VpOxbbgouc/zeMqvtS7vx0t6JsnHglC1T8vgzJlHSPMY70wnH4NdBqjmUFZWdRkX
Kf1Xjv0MXEBQiOPEfedFaS2f467BcWJRsL7FpAsHR7OkuvicAARycEZA1kSnN8+vM33bmpyOsX1F
7A1CbegpMS/tRgXunoazHWxrpKrXYSri1wkz0oOpzdanjtqHATlyFzYlO4qtYw9UYd40Va+DQKLS
lQ9MD8b6IQlKDzEI7aac52gl1WUAW2Arkx53m8SWMW1hrKHmR17S3Ze0b3dGt+g3M1CCawaJNkoQ
LexgCkI0gntGq+UJAUOCQDUNg90qqkL/lSDd4Xxmx17e2/1FEgi734yjgcxIz4ovYbY2L5dBjq+0
oZOHqJ+y92li5umxwlDMdRRBPhtYfqB1E+xItkwL/NVB9dyDI9sPbuRc5gEACUsZ2o0Keez0Fb3n
fSjGEWmtxiQu55VvVCddY58tXXvTwqXCotkG7tXkoJpJlNEm2yiguvRSPU0fVa+Jl0LlJqRZoxcX
nGQTDuthMm1HArR1nz69zfwJST+PiEVLUO3QYNtbgWn7Sgrm6RXhyyA4MKFslioXmKHyTgsYzzYx
bTySxTdpC5ygqV2dqdkyX9gYD4Hg1NayDzh6bGDfDq+1W41Y7dNOjRe9mt1dQ/m5s5ukuEUPBYgH
mUt2LBPyVpjwjTdZnq6VQhDdFGUSIKjpzCc310R6TLIcb3fPjOJGdrXam4nS/MZWH2fdEkcLBg/j
uSBVR87C1beOicnBTabWuSvqQLXXDCufQo4v28Q1Sr+eJ9hSSovYmRiYsazr5SPvwr4mbXq4oHHf
AjYdO1BhCBdAseRHfKsW9WlhX7Qc9LrbDMgMpjVQuCFoAokOOIij/F2DGHxZTnV6xHA2eotDnLST
tuEb0tHuRcZFg+4Pkz44gRakiCP5eG2AfBsx0JRm1NDgaSWTJ73ifu/2GTSPbZb1LecF/KLryWAd
4Ix9g93TQeXsB5Zp8w50FIB4Nz5BqbA9x6y+5UYlbroCsB47DEbjaMj3hVrsxz7W2zdSkBsmGp26
aOLUfCjRtoDw5VAZshQEGhvpIuOQotqbGk0xGjPM5UnOqCk1cDs6G6gG86XZTiM1B5XbhjUmLNqF
ltUhqCyagKZgTnOpKlOar84SXaMllcd8qCe+BpG4eHg5i+epFtU2gN9yFVWWfK3Ssf1agim6mp2V
SePMqKAYJB+w8wkEX4xHjq0DGsQ1rPDGGjPnnifr4OeCziooDPuBU4p25WRjf1WLKOt8i6tfHBEA
iqNjkQLH4gcpUmJPXWUAvXou0NcLb+KZHF9ZWVa91k0jDlUk+VhtNAXb0OqSQw6k9DIN+nG1cnfj
YSDs7YJ5cO8HYWd8pTyYH/XAYNQtp7psaFWF9Rbbq7Mbxxk/ZpKog0GkEH6oIKPkAiH9ubVrNPs1
9qGNjZJ4T9eU5RjobjVvLQ6r4UGWaf0oGzE+k4gQIlkrNAh4FWqByeDGRKbABUQqU22GdqD8aTEL
L5SC95AS7SspfugkRqOm5tLYVBnXGtUm7/TihlKuQ3dm0wgIFpTkWdTUhzlri2s7UsG2s4LuckoY
rKPuDY5WrelP5B9DTpl1DetCubLgNm2tf6tqjndjhhdEOCK656Ge3jpOVPuh4VTPetpnByQKzjWD
1HY3GxN7QEWfd5/UnfLppaVHNjbGNU4Uk2mL1GbYdvniQK2k6ghQ163jINYq4+fPupjtT2Pbaztt
spJrTk2YpUWfbV0T+WVYygFYG5SkbymW76/Lut/OrpHeclYTsy/jfLoWfYkXs1+6ZAsoQuB9KTmn
QdKC2TnC+48hploXmQGCat4pMP0JkIUYPvfXJCmN6irhoRbhRhrtuiUvBYl9tgEaRsW8aTTXDm70
iKKN7jnhL/09IsvYSiiKq5y+ZwIJBwqjGSmZo/WEFob2CUVQfudwTrfhuARRx8aaO9XS3tD25nzB
0aXL01uew7ibN6WTobG8ZrxOQuVuATESvs850OOdXFC73WtIzMr3/zMz9a+QrCcw5i4cEeG4RN5S
zd0oJJU1fvbzXvqEZYyhRKRhHIkjstFvrWjcTYC0d3vei5+wjLX6B3K1MY5W73zhVqUz+Qui+l9Q
kq0TeLGphSkWIzzRDBIndF7gY3UdVoW7WNJrdPyt5/0FJ3h1ZC5ODL7TOGpaanr4JvaFK4ZfwLz/
6rKe0NVhaOTuOFfGkRvzc91Ox6LRf0GR/ouXPg3tjltLuFlWiCP2VOx4+zbrzkzlOc3s1gTKoJQj
zHHqZo7Ni7Np9bE67445zewOtYC+U5Max7DtbzlqfqLs+AXw+q8+khN0+hzwAEESyaUcNYzy4YOW
IrY/6zY5Tex2Rh2djoFFpcyDr1Y3f3HZZs587ZMVyoQHjZHp9kcIQhnPSXERa2dmT5gnC9Q0scQa
TByOEX4G34wNE/yPbM68mCeLFOuCTGwdDAXlPAazdIfw7LzQAPNkXeZ1BRQjtqsjROZN+WIm8y8+
7XVL/SdUdPNkTTYULxHn4erooHvRvAwNItIlBFAx8N4zc1ZO07ot18b0Ujb8EpF+N6v8Fh+2f9ad
eJrVPdGYob4qqmOm5Je0Ke/oIn0/76VPoorC2uzS3E2JjQYerVtb/MXnpf2cJnVPdd8wzIvnow6I
Xk539pyeB5Y31sv8U4wBwL8Yl3o4H0MyDX1LrOkqHOzOu8F/ZJb89OpuJfTaaLWJZS/NW5Qq9QVq
1/7MS3myOKMWXXcr+/HojMNlK8K9XiYfz7uUJyuTK7nUPCWHY2F0W+KbPrdud+YnfrIypQl8sRPt
cAyIwtwicrK3bj0bZ37iJ8sTFhmkAYRTRzEnwU0z0V4gMiA+76l5mtqdAs6obROdcLt69KveeQ8C
+7x3fprZnSg0JGMDrdeOUF0oreSgllvpL7atv3i4iZO12Wh5FeTG0kH0dDvE8PTzgkicd0lPY7ul
aqMUYmxOvIyLUSK8aqzy9awb8TS2WwtbmQ5hUx+RsGBvyLC01wKY2nmvvn5aP61PK5xs8N9Q49nA
AXRo4VMyJeN5j6AfuRo/vThJmothp311DIRYrYAuB4kUjNV5b/1khUqBjGdxy/IYFosEUjLcMBAp
z6tqT5O7C/hTiYh56xhx0g1Ulp3AYHzmi58s0T5r47wfeLjFevYIWYc5WNH/Kr7X/vEg/icPaF39
+Zpin9PNObH5YPAnPxpasi+t/pkJLrS6ipxFmEDlKhZ3Lyp3OU5l481tsVzZUuXLDpZH+IyZNL1I
bPJs3KBVnDOb0lsPmYzI22/2hLoI+Vy/0v4bD5nBx6Ch0wAfAyWPhq+3mdGD9ig87dmwj/UMWn8c
3twJLC3O0Q2NGHk3Fiq9zXSUo6gGpxucMPHRBeS1iSLtIuuth7hRtwkJVf04fJrmaNpOS0qDkiP2
UvBrK7fQxkdZFOmuc/Rwi6RJ7dJGrRPt6mOKtWebhb1Aix0NFwJxpo08BG79fDlNbrhbSrtvnwhf
OJhZM5YbLHXaN/DLLl0be0B9Agl5AEiDgMrcV+gbrnABlzQAEyC+UXyr6iC4hUW61cN2+JzMBu7S
zvFnwmG3eCkuhWxeFkblF1af3WrFwOAnqrVHtymn10lRGTj6ZV6kUHyCyj0IDRgSflaAEDJeKcuc
oIBqTAPiV62dNsIsEP/gky4wR1kb2jtXcdgjli0vRZVd0DAoHiYZBHtbAzzuYCG4ARuHrXBGXjlA
Y7SMu8E27wZpjzsO4DmGXXfCSYcZ3ysCrduaydh7TqKyT0mMpC3utL1AnnOXAheDf3fDoLDw8zJ5
WrJcelRnxbxbKu0AK+ax0uaRlhT2VepNXzGNnH3Y1ncWDigPQS6gqWaaDzAbiBFII3kFEXNE4TFf
afhc8R3angiDwJNc/VozbRdugjPtA6iuB8cUGDwKd4f2rX2mw4sUZGCaT94CnWI3dxSkoAwFqWcA
PvOAyug7Z9QMx8PVjA/QMZpLaZIOAEnIqqFbMzPtzNa+qOq5uwpUd1NyM65g4K1UIBL3sqHKgmE0
2l4+zIe+c67GsHgau3kvUtkX23LAWGYpJ7tvUUlczbZ+nUAB3baQmr3IVdjFBNjSAcbvJc6yzutq
/UmgxtnpEMi50RKVe7bM06O7MAh38TQ4Epe1Fe4JK2Du264zdckHWvXfVSpnP3fxwrs0/i567Gh+
bWFODR2ZkyaywGTu9ffFWj52HbFTdyp0WxDybQPXSUxXUAdnWNoFS9i5kQYKJoZe0/VM1hocmrle
8KYyq8Oq2Q3mMSQj5MXqexyojdQfQII4V/ZYYuKAG5x/GiHt8CFYo0fglZofAAdd2/SUjKeg7AmZ
KC9S09GvYnC6L23d6rveUHe1llSHZWQy50Y+CKkLx0RToaZh165zfqyFYlvbzaa36B1L9G97GYew
iWBFwKrgnvZWWxX+o+ljCoVpl4/xsUvNSxhyX91wkDciMSBndQ0re16q5WWJswwkRRzbe2IXDK8c
6VcPdXTMdZN5Y97O4D3AC5PwoRDvO7YbL7t6iM0r23CT0Df6Sd/Byr62Y2VIH+47okBIaFsULYHm
F3O1VlZfoohAEQgzhLsnTvkugkJjaJHWz3GM3EC0RbON8NpeDUvwnMXO6s1bhvzWou22M/LyiP6B
tQH4WPVr/7C0UGxiWNjALGKbCawDDo9XzKniWWkc4rALkAjL5Lr2NbrL6C+RLvP1oN/aQEa20zhr
aCCqVVjmNpq2lTiRniKcalvZNq4v0wZOkRs2XIsIY+Mc68VVO2e3iJqCayIzbjW28Kqg+2qaGsJ4
9EvkuIzg3dgOBPj2z8KpDkXaHLjBtNsQu9QucCOA0wx35IRGrmxylBl2DcEMkyXLOaiXb1WBKC1t
zfQB8ZyBknMMX4SmxodEt5yXpui1a71EdeqNfafUF4QJ/ZsG+LiBaFTUj0HTvyMa1C7hDqJTnbmU
qIv7Y6iBA5y5on7ducs9RcWy6/KoWnzk18gvmFC+DVbDeXpwyGPTMP/oOe6r2cq+MJSYiTQdUoyL
lbFVS1P7kWoKaPnNXTdigkw7kvxMqwvR+DQTV8YqHQWWXX2hnRse9K6OPyHH6MrjoFnD7HWoH6+S
cVCuZ6ruc9OiwTWBuB+HfETKmLZyZojmdK892hOvUN2CJMayH5W5Cnk6zJ8BQxsftAxuPvjQOG/A
/wiwLV4LUuughkrul7QMrxhagdsWzREPdoSvvbbukLfkvsmo90JTOuMeo9qaNiBvb87DO3q+hEMt
Vj+OYJTMiHH29J3RueNeahDb6y8uozUvnZpwb1cuKDXVPA5RJj7pXFI0lTlON1AgpVXZ1RPcrKX3
Zd2Upi8Tw33JBsWUs9Z1eVPnywEW9nywbHRXE9Eb+zpZMBhrVvoappGT+wwxCsR+5neQJvK+bJhW
d1n8zdQZk6JoFOVLPxf6ZUWo+suwqhNqvNV+xoYM46OM3GRDTZN5Udx3WG5imCNJJoZbrcfL3gc5
ZDC3k+YFQP1H3HHiIkSpicXXjZ7cuppvtSS39uuICTW2NYmtMjAAAv9jwgdo8TbphuXO0hcOHqZ9
ZEMLwVVm0P93VZu5CQkiCGo8lxl67eV61vDIKk108EowcMqror1EyQkqjFCs/uOI4fSxTIb2SrpD
8YRRrd92thk+IwmuKBDwInQ7EpnmA8qLqTymggQmKIiRTdJXy4i0jwr2oCQrN2PF4VlbLMwzVqT5
mAa2cVCTY+DMpj+W1vUIpHiDXZ1dbcyerDYYiYkIPtbo5wXGsSbbGzxJqevgBJk9vyH94euJ66eA
QsxDx1fczWHClctd7bzITX2Nmfup8O9K5IRg2qxjV1p16iVGbeMqaFEw/eKo+BfNbf3kMIfNtwPw
MJvwYlBdbwBU8MkboIgAuRvAs+dxPO9kp5/0RJMItkBElXPkCUMV2bfYZ2m/Ahc56xSj23/+qEAf
DnlSYXlrTWOZ7wJnyhBCdcGUq/O6uvrJES8rU9U3eNqPRUw0ymWjWBjHKgmN5/P+gpMmTArLyERy
aR5dexVL1+oyqwj6+MWttH4O/+wwc3LKU9QbZhIOyzHssSBdmBoC5ihQ4AyNyoiH847B+klLBsV4
X9p2yP0krfLZaYrpEzrb5va8T+jkvOeKhtvV0edjP7XIEEmTHC8xwOHxO+f1hTo58FVJBM8Ikecx
bTQyQXrOVxEDvio96w4S6mQ5M+M1zQE7K90NJE4RFEPccBkVxVlrQKiT1QzGbwytkbkDg2AX2ZYJ
+l6bS3RX530+J2s4ArwAmlROR30Bw1aPcXelhlD9Yi9a19H/vEOFOlnBCMYalJDMB80c1r2X1y50
55gj4Znv/mT9knsdALZopmOHsDaGjRyWfhy5c3nm65+s39DVugWhkn4UEOc5KeB7TLnI+a/yhf/q
8zlZwRbZPQG64OWY6Wj6c9kiKSKdczyrUSvUydJtQWTqIi/HI0pVcWeMaRn4SDJdeebiOl28Gb6v
3oAHZWdB/1oAsiCO0dbvz7o15cnSlWNbmX0bjUfMsMjsypj3LWXenTedFfJk6RqG2ah85NMhskKV
AJKEfg/2c3o/7+2frNysNq0Ge9F0zPIx85H1cM7p+Z3defemPFm5g+10ldWa4zFYZPiQDGY/b9M0
tfO/7/v//jb9R/he3v19mbZ/+0++fiurucF72518+bfHMue//7n+zD/+zZ9/4m/79/LmNX9vT//R
n36G1/3j9/qv3eufvtgWyAjnj/17M9+/t33W/Xh93uH6L/9vv/lv7z9e5XGu3n//7a3si259tTAu
i9/++NbFt99/c1hm//7zy//xvfX9//6bn8RfS3D4pz/x/tp2v/9mmR8YfguhW4hhhW2YLOXx/cd3
xAfXxXYjJeHZFMiS1UYCURf9/pswPrgCF4padXgcpddub8vvWL+lf1DCdnkwSSARLFHrt/96Z3+6
NP99qf6t6PO7Mi66lnfzp32WR41wlHDBlfFKoFWNkwWpSK5Eh4Lkvya85ACLm7wcN1f7nz6PP37r
L3+LNNFI05u25GmFCQd4wZrKbyGNa74Cxxs9ZzzHf3Ffix8DsP9+arimxd9jGMri80FhDXbkz/Uf
0ImYEFAcc2nf0W/sombVv8FVupN9jw9gTl2LfhjwiM1kGa4XVl2CEtcaurtKOeAAuqEvHgsCAZxt
rtuivB6C0DCPdapbw8YMm8ndFanLVA/3E/VS1wVqAd1HKeIjIsZymwgyXEk+7fcCbUhEkAKq1p7Y
4Anej18N6DSBiQX2fYySur4MVQWRwtQS+MSVZYUfg7KgLwkDiyAAMAXOGmAzmW+WWlp5sKaOBl6A
x2nDdJggHw3NPU0HqzHRB43T5egC/KEHI+NbHdXrM9guSEMSQ+jTMORK34ZTUQL6Gbts14U1WGMO
clO7h8eD62jsVzW8NY2cnxplS47+wQClL1n00vX4P/Rq2zSRAAobT3QcDlMQBc/F2AFWs+mnyn2V
SviycaaCZN/nDmQj4gmL4VKz45RWocH5ecX3hheNASjkarSJMHm1SigD8Nu7skCRZ1WXJEJY9QE2
OxV8DFpwAxrSHDaZQleM+m/miNaEBaGBuG9f20pNT4VswIzmzIz4Tpd9CWGsfIn13n4b4sH8DiDA
Lj5rHM/xIWXTILai0A15UJFGHpGNOTg+CPy347aTY5UcKgPJ3L1iuyT2x8jwT4S1hDmmwy6VhFlN
Fb5w4fTGl67RGKXjaTYwJxsdOfGWAM6z11VNtNqs4LdtlrBXhkf/N5kuGicY4h3eD53jMu4C0P0p
at8X2WMFweqcFtWhrpzkFmnqH9Puf2lbvo7fmrItv3enm+6f9unb6r146Jr39+76tTr9l/8Pbs8M
p37aj9bt/0/7M2ja9yZ+/Xl7/vETf9+fhfXBYRuGP6MrEx31ujn9fX82+AabFhxVlztE2YKnwH/t
z+YHKRly0JAg3M2Uq+7hj/3Z+mC43Dxs6a5i+om781/Zn52T1HLX1E1CvngM8Pu4K1x5UhW4WUsz
vg8w5Sf4G/Yz9xGyHAPI3MWS6bMkgoSoSExccRpd9x2MX9/ssqa9wMEuSRercE17E9anR7dHz++j
sw3HWwVkOgQcF9fYkcO+1uURWkSRYBs1DCxn/AReJF+01UJHAE5CvEsN3JwHF4MvPj09KZ1rq2hH
3ZvDEqhgsy43BKbaLNiLeJJ5w5TQZpo0UWILMwWdv5bjc8eJKjWBFUXaFw4Q8KpqfFjZBoLUfG21
KvySoj1NaCatdovCySteL7fwnlpjGkMABj5eHUAEAW+00jGHtImtIfbMMVGNPztTV1NvuyOpXXFU
mysxtnS2NI8ZOJIX5dCaKaB9Kjc1brBq0DDvwiy8bZZOvUZC2i9YGuS3KjBU47Wzjbk0alq6vXPf
C+clMPiVn0J697jBrBFrBXkwKj/CFcxA1SIadX1YlZa8IF9qLh9M+DGdTyd9NLapu6iWppcrl60+
RAGQG3zEz2XZmuKBAJl+uWZIyCDKAWHANdQywqHjtqfWJzi7vcXjqWcXAKoQjleOkV4aztryJDls
eikYckC2UBIqxIYg3eAZEy42pxGhe35og4gnBDrSxNzWcVt/beYCo+BSS/ctcoqA3q0xW88jpu7P
OtMqzMJZ2u17eAa1h9xXvrVBibI5GTHC7Bsq9tFbjwlICqSdw4sHVHiZ2DbZVuyKs43U31lTlay4
xWU/OwROUaKYrgfHJEr2dutgRmrAOB46qCnfIjKtRuYTcXwJITa617oYPKVlPXUxSELSLoS+Zq5K
ks6yRMYP/VgijUIdVO+yTGA31JamQUa8GOYno5xSAQRPzxGKwwy+75k9GxsoF3ro8cxd0EtnxK9u
AgOj1wbSxvQyFQ45l6iCijej05B2IpCmA0ha6PKxzhxgPZMQMUgWk8Ad2NeQOGlN6817ZOTBWzDm
xS2lifga6wuWFE6U0whXtC5w9w8BCBFniMcvkpVfb/Qe3uwe0SElQTwr2FP9VCyvFlOJ28HEN7Gp
OZxC8ySKsvMhetoKRE1dLpvIYGZxNLrGZKSlQ072QptaHl/CuOboxItYXjLMK2/5KCx3T3iegV9K
9mHFrUtU/UMRGoBMXTgpMQMqIwVhZhOfOlfpldCWDnICuYPf6nogjCCMHeSz7ZDIl8QOnY+d06mX
0nUxeA4V+KSLEkc+Sa5jBvQsK3mKAXMOVl6Tm8DT62T4bjBfQEVPFg4hJtm4GF5bS6ZFtsmM0oNu
nz2tCViKrSxa+qcE7NHnPlmvj2ICaa3Wfan7zjyy9U0xqmwSNyYEiZEpya21RFhfK5nkTzr973Ab
uMn8vKwA1dshbxtAJY7Tp/fMG4iiN3UNgkQgl/BgGVE97h3E2d02hGwI6jEBeO3hprIQJJLGwIKq
nUYHBIjgb4O1Cypa2rsK/Jjqzcq3CpHnFHJYL0ngCaMe8Xm6/nWY+0sa9Dj4+HuHGEAJRwFG3iBQ
N2KRVeDTfA8cZOna8FnT3fJzbtXGaijSqmGj1UY4+hj2TGgHvSTHJ+vDjvhXOBm3aPPHr63smksw
mku2CSlnID3Co6n8FmvDPTcsTfg5yDMFTcmKqE/n2sn82FaG7lcsOIYFEOtHAquJXvDIeE7GretW
kOmDSI+IAyazaQMiJ7yP6xzaG7mOPWCtmj25trgEEn836NWwbvPrYHGK8rLLifLe1HMS9luLZ1CP
F8ZOcuIF805RtebFl1jW3BSwvaAoYdxx79tAgxJmV07ELKLjecdtPWGajfWYlC28TdLH8RU/WpYD
CRKEY0lUhyHaLZZ6m1gTqwpWT9KiA/HUsx5LQg2ZjVlf3oUs0kyr/SwsCR0pmWM+x20UFL7bUcgz
V7GxNumTXj0bcak0r+lTbr6ByV3kZUVuf46wLxA+hyndb5yEgRD2lKjaCLAD3yYVwyjgWZ98lnbg
6MWFNbb2OD4HTs6CxsHQiG8jiKgbvK0xuF2xuBdkp0ERJkI8/Q5LJbuxJ8d+MrR4+Zz1RvMWaeyF
HtQU55vA1xAQSKHrz8QLAvgz0fJ/t/AdEe3ilpeZWJYvsTD6a/jvUJKioDTVpmJqiJ+pxuYMHb4U
93O3iE8OeYkRhDYa1ZuRn35ZG4LlxlIGk71YW76nWoeczWUb8LC6d/sxS5beiwZXEd6HpGMDC1nY
BNGA5wWREq1ZpdEgLuze5Z4hB4wim8CiBvcIahKThTI4j2mo6amXNoFLnQ6bu94RSYBDxpqaEfuf
nerX0Emjt3bSUtDidWUSO5lls/wYmovI8Fs6pnnTQuMM4W3JceaAlhSktKw+1RhkgiJ5hR9cOtFf
jlCAJ2LncpuxmuEQibROjob0ylm9zjxZyMMpHp0shnwwyoQC3U3dCWwX8GV93Kgw1wWhncA9PjZz
LYXnWk2W+0Cr4AAR01BdS7KVs0tSYp2GSXNCXIUMx/GbmOcQbEEWZJrPDpyzM2Wqj/15RK+2/iTW
JkAz5ldySRKizfU5JxiDE3HQ+XUfkyCygNcMLtp+7qNPztJp1hZOaJE8dvNQlD7WDj054DYF1stM
WjdogEJxNjEAGnQoowWL+Jfeooez1ZH8WIeyL2G/bgaVDZZk48rgd+0a2x709zplGyP/0DT0PUQg
cgf9gW4DiEbkEpa8UjFAue9IVvT0pmWDaHadmcvmOk5B6l8HRFSqiwg2I1qOnNpiGqG8w7jdRWPV
u5fYIUzwkUvIGNUYrCz8WjZao/yom3QuE0CCzoutgDdqRH0wclLswZptsDKZ1rd+6vrsSBDlTGCc
rXRiZCinNaLMYHIfg2oeyI4iDsk9ZDWhp7taJ4vP4zYtTc9cMEg8t/pixPuwdimFuZHtCdxGAuS5
sDG3E2tq1LX7WY1CvEykWhn7HOjRdx0PubMH50FcShamtJRBKXA+MxZuZr8b8h7vaM3B+1BkTTrD
yyLg05v1IW49p8G0dMtBWM8uo8To35kHjNdyCtwvbjHr7o7xcgqFC0qusTfloGaYenFheIsrggVu
gROSdLJwMudDI0yxkq1mbude6JVXOqRnXmn8YRm4VxPDq6TUnrC9uvVX9oS439lDK7nVBZg9LzTH
Qd52oONw6cqVmGJRdtRUaz1ZXm5grEAgR+rfa1NPqeDRGlF/p0ttbjmx1qiwIIAFviNc7HjxPHTZ
ngKB+B0cYaw3uKDsehXPzSdLxYr/iTLlEeRrHO36GcmY14yjRZ5tAGJnW7lxcl81c/S9AHeQetng
9BADJ2u+7FCIkh5DSd35ZbF6JcumxQTV1g5wGhqpjjyKKOQjblw9+qSJygXJ4ISp7oGPToDN2j1o
rIHeS3Rn9k3YX+CYj3HfTDjSLzEA1gmt7wD74jJqCTFEY8nUPS3oHmA47tOCxOjGiRg8yxoDuiqx
PIdmo0EQ7Mlp8gh5GclV1rkKRCziF95a5UJ0JsbigvZrX8MG6pA9tFDp5qL3whEmuT8mEZxBvVXj
GxzKjCq6jcp3gI+Z2tYBcUNfqwwsSOND8OdwMbfEJvuLI/A7eVB3B9lz8O8cOlAlA8SpxgPqVmLY
cexQNhEHQARw5xcT5ktIA2ZneGmKQfFWsucHx6XokubGhYGUfHLtEQQDYWNmIiqvofi3Hik9E8Rt
mNf/0fX+//2DtSn6193d/5X9j+4B//6P3oH4oBRNVGVYEm2TYfyjd6DJDywy11JSV1STwnT41h/N
A9P9oEuarfzHtHQUpD81d+UH5Uhh0TmwqW8d519q7gI8+3N7l4aaQ3/XVqitoHTakg7Gz9oBOvcB
kUPxsRw14CGPzNYs63rQJzsdxGaajZHELUpTAflaN9e7l+jjBf5luP65GjWGGrXOvDHUrH8m5SQ0
O8LcnapvfdBtZpivp2XCGrbKimcqJJ2nQt68JhEb20fXDXWA23k/4/T+wuZSD8Vn2AfkBNIVMKYR
TDkx6taTSzSL62cohBFVtIhK/BHD/eBPuFOHrVwUm2Eli/qSgIqVQQXcMdpRLS0PM2Z70zdVFAKE
B5TqCYtQMdK5LGfxhnKIvoWmZG8sSeOIaM6iP7gSPFgdDzkqvLqlTWzNFxONiANAYPg0NYVEt0r6
oIlAXSjsOvlsdVM1RV4YNYtzcA3obs9kdABl3maDO4oHwDlESLbM1sPrus/Hx0xVql17FCmSPbJu
iLDtCg5UXHVHB65NWNchl5XupYgI0p1RTLyXLBLgBYyiwpReU1yj8SlN20KoMleHqVL4DmVG3Nqm
Kpta7GGkyRBaolkMe6aC4Am1qdMc6m85OT2AQDauhtyNmsFJv81tguyWYw2ANqjg2EAFOGZ2PF1I
hzqIQFHRfGXiF5FMSXYfaqEYEJOu6GnGS1TvgFeEM2h1GDFNe+QgmaDZsdD9TQ+wf1ygRA3f2wWh
RpeHwMaJdDd7EZzS5VDU+Y2uYmiA0BuNNbVbzUC7+3S1rJkCfNUhD4jT2RRDTiM5NzQOK6MmZXXI
hUkmlOHodbpDxOouW1Dc5InTwlCDv8xtPR5JgGlvaoJptL3eT1a6H3id6TB2EGI+ilwtMyZ6pE2Y
tYf6f7N3Jj2yImnW/iut3lMCAwxj2Q4+xjzdiLgbdGNinoyZX/89VPVQVdLXrd63cpFKZWRedw8c
7D3vOc9pg25UwqXKogR86IulepFykQ+xW2fvTc7gGiRSiRe5mtBostxr7mE40VBbxnV/bURawxiy
geV42PG9nd9Rzkw3SUOh+Crwse7QTapfPY2TztlMmviH50pWHReetQqQUuyY11EGopjDDOUd8Bu7
QrJ0WfhsE/iaftjV0riTRt26uwm1xQoQov3q4jZF8jZnDSpSn5b08nm25EFCLiKF91SB9zuY6Pif
TGCxFaygq3Iu19K4BwnQV0EsWPIgXJh+d5gzyjiC3mrkb8svMThQxAlyyJcTx4TYsJeclWkEytDF
IBZjckwHBJ4ykaA7s9jhdSWeoXHBWfIPLeXdG3wR42eLsuDyo52eRidPQINIyo1hAV9/oqi7ozj7
0FI18UgsagAhBN7Rvq7nOXkvwEhYYMq24dSc0zTe283g/zEo0WnDvErs9mBo7pg7+kj00TWrqN57
41D8coGgAwKvuioN+LauV5Xs2AnwrCeXXVmmzyWl+XxJX5nJ6oyXPF0pk87pNqRidVkd2dL4OmfD
cR38OdqZftOrP4liT3IxurUcix1lYBZ/c/iuTXsYjJ18HsY6M++iZuqKB4W+1APm8SIotRvJsKz3
WhVD9Gcap3GOgpjOCXhGKZVPydcMeULxxVpb+Aesgej88yXYb/dOJWlOxwLcadM+xUMs8teuSBQn
GvixQPjyvtNPlCNrF9AHxKYrDwJ4/jvJSfIvO0SAvn3Kgf4UoR5x8XHLdca2hH7uVNy9uV+olZ7U
2RdE0uaOIWaiIJV2IAq+dJfSH+d13L/3tEoa3oU9GIASYGzSObKTSPzb1ILvFI6ipwZvl1IrtbyV
k2tXDyoqfIoDez+fBloalNOcZ2H13quXil6ctlsvYeBBGWkGP3RkhvoC5L6aMF/XBYPvUo4G9jIk
APuQ6KqhTgKip0dfIp6w0AaJSM5lauvmDElF/emzVLyPFIkaT+NIzIHb6eBQ/iKH6R7SN2WAK8Nl
uE7UmOyHcVvz2LklkjertEwABFM0UGIjJhgMlH4O9GAP7lTcqs1xfxwk7VjPvhqgwGJQlcCHnCl+
kmKwngsQAjNQ6aXDSD7MCVEtsGb4FxUHTOjJdrwAcPIiOkYQMdEojTJmP0TF2q5txESXHySfli9k
3cAtwcP30KBDlcCH1ullRIinZAEud3rOM1qSd+s08gVDfKWJllY3Vot0C40eUr72vJLALBP9OSpq
3+FC0ibiUR811nuki0qdstFwaYlt+fbAPytafeyWGHkdgFwE6GagzmLnUvS94oWkFPZAdTvSFpXN
4M+TpC4eARFlbujSTXQwEbhj9AEeHXhEdRyfqsRpW8LMtfXsbqix0CJiIG+szhkcMCaNso8bBf+H
easFFBJp6zfXMXqM6gBWhBVw8fhuGCFA7lKvjLKLP9EVOFnF8mIUkLsOBZ9jTm+JMl00PeUn/c6E
FtDtkwQpYccwVPiXtdTqELdtXR0RRVmDulUBj5zZkgPSE/3rbs71lpj6rpK9A06tJIuwozlrfMpk
1pNXax3rh+Aq3av40Cc7ZJnZUc01NLOzy3Ts3RfZqLJdA2gyP7RzPD4zyTNdOcx0T1SuyN9Ja+mI
kUnSuddTC4BMTZImD7y5sSgQdqQtttONTPZY+szHptJsPmgJKrm/4fv6WKFGKoAecFlZJw72BXC2
ooSWU5Xcj6IDJcO5atbw5lce5KFYR8u5tH47p3+Y8ruOrgxlUeECKR+A0ws5M50dsb5Gn5BSCNeY
aRc/9yQLrKvYW9PqtqdbYPis6XP6cTCuxMGYCMlYTXFCEhaDdEdiA20PXIaDjA9fsHVPqe5dIElY
0WXYZHalIbeUVvEQOUtunHI3TWGNjzUnvxVAck1TuV2SRSgmuntlV7UHtzfaLozSUoR8h/XWVVDN
JpIg9cuUiBcNC51yGtqgVjL+Q8+VWYfY4un2iWmI9M697+TvDV7O/s4qGBAfRbn0+slIjE4fLbvW
P35BBdLeqUQESnQacGbmk0qLQwP9E/tbqie5x+4hl2DxuyK7pJQ4+H/Sava37AqlOvdrZueCQAK7
4LeKypriXijSJU+bkAY9fjeVuP0XY0/mkaMAFD2lm5oFv4Q8CnTj4Bs2OCe+hWaSpS45rjW2u+tI
J9lPTO3Wsovx+CVHsVgZvGx0tRW1t+5vaX5fIY4WMcZkI/Nw+ltqBqSGhZ0fYbwlXpnYmoy8ok23
OGmk3huesMlKxKwtIqinMnld4ag8cLpCGPVim1E2YhVkYu0kQbmDybs0wSiF865ySGPB7LKiAhQl
2avM/oaq6oAz/6ExDdiTqnuHMh/WeRmHq5LuRR5wE3S4Ud8NhPhikOTW+IdTyzJD/ksKN1gXB9s7
HqFn+K9M7lB844e8mAQc3g3cuaO7DBq0zur1nTsi/USjn5glKCYNEGs0eBKXNp/rwcaE95ZOBQW7
E0aIjLPVZEClpzHqhwK+sTk2CPvQZzJH/5rB2/fBnNYzrGO4UeLAAir9SXxOCgf4bzyVpK+UOuET
aeJwZen7Yblyajb49dIGuAeWpxpqM9ucbLC/vIIyuh1kMdQYTzY6RQZG6d4R++L5Huuihn9HYwFc
RMKjgaycsTjmpkFjdTLk+m1h1wI6UEAP3hm6qmB3ESb40+OS+M5o+Rt3WNEGWrCLjGOqY6BO7Ipa
Qjj3GTSSv9lg/m9O/1f8fP/NnF7FdfEPS35+/G9junAYuCFts0LfBnJH8m/+tuK3LHb8AmHXdaTL
z2yWwX+f0g3nLzY9gFQcbI6iv1q3/nPHb1jqL6atTJRwk3F9c3X9r5b8my/pv3xLylQ2f4wpbF6j
CQ/6nz27dWL2tuN4By8TvXmk38Av6WxvhnQojsouTBIuo/uElsSjOUMEP8+G7xqBaP3lKzakNwRV
oso/xBSYStivz2/0xk93iztCmYYDV4diSqZXnXmtE3R9Nt2Sr0zUVTH0ugwcn8Peziq18Tk6RqKh
oxEfB/9UATZuyVgh12WUFwVFPvhPmTuzePG4R84B/m6gTSNGLCo2JxX71MkY+I1XTmbPNaq/hvue
RD+IenEZ5sj2C6vlYfIh2FEhvSxZW3PnZU3FRNVkzx6zDE4jA85jWDO2meyhhiELadyhihHVQrE2
wPvQAqlrzTFIK6v/5UwsmC7NRCXhvqNmJN+1VGj73A/naYopACC1QT/0SOfMtKiGzCyRxizdlw2U
7p+/u+T+R6Mbv0hXuJK3jrQjXdv1Nz3m77IaU0PNxCLlmbWSd5eb3kTREvWU/4N79p8vl81bguUE
6x/1PZtB5R//FL+o+mEU1h2uA5tQELGQErsUzlfYZNQn3//370k6mwnw7y5Py3S5Nrkq+QORkvx/
pp9UHEGiKB0+0JoA0bd2XkAY9Mo/qe939Wll8ZlcoK5TdsG2knykkAnR4XlZSaYmc9pc1fFsk5zq
k+k904o1dMIvre2+kSYUUaU4XvzqSIsS1d75UIO1x4NhMn4skbriGc3SQnY8dFj2RFx78exjZ7Bb
G8J7quf5Yuu54sFXFkkG5CBubvyt3uOeLX4N0IdS850ae5sNBr3Y+3WNHStgVTj74YDCRK8pg7Z6
jia78cg7O3a5X73V5vyrqMFwhhTIKjOWbk4FjPDl4qVybCBEl7Z1cLN6+DJLnl0L11YO81KBrK4W
BzZsh850GlaNfENTiqGOrkvpC8Qz9zK5zZSE01+XrnS8pKPf7wEyrfMSipaBjv6kWixZFWSIQnfa
W4x0p1cB6azJ1/Ijb1c07rhFC9h1M7Tg0LGb2Tv6ZuneQ/bu/EsqU8wBrHwtSlWSPP/o4zEGZkx/
sgrY8+YmUjOkqQAwDDJ9hAvpD2o82eMhL4mQSYPl4K5LjIiCO3okxOO6IlsGit4d/BBNPdx2xD/d
a9mXYxeY4wTp241inwfykPtXWhSK7YfvDK+JDUJst2gPRGWteJ0Xp8EXQ549a68JUBblOSNq8awR
pLAkxbhUD5xqbCilgh5iUovGEogMa+o+wU4P+ZPq5u1dEcOkpbid+ktvQHjbSVponxqIy+kGGLRT
3Ba9iZPAJq1wnC0H3+A0ZrTOtArePpfOQp4Qgqt3XVNaVoWJbc/GOelpYQzjtUkbSHWSwcKraEEO
sqml8HCwWNHtgBdbv3IEpW8q1vLvhIIkwH4Grie+jats6czQJSZHYyAhpjrK67n1rSc20d618tNx
2q3aZOtJF7bIODtcGipyrIOys/yytnjwsR6t7qut1vkFKawhbjv1+2bup+8ZAfIVI5gnQtaWuC2Y
5tKNSschdles5VAGDShGtEkxahDG+aICRt6qYiG14ISxBtSpsBcuOyRrdT4ln/FrQe+2e6Ua308D
oYlmB8uyjAZF1DoxSKEOrH2iFHgGI0yqvNAEB4i6IqrpaTG7coCYuiWogdSyx6fPnToVk9IKWNpL
ClIAVt65l2v7Q08aiPWsriaLrKmrX0i2Y1yglEk/WxS3frvDxOA02bI7u7NlxEff9bTL0b0svvkt
5l4YLexhKI0zkmavlrHGz7vI6IHeJzs7ZWtD/QUjk9EFrHsw0rBJJSQ0ilp9KDEUN8ayzNbVsDbq
Z4bufgcCvPlO1rrRe8i/LuZcXcCRjltNDUYxFdUKUtPOX/Co6BuvWeefoeSmh4BdRm8NTEs6Dqok
VWFsNdymMJGKJ9/pmselWfgxvkQknsXgU+GypI13F5s5g3ART9o7FL1n0BO/NPFnhbXhFfTngo0U
vDWzvoGvjOC/jSzmjvTZg4Yo0xPc+NE6oEv5j5GqTBKu1GrxgVH3w8tdHLMNq8gkjcjjMUc5cqJv
ubqSGg1hE+Wj/9pcAqcY1XW/uZmGz2quOEobbYuXg0pdgBBwp0t1zWxYP5j0x+N/IxBIbLYozQET
WbxSYGfXTNnrVSTWTTEd+k1KN11jvLSDRa1lgW5lhK5gLbHj9uB5O4de+Ku8WFYglQ5ICbE0hHex
pGC/VpVI71a2WU0gsaPfwJ6MvX3ju/I3pcZ0hxpLUX2nNPWB442T5UUTiMbhQ8mXCBjG0lNfdVsa
VuYZXtw4E0qzS7abW39h0xcyiIIG2ellsY44pJqS+b+WDbMVZ4EwAtoYhyCekd2HRJm/CMZZ3zqi
mNwtXT5V2kSTO9sVxtuMk4yLPDLSnyxeMOpEsmiHy5QjE6ChtXTBYRMu+QopeMFBiaWPtSiY6TAG
SVEf2LujfTkUifO7or/qr7iibtipNG23fudo7bBstCQWrUJiXx8jGS0MTD53/5TG1mcUZeMTQdh5
99e+v2P8816J/pqfVRRBEvWRFTn12NRi8T3d8GFEwKY+II40umETmy2rZT53TIg6yl4zYNxUR/qx
m4bOOE41hoUswktWUw+yp+7N/kioNEHJF8vEEW7BvwYMtL+LuP0iKsO57NlOZFTluGXt/orNPn3q
ud51EC1u/gBWj/t+U1A8Pfd0HIegqjCTGimW0DBhSHxv4tHdOMcrWE3kuTUJnZISPXfm27VD/MGS
xUMwv4epP/DQWTCtBrhce9pdOUsin1rFZ2lXDQ5xjkk/Leb9N/A+0ZfKKeGFvBqrNzUO/PKtyjDl
prHH/U54WG7oeug4Rc7N4uyImVdiX+SzfF51If/0aLDvJR17tBp1PVqSmeNMOLgmS6SdiFckH9QC
kz7LjXIR0mA4vpVVJN/IlgBnZ7/lewY2Lurxiqt8mhr8NwjbaPIYM+qf0oI5wEOsE7cz37LfbK3t
TxfH6qbAbX2cGzMXkktpt/QegSgarxvlFZpn+pTo+075GaL72rMJAmrOkmRlfeBM7YAyN8Ljx8k4
Ft3Bi2hc2cO8GNego7ehQjwGjR2Qji/YMzU4Bq9dG5cFHJjC6K9IGDTN6xLbkRPMRkqr7pxUIBUw
vlRPrmGDAp3Ap2DMxy3IFVk5YtZMG/UaOTMIfKe3xqCR2rU+KhrdMM2bIl7cKvA5XnIwk+3CRv+Y
t5lYWnJNnu9gaWhYS73mKUfKS+s2JX0wc0dpe7Kr4KxOh6EaGRd2Za7X9CN1UQEpVyxsktY1qKzr
orG2Rp+q3GATnBrHqLw38Aw2S2BwjBCBXbh0EcEmz3MMORD+MVgEOIOEcU+N5ppTwuYbURzMZrcm
X0K7BVCMysm8e0onXPlFXIj3oyK6Qh3Q/twZz6YaTTAAVjLnJjWX+HCokfZVnR4wDeuGbtmZd+Gm
amGUYcG3QMP0hjZ96XwEwSLMWjDleBXbtX5BfC/FoehyM3qGPu7aWFftNZUHjiICDczvsnbYueid
4iElwC+oxKMoUT6mK8PHZmidOXuzKvJ4ihoVrzac8zXHwMEdsu5eFg1NgaUX8AzujzGdnnuUP6e7
MZI6qa6rVo/TTee1Xl/vGkPl+LWTmcH3HDm6NSlMcdCzSsu1p4emGSPxJGjfljeljmGBLPYywtPY
9Hwrj9Dq86XkeKOmtQysKHPsV+AYy0/HyrCko02P29qsFcWpwsLy1lnNEAEz9serVi6p2nV5NHE8
sTVPw4p13rPB2XreVZm5SlL6pEE54NEZeo23mFq4ifHCDGp2D0cqZm07aNQk3pJVNG2Iz8SxTm3i
FOte1eDOz5hafHGxpjYxgxZRkB2SzYfP9RVJ7lG91zG0UuZCIywIgeGu7QubwjDWIPl+0RzJYaAb
TnPJ7DKmZ9BntVcTDUA5VxVlJHXV6UfTLdP1tHRuKfYOBqp1t1hFfz8rm1dWX2VjGTs8ur2IN2KM
KWPChHOHFGFS2iHKdfE4sQH+FJlvf63MvfGbYbbpW9Ho+CGuK4I8cT2iIkvcgTNC4jx9CXMU2T0B
IG7Yrkg81LTKHyj4Smp2vtLi6Y3c2n1rLgncQsacnpReCfnkWrkME+aCYdRTrp7PY+INL7Nj979c
noIsZ1awEIQOUumhXnXTg8KonpEOkqY4Jp1dKFrtGj6wie3GnZV5rF5MP46fTS3L95XjEuoWTwgj
ZG9pF4c2MRK+Qkm8fqxeBpyIlTq1jjWmdu4ebP6cs3Az9dlGHikomc5RmDUrGyesMiVzGfENHkpZ
iUxKP85/EAP+TzT7V7Ehy/7/stnTlir8l3/7gd3/D+LZX/+zv8lnNmIXWUTbUxK9y+O++Z/ymfwL
fCTGfl8QdUGm+A/tTIi/WAI/jMm9YVNFNiHk3/MxhiP/QlELB3fkM88W2//ufxFgBJS1mVj+S55g
vtm0XAsjjYvXxjb/GdFGysBV7shBJUVtFjS9TVDVRdGxAHa8fngXs0MkcDSqzrtObMyEYHlaUCZI
5W7X3NL9RLeLLAeoMZr+Bc5BjsN+kodHst6iRQ904SAqM9u6ax9Hj7nj6PGaG1MBQtBsfDBApWT5
4jpxfBFTY/XbgWOg5jKVzjQ+sfIUEdUSVQWaxzME3Je4b5fuT2FZHvc8OstjS4VYFeOHaujWOaSm
dZG/zQ5Pi8/z0xfxMc9m5cImaaNlvrN9mxGcpYsTjSymy7x/mbxGwpwRDhCyWS1rcVfWJXVf0HxU
9mQKw80fMXM05QeOU++BkihpPrgDac0L8P+OwMlM2WIorJkNTsmuqD4R1h7VM6a/2u3CdIRIH9IJ
XhUfnKJIyfWKangnFH1UM8FLRIybse61CO1x9QjzELZyMxqxSzJOLk7ZdYpvLdUO9MDz9url3e15
elw48fbNt62QjAryl3XHgisBfh/6a8lBfeesFt04O3epOnHK2buxPrWSTP9OCDp2t6k0lMHZn47d
86boqR81dP1wgva+dt8EPi1cDOwLQNwQaJhsQ4SFqSxQeYWkuZd8i555jIbMp/V6ymJ+JT+zSeoj
TKvVMg5RbdX82lqSihhY8U348R03blvJrWRZSt7giMc02SlebMoHkZJs334eu8BdgV3AvqWw2F/f
DLhGKYU3Mzan6EwIxep+g87pordVJHP7q+2nur4nNkLfnt8e1y593uLBHCDt/Bc5mP4c03S063Pv
zVlk8wXlJpoDYxzfTBU32Fuoidku3AfUHhqc5RyHST2xaS1xIkLVieOZD4LcxX0W1579asdONLy3
+ACmK1cQMndN2mTMENmK3bwa6OFRoTeMlTsHHRmnZxa0FdggJ6sP2biuD5DumgO/VPZERoKzfucZ
eNpC3Fh0ybo5L2e2cBMHfprJ9zayrYzHMCBCqAj+lJq3+Zxr834yaEHEKoERSYemTFOexxYGyuGa
HSGV0SlOsfWDYHEEUdydc1fcYk2u17tCNLl49fAmvzNYin3rMGQFdb+UYPAwRB/4hkXv/Kg4ZixY
6cxzBPicNuavG5/SA3kxLaIAgNz12D8aPGwwi5ICELROUoDGF7fPa8d44wjXjR8L9pzpS5FQ4wgo
S8M9UT5Gl1u7NLX40aaZU9NFkDS6yIlym32Cr3TYrTNQs/5OU4bRn1AlykfHdvDJ9gvwAC69Fso7
Pib6A4cOW485epylHW+EuT8sRv1ujAnVzlluN5zMBm4dt03Ed4ZaUdS51edD3U3KIC4Gr0GdvAoz
6cF3PAMPA4XLgc/Bzt9v/CCOqEPB5mswsut8Ib3HmQ3v3BW1gcCmUAmdZBcTPsby38RK7MVUl29Y
otFaFu3nV4atx/uapWAR2mycOZQ2DiNWgWTyNohy/eYQIq/w1uG7G9LpqxZq3MdUjj6WiXpbI3d5
pNHBsc8pb5pTbhIZh0l0+ZFKWbmPCB4L5hbun7wQUCWrZ9Znr6UlZ6UgcY+aySsrja57n31iFDtO
Y+knoEDjlV1cfNfz/8R/36Wc0e3lkd6x4thQL3Vso2G5rkRRPsdZOT10VW6LS+R1P9KUdA8TTnYO
rbE2783q1y/EBqGEmb0lfpDXKYbSRECBpygP9TX1pn2JI+aZxAKIVLca4x/WNt4b20P26PNA/QnF
L3Kv+zIrLoPUHpqZcn85JLNBEZLcwBS18YhELfJr/OYw/EYRtXfsLb29nJjOOJ1rbBqIF/P3oMeX
Xkv0LG8aqzenMttn7gCkTWj9iPS+pDjwPCjlfCnQYbcg+ONQuRtWvRLLDQHQ6PeUJAx5Rd1PWJ4L
TUGJALnptZn3wMc8nyX1n7+7ZsAyZCEGHUbFm2LyMp2N/RTjkWYYoIWltayGULTUrxMPe1yHzK3t
0Rsd57HYqp96y0veIB+ON/GIj59GM+dZJp1+J24xYI2XVKHMXvrYYFTct8VsnkbPuCz4nohzNc9m
Pre3k+NP0d3SGfmJZZMVgCmfxmDSLk5ysAT8c3/abEVb4o2+ko1uRjmn6b5oK/1w2oau3Tm+JtPj
khSb3P6X1TQOV73p3HjOcIcMWjw367qGizXqYGA/FuK6pLstja57MFeBO/T6YaDqlEl4OwrYjSjf
06jzLgJm5yPm7xwPQ13fmRGlZCI3YurIR33EMDnuW9Svn2KlHDzwW3qxmaZq54FS+DY/U0Y373Br
YtHs5jE+GGaWXhfr8BOn2Z1PmK5q2+g9ssS9N+XdEw4bY5+l2nnFrYlGlja3XtHfaKulgippUmNn
1KX5E+UjYXedXDm6g0LbOskvNAn0thgUAaTns4+4slu7DtOIQQTPHLmxYEUBWzJrZCx/naJnmKou
xNf1S9hROgbSq/GTlcPRz7P6CqXogGcja8OxK5ihGqEp9GkbE6NI2t9hCJivOOSoEzdU/7qkLuuI
vcX9xTHIkL9pwhnjr1kulr+jLat9zIH8JchB7RoSlcNsGGVRDyC1tu2L7uv52VV1h8/MIBvZhMAV
UZeUy2HtVMYcSh6t1Zy89wJ/7ge7TknybUmWU5oNVYjZ02QhY/00MZaMAze58jvnkX+rBvkKizZ7
L3XC7bnGekdNWklLWxe3V3Yzpqeo961wNFN6xGY34f4yIJJXntneFGSVUNfT5uD5PYk4TD7XZbMo
wrajsewz4KpHXvyA3zgp4kPNUfPXzMAEcbfZ7tqDFXsyGLA19wcP9fFzTowtHEFne3/nOFF7xKbf
frqYZfc1y4gA8bj4PUZZWQS9KXGsyhGTCkqwD4PUo8Z3cShMapo7kTFA7R3lRYGToF4abbFQk2Y5
5XXUp7weyAKgOqEQwwqiw7WpquslcnHMVUt1hNZYI7UannWgdHPcR7lhMHiXgnHM6bif7iQJ8cO8
imHfjfZ0bUc4R5p0bhzoCvn05YM5xWZFaY+i4PhtMUaHnE3SP84+lYY77EbtYSSZ/qp015/GMa8O
81B/USljnsiswcTITHXTWFV5A7UCpUqtxRc1OvZxILh7SvIJ5wqYNW6UdnmnRzMJkbCHsIu79HGc
HMpbk81tPJXlC3uM9cJS1npNvOal2IReYs0mju91/BZuiy2s8L5rroYjKakOigXZ3yah3m3Mx0eO
CR0P0xQqY9si4uIghV9LIPqcrV58o/H+c7CbaUJezegmr7vvlL5weixTGozYsrSPmt+mfek6kIzd
MJSvbA8N4i5mcRxZSXyQUpSnZFF84Tph5S8dVrWj0xEUrKfB+U2QuXimmxfXNJMIeRxjNrwjdnOO
p+SKkjtn2lgflCNDtSR7kwdVn7NSYngj1DbMI8uBTPxUKfV0xcr5gnWg6e0nrxQa7cmzSODm7G5I
rRfDXjSTPLNA5NBQ6YozgyGcs7ZLne2rUllYgWMdGRelVtZK0ayGY9dH4qVkf0ibJvuNsFbxFseN
hPNmIJb9uHIpPggcTTcp3unQQ9v/TY2aCFeCb3WgM5PVQ99VzR9bqPJiVR25tjUa5gD/LTQSO2rC
1tDt+FAWXsJGVK4xR7ruvhCTc4uPG5OXmft73PD9o2cJ97Yng9kHXUXXOL6psUKOJzs+iKHdcrNV
epFiE6QKU3Ml2tqrPPpasyG/QXYcgqEpu8Cap81MaYwG0eoyd7FXFkUIfnW9xg/imTcsN9ICNq3Q
vKUFcYkYpM0kyBU73fqDlz+TTDAj2LFJ1FzNbuadklbZj4jjSC917mSXUaceDeGu071MjcnoMWWz
hW3LWdxg8KxEsFrNrfl16JYb1mg13i8jLxIO2mZyWpLK3nOEce9tLFLHFjfhpysmBGeahId76DXF
GQNedj3T//SBXV9159iMhUdpaK33k+OyRsoXyU0rT2sRpH6GP7HGs79euTXIB/KlKWXP3pC/G3iI
r6JC6ud47vgq1ts2OPFc88dRUEPp48vOBne513hw048N476vYea86bqr7gaH+5MldbsToFe4VfWJ
cTesQ3wHE8aMgkbUxa/IzvRu5AGzkFFaklsHguIeQoO7z9ykJryLdH+LAOzdwu2d/lgcKfeEl53P
sa7TOqgyF05tkUUawLkcz2xmnGvlSDA9yq/eMRVznAYXXrKTa/rmsWl889BWRXG1mL35W+Zxt6+y
SJ5NWC0ABNo1+nJwTIdWGU1PytbTA/RrP90tSzeRFEkydCwXzk4u00/fnMGMYvkOFsNObnqUCHZ6
GFfDpbW7R8up1tOYasz1S+Vl122q1KXv6umIp9j5qzJ2aSXu6xAkxGtCjd1Z9+PytERG9i177IAg
AIartuZSpPIv+iRr3+16t0tuZTnnjxY3RR48KQo4mYr8gTrmggts7v7UfuM/pHAEDmL2u7201NmV
5nBdSBpgK1yr1k7x9oHtFO2Tcsrod9+35Y1oNAP3NKTU1Kc8xw02jrcuV7Eh3FMRVfSMdcA32G+g
Rf92o6i8kkZH9ZkdA5a266du5dBC0tqqD76dIVRz/17Urs2WFKNwlF6sGIizNaSu5kSri1/O2k12
QEgDv0G1Oc5LZkLu36X14Meie61aLCPs/RY2wjmsbAfpOF75LybpP1B9Bk4oYzTzdnaVMFyjnmyL
aIrNZ9JTp55TEw3iAtsXXvaZ0kldO2/QmKaXxiIfHDiz61Lj11rql1URAuBymv1zT2TDB3DdptnH
WmMBOyHKe7sJn4J9pmq1nQ8mM1535Kj8VdA8yzq7m+7HynGn3diqH1Nl43uXFiYu3VUN2R0toehJ
ioO+ueuLpcBFnH906KrzMxIyX9xZpBW15FP86keLPHWz0z0hfETHlto5A1t6bLpn222xv5s6Xk4T
HeiUTpZuagSQmQEksUyRe8yruroYmDbIyLT+dF0NlZntVxS4HDCHbVMk16kwJUDyJVn4HaO8JrVd
JJzGAc0Drpg8uNs59egshmkWAN4giAZ45RRQaJznB8bTddpzjVvOuZHT2IezEgsOCY01GL8m2Dce
lwXpTNybVAKSzBjNpn2ZNfWKu6qvUL38uN55ZVp+Dr3lXroEnsDgyac0GsZQD5PxiWeAMkWMGUG5
2vMTvlnnmgOqDSmFxuC5FOatkaXZg4Vx4SgmGwOPrrybgXjRE7Wq+S3vlEHMKPOtylsDtaEvGIBA
ycLRoWb1dlHEPEu9Nnueq6yGQLDFexoGl5u2J4VJdIC7CoGWND24NawnWQNBSbuKEGeyOMIMGLmK
e7k1LAdzVLvmjeWB8ApyqyS8RDrI9i4sM/8fdWeyXDeSbdlfKatxIQwOOLrBm9y+4SUve1ITGClK
6FtH//W1kJn1QqRUVCpnzywH0aTCLwCHw/2cvdee9Bv8bB11t6oZ0yPVjsBdJZGBsT8a6AEv2EBo
5m1dqiI4az4dj3rNzOrJhjaSUNrfZDa1+WsbZLG1SayatsOqQV6M2semP/QAQMF28a0nYUyb2E8G
/6mBGQOeoqtsX9saWRe23qrk3B5sU2rw1llxGJd7eBi09eOu5yDTeGSIH0Ooi3RDcBDb38IGHQrm
efd7Hzex92VwlY8LTG9YnNYFCvT6gk6ac+bkIOP7xOttGr1jHKm9LNzY3YRt4bsnn3Otf235JjaC
lFNDv8e5UMQb5AuMGgWZ9UanZ6pQMcS0SOjUofo38yzulsLhZIupL5aBtyLTwBeo/R3+PQwU3bwO
gfimu1igqFkzdrOxQeeIddB2Db7fsIk2GASn9qbqnW7akPKe+Vudt8k6dVAypmOdJKPckTdvhjvq
Q5lzTAsp2i3dTiqSCxp/wr/RSPnEcKXpmrtyudBgS6Vw7CBdq6w5j1oDQcYkYWHcxlCetE0SApnd
NQr/yRkSk0fqA/sXc2GPyih2Ho0RDCA6yQ2LmmOUfk8t3WbZzREYs92KJTQ1h1Pi2ZsGxp2I2BiW
/0c5o1vpA00NUIdEOPRTzu5YvnihmLPGoMstx9ALppXrq+ICL/kwQffuRndjG5ytllovdBuKe2af
1ZD1F35rU2L2kZiEFa8np5N0R3bC1u61mg1SY6O3VxPWE3gQS+yJ7DuyzH6NVBOsEVn695QxsoWh
186+pXq4R1stjjZCvr3f+jBUDE7xSWdpayIsv9oNSivAek9B4bVIXYzqRP3VubPgCFx1KdsLJAwO
YqeUoxsagPyt8of7ASAnY7lP9ZjhqpnQqpUKsE1DsICdzHmoXbFm1wU2n/7zAh0LTorEiJdhQ0UL
evRjDWQeog9qvbhC6NM3GvACOc2M8wB5/qC0ndPVHIUlW7C88RYJTUKF+BbLBH7C0pr6jZ8hzBco
EtYUxsUZMYC/BNOP9i/qytDfW6ojSSYy9ISiCgv4KKW3dnPyqpUZuhuLLvWKGHExeksn7EyCOesp
3oUpKPhOBbvYLLI1WtpxQ8PzRrnWS2SnJENkLPHXgeuT/qwHyd7updrj7zTumsQuv4+uHV4qDmX4
64gNPaeTy7erIo3WRXB3Em1bPUtdNKhnjXTPHp8+XclwX3qpc26ycnOV8U4dg6gavtOYJOPAUrzY
dpQAIqFX/goUihCFIX1IuyZ47ErNhjlTOl9NP3Ze9SyiZMmNfXIU+45OhdEtxItoIQbRXQpcOuua
FhG4JaxamdlRauo6JIFagFayAO6ul1AtCm+Mt42oUE/UVc/OyfCCG621y52yo28yyVHHVuOVSUER
zJFzL/KwXIlEY6muIp1CaNcBEPC/y66P9yLM3FfiumPUNMW5MrK3sYRjb6IdAKdgPWLbQi3jSAQl
Pbt1ran8Y+fU5dnJhhe29NoyTztKHrx4C/TIwZm2vAv7gHLsynHaa/Zgrxkv7QKUIF+fIT4jKWgW
bFIAv09h/jQVSZ2vUymQ30UlPrsm6qFyxUN6MxXjtWgnfBhDq68nrS/3WRtoK8hfA25FXazGFAcn
lpLbGC/mwq+8ul75vLLbBKXOS5foN1Njgm0Z78ck2dk5Wk3ZFE8awTbHOLN3Ec36XYXGI4zN/jnH
p3yK2vHgD920tk3po74p5dbHn3fshro4ZUjkDsKi3NOzr91Xhsa5pwyJvIkssfWmPLiMYOUDMxTf
Kq9hO4fMeC4BuyBsKrvdO2b9Fc8PVR6KXAd0AbNEpthBe6qWBhqejV6x34qlt+XYKFcqCcZVh8Ny
aSj7iTW0e27L/oC+zN9HNPyXZhvb3RoZgUN3IFY7rC2HMTXQhoVlSnUR8Q5FWAFOrDE688ol914i
w2ysjBOUzA+c3PJwJXhf+m1KU/ho+r59adpMW1rPw45EU9JxuvQRHh3f1NoX92RYA5zRxmxFeyk/
OGHGLiUD81hZ+X0d2E9BzcxMomZYpQQBAVgSjySZySUPaz6xERy+iNKRalikXFr9uv0oUvG1sMk1
Jp2VI5q0sy17gWzdRbl1IUndePP8QVuIGcpV9ghU0TPdl5B1d0NLu2spqOPh81HGwYaoRY2lCh4h
mrD3G1q1iRwoYFMSV6g56Jx39A/XtTYOq6AjHKiMabZxcIyta1OpfttE80JuBuX8IRiDNw6i7DUM
OBRDwtrIOlgyj4ugPPTUfheIBC9aUqYfRF3CuQkoXMf+wEvpVvnOEdGcLO1ow1oPLLTKQbvlNBNx
LG4auaJBOPbrvI8u2sxuDxQHWcPDliydVF2PBG4feYb5NzQMPgWGnEMKVr17Em/URR+nyV1YsNkg
omfIubQYeehcHP4OfchZFYBA7o1Rj1Yk1bgUTWgdIXXCfj7pJokUo9B6eapLpuzekdaXgRoyiRxl
IZcUOlWzxh2MRSjEYOTWrXE7681XcDlfQwNH7arV0Let/a6PzBXQHx2dUS5J0ugdWK5DXDePPpXU
YzHysYzcEDmicHO4H3jSkrmUhnkORIkZRtoLBQw20Vqy5cgjTgZkxfvJj8eNOeVM2ip6wwQcrChK
XYvcu25mutG8U7TBvCQTWp8pWAmJU6FPcIcDIMBPVONUYA9SGSu9dL9GcaOBVNBtfw0EqcKtxPm+
XFQyjc2lUSLoQ6ZMQdi2wqVFJ41dbWZcYbnoKQBJtekiosPAheA/w7ZKl7ku+804wRRYxEiANyVK
3k2op/qOYA46eZ5Iv7VTfkAylFJ518djpIR2xXptb8eRTzObVVyqrq/fQRZDTjj23ekHgcEvTBLv
7QuWbQGjgHxhg6TQpZAO+IsfTRJYk3vNzEcEQ0a344S2SWYEC5tz559OKFil/w7c2BWuqaMKEDN7
2Ubu5XwAXvsoyDBnZ/ESYj15VWQrG8NxBEygrz6/ohn8/bcCweUybGE6QiLQ0i0H8Mf7K/LResVl
lkcYjkFZrIvOaRC8ZZ7/3BXsHVceNxUtsuWFdyLAabn9fPiZBv1xfMPzTDS8jgWO1P5oO6lczydV
JwJLrMmUAJyCY5kVIVyQIYSIjas5XvmEfiLuTnqbirM+lVQaZGX5KxrqWghAq9S9k2haAlP+8eP+
SFlz93sa+L9Hpt3+z2GGi09lN4uiUf1L/k5yM/+JfxnWvL9MB7sauhrsPShleOD/Mqx5EGdQTHoz
s9aQ+HL+Ft0I5y/4sCg8HKnbum7NgPf/J7oxEN3oKG48/pBjoYfx/kh0Y8oZO/v3lGeWWZBvhDQs
4ORQBM2PU85tAp1OJ8KMeho41pu1Sl6pJxF3IFMBFlbOpbeV4yMQutJGnem58CzltmcIy1G0sipI
satCBDH9AG6CfqKny4mBtNzA33TYkaAd0JNoL1DjJt5Bb1TqUovvVHPvDJ6NxXWqg8eoFYPaUcpo
/JPXB+mL3k/s8fMupO+EhdV9MeckiUXotWdK2vLFIbhpnRAW+xSha6F+RdO/SsLkWaJ0yFeWn73S
6EduPyDqR3YbX+JIiZ78AdmeIxodTINnPmq5BWBapflaAlg513wIl45gkyj1Ya5BjDWM3joOz1gU
/Igyn8emY7Q1bclTY3nXsfQsWuoZd8ZQVld1hs9mlVZFcN0OgXvMPALXJpsoRycvOnwiMXuyuFXI
NzlsXCLqVt3SrQb7Ta/UM/Igvu06SEifxNezCtiD0DTmWF7IKQcLGaPPl201bDmaZx2fLV8cdPqd
3aK0C/dKOX70ChGb7YKT3lllHu7zcAjuvKAsaUlUbrAz7d4FRxW591Gnz9+wTMVry/W/125Jcy1J
lmM79QsebXtQwpbLfgTxatKN3WuotLeYspJ72+w3Wl8gS4GeiDcpwMkAZmcFgtbaFFiHjyB8OJvO
LZSJ3c590lTiKvTFKSqS+8i0EsT4LpQ5mJHBwzTW/pHNEUL5wu+ytxr4+0rDO7kTZjZECw2Gxolz
74DY2SZy04kd6KH8NsSopK+B0+2Gg3J4WkiTsFMVpRfuKdBoCz4l2q1H533pqZlxgGBjXebsHzz6
6QgZsavjMyfXKuWUFLsduwEM5HT+PMZTl6TrTRiXaW4PyZw+WYq9MiGHuZ15yutJW9mJN154lX1p
Vbl51GF68KkeNaggtbFtUiM4Aact73JA/Jc+1fY3EgmpwIyqzfZpE3XbwRzBdciwerDzlENETptr
Zv9+VSqrVmoy422eFxaHXz2+rGzBBNQMLFlDdI5MmgUKvfQy1KbqkM/UujrLLqYkI5AOsPECL1Os
44lDMAqqBvJDYpQ8hAxxqWvw0YitsV3b9ZjzToXqTlquoPPRo7KJgwogw3hvUABc8K20UeAXIbA9
Nz+0AHeOxIeWq9wQX3qqjPsmM4MbPyYYAGYpXvKihNLap+Vw5eZDuDYx9Kx0rbOWqadvp0nPriAT
k+QFxfjkE3t3pciqvcwBW4F1s9Rxgr9Lgznz5FsRSBNyn+r3CmDCscJcvhGOehK1CNb05N3F6Iz5
bKZvlnxOHwLDtYdjEHhpsOy9uHE3VNXFIdA1XGQeEp/9GMg7ZO1g27wQ6w7q3OGpmejbTNG4zsaK
Rx5GfvrFhfS59GP+WFPnNXNnoBM7Bbxbg6B+os+0F0hQuBj6VV4bkHCDHFuVVtfx3qfot7L9IH3s
bYgQVS9Qf81NaIFS51DAldCd+o2svdcIWN65GhEwI0SKlqpkE7pQeaEehiyexq0TcoDbEErrJTpn
i2yn9XkQUClPtL59VSIJuy26zmBAKx0MR6fPfbEKvJzuVk/ftQossWu6oXhJ5AgTlb7HsoqlffK7
LtVX8T86+WFUiRvIMagsS+5hnaw5zYsLCESsPoappFoEGQ/yelCAyBcCyvbC7AV8hw67P+WMYfZI
Fnq5QzW/R6F/pU0IJ6jXxTtq3RCukEUn0fiAS+RQwSyyGeNCjzoyBZxXOYuxZbgpHbkBo29wLhh3
ehpeBhQDQX+lt40JPheM7RzKttLRFvJvt0rom6z3+XvkjVQgXWf8KqNbHdEN9cDnahJgRPSNqLtt
0Rkn16g38ARxPWZrkwNmEbvHMlYAdtIjcQNHjoFbVJYLf6q3cLL2Y1yijc4vXapPTh0vy47eZWBu
oK5cIUziMNUuPS9k+UDuNO/UBN2imeBTUtJR1PWtaiFMyr+J5t/Qh2FxQPPIhwid+kVP+0ST45ly
12LA2HjHAgewUSPddsFXDHIJkbvAfPJkwI7U2uO1mfUmlFZC8owsvK4gPOHVzq8qE/ZSEN8mWbKp
kYjWWgyuMNONnaWn8jJNrfCN1vA0HaKkF9ei5mMbaola5a5v38NXqr11QjPbcZwQT2zPIuiYgjON
PaKnYTHd1D24bMtLtXWTlPRaA7p9HMe/G8DAth1BFMspFxe5DL6WNkuKjVaBah/GE2rU7Z4c+lcO
qc0JNDHl97Y29wkwxiv4z/mqokZBTaU4DLT/lkNIBQ9LNq6bWB5YFkPECzAuKSn2Kx03BsDxXVB6
VwUKjGXbQP1JNLfAwxyU68J3qjWudd7kpnvzp+IkIKI5btK+TpTS6sK7ygjd3vm9V/MyFbf0DHDC
0EJm8/LSxHawAA1CxTK1EwBa5pI1lCivatPH2qUY9OmUooNdxml/DX/8ALQZ+SeRp/t0CB7jjvrZ
0NFGGCGq+epaD8yLqjdYJLt057YmzOVaJyc2K6CojV2/a6oZaZmPzktPnsVhZr1uEUUq/PreEG3M
2dbTN614DsFnlDaLuDIJNl4T58JWCDgPVozSQOhM1AeltuQJwpv23DvTiS8JrOuWiuGCBFP5DazJ
wSYhY99UZPSyBva0e9ASOLb84ncGRUm9FWsLcQOtd6Dg2z50n5FfWUsyNm6RrxpQaVj9bFMncX7s
sEsXtQoWParEM0ilYnbmbmKTDxN0zEefUCUkwelVApaopLr8pZkUa6AJBak2L7p+igkzq/ddrz0L
OjauXgEsdtUG2Wy6jJV5bU2ZcZnF5kXWUnLIDKFtiVRhpTC076qklBBM/c2kJzetBdF0rrAkojw2
qb3R2mI1wLn9Hut8MrSJypJvNlgtomkbd16xSzrqFSHbVIQ7HFlJY4KKV+njvYK5vEjoDi7LEfA9
bexnV2TfLQBvmyqL3d1YlkfbQcDdZ9WjDRpmGSC8AaUAI5mIzXoDhMWMVp3E5bFxw7o8lf6QHqZ0
ECgp+jvDYAtlZ/LFd4myxS4/7ROMEisHPK7WiZtQEbQZWyYOkkqMF3XoqLNynHqTNKFYsyPGqu9r
9jZxk+ItMLC2LYWOfVLodIQg2vrBi0Wy7qIDIktnJsgUjQqNVt8wNNcFdwy0rqwo9w76gwHFYEEi
jEkYjDEBT+74+7avJm0nEo/euxbIZIfCU1s1beGQAcMz1em2dwB5UrsaEURnBE6MYWVj3c4L8xqR
Y/pFagEDGpN75cdJfUIwQemDttJlYA/TuSnTydxl5NH25LbY+UnhQfyiD+gaF+x59zRUWr5GQ7fH
18NEI4OGaqLmXmhAK7AnY+M/OVpiwv8tqw0bb+cwOPFTnDUdDTgxia3qpDgqEcgnNVZseNLUphNj
VZshytQageJ5CqnK4kh8HfpW7FDhD/k5aBq9pIZZu92DGFwy4cvGp3akaXZ/mOpaDVu9i4vLemzH
YyuEhq1WDKPeBUsFCldt46GYxNtAjNhO81Cfc/AW+BOzwr3xZZT1O48SZAZ7YKjvcePwwoDxEy+d
VxGcZPpTt6SsZl2UFLh7zLVdgwnKCYL6jURH2170icbDp4cSpmtYBLF50Fsyq09FUeT5kbW6RlVi
BBH02wj7L60bDPCL0ZXNDChq8HGS2qD7zba2ZaxvDLytFiYgu/Ie8wGL6w3qaR5JONSDdjOoGDSC
JF4KUi5atqjlZbftaj0ECp7c1Eal8ZSAxZK70nZpZ9eW71gE2Obqy0APUtEqzqJ6lXTwlqj2TZNx
7iRGi0WGMjpvOUxxPltUExKw9YTSoeSFDfBx+YllvUrdz+4odNfd3rZZaW6rLsOpyEGTz7RT2Qkt
8hEoEZ3YMak6PrN195K3RQ52ByZ1RK/Ry8qDGcLM2k81bC4EHTPVd+yi4ZB0SQlv3Ge7bdZkCpOe
ixQMaDjkyqAJVnWO5IoI7ujbiHJ2bzYieU3pWq3Cyehmgby1d8fcPtPFwKvWTtGG56MtYweSnN/B
DkPLCfXRHbTwPBhdehfRP0YJtWRa7l1Lm1ZJONmLWFP6KnG0+zzVrmbClpEIe++byqE74CDIVsUV
nw2iE3JOs1lYP8WpW4J7rqo1vEWWKa/dOEpUN20UNZgDCu8SfTv01sJ98dWcLGV3DxQRSeOl+UBR
tiD8z6/CW1+3b9OM31mX2f1ESxAYeLOkoHzwsgBIWNuf4cus4J4IIKHaUYCA5+ead6jdlrGE8ClU
+tDbZbkZoyFZT14lljrS2LEwn2tIi5wSCLcmpWChlcXWSJpvlDHXQzE+9L132Y/xIwpuKRcV0HDq
B/EDj/q5qcJziJBppWnVS0piXZPsSUT4GuvFLrPHixkNv+ti9WzHPIDBWwJDXlEJg4TVo08sq31c
YZ8BB/tg5PpNRbp62Imr1qtJAMvyg+/138BB2osy8IpLQ0OUixABUVl2JlrzBpb2SVQGxdROq5dT
2Z0GXx19xzg3A03XQm++ewaFkSo5YNEYL0wTZFfRsZkvBmg3BhtjFG9TkT6NnvuF03m/MxN/b1fm
uHQQtua8hrZeYgF5BCK+y6rvMfYh2/bPqcunzDTXcFM2LL6UlXX7S0rHO2zTAc0kmtFJEfBO/NbE
cSNI3de5rYzwYe8a5vPo4aulKv48hoQV+320Hyf/OXXjr+hJjKPQczQ/2R7DI8yyrFnRYJjWRpE9
DIGhr0lS2ba686L5xJph+yQVlWRqlJ79zNgo8AX33LDm0iklWmNiRF4ayXSMcppqUDWXfd7KfTsn
ZVFrXrY2edaF4icbs6ta5c/k4RWzSapArZG+1ZG2KZpQBxGruUtDxMch1UmA1rAFihj2GURg+nTo
1XXzpnfi+zyxrlXcbSvLqq8jiA9Lx+Uu0zgg62BvsLt1yTmY+OdJSUCK26S3pUZLCjph6eRbsAG3
Olt3FF+XcTI8DKTu3qdttp7bQkgTLk0vuTf1blU27iHs9D0wx200keAOFLiuK+CbWPkHJ13Dp8i3
utEfu8bf1f54cOlohCq5B6S4tN10LWSwz7381nBLRckmPQj486KT0YWni0NTii2Nk72ptHufwMIl
GKhvyIXkGuyLudVlc/DHfB0Y3o05+gp1KS843/kKiLlcU821Frz45BDUZ3fS3KvOrq6oo+wp2TzF
KnojY2CB6KlcuSAhEd7J9kLvoUHzFX+uw9E8eqWR73TDWdUhK0bc5WIVh2O/imvNO2MGJ0EnJkC7
1JW95hwFjU2YSMsNCX9vgNvpN9k1Pk/C/ozyGNV8fukoEsmnp1cwJG7R2CJj0haxrU5u5N9ZibWZ
es+7AWhP3UJLwM6BRh5ERZ3D22adSd+qkYeplEh1Azz0yVomjbajwKMDd8erIq3bZmLeynLJty1A
UlodUQFLGgvUkyh7XPtmi+1j7pJRocSIQ23G17CTdjsrz/JtBcHf6MlzaArrdZLhk9K8g5OUa+pN
vCgIaZc0ri9NWjK17u2rgOUqUQ10EefgzCbjzGNTU+5jd3bbpDQ1dO2k1Zd1UV1gYksW/ciZbkYJ
SBxSiectce695SgxaQEtYPe47CZIXvRxVNeYuTw6hKowmbFqq/hkF5wZHUueWa8XmLZXvRWvnIZ9
PN467QTv8sb3vU2a2+uxuUlLZ19X7r1uEPkwZTcGN1x69b41OK3l7NEFW1IjQVRDt1+fdGqFc5wI
UUX0/LpZG+Eyo/qkenHDaR2MwV3dcxSP0tjeiEDD+qOBEVB6tesK41ueaTuyh77D4VhC/olQvhE8
Y9A/ZoAZ5TR0d9HsDBH8dNj/hNbbNyHEwAVKorXKMfnDlCBR0KneuiqHptGTABae0t7fNGJY2en0
WJfps/AQ4/tzO6y0KczkBdyI/uwGKGWt5jjm1alnz+EgsKdL+EACCOJXET3GWXLVCWDVrTrmlbyM
Ys05IVDJFwiXWMESYNOOH6zt0Xoea3mFCOsS5S8tc8PDdaynzbJuxJ6NxAMcXWQObMXb4pl62n6Y
+8DtHEnmBwBZ/f4CvjL2cptSLxBrOAytcY+nCgdkAM6C/wwxDMMpnlpnAZzj1tUzBPQoF8EEbhQ6
Str0eBMS0zo0Vi42AjkKBKIMmyg9bKsji3poWxdNBBknbESeJW6SZVWi1U8lJW44qwTidGV9KDPJ
bQlJtqG899ryCNDk9c62t9WO/eBzguppKUIkmiSLwZzOYUQq7xrb0n3ut17/RKgJrqVDJEdAI8CY
AOHANMqiwrchCDsVD3PnZgEqwtsMLWcKfMAtiWXQlk5U48VvZw7FZnIzo1xh06unTa8huVKhO5qb
CFYC+Q0xnAKa+rG8nzIcxjwPkPNr2dviDiBkmJEfkiLii3zL+T4Jp+PTyQpLGBMz461w/L7bJGjb
v5N76twUU9ffVLqbwGH1QAohD7U0Z0FqBmtEkMqWCmepTShlg7p87pGzIhqGWU4mHBURvnRZn2Al
LekteJ1xz87ZwzwUuSpcGthMnganHDk4Br6WbpysDTnVw5RGMijd6N4YZoiA8tVsMjR7TB8EHk3+
LqkqHqNHkA0zopTI+7Z5ODkk83mFLeYMTXNYt4lqKejn+KaGsci+GLFsrntc+ldiSIJwmeNOFv9B
S+7f67f9j0uClJ923U4vby/Bi/r6Ur8Lg5z/0D8bb5b+l6SvRnNNB8NIO/e/re7S/AuLO30wKchZ
8cwf3e5QJPn/EhEJswT5pin/ToNEOP2XrUPpQ7vi2qQm0LD7A7f73FX7u+vm0mSmJTj/BCj0cO8/
hscT1dC6IgyBzIbpsJ/cubETNPlv2tnve3uu4L/PxSCUdW1WuX/2/n6gGKKu1+mqgZ/rrOoYgpPq
2u6xtYY1vloKGFKN/5yQ/3ajnqFgCMyUTUNYFu5VLvuHAQdkPD5xldWyobF3hSDO33pOr/2hHEAa
wqCrCqDC4unqc9zyj6PEMIM4UCAUrkDYrmgPGFhxTPkbXOIHLQAtUeEAozAtlx6tpf+jV//DtcRI
QFJRA1lKskEuqQZwpAg2ZCFesJzcDXH8tR3S+jeXNt+gH+eFnBmlBjMXOgMuWvmhGztOQdD0GPvp
uiIhEa2N5Yyy1NrSZu22zm7vc8XBewkHM8Qg9EQykqkbSCzml+HHW+mMlAdcu4IcNhtg/cJZMRwH
yyBpfjPS/MvfXxmmRIsmMTsj09adD1fmj3WB3Y0uSm6FwwHbUIIqpk3/g1EwidHGtullC/FBwNEl
PQCDf+zTq5BjW4w9W2MyzlyEz2/cT6+WASqMd5jUWOxKxseZjnQORGfoNXC322BJmlqyRe9qLV0/
MjeYRo3vqmmy3eeD/uJpWZ5rgCS1EAbAJX3/tEDOADfA2orKTuZrm9iOTS2ltqFv6P1mIn58XJ7u
8oKB47DQTBE9gzzhx4mBmAEcPw0GcIlBvGW/ys6o5/T6+QV9uItMPlYo5jp6BiC8NNbfj1JbCc6h
OYYzGf0by2oQQQZQsvpoPeT63ku84DeP7cP7NQ8oea0d6dgka5je/IN+eKktss9KilXpUqeiN7e1
eWqec0hxOO2pTqW/eWC/Gs6wLZvZyMtlf3ydK9VLQBnk4hm2bam17uaweDqq9Mcu7TSxbOUsJv78
nn54clyiYVNkJK8YCYnpyA9rsJnbsXITzDlOb2v7Unq3SWWpP74wgxuIboSbaKEf+fDgqKNXylKQ
0GDzzqY1fMrwEaAlUMJeD71Z/+a5/eqi5uUJURRaMD7Q75+bdOdFP4PlwksfbVqnTNepF2j/wVUB
M7EdnS4PU5/txI+zIzfTaCwFIuUhKWgG5kASitoYgVHQK9KbRKz/+FHxHWMq8rywNn28KkdqyI5t
pv80i9tYOpN1Ksgq/9NReERsMvjfvBv4GDztjUXaWSPnmKqMkIl3pBAkrSo2n4/yYW1i2jHX2HCg
aRIghp0PT6ixPRXhkEuXbk1/wOAv1yqYcI2apv+bC/rVUJbD8stWTTDXPw5lYMieegdWw5TiJGgx
EykBUoUcoBih1n8zlM7//D79LzKLzwXHC/Vf//tXQ3HnHHd+m+hyzfPyh/WineAtgJRACmAHd9h+
hmMXkfVaEmf7x3MB44Iw9blGytz7h07rh5GQmTcRlZM5Li9Ae0X+njaT8Z3/4IJY20kQY6c7X9b7
CwrNAkChSrMlUZLqNGn6JC4x3frBpZ575eHzu/fzW8s+d/7Y87kHe259WIr6GGZR7SQIdVJIb7xd
qBaLwN3/8SguIgdYSSy0gs30+0vKNL23Rl5RIBPQX2M1PcsxdX4zvX9xKS6AWItdNDNdWh8WvKgT
MQImBtHaPEWeSYkhaKr+jxS1zDCTbe0Po3x4OkYZ4MZHGLyM/D7ccejFo0bvFgZw79x+ftd+ntmS
TYQB41zOyXVyZoX/MN8sBFVj1ZkUY3oDZgKfwmRF4kr8mLqt9psn9IuxEBdiRUKQxaHL/PCEYNok
Ri8JliX8l+q54+QXTR9EL5wl5G/Whp+fkwSpyrfJYIvCWB/uYO8bWjEWDFWwrq4tSgOok4X6zSjz
xP1hM8tzImbAZN02DYuT3E8gdQAziKFwn8OnDroTnfDiiShSF/8GlawSYz9pY7+ZgT+PySHE5sSI
CgItlvnhgfUcroD5BOmyFPgofZj8K43OGWxYSuHSpOXx+QSZVasfLhKPniuE7Xgu1hvjw4AIPcGv
k0W7DFrMqOirQGZtba9EANB4o/ugYe1NtmixURoRP0rwDrIZ/dlQpXpqhNvZ6KcIwVqWZLqgDfHC
9kq2HgYaQfkMekIZKW3TSs0+TsBmv3z+63+echanDQ8m4zwThP7hx9exCgJh8jmCYlnS8pk6VS5D
TOOvGrG//9JG/3/Pvb8azeaMLZz5bMMte/8yqRq1G8YMRoudZtwAIzDua1k1eFldkJV/PPsslPCk
XCAPcXV2s+9HM/wojjBDpjz1uVUryaZbI8ZC40dTe+wWXVnU15/fzvk/+X7CMySDWSwWDnPefD+k
HoCypeUJ6hxXftTa34B2UuKE6BFVRNBI2d9+PuAvZjty/xk9yIZlxgG+H7DVpVJaNVcPeyw5JOI+
oo05IW8h9Qa+/G/m+i+eHzeTSpFDnicq7Q+feTPtcK7UKEoDzipIThtV3mm0q/exjMyrz6/sV2PN
n0N011RLOOO/vzK3tOp+BEiOglgN6xBU9pE0GpQxmZrWnw/1i6eGjnw+CRuuxWb9w7pL5TiwMZzm
8PtB8VT0mO8NV+nrQrqCbkseg9kag998w35+ci5VNZvCCS/g/O69v74CPDvZFVDxqVKrEyZVcG96
L/bg42hOCSk3f3qRLiQ0Nu3zwVhiFXk/nmZgZg9dtmhtP/RbUqwAG7SwHC6wIemHGLP1GYy5tfp8
1J+fItkdOh0pRGn8hfXhHQQAIgunZdS6n9LtVPEhI6k7Q2OJAuvzoVwu4P27x/plArhiiwNl/OMN
NWPPSbsc3DkJA22HokFmOLrrmQScT/lDigXtFrA1mtkIVF3xm8Xm5zlEuYH5qnOxc5Xow4WmEd/C
qEyQxdd1cypSYAxYt4h+BTyFpt5K4zvfyqzf7fF/+o5jidBtYljwRnDEdD881aSrxjEHdbLEoO3t
BzdILzwzdH9za381CmuoNDnvGbrzcVmbugnzWhVxPs8sWFVJXS+9AIDa5w/wp7lC4YsXYb6DUMv4
lr6foU0z1J2w2DuKegyx7hPxLsaGxxX2038yFDUVzoo22OKPHyJoZHg5LLIjjKy3d4aNO1KSXr/W
Y23Yfn5Vv7h3bLAsvkJSsrxY87//YQOJtdYlH3LIlkNJhybTWW1WZBcWf1hTppTH3TMoEjH9qXl9
3Ib0hoKoncOizlVfohL4v+ydyXLkSHZFf0XWe5QBcIwLbYCYSAbnmRsYyWRiHtwBOIav14lSqdWZ
Xeq00lKmdVUyAgjA/fl7956LauHNC4xx2fzr6/mnB/33z0F3BOPGEVRZP15Pasyqd1O3Bvxm5x0j
p0QbxBOFAJhIsDibWwQfO7LkfxUC9Kf3kXWPHFsirJiQ/fi5pSjcwmuWGj1VKM8BNxXvGNVx5P/r
y/vzjwlO9F82Ah7EHz8mxdaufIgVMQeQ0aXNm+OnNmiH/eKx+L3188NyxX0UpsXL5AcMS/7pekiV
RCHF70UUfRosWy9LH9CZtVHtVmctyahErG+rZkJXIEFT+WFj/+Il+LNL/Ydv4P+0doQVo80RhHA8
jYaHv2b0mufRWd27v35H//FjftrooFTOS8/LFWsxz5d1GDyKutW/aEn9+bWclg/fo69n//RU2lpj
SE9OtdaSlgrJbNrFBtHL5i9+tj97+mk+eJCxePzpq/z4eDQq1+WILx8OGbP9CaDtXe9AmYwFFR+m
Gl8mRysjnel/cQ8tRg+WT7VHx/nHj11Gtw3Nlo91iLZEDLwW63OVjuIX5eufrcACgxtHa4YraFh+
/BhPk2qdSuo7jBuEobeLs1t8EkojZ4Jn9ZeviZf5BNM+ddBZvX4qXRFOgjxwuSajQ1K/trAeoT8q
TOV/9d7xORSRHOIR5bBP/nhRrugsBH4sWASFlEWEBDbdu7PKf1HP/fO94+TuAcFnTbRNJm4/fozf
zk5nOykQgH4Z4Xz0oAIyP4wI/Kp/cUWnh/nHpYOSyubpY4JIF9H56c5VeM1IfdCorNDw7IrWkPsO
ush15lkIuJu6/0V/yjp99x8+0Of07nieRQV3avH9tPYWbucuhDvNcYFFqrjusEy07xXHf4QmIlTD
beZ25nPjwzvYlh2A2Ce/WEb/jJrB6O7/9c/5T/fZD4CwBgw0aZUwDPnpPqvGxsveorgrfWlAEzBr
xGdGe5sJ/1cVJY/JTxce8LrhGmKNJjCRltZPH5bIpsFykPsEZDYGK+XSGDq89lFo9mSnQmGoNiUg
7NGLVsdwkgnST7CuMByzYNg7bB1FXNGGfZDgzPL3YulVs8kJV4c7trbuVcVJ685lsuiel7MJiUF1
kzWTwOCLF1x4g3cxyxqsiVTCm2NbzTJ9xLzi/z4dAW1B/3Ol3MPvMiCKRm01t7YIsNc3Jj9NONvj
dHWKrlJ3CYnLQxEPsLiTp9qswgNIKgdMHji5PPlwQhJx6y27VDDh1lx9MAHgKCF+F1Fu+Z34SGzS
LgiV9SgybpesNGBltKlhAUW2AlXTgQsVaL6LtkRDuh0HywODN1WoNy+JcUwMmA9en41Q1RbDP9Ya
ERFpLaE6WRcL123WNCZKbixQiRvJfO67QZXERSOW+VMEaU2mHYajyUV2NmtC4NN+mvNNY6518Sxm
kTkymvMl8e58jcIYap5q3JuW5EV/R16W6M+Q2nsggJYWsJIHbxv9PHnhAgZjG4I8AMDtIRJeKwA3
E07J7pggZ1muJ2wExqOR1jaKVz0o/RAg5XU3FqySc51mjQsOZV2bL2kny1fRjoZ9FONUNzFietRy
2Heq9dJzykKd2Qo/1FmatlCx8oJG8EuYSPCWLINegOgvSb85FFUBoRyA4UxoP06TXghCqXPwmKfY
rWfDyRI7SlmU20g7jlo+m0Uw00cflWTFG29bmWwS0B/JPTmsgQcdhSydXV/as/1awycvtgLGrfc+
KxgJhDBhQCWrZhlsmRIV3wc1qGo1m3cpRiN4K4bqvWuyryQs6BXVICa9Jvyu7ND+Um3Vg8DwIfAd
xGhmFQUhAv3tCUHg7NLWNK6JWWfvwJqUzw9ihFYSV73jgnZbtKu+yPs2X9EK9+jOwP+hQbc7EI5Q
6ghSVmWDvmzxsKvSzjPRxBmaNF1f5cAHzWTyiXmqKV4iS5X5i0383kl63bpk+Lk4a8FgBAPojixt
U2g2JIdt/bX0xQZwu/i0dF0jiAtXg7QexmOohFEtgQpx2+KauFDr0wTVnW9a7Flij7tgfgiJr1Zn
LilvZHPbPtzjzOnBc5Qo+jAyVJ10d01n2l9pIYZiE0Cn1PuVg7gb9dY6IzKcyuHVJ+QIRTO0tgYi
qAddBSGIh1AwNZZ2q045493kZHrTIlmfzv3O5cylMjxl50GymMvOwdf4ObUcU7C42fDkGssb3vy1
cAcMw2ypeM/wPkai9KiCaADLe2yS5nLpl6k9xJKEmoze6zqE+EW0JHu8a82k3zWoUgnRqoPM3GgD
S8Fl1iUBWMJkCPpzQnlSJ4aEKB7WkvSqZyJ7cF/7RVEsUZ03zNeLwXIeWfiz5w6Y0R1rt11um97z
ikeDpHuWm0Ca62Fizfyu0PS+urpW8wVNg+I11H1eg6+csMMnSCbnDTU41D6TaMYvoiSsx0wzqAYI
7xA556Y2kFCa6Phgcc603ptudW7eQqix+meAxeadqQzys1eL5hG4fWe9YB1qrvXqjtUZqda4nIhq
L9eYXpC87wZdVnFbG8F3vSRhe7YMYGz2YTHa+bHLLPMV2r+b7rulqIw9yqD0C1un1eEf60OIYaF0
R5zHRWdEGRVjsLNyWRTHtJlC69yZTPfZy5AOR8bo2C+FyYE9oN7PDMnLPgf5OXH1wYUFimQ9dphE
mk3vtqWxDaZUtLGXZFDBQShmHm5zUHUk4xoZ6EjZ15qcrtUJgLRDuPxIGOfLy75u/SESI675LWsJ
0ZWJXy8o97GH3VYrLbU3ZfbmW4DttnxE8lRaF1VveMRMORlLPk5Ywh/C0Rrs2AIlUyIvb7S9A7na
2diZEsR5p3Q3sK4w2+v0pUK199FpaT97VRskO8cyasQQAiQCeBz2ALWdx0lL+jEilXfoCXuSFUqh
wue07PJ07xMfwdrdchQhIF3Yd8JeTbSIReIUFxaUKhlxKqpVbJoTHFJfuioD11KOCX7itmiu00Z3
1TPGcGHvy7AK1qOfIht7zIYOu/IEUaZkTdMVebyMCQMeRIA4Ma7miaw7XRjkDy885a9GNWZeXAx6
PMelNU9nDqwhdxsGudlvkeWUCb7DdikPDdGW7XfFtH/hzKTr9ynzffhSXqA+53KyEEBppAQ4H1qw
pN0KrXpTdrXnPrFsVAKTX1KZ4S2rVd8fWkzhhPnyjgpo+kOR0JTD7Drj96pU8mxLT+b3RjCaFg97
4C2b3JwDtT/N+fVdaTlddl93yeCcgesBdRzXAUC7baD9pn4IzBUhNeTdYOQpWUGPX6psmsrzvlOA
VdPUQWOs18AhvyvnPKOeG2MoCGMMUZeTKX4iJ+s3Mo3q/t2Fs57ewYqr+08xnyBZbp5k7hVwm+DL
AUjAZm+Gg3ueI9sghamwFmxznjYw7rcsy/vEG8gki2cv4A7HTTvn8onKSPIYd0aj/cPskZb5QKSm
acGHoJf47KEVTe9n7vS4X7ScqmvlrBKh8AAScH+KJMziAOIf1knbWe4WLRoDL09dyA+mrQNJHOXi
jGdubkvzDOwhFq62GX20zosvzt0e2+dLl6305LBb1IoMnWC9IH5rCg7QbWmez1YIy6no9QmxBc9d
HxRGZrGxAgzp1/2iJpYggpgnC0rWwIsZZebYGG9gOY1pb2USqbJh8glHx84nf8e5srIukWk3ZNYM
cw32W5vYJ5GhFJg70tWebzCRlfaT9oRxJRXWwqNmnDt8dqGpSbFOl5ZuC9Qwq7/PAIWSc9LDzN0N
ht9ZN34DKH1vDk74bgym2T+hGiZ20vG6ELzgPJJ3uWV7oiNqEDbmGBibPEgl0YCf1XyHKToZLzA5
iJa1lnp5/L1u/0tcnP+bIlybTvTfxRKb9+H9376aAX7l1Xv99e9/i76avPlH+e3pf/8jaOq3gAk5
x7hQIJ50gpNs4j+xNyZkG4+jMQpb5rMwJU7K1z/Cpiz7t1MfFlgOfQ628JOm7g/sjfcbcjtLhHQ1
OSD5rh/8FfGt+F0G+N/nPh8xLFUo8lEGhJClUED+eKa1lzLR2D1ZRTN3zvdUbYFDFKCQVrNbF9vb
9SzuEnHuimEgslBxBVudTO3XZKyYT8qpnz+d2oJ4kaH3x7nXEdsdu3PCPK4PTkOqyiiaajM1EseH
XKXtblUQsGw20M2Mjd0E1sMwu95VJhTi+HJKV1rdVSDBe8wKt9U0jrjES5LlHKxFREvG5sSfPKxZ
gj7TRcdPYK1bTe1F67b5DBZGpXD/epi1N9A08W90Q4HyAqpfaca+kQVYPXwze7aztBwZ49VecN5P
E/bfTkFxw3GuYE8Ynd7NVgfbf0bLTp707CwXGEDJqCBbowBhAfPnu/Tz4m4EIOJt+RNOH9M5IiE5
teYi20nhyAensTBoS0clj0nW005VJARawPNcuoJ2r/p7dLCdES8pvN3IAVVG1GLXTu+5VDAXANso
sZ1Nk3gJMrIrXCtOb32nDaLGrQ4YB27ctajkPjNqp93OhZES6DqOc3BdN7oAPs3hE51/4hbjru98
Fs7SZoFsyt4mYKGk5KE7M3ZPg6Rnt59Hy+ziigQaZ+uuur0iE7MI4pTRrQuqQRsrHOuAlFq/WpJl
a6seybEdnJgrwkBviDcg8d+oJuHnF/b4pU2iai5cVcjhGnd5AfzAVsg2oeNVy1kowYod2GDxzot1
wjNG1C8EUOYUC4b7MfMXlL8MmvdNMCbfgYzP9n7mjr5gjB5cPHFZ/da67oTtKMTCFWDhkv78OM09
uR59QSLifrCHIo3JuhnKXZn3CdxNiIAwyR1d37hwakkR5Xz4ysPeE1RaoqwhNZe2VeT3g3hrl85/
LxDauvt5FfLGsSxNoOzguXirQzacE40CM4zEkl5v6lx7x0C7XbUxe50OhNaWKKOTwFlhGsiy9anT
fseGjL5Irt3RHSDcpNW9mSbmfcMN8vnbOnt0i2m8H7Vow90SlCmBhXWJEaia5+BboXvnuZggTNAv
AHQUJd2SfZjWyH5CXqhJcZdy7Bdaz3Ycaqt5YbgjXogpxWReSSMwL41uFkQk5cl3AFMErugq/dbI
xb4bkEu9D1oQzQhbI/kYjEZ8zwlsfLVHLc97QlweAVY2r6ZYenkQhU4pgNC5LbvWlXaxJQxrPje9
3oCygnwD9L5jchpCbOdXPJi8kBM8kjZ/JbJ2MXa48DGj58S34N5DPNlGrdZkZBoTQT6RbxYeuQ19
wT8lE2oFq+PJEdiylXckE4ewSfyUDCj0wcLfFK5V3eSqEXozQVzKNp3lZR9tFugXEeTDI7t4eg9c
Oq83MlM2r3SwjF/e7781dNf+CjG9fcPP2/DsWMNZnXXqQ3Hu4jg7O+rDKCQXpfICx63fCx1GajIM
aLG9735RqmBaoLnPG551sHYgwebW2yDa4WLAr1aSD+zgpcqCNPH5wqkf7krLLfN4wrT2kJsDkBfI
9CI5NpzcCQ+Vqw43FslUKmbNmrl5xjAs18GA/GXdAe9S1XaE5JSlWJ38PL9pELcDiWjL657UsTHy
KwgAuwkG0weDNk5Xhtv1DnHucAl2yOvryxBcl3cEZoNtzOkUjCuIrcVdLsPW2rmLpbu912bGeCbk
yvJYtwhuyGyRtizisWrLeUu6ipYbOi/BThHcWW6T1PIea2i0ZLnqwvLkYwC9zNwwtM7OjPxEBpC9
DrN9R7JAtq8pu63nzrCt5RPrsP0qpDK7rV2xvB1Cx2lvwraD6FAGde+jPjWg3yBOHq+zDh0G5GdN
AgKhWd4SNcy2xYm1PLynqWk329WVgkwehFAkQJG2RTrHVHaPOerGt5Sonie7woDMo87LktiALiaf
MAf2XE7kAOAg/9iZdq/+v0YalrNv//6339vu/3OR9Ji+N9/ef6iSTn36P8oklzxOJuomA2jEEieW
3x9lkh3+9rvSkHkMk/fwVL/8USQ5VEIOmp9AnFrXJqDTvxdJhvUb6hyAegyZESSgLLH+WpX0Uzse
Zw3N8VM3GoKhwHPz00xoqpaiR11yJ6UPv1XlAwGNpOFlU5Sls3G5pOpeeviIY6OtEhV1nWtfulhQ
jWip2uwVpIWa6dlCtiXTiERAdqUR6VW2nOy/kCwXiOKFNUG84ohwelHbHqgcsQUvZtVidZ9IScBi
iWeddJEQi7EegFltbYIwmaCbWf1OHy2dybLn+HSU8FeyZC8yc5hgtFurTm7DdUXEXiGFb3rABnbW
QGgqPVs5e8IyOtsCKjXI5X4iG766IEUUCIsG1UKMz7TwVSfaiB4MpiK/V07qqb2pqB1jPWlisSeE
d9mWnOY53ac5LIPY1LUJE6y26hdGj76AlNuQLZ3CsQnizE6K7+ZoOy/SyyWpiTUYoZTuahbpPG2W
eOhH24vslfYmaIVWyZ3p2CxAi8I8EGFSgl1jm4hqt3XfmYdwodTh+FmUnzBgFazXjlAPap6hsnZ6
MsWbKGz52I19elp/W4aHayKBmqaITJjwdcW+Mh3uByCQLrwoaIfbe1UFVv462kn5CQCnyjbVKsEX
5BMUh1fbNLpXiNlluSlSYdubhfbDWb1YzrSdkR08N/mwvvsAF8k2y3DfxlWd00wwnWkm4bKrOrhw
OJ7Jh6aV6DPUJwO4FuVR+RbwrbJVFMiwqk8tc1sSeCjXsL+emGWrjeKpPzGfZjhbNQHPRz/ABLOR
E/kqByFmZ95oacGebzILDDjSIzFFPoR2I8JTQC8+tJoAtluxWuMOYBZWHaMxvGTThez7EfL8FVKw
XMidWmYXTEfdMDOIyrmdwq3VCKwvTDmyL6tuDIP4rBX7PP4j1JETAJAiDjgZACdJ3XKKqImDK2Xb
WIqn0AjJ8ibrKLtsRFF+WF1j3cxgHuo9uWRgh/uBSTjJolm+1b2Hx7r27btp4IQrNqKsld1tCaIw
g56eTCLg6mfk0SevC+OI6ntaU1EbkU3eEg34POXpiNg1yQ1dR5fee8sbXl4aVRl8ImsBMTOas9Pv
Mx63IQ4svVyDDBLeNgXC6F4aA8tBTOS0flGUn5chncduD2J2SneNRTjV1ofEiYPLd5S5m8j1PLfr
YP7G7IQcLjkOrv2UcjQAUe53eGkavDjuGfCXZU/u5fCRDJn/kK3Md+K1r6tb7Dl6igyvGsJtGxh9
eTH4JG9u8R/PB5u+nBkpCpciWt35KphJFEVZSWCtU5UKUE6Qrg/T1Ds+nAE7/E7eZXnF4GGlKWwE
sgdlanv3RBtMr6bOwEGaZJEtW4qu7GkyaeZv6HfXTuw7cjv2xNzhpAbPGXdm1h1JSJXyrp0EobPC
Kzz6C0HTvbo0aVuKFC1eM3w2z7LGQBjX1SzyuCzxyRPuYXo39G147lyp/E01d3Cle9TVj2mYOMlV
0RWyiRSYrHPKpgA6yMLju6sCn0qkIqhkia2OOKu9Rd3zvWtFM/dHd/RH7e18QZApO38z1Xdm5lP/
j105vSdUJdd+5XpkTpB+5cfDmi3AxoaxvixGh6PRTDnk7AXFLqr1cqgp381JQnZrhIMbn4zJOAHO
b/Knc9VFjZMV/a1jZp6xVZjHyT9FRrhEBeKmfmNMfV0cmC/yd+oBPPwbGTf4SXsdzCz1pyCvjzDA
/rzzhmz+lKzzLycT0Qe5G9ad1xC7IEA+MCWb1drftG7nNIq2q0oPrdEmTexVefjpmlPjblqmG9N5
MEwQCJYUTiuPf9FMEYFaHYFq0oUSGuok3IIU4HbMQMFTQtG1522LclzfBr/mlfDDzF7jkaAxgpG9
lfHOyZ07budFGOnO7p0s3SQVlJ1ockNqrcYyhot1LC36X605PXXhAPnQdPvgnF6D1UegSdoVSbPV
/yGI+P9u0t8oIP5VO+melDc6Sj/WSqd/8p+1kuX9RoHkMjcOTQ/9kvX3lpIlYCxTaqNyZTiC9Zgy
5r+KJe83KnyKbEb8Pn3qk731j46S4/6GwRcfJdbe/0V4Oc2rHybqNJME+hUMQtRffD/fO/33f5DD
zX2lPaKC8rg1jPJprPzkczTbCdwvFTkCdFSURDNJN8x3WEkk7y/oLfQaFtO/0IIAEZ0YYKcuRpYd
ssAdyMnpM3UNDg6CTzY23gec1CyjcFqNqw5+8ImTmaT2Zux6ae+p4Goyfq1cpbEzAP+nAZ+d9wXS
+9EWqO1DehZNVuaPKeG37bZzoPLsQNoRfePqPLjzvb64t7uCzrpWomqjUZrsm/Xs5V5UN0VwuTYz
0U5Mf9nvEtk6Q9TT9mcPJ7Gm35ScKa5H2ryn1GjRW4fMY6ECWZVbVzB2fG9jj5zqkoBD37mduenF
5Pi0mE7C3ner0AHn3KZgtGUQeGKeScuBxZykcg0iTbmpYiY54ZF2tDpi7ayPqPLo5ZRc5RLndgPJ
Btou68+8MoAgqFIL+9pNcxeLLnBiOF1MBYfdrJrhpcAbwPpsezo9yLDz9Uauxfxir468O6235GaM
JrOKZSn1SzIKJg99EKoXUlGdV8IYmXgwSHkrZSivSbMgW8uaPaR1roI/tuvaNmtiORdXAmhgrsce
xYGOyAA6dKBCh47wuXhog6cw7S/IqYuEIeqISJrdKeBVdsa1n7zU840CTpp05KQR7wXG4sC3aEjO
kU5+Bqot34bOZsntXV7NAF6aW9M6tkAsGYI+r1mJ+LNdhyuGI5swJdfPxQZt1/7WFPXHatiP+JTt
2K3HuLPktYuIDQrtJSLVvVev1+BJHsgsOied86nqv4puupHpU3WKfcEqXqTmSz42aB2Yh0D8G4fT
LeY4mSdnloZIMnEip+v3IstKMzG5ktOyxw1xi5EaqiegOBGC6qnZ6Ox2O/nn7UxZk9L/mD0mcmzQ
7KLZHuLoEfKI2tui3Fh4uLdFQhcjSgf7AXeyuIco04IK68/EzDMXUGNuMp++a9QK6yGh87JpHGtL
Jezfl27ewXcceOdOfFhnq63FePEclDWOHL/bIAu9oLhxg6C7IGqnoMLvpwcS8WLsa7sxGc+zVKsr
n0gbh7ZUquXZEB6VnW/6Sd1hndnmYt2sTvgcWu/mckVKcFzSxwBkNDHvscytlSzPVemQ+sAP6buR
ndwszC5WsCZ0xNdtbg/3JNVhLyNZ1uwiEGjRsL55Dvi5dbgXPhOXwou7FKovySBGPW+QXxNvvwtC
GZt+iiiBAQroH6avkCMleBbvgrH3bp4Q0BgFYUJs442xk4V7DPpiE8JEqczm4Ipy3BKdSRdWHVrC
ZEbjMas+7TG5EH4Rp8sLjd+VPt6nX3DEyS/AI+8A8yLDOeRW+pl5Pl8r2/oLbbMo7zXcUihnZMH7
2T2z4gc5N+0+c8IP2kbvPGoQdxfeiExTIdk1JqbbKXTGOFfywZcVaL9pJlaTaasfdLf1DKSZmiHi
pMlC1bwQI3bU0EiDxQtR5ha7eugAnIJb0826p1s0b+Y8wQboXo+5sfeS6csdl+wETrft21y508YW
y0njU95AfdnC7TpWOrsksCTZJ26J5Xcua4bdbgmpbJzvZv70JPWrb5BESl7g5VIQXbOWz7ZHbrAW
tHVtY9+XDOTW4B7WIY2paYeSJEIwZeb5eVitu7Yy4tbh6SWC+cqs8o/w1OyyVqykZc5EDugrrW7W
9HAnfQ9eofJ2a8Lr2r8Ibb3JeiYUvi7um+kk6Qk3Ti1uOz+/Nuujm5tHrGf7Duzg3PqQ5hXijHLx
dRd3Ut37hb6zDca+wbC1+htj6QlPTu8mTx+JrT9vhnetET2E/ajuK0CbKYu+kaZPi1B39nQeTmqn
lf84cHjrCPqiYdfYw36eCNPKuwnaNmexlhO+AdyI6cD1WsjjWpjHyl0ODgTblmTgRd7SHoxazzi6
9boNq6vKPtRCHRnQ+TE9ZNjXTR3RgAdAQW6zWQwcVH0TY+IyhbQVQ63sHbC/gFELDqeGHNl4LcSO
k+r3fnYBdpUHJpHJRdOE6r12IZCbOjj4nbz2SSOLVuMEGdD60aHFGmUyEGRqu2m5bUuvjsnjoXDc
r0N3HCpnTzxLxL660rwf3GOffCqIdYR5xUHT7sh735YMVggY2iqE9nlm79dy/JC5e9L13FgtAw6x
7jjz7uiIs/J+rPYZATjXPkB0sIKUvGZtbybzwgngwop+Q71/4KxF99lDB/Uu1kGU9IJh3TMovgY9
GBH6HvsISd7hIR9B27ysvYqcdXzhfH0xLiU0LodEdJr4C6F6kpNDbM0KwtEZuqbtmHoPk1PZz8Fk
pbHtH42mivOyu67H02LbivpxVO5rsJ4mL96nPLH5zOFjVcAJe6P9UM6y6f0nAIEULDAciWqBksRI
rEdHK/DhR4lqXzJDTZs+N2+AmHibZb0JLXK0wqgn15IJFh3YLB6QHAR+faCXyyqYE6am3u0E8r/Z
X6+BfWkP80GymBPSs24Gz5Gox4g0YfqdTuEh9c0tMsXYNfMXRb4yKQjHdJLWrXEiai9Ppjn0mKb9
0L1aFSo9U7rF1hh2rgpjNtD50AQubyrxA3qtDot46RMyGtQ6k9/mXs6++u6yrdE5KjezPMXO5bG7
TIf2tJeWN20VXFvq2SEfl/3xCSvZedrWnIwW8oISCGb+81yUZzIMdzUYckiztFLIZmnnC0lzt3DH
mCnVXor8vAjTh2LsaOfMOkbAgAtyyGMKPwk3kdDOwnxmtPqp2m6TFx1Uwv4K4WGUG7xJ7XBWMhxB
duLuRDh+S0mxiV03vySS43zqyhtPZDAEacVspsV6cD0GhSqZljMxOO0m6N0jaYdnwmc/wAQO95By
K7squDaiXUkS3I/MAm5SpCSFGNFIbtfiW0uwMJu1tyHHNXaKmjV3fgf2FRG7HTnLfVWku5PgT5b0
nKByB81rBzdQh8sdcJlYLG8CFG2+zoRG69ucyInCIRG4fEWDQ73G0GvOryTRTTo7gsSMUWHFZnDw
XOvb6KWnVsBZqa0jTcVzWoXck4KdDtaKjbqwFzs3b3ZubW0tSJ/4XG5C5AD0zGMBbnYIPPbl9skj
aLXIX9fumaPtIkHl1tc5BA4/s6PJQ9dHWlRJOndVLT2rRXtFMqUfwG8dbH4y7zwAVRs5NZGAqC7O
CtvcLJoLXS5wwbwo6d5PoPKe0RNDgC4OVCUH5ZLDQYex4hCdQUNIORBAXKKxRJhT+k3TvVo5WSuq
R+zx8WlzncWym/gi6HC2DWkSpufxeA7sdeb6aFn+Fq2RswvU7UTdfZsXi7fRuWZC2rmMshnfMs68
7E4yC/l1CsJc2mttXtTdAGq/2RCbTny1s6u6j2Ce8WUcff0+k9EYBhuIzzxe1r720FF+Ja4+K+vr
vsvO3aG96M0qfdEN1H1N2Noit6UDnXYBs6gMezs4zn0VUmwN6Zk39HurmsYvJv+sOwOmw2rYtm4h
+Jkror5RLYqUE0bJeQaEaQ7arXph7E4N3NwwY4KKaA9P+SQlmsQgDu1io/gKUbaYQA0t5tT+IO4b
FCYrn1jKw4Rgsp7J3JB8v7Zw36Eyu0ZIsh9hWkscTv633lObxTAf3JFdjshDGclsYBevOtbCoYtH
hOURODfSGEIGteLbMOrptkGhKSA+Log+lzQ5d/wvJ1jepIJOT01emqDYL4ogu1ws94Dxzr1t5jE2
1wvAsF/08KK+NTbMtNYooRRqQo4QJqaekTcoSdYDWH6iXuRWEtp+qndsZv69t+7GzN5NsnjIZ34o
tz7L5o+pmg+EiF0WmdqDId/3lbvX6gt24tYlGM1LPhHTXQ+EsqRiglLvgPPFtN02F6lf7TwF0jJr
dpa+AzNc13d81zCiTCZ/1H3y2HQ4q97ap2DikXa4TZpGbaMB9A9AoHar/i7oq2h7eVC9d6lT0K0s
lldOPe7xam3GSd1YRRsXiJOiQGAozYTY9JZxu3jZO8PZSJo0Ml1lkf4pdA6FUVjREhJ9sCbGvVjd
qPPdoz+TDbfo+pCSwT7LLjkrvXTYiNW4RiRF6UPsoFW8VP4dBNpNBTQaPOrGBxtMV6ZS74JurPSD
mybN47o8twp1kySmv9WrL6CX12lz3lSKWWtziVQjajOYTZa3cBJX34mviYgZZNPe1O5C/7Q0rxLK
n6bfwCHKxamzJQvI80aMMnArJQ1UnXHQzG3fYlw/veE+TR/sRh1WSsWaY3FqvqMJYxkQlUnD0RsR
SVL+iObB5k2vOX8w/ws3ExMY0kb0OfLSgjy/8Ggr3sEhzw+5O/aHkPBShBPVfb0Uidx6Bi9wwCGV
NGxrs9aq2lmnfcMMl29+2ZMM3yXq3JrW4YLmloirtDW+jDBAlG0Zx7KUn7JnPmIbLj//vA8nApS8
gFwXKdOLQiROBEsqWOKuZKEJ5Hyki7r1FbEAetxZ3gTtfhYXIJTOsPFvyj64HB2kdctyqAnCW6BB
onFmLmukRmyH/Xud6r0P0huAuQy3CoHLUsRu26jtgDj/RoqCaYdNtU6j3j+QPIzwkey64DgkDpoE
bwTcmN6hcSZotLvt+v3I+BMZThshZvWW8fuan51+uxFAZccfwatNAWOr4j/YO5PlxpW0yb7K/wJR
FpiBZZPgTGoWlcpNWColYZ4RmJ6+D/Pebqv6zWpR+9rUIutK4gAgIvxzPz5T2wN3/hoHN25Bn/vd
e9I0SM2JVv23Mm1l7udxJAJAJrxV28Bw8Ien2aL90FQ1RbyUDYGU1EvAD81jNbOfNmb7XlcFZyna
ggref2ngfIhzENxS90HLw8KYLtr0dXIo2LP+UIomhX2EKUgyT3bpSOibpr4fiqkWYYWN6KzKhtWH
bkwiwzfnrdhMOPgeAgwWdB3V+AVWJjGJH+PCyQL4riOGdVv5DDlSe3GTdVzL9rbz05W56VyTTAZB
aPOhREHj5Qgvk7zNTH/+d5b71yz3T7ru389yj1X7+etfHG9/fuDvWW7wD3BwcHVASpLT8240jb8s
b5b9D2CHaAkO2XT5F3Lnb33SukmXpG/YK0Ja48zBD/2tTzIB5h+sG2FO8h/Yzn+EmwSa8K/yJENm
UJO3v+9IE7Lg/45xD1MS9J0JwDqAkL4nnabP6QKRb2M3+FD3fSsg5I6RTA92B6t+Kzx6zBwBZJHJ
Qc8hz6ODybCuY8H2Z0z86dFs+ndNp4lVi/GOpXx+FVCMX+C60+dSabL4tZVO236Ry3lCik1WXd0/
WNLDzU3PdXfEbU6ZO2FNXgWcXYo0gtoqrKOXZP3NO2oVtc0WiDHa2pVtd9HSpfiF/GqZMLDzDZV9
5c4tsKX8zqbG2ersgDlfFDN+TCjIiDbzpMwOlmtauJQKV3Y0oel5dsfph+DrykKAPHG0d5sTAQ9/
s2CFZ1lPjYb5gkNBrqRRS4VVFJFoasfx4ENXh44d4K4z+qWk6c5tC+oTrERvyiwx+gmNaVzcu6Sr
YnMtpxZhttSTa2MQb2+OjlT61WNED8Gh6yc7Oo4LeZuGCFDej36Iry46tKiGL1anlRxBT7qdXa4t
BOOTQ+UbJUGieEcNmLxz3tTlXdOAnKafbxnup27M1uncj68AiY30YgfppO/ygDNzM/aTt7KcMnB+
WTpqeQ/J1OQv0p3L4ugu4tZSsxhpBOCSSRFdXmQSSkpwumlQQ7wpMj8NwhY+7itY7tg51CnzIGBs
iO/iCKavWwhXTUFO4R/mzd+Rm9HkVLEd804cwwvi6FxEnChASkPK9TWeNeYoA2hl/mhNVVmUVlt0
N72ty76VQBXdpfi1aKhL69agrQqpKJ+trzJnP+XGdYG3jdNNux4TpxCUshYJG4nEyfmNYvndm2k7
h9O0GM66VLZ8n0YniYBsZ4l8xok3w7HxbHXt/SH6ldsLC8Y8BM5C1WYWEHZN4+yZE6fT48mbcxsD
mlfJNcZU6Aqs/D7vra70ia4xFkWhtXdP3wlG/BvbiTYzjzpbW1CbtDKGpmtCERcJ9ETf/sa0wdbV
nJV/UrMH9NWqsJjT41BnIFyEzdFc1KikSeMF+5yE1W07Mi5PxeIhDSeRzYc1T3ZwySShMqg2eXnI
WnZoW3NJcVbm1cJGjSQBTb08+T/8BBdoyBfufdIqc9v3eZP8wZFifrXqylTr2pqrEoRaSl+zkoSt
1naD6e5sloOsLuhmkNudqsIB3scKgHnUZuDSG1E1X1oB19wM2NI519MSLkKLFj/0RKzBF5Qc8Mjw
/08GRg9ji9nSTsPKtIclnLJ5QLJiDjACDEDS5gNx62q7xFg/N7atmMF3uMN9mosDUYTAn3dsH4ur
aJ2l3izewNW20FbzInGFhK727TtXlh2+DJdmDmI77DjTxJVsb+K4bdaAsLT3uNQ05W4nz6qvXht1
XzooA86Oi5h+JG2RPfnVklCCOVkGFizLK1YxYcwo9PlFZO081BsMneV+cCQ5FWM2FE4U7Sp0I0dh
gUauw3+Jx+RsTghODkeVtuhdfztDW1vJwbOjzX8X4r8WYovV69+vw5RF6fIz+WdT1e0H/l6HJd5z
fOLkKKAGASH4/3NCVlTcVj60FucWpndcZot/r8MC5zn/xv9tmKaE/3ObO/69EAv7H8RnmepBSaMf
GBaF95+4qnBO/ctKjOvihjMyQGbwvzhtboPMfx4Upi2ytOQinEkBPzIQ3BQBhRuUVsvjRINLzAPn
GLv0DtOxR4fSu+XviqpfW+a01X22cZ3nwXpGKaCxMgtxTwdsk2cIP/wAZXS+eOqX53qetixex6o4
Nb064+jQK3eKjDcrOlrmkyF+5T2qVq82Vuv2odaDuFbGZz0YISUkjUlOxFo73Ydo2pNeiuyAppyH
nsHNVCENkmLk9qAl1YOVqTDRMJD74lZmiDWufN1hhvCtKg21SqkJ4rjfRPdpbgUYJ/UhRxMOoMi4
6R2JnydneUqsRKxqF5sq1YbRMB6bQRxtUls3n6lDBmtlZBXl2n0fNrqzVtLAFI9Idjs77VTb7EWv
dy2jBK/Ld7EjTw2HITX8HLyhDaMRvVsgIcZu9FkVPFT69DLal4oVqmwPlsIFinFyhYTBokK9REdq
b93pTRo7a6Nk9IabrE5vPZsCzwsVfmwfpDlvxv4bSTP0i29NUNleaBBsX/3gM6Yvc3FvXRFL8DTY
xh0uWyrcdI9+QucOtoQLduvXZXLdvWXA+5+kH22pxKH1x1k5NsMAHX/FmBSAHXIkHfGBeuk1xa/R
oCeWZbr3Z8ztxgx4S5hspxgy1Age0VEUZ9P+lU3OD9cliUBr2vtSfKTBFFKWMHJqGlDtN1bd4842
zA9FfzgesESfiIgjMS6sR6VzRQBcwfBfB7SQxw7zJhADceTIl2Z0Q9K8V4NkA/MRcxOTAaRfrerG
u0KTNFjZXnecHaRfHCi7xD+VFcceERzySNC3GzknfFpGQgzAulgDp+BhRCe38UcBwlqaU2Voctv6
q1E5V3TVHie33MiqPpB6urmXv40U7pBfkJIE5aCZpDeckWqbjYCg2msVcW6ylH9x85T+CbzSNZUv
KrPzdUZTlvD0urAZaQUy2hnDvIbwRcCRKYGWG77ldSrqDeoVqs3E/keE+A/DJXuEWUdGM5iRsKCn
+PNO1P7GtJN75aUbLxu2xWA8YkxAsnxmyM+ucTTXEfW2ADZxfh4wsoCBcyjDxGDiCZJkKDRWiNdn
W3a/u+qFOuBYXlVMOM6eDrPKAXSp4MEIuvLg0MmSWct6nsWp9o2VTukc0T8nuiXd8lE79cGMiQyX
cjOPlOFawCOxwM37SY5PenJ2xlLd27WBZs6RkAPySpTkn335NFZvKhFH0nq0pTm0Kg0h09VuK6e7
tKfUQ9IPwq3UMebwxm+xvCXyh4kHPK9V8zgWDIOquF9JzahLYN4mh/5Eqo3gb2Hrba8fjZRSElls
zf44QYfTTXpYuseKmz8Z2j500/KcTsU+iWeinPfmEG0SGqQ0TaoNO9HVnH3ggSNeA8BFTQBlk3rT
ko5TqXu4STh1Jh6q7N2NzW+F6JOjSOrhZVLJD8Wsd+UvJVfVR+mNeD+5RKwqbKkRnaePHpBWqbIN
lACWe8PnzEx5j/lajOxruM1rKl7nBrv+8qXEd4kkPGAErZ2nwaXUN31MU8Uj4m5wkuBEjvAHvmku
baRrI/ow5gxTUvdauQ7VlEwraFg5F2wjKT6kA3s9AbRbwYA6+vb40LYZjTQjj7WR2r249Oj9SfcD
fLR8HoeQw9y0jRUPQFySmul6fysJyR775S3wfwXUt5COXUmUvYrxMtcdjTWS1qSmgtYw4Z9ZiyZj
BlsM3167HBdfnJfpWcaHuN9JbdMob9UvXZ+EcdS+34qUYnDKGXttQhele8hp12XWHgXL2TdaOzTt
+K51kv6udxY8iDCzPjonhqzm0LsSNA9eEfwcuGvB7OJEsG+uOfnesda01Jj+bEf0WAYNBpPKbtMM
0S64OesgeTZU9cT3ReE8mmgZJZipmTeWnNo0u2tVMf8MUnbe1B6portwtArB57nbmvbku6qqh5VR
jekxM/W2WXq5b2xDb0D9Mh6JuqemiI313JKT7aWXMwqDsnZLPTpnq46nN7dNuh0uyvbVKg0ILSyy
kizC1zAG5pshu2zfTm63GjiCIVuZ2Y+2pCzZpmVOOdQ3RqUKe5XjJeiQ1TrmBaTtja0NAshu/N9F
bUQn0bWI4j7honTEwIxaqI/54OlX3HZ96LdLwiCbJ1GVOFS79Cg78eC/xRj4YYPhMwiSK4Uya4D3
05YihUc6y7kj40szGa9KqE3gSEzBFScOcCzXYOaza+2nLnGjHWUtD2Rgx0O+mIzz7DeiAIo0FT3l
24kDfVR/20Ru6QyS5YfR1N4x6pRcVr6LDNypgLZcLqwFVy7IoZUfG6+moxhM6xM+nP0ULG9921JT
Nv1O+ozDdeLYWzOZ1rPjHrB/Hozexx1R8gXT5RM2ZbLBpJWtLUf0axdI3jaKiZc38Zssxx+VY77V
OF1BHFHOWw6HuGgeirrdiqp7a71xx9EgDl1zakOYr/42Kpt9Fd1jOg6ZF+06b7ktL6ta4sF1nWaM
17YQ+wIDLpZOPsxE9PtFRsz99KmfXP+7wM5zyms0Xln15bVWgo36rKYQVLq1MbToKPjNg5l1tU8s
kCdu1z/2wrrpu519Tx+sWghWxXTXyV7pl9LGCm6nSYRjo4lhZ5Rta6zr2J6xi+Ledit2DTharRx2
NA/tOvHG0Klnb+3qGslO2WyIkrS7lGAmdgxc7UcfAAQlSHiFr6p27Zjhil0/KseqZgphUxb/ebCS
fdYhqmdjucuWJmP0nCP68wj145wZoCJ+C6KEDizBQZBvYuRQqrusOBLk5n4rYuGduKuZMge+BzcZ
QT3oiv5MuHHSPMI652cpY2ohyJ9jWkBM3rqN0D8qLobNgPNHhjFhvWirg5qEWMv6evSHPj/b2ia5
AurlwDPR2XAenLfZEmN06uksJwo57wqRLafeiqJHc2Th6I25xILMISyzf7fBS+aNYBSS5arLbD70
9kj1YEZ5bRW71tma1Pgsunh6t3n1dy6GWfwwygoDaIkbv+vcR47C/iXopuqRl6IOSTo9kckfwiJ1
eEql7TWbjYAKn9xf4YOi5ZoXsPzWdC/vcsM71MrJw6Dw1QOLMb1OMYP6dLJwDTO5z2pizNqoyo8S
Jekac5Q/O2PvcuvhXtCzz98rF3xbVVfjEUBopyg9fiWwNJ6TGgiDUYd5YG0ykRf053oCccZvjsQd
gfrerMJ5+zYbgvYUFbnckiJCO9l0Tmr89OqlOka5mWwgwcwv+BqqXwWw7ysJSbWpqmzcd5Kdcm7Q
jaL0rLbm7LuvHlPerRgrcx+48EqaZhQZXxd7K6Ad8TbIoscgNTBF4DK/2G2jT5U1pE927v6mLeqI
a+5tHDhc+49L072DdGuqZdxINWSXLK4PIyF8tnCGt1fOeGDiFd/3KqDgbcTR7ivc4W2nuUeD+GxP
9guZrnG9yOYi1MgBSPnJLbF5GwgmXw2ty+symTFGZd7ZbKbntprW9m1Dwt5w72V8uLXRduckYsOe
J78j0vvs0N0fhvau6SCddTv12yF1HpQ9dkd3sM9p9p3zXYZzntBU3/UPMmUlVmlShm0isk0aLW+O
MN9KZ2Jrm0bpqUdCiUym1tEQMHSK1jwGT7Ro3Zyc46PrQIUa+ofeou2b3AanA4rJI6M0d3SNvM6D
/Y4Xj2EEhxRo7kfDbFronGLtumN2wSjKMSQoOTDhSri51rhQ3ODodx5153CXtnZr4BkS+KQKPKVb
xqzXKJnaS5HYeJ36OEgfvKCrw4Xr9it14ia0YqUOLX25m5GwCUWWc0lJqVM1BxZZtNeWLswtN313
yXKt77IkSXd6KFLSFE2VcWcw0kATxEHeeroL4XxCr2kQBJHbhmFNJaWxKfpk4RxFG9h5XvoKFUx2
7ecAoHdc5/BWwoLrO8S3En90fcOnbcVHymu67twPjDgWesI1dqB2X4tWIfVl0klObjfhZMGFVi8/
oNFnm0bQaT8bX6msd61uPKpTq35VG+47h+JbYeT0K6LRAAJKFBz+q6j8pag42JH/vaKyJtff/sr/
5/98t8nvX+X/PH3V+oM7558llttv+EtiMT0UEdeUmLD/4Nxv6fm/Rh0GWomB1hWY8MnBN1v8zN8S
i2H8lXULCPaTTfNupQ3/b9TxD5PWI6YnKIOm7yPR/CcCi2n/4an+c7qfF2DBC3XY/QDVdNz/lVvT
RKBBb+e7pCqYQUKBYE0X+57VfkOzM/7LVv50KXnbyTrQP+1Fdijkbn9f+0H1dmuou6e7MYUYJbxy
GykjuNL69GEREVHhUg9d6A6Ju/NIloUF5asl1kXpfHlWOh+xobjhn984NQnHbp1/zJlphHOH93TV
en71Fk/cR3RcUjMpmQpfI6fuzw0uzCd7bJ2zyyEiXflVzU+nTOkXHAL3Vb24BOnj+ToNnFF63X3a
s8Fv7BwzPrAueHtwP9ZldGNwKwY/K+epxPWRl5ecTU6n8v4+TuhQZLD8meKuu+OOv5UyWuYhraXc
W3n3WVCL90b/QH9Pm4K3Tg2vemMS6t1h1i6ZvoqBsFfi4UWqu+9EJB9DIeLD7SfFyG+UNB6+CD1+
NpSlnoY6yBF5ecnjyB+fJuF8NyLx9kmSeRRiph9exAfIgD67b2HLWes/b4NzkLuvYz6nP6/SZ4B5
L83Go0K4/uQU8eFlSxdGtWWESXd7UAFR2JdEKKH3UCJIzXX1FjCXXtaxOfb32ijk3uni7J5gR3ww
jXgKe4/fMHnON9/q1ADa4k1IIdC1u8Ywdvls3wpi+ZjTAvus2yNSJAVvO7q98B438v2sWrXRzZwR
TnNLc1Vxxd0trsk7wee+d7xanrTuaCGY3TyDSBXncn9retsQiaKo0mjY/aE8mZ+F5nciymDCdx2R
ovzfvrxm7tlLVV62u324aey7+2UqhMXeUTnfqZd/NGXOX7TGz6JNP9pOmGuzofj69rGWVu+hYPOW
y5kP2GowfOMVWQ+CP+rVkfuNhoHVzY6Sg1XxheRz7GFV6D7ZVLl3tpPhXxat/dOkz53k4HCX9c74
UGI/vDlbCTRY3VUq+WDkqhrWQ1OZB48+8GgFMiN/bhusmymnl3uRNNmJSF6y8zhSYerWhn+VmUH9
jGrlvdPP/qbuLP9cgE7eRG5QDavAGqut4bk0mnPbQuGReiPrSZ1Yca1Lho2GDl/dvifZNK5de0oO
AS4v/G/E32Ov55gsOi/6xBzhoGGWkwods1IoPL71ackKlQBSXm2SK+tvFditE1rV0l36iBykz2j9
Kx0d4qJDwLEq4pADxBY7IuPb7n7kgvcrD2kimKBkFRjwdp6duY83h8tbrf3xKbU9aGeRiY8vt+b4
F1yC+UQEtT35uWPsIzmPT3PkpXdc9fqtxV6/KSebNvNMN7DRGhndda5RH2m3kVujQBxwyTIQIzWo
RK3M0bxDslJPQeXRHDj3wYOWSRY2KdY7VzbmJWODchdRRUAKFDuLnRHWaxMp14A1mdK0LcjfqA+G
fQx0ChJAGfk7jOuoWNSm3fWutu5lycZaVgqOB3Cm9eJ4Ee1YRc7C60/uBZSZ9VHwZ7fzlDsHXVS/
NcERFGWPrMc8TA4cewe6VBncuYklwhLEwxrMwIvBtGUEoof9w5IKFVLVDa+wbLfWwC2BPu+EZmLa
B2HG6EBlMR4HYV8rUvkPsTaMu9StktdMYnExmZR9dF2NypCZsidByEiGfUyfHQsCy/UGhrd1MGrj
9YYEeAtyz3nTtM3iNrJXC1CgFy8pK/w0vc8FJ5pwMYp5nzBRREMv4/5ol526OqagFzTr573qq/5B
u7HetwW69koVjApHK2NgzjHs1BupuLgwKZ7glgVrqcCGrVs0lpVDTXkDkUMs2/oGxV/XfpJ/1rX6
anuGfzExRys2PIy7S/KMbB7stYDzRoVS5VF7K1KFHNcTH4lb9w2omcmpurz13JB5bafY23Rakkpw
O71iI8gkIC9SWhexQ4JWbl7xxjItnQznGLN7fYhI0axjkGBY6uzpfYIreooX5XBX62DTZcQtnQmp
esrMHBZgM650O2Qr8LwtUoQXMY81eU8tO2c8kLgWF/EjW9SCt6+tQKQA6czQmZbisnAYD83WNA+6
nFy22CQF25IJHTONgVhvMRHY0/E+smtub9UPvwdbX9rUxyLe83594ZyAfthkFPLhwJQ62NcqpzvQ
B3ZzyovCwno9t5esqfg6jCSa5KoeLOMUTxzrZzMuJI91kwvKcJqnWOKvZlMyrguJJXAO1Hho5eC+
tQP4RDH642+4HbcpOYLYUCYHfLfFK5no5Ypg5J/mKZK3W8K68+LI5CEMpuXYG2XDsT5yOSK4o4DK
knTznmmic0DhLs9Qepa95XjDxjRVHtIoWoZa4Og3FyO/UyUbaz/uml3BC9lg0uLZKituCJ8FuR28
Y7c0FkcXFdybTtBvAKQyIrmtVKx3KZqvnT5i0n9iLz/fRc4YnIheZ5/6NjOq1A15WJUvqmCbPBjm
yJjXLL6i2wHbLYJp1c01VzEe3G2L6P9Q5N1zEc1JgEFfeWRsyUyQxsQo708z8Boe+JjRVGGe/NIV
j7JwUyRJgWRER+ANWTo09wG7+c/Ud71Tx+TmarrTO0kD+yRBYjKMsXXJiCOhULxzq/Mc8VBzK+Tw
Ri0jl2NSPVkSyDDDfvREs07UfV81jxN0gp1ZxxfsNc1j4uHhpc+Rq73tzT3mlG7riOKBtDDw2aEc
SEd00PBSGGUqLu5hO3HG96YHwTEV+Xeg0g1UDFZwj5CqxanDKi7cq/OakJkFt8k+QizAn1fXxb3X
Ng+dxQKQFOZLnJYhuagPdrBzqKYk3laB8zNQBpdp71ubupWg4ls8CMaNswoo+NlKPGPbthhcKmeS
x2LGdcc2TeDW67sr7U7eiSdNuTFGy9hWGi26rLPhYxmmitrskbEGh+L2fnGMCbSjsu+7UpCIsafg
KakDTKAV6m8QxAvAvvbYjnJ4NpxO3cOuF3dO6Q8Ye8xoO0QWjuOGdY7g1a2F2q8wjTYtjnbRbgaR
W0w+cB1jJaa2ctT2byvBuZvDIGo2szVhFey7V0bs46VIMWauFLLEwTY1ylgJEX/krjFxYhduE1LY
IF996G+/Z4NJe8nGd+14XbzpAnyRs9I4+OY/wSRv2loVZ3R/IP0hcdWFQzYd48DpUae4pY+W01/i
ZbTWg85hTLnSOaZpWdBDWVxy6H7ICW5PdWNX3gnBc8JPOvfV6ou3tDXHzcJxe9N7tji4hIN2joO/
ljkD+MDcZfSCdxoaEnKDK8bHCfoQPvqE4ykPxTXNcll4653Bqky2uCrFvF0Qw9bD3NvkP1putHhI
TkND6Xhjj3rvI3TeGJrJTtiN/IQg7O7SjmmR7Kx5w3tSIcmr5eSY+fIwsSnAtdzgkMEUI5P2ZxdY
ZNDsOX1c2K/sLHDGZ/Dk7IYH/6524ntBZSVhDqAbaVfK5xtFsMfWsCoZJ2Gzmv0dCwMDm9kzh80Q
iO53MC32O67zHl/wHBzKeuDqqih6O+CM8I2tVDPGKicT1qXPlMDLRN+UGVqDHk9EE9uDZ+fWA3cs
Iu5iOxe/bq1xBVwh+SG9LjtjgKju1AA/mqmUM0HlEA3BFKQBWjRJsiw8UnRHdtqohvRS5ONy8v2C
KUZ76x+k9Yk5I86e5smx2/KR6bd4N6wY1490XLUbrW6oNqwqtGvZZjk/DFEjnjS36M2RYakPKKJq
z56wuzpKZugT3TLD2Ons16QqnfskoDNXpU6zozImJW6Z5gx+0tr3H8YAbAZGmnxkNeqbxyEOmLpY
rpqgp5eDPiyFV39YbuF9slAsABaHwSSGEsUP7mAuu77iyosNSgvyZvSu45SOGyeOGd/IoTIujBKK
Q4ly/pDgR8ZQPHTgdBNc0Zc4cy6GuEnYXrcwCmrI8XYQYEDNmnE4cVR6EgYp0p6NlctwZoXF6VeW
1lFYdN1w8ifkcy+mTmpygxFJilHCHDk/JlCP6CDGawFWDyzD8NnyT5uokOwZK+iXmnX6rJmAbibB
6aRYaqYvnv+rr9MF6/mg9xFDtbMdyfwMuOsXtC0IHMjf2wn47CoSbNYVF+3n0NPXGxXDk7fUOz8j
0Mxrvc6z165NwJuRdkfk4AIsVAy8PChwv0wDmZq0Sy62uYwfmdtmd3k829+A4YzHMYqSM+7+JNTQ
JOi0wZ41WbLYs/159Mr554w1e2UlQ3S5oUUB5+qRCadyj57hRMey6cUms2wzTHRzngrSC5JDadhG
drWrRbzc1a3O9mTgjKtyMJu73gwDVZCxc0zyg9n8ybOTKREwgn3h2dsKGPFGBsU2F8FVtcVLNs3P
Re8U297FWJQm80sJPAAbokSlHF+ngnAIYq/9Xo/xcqqK1HuwZlW+iqlRK9OzrpjX3lWxlA/a8WLO
gVirTG6FS12nrOb6M6kdmPKF8TEVdI1OOhhC7TO4wtKr12OR5ujCS/sqRVWcU97boWK/y5QrfUZi
OHgxTGE7G7MfOZO1IZ2WexQEK5yS9mNO5Adx7YlAh/XS0lGxDRTdfuxsj2mRNevJyX6KrASabjjP
UKS+p5JrkDlxJaf3aqyGLb62h8KBcFB63XyGfCaObg8Ed3EZW1to14uKefulmlfaEG/GwIiVHeB5
1H4KASwD3CabdBN0mXlhUjEAcrGrI2TX2ySudo5UayNYYJnbYfy7Y1uKj14CYKQfWm1kLOcNbpD6
sJg5Judeny1nqH6TbZwh3mo5rFLHWMKARS7sg2l6EZHnn/xlCH5CpOzCwXeiDWy3YyNNTvsEqSQr
15HGvhWF4ls/rzBgFM590MDPSdkLr5GBvufe04dxthhIipSZdLWYWwU2ma+mPKVu8LOyh+cFG+OK
vq1LwvSX6M336OjfVuTSwJwdTc9hHsmegtRgAEFEnZKKdRMl5y4O1A5efiis9JQ2E082WRQb7D7V
Ft7mtczFSQTpK6DE8WIjmT7VCv4g8ehvNyMd1pqfjlgOUeCDwIEesO6d7E7reoQLUBOM7+Jh0xvG
WyODt4T9LVHvZj+UzqnOWOZ8TUKvAncNkZi4DWPdBHTY88AimXFBYM4R75k/wWgMMnsXTeOPUZZh
IQyC9xwLIxcHikgjjta62inbu68EUSPTZ8xlpYVmAnezPprjBEko6TnSL99c4AStU7pyjEruVDFd
a5p1AL7YeieC8kgTQo0AkL9KI9oVhFE2KNshy/YVBg246Hw6mlJ/oc8xcK3n97y0O7GKu5u9WL0V
llge61S+Vx2th83Y/TBE81g5xldhF28E8D7gOX2ntn8eULEji5m8FXxHuXHwcY4yIjNBzRegXqjO
e1p0/4uWw/E0LsvNUm/prZtTady77Y9aCGjghpHd99IiWTVIdfaKKmWuD3kvj+LslnOHgpy75kq0
TbBnxatvE7R5ZwNPCugskA3oPpzUu6EuMHhZu7ayj0UZcaoT7r6Jls9ygY7EywGe18DpVc07H+Zz
X8ZAlEFR+jHmmHzYaitnWdWHJGpdsjsCRSBr832+xM02Lytw9jTGMv2LVqD6ngMTO47RDFuZUH+4
SFlvqySg365+ytibRy6kq9Hl2JR7D32udlVQMLhzoXxVK5dTxSoYixjoFB6cOKFjrCYjg1Gi0NEv
N7VYRODe+MW4Q2xSr14/UkboOMDgTSLOg1fv2cc/ikVcuB92/JYnd0nvTQiUm2UhPaTSQz+143r2
87eUSf1A6XGiqhPtIwLcvg6rdHkFZzWv5hhjaZShZkBpeSxYt1ZJNl/NKT5Cv7iHlgEjwpK7HBQ2
XOTgAN5Urf1E7123jl6skop2fOPvrupOnIeJMpUwf9zKiPe0qxq7yYwUJH+PqzeOkYSrWmKFXnLv
F2ZUzuAZfpsenhDJ/Mysn7p6eEUkNAhhCQMoQC7XPVSQHRUDTb5RZdpdge+3FjDNCgEjKJmyKczT
pJx4KsaMNy8U5PkHXeGiGxLtITgw4jBRkckHIQ1tAtMxjm7WB1+5OfgH5YEPKuIO40pVBqs+Kaqj
HXTDhZ1q+TnjbXpbgqjFm78kx95DGUYjADm9auGLPXttHP9WXWG8I7HZ+7zU5gM5ge61xWu9StsF
dlTPjGpEpjvmXjYTabVDHXR/XlJ1ZWfirUl3l+Efh0DHRjUkgfq1GCI/cds6+L1LPuCZ6S5tH9OD
r7Ei/F/2zmxHbuTc1q+y4evDBoNDkNzAuclkTlWVNVeppBuipJI4j8Ep+PTno9Q+lmRt9bavDQMG
7G6JmUwO/7DWt3hOqHtlQOohSVHSyiUC+Ji5jDuBFOUmX5rorC3HAXgYJLcJm8QjEqXgJR8GiTJf
wpgEtv3sjUn1qMBdvcY6bw+zX/d7/DYLuv3eukBlZdyNqcGnh9WYHiwxoCyDM6XeZ10ShUSf4ZLt
LFgbarSKPZs28wKnznQoOm+8oltn4KCAHbXccBVbu43fjAOhbCCQQzd1owfPaoIwwF+MiGZujwoJ
+p7kG/fYZiXreb181nEWnflK0Smr1biPamDb0oQBthGxmZ4qSFcXvFHUZQXZ90BeoAXdEwPci8ym
8UzTAYWVl+9eO4wIJgNfEddAfo/WTD8kdR2fPIAIb8PQe/eJCwnAdS0VeoNxBkJmh1VKGb8CUsCs
W3eyixKUYboOpYi5uVsmGh0f6DVKff3QuMpENYN3mVHXfKCMGd4vzA0uZe1rDP1lh2ilM7ZD71O4
ekJdkrdQPLWtoh+GFs4h8IsmNUb4gffflZLGSpoANx6znM+wGmzqwVUnIFkDivQOS3LgGDeI5T9M
QIA3WqYPi03bUuLI7wszvmpMmMa9Xz2mWGzvxyCzmDVXNTKuvsRqW9Aw7E3T7cMIdcDGdbLqxI4y
DYHBA4yTdc5jri+OXtmKcKVRw6JKEI7w19afllWmAp4dPDPBJfjf1x+2Y+d/EXfDyF6F88CViSVX
ivOkmmUbIFGLS7vfDZnZ8jaf0ero0j1VXpmFaZDVwHh0gQ0dvBRpuVjJyqEKHbA9F2lWiNdZ0CP2
eM928fpUgZTbnOeZo9JUEp6DOXyH/ibbR9XQH9LA6i58m9dNPLvuTaHHx6HR+r63U9z4sTmfal2N
VMs4upAs3PXa9QGTohcrdb5ctKqvwyyoy12WTnShwHoPRHJOu4xpG5qTMgGNkKT3XLn9W1UIayNl
i20tY2fCwsYLU6sTe68YHoD4jg99LfPdwvJmS2Bm9S4nIGIn5exdDBm/BiPrOsy9rgk7LynC0bba
A7MW1ibScK/h32FJi7L2zsgNeY5mN9rzec61ynPmiBLTamUjSvXzDw65BPteO8VpiEZynUyPAQo9
F6lwRKl4gXPB/WvdjmIabsa88rZW0yM0c6ccZG9S7N14eD/IRmH2kD7WOac6pvmQH1I0fWNnYtPR
BQv11Friy96Yzet+zMe3OFMoDstyEReITSswJGZ3UZsdyoPUy/YUqHtmXLtxbPu95QyCertaQquo
kPiXvb/Hy+juqqlZEyvw8c1MIS4ZWsJzQT64z9z885iW9mWfJTMYmmZCg5eJj+Zc+bvOtVntx4jH
KheBKtYXJkMm8DPQsPPF2FT5Vk4LjGCeDfu5QVnQGS3P9WTwz8xgvKfRdopzDAEohGardg27oG3M
rL1rsLm0Zace8ynD2t236CVkyx2Y+d2F1jZS8KIkEiRzi1eWjcWhLczpPPJvb22zMHaZ4VlHxfb9
MV0a0JoFvh0ki1dJ6VDaL+4A7jpHwAwOe0YJXHKne4biS44AJgJSdLa8n+Sd5dv4DAvyoKmge50+
ECWgDjWKZWwmQXpIJMEl5J811d0K9g9t25ZP6G7zG6FgIRlL0H8y+6G5huI2fTYGNpnCGEkWgzCJ
joSN4Vk3S3tQMyKZnpnKLRlxTCs8z2Dym3IPwGU8yXqxX8SyjldVUT77Li5i23WKZ0nnExYm82c+
ZnCrU7Zcsz0WFyWGlBBr5/g0tuNbSmzVdUlAEExrWKXPzWjM102K/M1c1FuQfN3i8pcQIgi3ffBM
4nOQlLws3OK3pkZZlHeie3Fg1t0CA0flScYcEltyHEtKczs337UTNJG5leP7kuTfdgvnHHrB4JCy
0JhZHWwsmN9HfGtfZooi5q0EOKArr+ZQiaa/GMmheSbbA/0RBeGHOcmMd83Y9+As4v5ikP74Hu9V
eSd6DxF57DjgaRr/C/i8HHcSu/j3pS/U2QtG58ZriHcS+QAotOk4mVZg8nzzGHN0bCHPXdzX70aT
s8dy7ktANtGpQxZHu8mC05k5A3FPRt9GG2x1lmkWb47L4TI5Zzzq4uxj6wfTXWtX0wlfMOMvwzEP
raXZKNumCvFJBrewGyNYlQla9jLthi8kMkEjKvUow3YOKK88CxR1URkV8FEmGgmXjuWzdXe9geis
RtBYd5r/Y6tHTtGc6Cw0S8Wfzqr4mCd9e5u4gXUzBg48Ko95KuA/+2SbnfPSWl2+487jzC42jux2
/b7ByJ57EUP3ggyPEzMU62cjBQr/PqAEoIAMhM+LVdImI24vi83YFR/HfspCdkKESXlJCbt/fHMB
8SMZK/j4+YiyijV7c1FPELEyZ8AK7JX2DQ/VAGY1n8X0onLcWl1Xf0QRaPdvBJW1jXHHYTBwux3P
8jg1/Wdhc/XVLK3RttuL1x/Ws1LxXW8jxbMrBMojGX/bTHb7AuyKM/ns5OyP7ULiFX1fEJAykpsK
mq1InSOzPhs2XNsk4TITA12vu3LTLj7CGBVArFp7nt4iRrvboCoqzSwHcup71uyde5/C2JzPOMK9
hnLd+aLLcQgghyGWusr7HvFPVOC42kRCT911MDfZ56XqS0A4mWqKm8KFUjv5tScuM50uzm6hk0zu
rcKzbhrcZ8rfGKYQIUKFetypqnAVb5OloF/mueAs+2UZ5ueIKUr00E3ZOISGH99nqW/BzWN7Kuuw
nAzeSJbu3nDeNGxkuYPgig3l0l0P2PoE4QOqezHLmO6XyXfxvND18DZVi/EOCvHkvavkSjghUyuf
qHXH/LKowb9sdNkQEWQFvcx4XWW4st3c6s6saZ4GDMHhMhlRg+ddVcu1M+IoP8w1RBYfWTHvtz4y
xXM61xBHdF6Z7Yks+ViHU5F1qHtT52mpeexuxLAAWW2G7MV0lfs6umN/bUyjYaNlja2GdWzeOrDD
4sJDRl8nzCHa6s6H/I2w1hMRK9iYB+nR44q6jJHphKgA2cX5PmvPcJ3p7YOiP6rWuFxMSYpQYS7d
Phnoi1hBoq4iVyw9aPKybhlu84xwtSrpZUjk22rqDP/CcZqZYBoVzfnBmXKCSeGIZTAsWH8Uw4HR
R8VCtO5blHs4i5lay6LFDzQT+sDmTmAjSsYMbIWPamFCa443ktJsGM8JH4OIp9ipoitmJX6/dRMp
P0djoRjfTzWNHGZfQu5NLyg+Fm7loJu2rPYtcT1p31h5HYMOtZLmiwvS4cZoTSdCUo+IMdCSHtn2
FoJyGsCu94TZzOYlmWU6v2R72kgmPU160zgOARAD0VojuIiWfVhPjt22MnsK1yxCmeoEdXLnjJYX
JpAXwJDWIIa3ZWwbxU4BccCkqbrA3I7e4iHviadiOpVtUIJrr8AL8Hc1BnwgNbPq+DLXAZCSjn21
R5ZDyP1HIFakQyMS5cledL+HByhvmIiog4FK+UrUQ7bvEeNsGQ4clqTpH6mSbU5an32mPanUZlbR
sAs8vaO0kwm1RfFMjXZemBt0NoGIm1TqkwMbCpmpH2zrBXtFDaDtjrOJ1lHpF6PWPqYZfefVo7lN
C0bolCA9YDr7E/tIyt+6f9fyJr5yWIgnOnH2mTQ+DDUoj6UXd0Q9tW/dwMOi4dEJUbg8iEkhXMjo
TJheX84MQUKSAaOrBohf2eGghsN2cuLICnOXDsmtwH3gTsX2pEmEZeqR1OFMxNWG0jhMIBBqRmld
TpMNIXNDqbJfmiF4rz1Q5IUwg+3i0F3z+xHr5vKSJerkcYmBSY0tE/U69pmM8hhjP7Xz5rHfmXHl
v8OMX0FtFHSE2UwqVTagJ681ZAXiQhYuVJ6IVcoUCPJrdZ2mXfqOfCrOh9Wo4qppq/bRHd3yjO/8
qWwpDj3dPAdMaKdoG7iT4W0dfNoaoap2y2s/8nziHSxXYpxGQJ2t++pmkysCBFD0IpiuxXzL0GC8
wAfV3lL+gE/v3V0SgwNzRXGJlvvOLcuwQefqLM2RifHJMM161zqZs1WmcctwDIN0TX1Rlt1dFNk8
B3JiRTfQbOttOmhUm11wXxVscxWi095eswW0dwUXHtdWIm4GXMa40mSzzx2g3NUC+Kt18o9Lprw9
MNDqwSQRbNM0RG5MkbYOrPvMLZPgy2E28wOpTTDdTBr/jQTmtWlVLFkQLKsHCO5BGGvwF0McZ7dt
wMgz6fpDbDbZXVnIy7gVCQJcDeGj2BlMB091mr1znDKc+hYkFAVIs48IbL0IMp8JH2igZ3al06uV
1gzReixCBE6+M5okv6zs/IPtW8n9XFjvZwAk2165xi6YQLXpyVQH2YElCsAytaDatO/iSK55O5nR
fSemeWe2q6ga6/Khyezhc+BFbyJPmEhVJfCUksVggZ8zZ4F8mpTrX6NKZAiHp/+qqHJjXTg2oa3i
U2EAesZjaoWWy4YxENbyxpMpZRCMukK2tcAsBFm7YPzSMeTZxG0q8TDPLxEvqmFO6ivHKJh0xK/0
US+RIvh0EMhQXGd6cl3RMizHBbHo0dgoSBQ3TsrCuXf0qz/TNNsQq0EJOJ9tIhYx6NTVjS+g2pBI
Ue/5WeUuUghLxnkmstLPXr0SyA3rWHZe1oBCx9U95zTAUeU7D6yN3gqjo6ggnIUhY9aHnl7OCclG
J2wNT4aDYRqAEdEvpmQVYdr++zq3vINjs8XQ7pHpB0jE2fmQjQqvYGfQPnzJK+uqq4JP/oBURVrL
gnimpFyJq+4R7wxaD5EeA2HswBDsB7Nn6m1c6FLeWgG/urL84kSKqXWtk+iutMaPWfZQy+wmNyiO
WnipjNkuTTO7dux+DHVm3Fpxg0+kh8M1AEYFdhPqJj4rVUcvzVi/A5W90yl2wHY1W7WmF0JHiD6N
gApS3E6PnWuxj9T3ZDsx1vK9C9F117CmwXeBYILA8oFGOPSb5IvZZ2ITeIxtiM3aTR3jNz8n5jea
LnRhY7ascNrbjkuFLuubbHazPeoUfSEI1WWcGUc7lfkvs9O8ZJ3ot6mdA+IzM0ibpjNfzZ3JZxyD
vZxQySjPilefhXvGpHZbguK4sWR6I93iyY/9UwIoJzSa8rQwkKINGem1xo/EyjDvLRNQ7EZ27RYZ
A2qvewISfNF3eRjlzSuJfjReBk4JVX1SrjiMcUHYTzzjGTOr5CYiXLGwMhjw7cGOG1SE/R3p3pdK
AD9Mp+PiozHPiqONjSyrG3mpMFmBLMwUlc9YDTR0Bbaq9MIpEerVxCOMiGVDr2OEUdX105o9bFdO
dNcVU7mrCdJZlHPRD/nnbLSu87q9pMUhncuvsjAzJPy0iqu+SJj/++BU62z+SKojVQPj7F1k1+4H
m3RiZo1JugVCiKwk8wuioMkraktLrvs6a98Z88Q4z5vuCRiyT+OERzUQPXJH0eIoIMvJrcLWcq6A
k4hr5fDesrgCom1MXusEh7F33SRFFa/7cu+hIV1xf62o60trzYYNEgctjKkDZ+en1Ukk0U2HyOZm
KnI6HgQiQc4HKyb2WpDLHpfRvS/c/Nmn3N8maHWP+DVwGzm8ymnnJE9PhyyMrnVA1/EG460CeRSw
PaLGKmKGmgwn9pfjjdPZzpaMEeN2GIqNraqJzV7ebL3Bba+q0veviqxVW+gTd6kTHRZW4fQSeRea
+eAcGOH4F4Oq8sOkZjw83XUq3GdebZdm5XowmKiVUtIlELEKecyhyl6qySnvenuyb9sR9zenf9z6
eXSVxWLXDumR5oTVJJOhPGoOSdtNm7n5yHCaXUPWi61Z+1tn8Y0wdbtT701XRt8xBYrP5mKf6r54
5k2EXm0GQlE/NQU86nmYmNoQixzDcIv8N8dv3Qr+Wm8NO6Qy7ufJsdNzFlTZFdvJ4ByzDr1IUrBU
q+WvCaPRdd6kTR2XtuWXHIr9FuUJzKcqpXL3lH8nqI63E1lyIbrcIOSl419PrMyuSv/v0ej/4cL/
jZSa31kTklf4VN9yB9e8nfXf/tOGYP/BOjfwfZcYPxM6A6CFP20I9h+OJyE5CFSjlrn+kT9dCBb/
BN47fwwms5DS/AfnAVODI0zJCMIKpLT/RRcCf/QHzINnrR+LhHX+0oD/+F//+afX+5TN3v/9m/g/
VNaD0wp5MRg8MjFQiqhEdmgkQXOCbi249q2SdqHw+zJ/tNe+Il07DJ6RNBvD2nckRMsEj1y/rsMy
a+1SGDXSsSxfu5c1oeLe+trTyDijqciclmVvsSxGj/gIIg74HkLlu6dEDPROhNsKC4v81+YrZh2L
aaovpOZ5KIeU1VvG6EmdmLfS063SA6Yf0sTLyrvH4bnerrERzdoUIs6vbpO06Q4V8mwW5Mx4FJVx
cmCFgXovBoAwOJUOZd6u+wa0p9dzZ1Qm2vKvPSqfyrziIZe/kLUXlMe8IFX9xQfu8xr3zRIacz8u
lMWVdSstR+0C3QV1dw0ocAm7InoaMLgztywj1HpYLdHIGe9s/grm1Ia276ev3T725dp46ToZseqM
A+YEJTHgHW9OBj80Yv3QFldm7ZXuukFkMlN1iZ/cm4ZmEEm3J6rmbSY99nPbGiaWQX/M14wZExPT
Q5wE2N3RlTgVoNOu1nuNtRGVJaMT8W2MkjPWSVpPf2Em4yDDLQZCDHaMbuWNo3EDqKhhZCbJlUn3
SrnDmXkfK1Jy+GaFht2yblqVRsZxkYmRELdTCf3kk0XxObNE3twVkUw6kt77yYNFgJn3kXYHm55B
GKWJ3+9oOmN6Vy1Mz+EkgU/qtUb3mal5l0ZWYj/oqVRgxj3PYTyTph6vXUa5gQzIToQhEJyDFtFC
tqmmMkDzMleWitbsmXWevIkTz3QwCAYTu21s1JQoGsmBho9t+x2ubDCbATgD07D7hcKwihrOb8yo
fzMwmvV2M69J/7KPJ1A68NHmtcy3PWbc9SSNyyGVZXHAjODfEngoh4uFuXtyIVGMR6zrwHOGKhn6
jpUjI8Gj16FHOiGIBGc5EZ6dYhEL63pWh7EHhYcwvEGGazayudJlmVwbJZiDnrklMrSgK68HO8bX
PUdsq6PE8MBdI95/0J3GclmzdjkS1jfexUmjbzLpISrO9Wxc+6od7qa6Et4WglmVhyUJh8/CMKqj
lZAKuEkqbomd0iWh3uPAqs6JuuLBqoOBW4iJ2amharibLa95jatYvo+4tEBMe8aSbVXBymED9XVx
t8Uaog7utLabk2uDJUXtmCc4Ru2AzIOUAtO4yoa8fycjN3mcdetc+zlnukPgQYtwQg6tyvapH/Bo
zm+JNTPJYCndO4lXgucE2p7wamN21KLD5qng2AOx0C0Eqs2c2QmNyzpiHLg+N8TmBAUWR2aTvjjY
ZtvPoCsE4aUfLGGpybpMFK33Q6CykXUY211pbpvYyKxlF83dUpcnWGHVUH9pugl7KaKCPGK2HKpy
wBnL2iTDdkvb7Y9dtWN1PynCigtU2OVl5FM1gcJl0UG84iTm3tl3VWey2ZoBue2bYKoCJB0eJ59B
hJk/RowLfHG26cmm6blEsqRtfKSdRznpkk9kHtIK5wxST5RV7RaJH6Jg5VVj8lRT2NbMbCw5Ja9O
wFDvOehB1r5fCqfOH30qQ2g89JzdOcj7tDsjL1hIZGDiKgosjkM13HYJFQg79owus8+nlW4p8PTj
OZGvQ+siRDHzFiJrkDoHXNC4iGqzhCWaMgEJZmODvNAOE4J1LlhaGA++ZiBcJSRqbWSZ5Wi0eC5o
8Av5xuIvOi8uaFqf3dh9UrUxdOJF7rrU7tCW+f5gHIIB1r83T+q9bcMnIWYBZqVhLwOzGPYr6TAS
d2WqCklEGRTPiXY9soI0rg6zNoOdVZOJZfexx5rVc05VXxg3rOMmzAhWfoTQD7mzobkwmynF7UuG
1odR44vtkZGE5TAtoYks5kjbWF8FPM6NzUxS02PeucmM097td/iybYou9KIbyyLx1KqUB+RcW8He
sbvskFowCIDg3S9mzzwmLocLFnFfpGOIR6+BswgQibYB4719CpKmeia+TpaXmnN9iGzvYy/ytvuA
ZGOwWW2y8XuLClvV5yatZ4ESyuMHl56nnmdrTLIVSm/r9ymzIxiHFeI/ltJu6UTnuSuc+I1Q1ezV
xSZJjMQ85DFta175CE8zIwq5QdDTTlwyGxVbHsKUOJ2oX1NV3c3MhWh3zUKzMZfVtSQ/zgwdoipI
6fCRPu6pt4E6CzP2z0W6KLQXOc/SttT9IbOU3rYdLPA5DrBJM1rUtxA5nGVnV4MZhCDIsuAkWwB6
LHW1b++NEki5IYAZsfJqD8wi/A+Mms2wnRwr25jcnXelar2rKMvlfd8tnrtVOZKSje1U80dmFljW
6Qxesfku5naA9rCPjEkDYnN1DojKN+V2iBJiBKTJb3+sEl4zjD/odD6pBH3sdZTHhITrEk/wIUpT
fWmjl7oqG5dWIWMThHbZSL7oxYn1QS1Vx02P6m8ob//j7v3m7rUEte//bO99SD933et/XX2uq8/f
19Jf/9i3YtoQ5h+WZ1EZOxSrpEha/9/Ua6wBS6a1lsVmIH0oh/8IWAq+luAUBT6B3cL/Ll9J/hFg
riHeG0CRF6wA03/F1ItvuPmHoxe/8JrTjfybAYi7fr41qfK7YpreuSqjBdlUQb6KLh2UHXk/9B+F
k9TfPOCf5v+OP9dA+jXg6/+quHjAwPSU4it+7adDicC1fVt4liPd1cL8/aHQrWctVM0TulCaO3QV
G0Qo/ua78/+/PohnSU9yhkzzp+8D0L4FdDHDMZCQS6x02hlZq//iIL84aWsWqMlZE6YnnZ8OMg82
SgOaDk5u/8bwxzzWlo3jwWmjb/Gu/+tz5pqu5zqCHoyQABqeFT773c8jK3NKiHhAcOC7sIzigi1N
k9cq/NfO2rfD+OiLKKJN1AU/HqaXCPi9mH486u3HIemiLQHh/fH3B1n/ku9/f86XY2NuD6TLKBYx
wY8HyQJ2jHpiT8qu/jBMvT0yHQFYE2LjNk/abtqL3x/w5wtuPWBgWSz8Ail8acEA/v7kWSroOva1
tHhRyWIH+5/RdP7u9wf51bfi1va8wHMtOtO1W/3uF/L6Gg1JaR/HFB2/5VJHm5MDYc5AzgBo5q9+
qd8fTn6lEX93uKLslnExxNEoA3dvZjiE+qbEgQ6vYs9zpL37/bdbQ29//tFcTiJ9O6cQ6Cwd//df
b5FKDvVcYWWeqg9sgtOP+C3jjJULyZtbyLx4IfLSz29nCaYOyHcXfIV8o6+PiZEMteOOHfFjhfe+
KQWxCl4dtcaxylHBrqW3fKKELhVC0UQdhzo3x9e8SF3jrpsti8Mq1Yq/+MV+vnsZU/Cws4FJS0ty
A69f+btT2AeYvtJ23bApfMbBBPzD8h1SS6L06vdn759/LI8HHY/3AHseFc76z787Em3WWo2oYxX3
5KsgQt0OnR4/65qM1LFf2J///ni/+mYcxrSERJhn/3zBF/SJiq75WKWeYm0+6oPvz9MRqU7++Psj
/fOtxTeD9UlrjfjelT89l3CfZDIe2qNclgW7AoEMRZWO23/5IOsTnJcfbwzeBz/9UENeSfD89dGe
PTo9UqJYVpdi//uD/OKcuYLzZUEQZgbw81PJgpApBoJzRtoSlulMP8iwo7to3fby3zgSB3BNYZo8
j9Zz+t3V4GIysI25PqIlS68yBt37uq6aXTEl9s3vj/SLX8e1TCn4Dxc6D9wfj0TWrjULozxqy3DQ
4+fjNsXW8hev81+dOGgknmsz9vOF+9PXIcWrNZXHFKTy6V9dSfhtL3iFVIPzrbz8F16CXGWUJpZL
pDdxlD99nQkHbRvp4mgEqT6QHJuyw2P99ftztr59fnw7rd/EgqfKK8MnCPzHcybNpWZ3lR1rjyi1
ptDnxhuaM1B2eV9Zo35D7dJ8+DcOidGWAsJ2WdMxMv3+gkjQM1s444/wxRKy/wAOmpMoj7LT1VHr
vqGJp8f4i+9JqfVP35Ra1Ja8GwVvLPH1kf/ddeh5Qx87QFwAIsT+bpSTCSozXVNSuNkQGuUjsUE9
Y6dNMDT9e+Rd2cfASLAPaxtfyI5K1rxu6mq6ASGyYOiRdXchZ1wdpu9n1dbnEYR0nM+P6d9RkMsL
sfi7hBU8SUBdkHbbtnF9704llnPt5l433GYIaICOstVV9zKtfNyFrclSsFjw82+CyKLFwVg5Jq+Q
uirz3kodAyQiFw2Wg9aKbhDeZl9SF7X5RYTjloEgdLZHYzaaZj9ayizDlFWzubCj2NhzYp5NayDG
hFFTH289ARPBthYP8a0/lPFOlRGS+iCHgoFIxr+uRRa9l9jQULyK0TpVcx59aR1XOYcZjsFLMThe
H2akQTO1a7P4s4GMjOifATJe6aYkHZKLOeZhigPrCrU9eXeWh/5mWxNtQ/gTKvj2GDQtssIGbU+3
ZQ6IAIPbyxd4qDUP8TYb9RSyCkXgWDgegR+ZJ0marH13SnaRtzgvI7AG/hU1ll8SpaE88jgr2Af1
0UPbanSFcRqBetPoOkBGrhLDeMT8jnEcnWMsmmUHXHk+q6JHRwBFS78ZusEHBCASAdOQlBFRz1nR
XvZarASWCT88xu8K4HGsB0x8KInA4lVIz4oQgLq+Hxw5vA+mnIRqbjCYMvghJalK3fhIAH19nzT4
tcEIzaVrH9vZIFu5tyYSWDdt6mIy8rI0OyKUyu9YJNX2eUkmg7U9IWaHzp8LsSWE3j90TfsojbqI
wPfyzmvavjH3rTtJ8MKjGgikn5kUtNxr974Qcbe1+8q+6P08BxXtLx+KuBRn9IjxO6r+GbSakcHS
pMLH7Q8wu3yERQAiBjyn91KSxjIwd43XWDGcy2rbeAT07S0WBYh6/F591FFM7umciIIIh0ymr0OS
uW8AQbVAhhRreA4NHARUUjm3OLoEFW0QQ5A53qh1q18UqKCyvkxelzmuxWls3Ch9agzF2V5cqf3N
1Pd5GjpFlz24U2kjIWIvg6Wmtz2yVXikIHCAjQvuAvQosF7XJHzQA2C4zjrojYA8ziCkBYS0wIHf
Sz0ERngYE+PZ9spYQLfzIErWJBng5+p6vex9NHgfkhGQbZiag0buTb7eLvEESHm/SE1xt0TCgFno
y45Yzrauj3JesU5aF/5zAZiCoV/CJGIfkK4HP37Mg2c9mDMCjjZFm4Q6n0xP14xzMnntonzC68+S
ow+EIsHHG5x5h7e3/IR9NH1geuOqlctruywvvBKCNmLqLwXIfaynCsP/ZimbTq9pE20dBvwW2JlB
DibbEbpIu0ndKvokVYpsRicZQyGzr4ti30gFhqKwCuQ1nkwIEGOcPn9CB9PPe8iS47LttKVTlPkx
ciZ4lMUEOKpx3IBR7li7SP1HdFpAKmxvzdVOLLnpcDUlZ2kxMf76/vjP5vJvDq3a/zx12b6Wnztq
o+8nLuuf+DZwEZJ8F9+jWwlcSm5b8ib/tr30/6AhRwnHasu2fCnWgvLvEDX7D9peKmaLtwo67rV0
/hOiJv4AdbZOSYQIkFQBy/j35y2ebdqWRe/hCTarAV3wWlV99/KtcyUiu8HugVLyuM62L1t7GjEO
LPovCtsfX/N/PxIHWqdOgXB+Kmh6MRElAk+8qBBoQVF0v0rG0nxfeuZHGZjcc9/9CL8Yvaw1/z8q
qG8HpMOXEgSd5XrmTz3BMvAsJxolTJI8PcCERkyT9bP+on1Wm4VKGZizCXBwRHeB8fz7Y/9YjP55
bEpd5ln0CXQlP57WCI0D9FLGyWZqFiEAow6fqFA9xnKErcVfnNpfHc2XLMHxwduuCH4q3GZQPxXP
8LARfmW9M+Dzp9DwfXqHqRna8S/K31+dV+B9fDU6VkYnP7VBtNiAEMjh7LwMPrsFDaLPvRcnz9xT
xJaVeiuzb3OL//r9Of2xIv56TqERrr0ybb/kf/94Tkfp5k1O5uRInQgsr926eFO2mbQ/sW7DI2CA
BP79EX/xTZEXmJYlAwx3dM4/HhGFm+r8rgyFXfm4UQVRLXkbNed85cohzhFXcJMxEcXTcP79kaWz
fpsfrl7HphT3bNLmhQcL6KcryLPd2pkxLcHcUFS67NSID3csqGywmey3ybOic1IbUXD0IsY8e9En
8pREg0mRiRx5O3kKEmnL+/leG1ZhhhUpVJ9Fv4xPhDT2bOvSjtdHj2GASAQ2dVewf2Kic8VQfZw6
xpnofy3n1sDTO2OeVaJ8coocCpMPfIdaUFEM7GDZIrWRMyHcoR4qfeOg1r9PwGjNSNEzuPVcFiZy
nQKKcBE3zYVh1WjC86yIxMZMPXgjxPK4ejdTdpDEm69KNSOtsX+NX7VT/jch1fxVVWV9k1h5ZQDS
d1vrLBtZRgHa4xUNX2k7zxniINxxSMK8cSrfyD+Y0dEZUBxTkeb3LFCUvBsD0jtxKwJBbRJJIE4y
LavwAXMo3qWVYD1EnqXIokxHGKZWgVGUrrJ49iGtZ3uD8OQPvFzTBEwPj3WyNhv7fT0qoo2SyCD9
EqxX/iGWkgdN53CBhRAIxNPUCKc6BCCLfZBfsgL84BetjZ58ROkNtbq/dvVsITJdBabmInvCIcZe
73o/yN7sWpBmyqIXoIfloDeRbjZGxwxagfNsE6hBSTzHeXVijY/AbzEmpd9ndQqXegLNJF4CO1HI
evtaeSVtzipRxlkrdL3LZlUlz3mpEHCwknOjKJz7Jm7uljI3jUvdkhuAaxrcJkmgOZnc7YvxddOD
RJ2tz1gj0qU5/H/snVlv3Ei2rf9Ko99Z4BAkg8C5B7iZydQsa7Il+4WwZJtjcJ5//f2oqlMtscrw
LT4foIFGeaBTTEbE5t5rfSvvkM9e58xrqw8po7V6R/9eJMeoJbTpkMWSqZJRjA7tVvE6w5p0it47
2LBxdK70YRJYA3psv6ACMT1SFMHlREysJyq8NJgiaU+R4n4Q1zVqLWSS6PeZnZwMe/pshnHGy4yL
Du5yqCySnrGxMfsjOKIa8PuPqR7OuxrKI9B1WfO9XBvM38IXnQRA417IMbBARsQxXPqy0hj/2yoa
h6dZNwtnV5IfWKHmrUXwmfVVE9XR6SbTVxfN5E61hfujywQM9KRNU28/GfPAcvQk8ZN6i7gbP9/Q
PyiXaQCTOKupQJ7gsNqljpieqGOHh2lECrpvSkCje9DPpIbHQa7dh3IYnkqCn3h54aTeG3MDAq/2
+hIfc5YGV5lbO58tkO4neB/tdI9QB2TTpCVA8xjwimu95L0PTBh2MkhYNaADRUphBLJzLFh9yWTc
R44xf1RWNr1oxmh89eo04z07HF4q0xuRw/KZCHdN9OwmxNwKhpL0k3TCBTOYJMju9azu2uMokUgi
f+HNbkduq3brVBFz9oI+x0tIG8rEzpKL+5xwx4o4A4/7OSfJ8CkYl31HmtiAdgEihx+WGdno+4Uk
47XNkKOHNnT4vej1SX2pYuTJ8LFs3uDys17kyWeDoTNXROHybRqRo+4qYuwjPy2CmFIbMf4+zZX9
efYqgqmrLo3QydtJoO2Zx5afSt02UEa1/B/cCbKv0A6X6lOKP4YUXSODGthXZDQi83BIMwvDuWWc
LoJZZ6iOMYCgzpQvzlOmwSsAasfzwWMehQ7MiB80O8f4GQj64fAZe/uplKmhowV1Q2h5gP152CvP
vWsh25HOJSuyOSu071+aHhukD0MzVkeRFOCUHReogG9jJsYAjSC9uAiSqVJX0psDtRu0xaBWYzW6
ggLgoAsz3fCOrPp0Zo7fRGfSLcvoQywdRlCq8aIihe2iMvJzQS9NN2Xd1VBCDSgj56PqzHk3i9Ed
zkUBhOakMQfPOYLTL3Df9iVwJEDVFv6kKouvLNhSwYM3eMAPGbSACEnxAvf3SPlhQZP6RfcFuRIC
YjU0WBNEgkSWzApnzHy4+qL1hwzsAlBWXUThd/DyofcxZP4TXtKeSAfiwmYvO3FdjFNYUxdChVmO
WfTNEE1fo4CVE29HsRTTmVFVOPmJTBqqm7RsS3HBnuvGLMSCcDwz7BYNWqo15QvA//RSY1/T/IB6
EPAJFhw9v5hEqcQVP9c8PzWdRDTchrwjc5wI6Pl3aRJ05geUwCHx5nFj1CdUKnUP29rUp/NIn6H5
VPQFOwy8g1WFz0Bj4WmzEYiGdNlugpmOKJeQkq5vFB73eIjvC4gJFijcHvOZ3Zsfwy5ufkRlFN2R
jxFftG6NAakrNO0b7aHm1JAKHfZkFFFykowR9H3mGMvKQ3WwOBZDzDSmwz91TG0b55Unw/qCtowC
lYhGT+yaObWhEAYVwqkW83xNxo9wX3pZlQhzQ0xIRtzihqYL0n6GAys+EdPNq6o21PKlmYj6IVS7
qZ6HiKPcR+dTgdgLjZBQX10i1hnGPPjkZFNAZngRIuc5AuwfnyzHGtvFTZ5eWEknl+97mDN8/FHZ
fJjmjOiS1F0YJuRMSYjF5GddegAm5qshyQ3jnjaZ/NTAagUwW7py9pvIhdaB9K0nTG5OSA4i/G8o
7ntbx2Y0C9NzIbKNNLGq1HDVOc7CXl0h5EJLiFYEiFxch7PzxOYNYynVCvRaRhkgHRxGz/0WGtJ+
quaW/mvraNfhYOR8k61jXCNNx5RRpQ4cSKgrxX6usVz4ke0U1rENCwJmRmfktX5mFFUfctBr8b7g
YJr3ltZiCEl1wy5PBbs8EjuWz8DoaVpuK+jVft/QQUyIde7DL+gop6uYtzG+2J7iB29GpH0xS8ek
LcbEiwIvwrrdFinERCtw5m9iVs1lkUbKvKpytFZ7Irxd7ejY7aj2mgpl/ThoHc3+Jm4s53mUk5ef
oKYMstMAFat20nbz7EFabar2vJHpmJ6PmCqw6CBDDY5ROjXhUUNTRson4jH7oiIuuniI7Uh2l3T4
+uhCj0e2mZ1Axmf5cGTogSQRpcSeVEMWRkvIIL9tDgkic6OKxZNgrwp2amxBsFgpfNPDpLswvIcm
A09LzzYklBsExb5F7vPsGjNpGvSPJgpSb7rCBUPycR1wFFHpqNQ7GkSro0VqU7ZhAudjo8YYak1g
60jwcL4NTkxDiLwTUZt7guXC4EdiFX19AsuSNanjWE4elWeVpMoDSorkixc7SeZnPGKfwIsWzxoh
Xvw45sQs0dTdgrQT3uS/0jOa5vO8ad34kEQEFvVjFl+3SNg+N1WOngm7sjXcwZiui4OpYbhlVgX1
hoyE1j7CB5lOZpcMiFM3aaLrPE6TLwxC80fmUbWLd86iN9vhBiV6rQ/jL0B4CVEK4A8xVdGtkpQ1
KX84c5HdeppRpke0tPVnTNnYxEiL0LWdI1qhLmczmT5EdU8ByP5Lx3Wa0hBuWDmy3BtBDLZpAMv0
MY6l7UlfF9gNKY0FrdmiMb9iH50fMyZY+R4RavxN0goWPpRUk+9Qt4erCJgIkSBpJWk1etW9JyqY
mHz1OoCHAsIGGKL5JlY5vdegqXUCWwqaAbEXDlhaaNs9R4Nd0WfMvXE/DsgeCP1y9RAIYZp97WDY
Yn02bQ1bA2bySjvhLIdO3qSyOaCZtQpKriqxwMXW6iNmiaHyPSpG13d4uaCF52BPgwNiqpsAOz0w
sqCxngChD4/lVOWPIgvSayoyIz9SiIZXQZ3UWA47D3xkbEBFtNrswfEWTKEhBnvaJwjFEs4kz+Q0
JazgC9uVBZvY6qOnAYsnZiqvds/hqKM3bszAeTSSrrlt4FA9tCHjZcS5Ov1bD38Nvt5uMi9sldvR
kWY3luIoiayHMlgodiXKbxhl0Sjcg1MF6UKm8wj7rJggiZOAg/yW1K642AvByagg72D7sczW2+UE
jcR7Qen00A4drwEeBfU1geKKwHiQEPk+t7L2EmRQTo5NkGA3f32j/d/m4L8FDZCfNwfvvv+esPCv
4se/2uj7vxihhMW7TiF//Y9Oofxt6VcxjWXKjA5g6Tf84XMwfqNh5hpgxGgI0FWiufZHp9D6jc4W
ei1JN5CUSWtJmfyjU6jZv+lCNw2P/oFLz43Q6f/+r3dTzmb132/lUjxz71oS6HCW5Ewm3yaXdNh4
Vi0JKGYGh3J5dJwJ901YTOGVZ06WdYnAs8ov+1rTCbmamzTzB2+OxvORGKenSFDO7B3LLKq912lS
7OeJkcBhCLqOxFoI0rwu9AWW/i6ZYOqmvPrdQ+SxUSVPSQU6sZniT2bWDVCvmUxNCx89Ugdo8MEP
yBd6fZyMTjw0Lhp/pkJud9VaRcChrFuUVZ1EA3biIiQDlDu2LrNEdw6xyLPaPlWx66kzSjFjeuTN
scKFN7Vafei1gvq8ig1xahoFcZG9PRLDXiaagQh3roMvmMLnElxLRyM/KRXN93muwTvqcUEQxcir
IxDT3I6vPG1iUumYFNYEL0+ztusxijwrJHpfdPqP+n7khQYrci29T2yt8VPFjGc6Uue01xjcSrB+
Xmb8AJdNxwQMZzGwdxXO2TAORNQXcZHdRIWB7dEqTaxTVhmSGDQL3N0+JQvxAnERByPhcrJ8IBqp
hghsxJM4OFalyZ1o0/meKhP5dp7D9JkHQoD9oeaHORi8/Di+NcadJECjq1FRW+2XBj8kllYnd29w
XNTXeeeY8aECq6A4ZWuvpLdKIvFe6CUnRkxC41cmiPVd4YQxeVZx6xR7bH09zqrZtS55U5i7E5zD
sGU6eNomIANMoXt4brCLat2t1IlZMcHZVdJJkrux7lvnbla805/Gvd43Z1OnYd1qugT6gBJmGvmh
B17hMEFE0n3lMRthc+5JfmvKJq2xMWh2ve97c4QY7PC679thO5Maacd6e5lmXtdect4zRINKQEaD
wQuMPKCkzKtzMELaU5W5WvIsJzS6fsTnqOB9ewyXkcEgDqoMxsKnYWJVsE5I/gbXWln4RLMWVfte
WZbeXU5J5Jns3VbF3j1mSGyrsh5rVFQDFhO3T8BX9GUfA2acMUFrDwV2CfsYcqhnS0Bkk5zX6UCE
Byh8sgNjNHt0NlDYkjmF3PEOVmrTfbSxaNLdhtgzfFZxoso9dME2fsi0aEiIWAia83Fwe3URx63Z
Q+fMvOFD3SLGJ0EPZOURVBFgq54kgOCpNSmFfvC5teLEm2JpHBoeIPvYTJMRo6Iyi/LWHiDY7CmC
zPgYMSXG7zzBzaTJxnjyzEiAMuITjPhueEOtsmu7Bq76Ictr7L9RPmoW4P6w8OAioFk5AY5m/8Bz
Cc9CpCT9+TqvMCSypgnBbXWsMrzMPcNXn7cZRVAdTc3kxMMFio12VmMNUQkTzx4WZqmuzZEB2TEI
jdb8BuWO6Z/Sg6698YzYRuuMwz062nSaQr8lr5uZsA5XfQ9SQ2/PCghiETCZ5XdNq0jjU0sI3rzx
BjTJ6QAqtrg2jYXsg38kI6WFd6byNGvz2N6bPEe4dUhWkif5XA7gBuA3CNyXBsNI9GqKvFRwaQYB
YoI4h6zIYnEvsHnkxJyL0T404yQ/4Ufk4/Dt85dyHInnwZj3FdPNIvmM17r+wTzd/jGl5FUc8mYq
Hhm38q+rxuIXtKhn9DiS5GGxxFQN3loEBKZWjElL2uk0AHiG2pRvQlRA+wPJ6FHgzfpg2i2WIjw+
JMP0s/6NwWJRncImK2v272Shzgxu/B2cp3udTtxXZpUdwTcoMH60OrZ6zPSi/oGLhjAT0wBrCMif
7BNewQSLFcbfozQaUtbtoilg0Zg8PpldskghQ2CP6oKypu09Q+nblfPE6F7Pe1Bvjj7tWb+joLwP
kwyr6FzS8rA6Kc/QUQwEueMejc9wa2PgnvNg/DTQXKjoIsbpQ0kQJX5Wm+7nWV/DatlzYGgMfgNh
PSFNTckQCk2Gpy7vuQbJPGppj1MM0ylvEUgwMH/toEe66j+qpa0eDyLVD47XTXf9a989eO3Bh0s7
Pops+8x57dGHr/165kDBFYMnC3hGRj9/MpCV0brBaw2GZKm8AtERGlG8FmSvtZnxWqdFUGSvu9fq
zV4KObwr1HSA2pb67rXWE7mi7HutAHG5T7f1a13YvtaI7mu9mNMhcw/GCAPjonqtKbNRNx+q10rT
ea0656UADV5rUWLZiUjuXmtUXVPzQ2nEza3MRucxea1mraWwDYOYGjdYyt30tfKt6jH8YrKX832/
1sblUDnTnvRQamZnKZ9nvU4vSTKRdNOX8rpdCu3htea2lvK7WgpxKIbDI8Rc80l7rdNxJ5IB8Fq9
L25fjpuKPr0PqqSvfJCj6qPxWvdbr+8AtVSoDsGeR2c1Tm9eEwg91HlpED2NTPQuFRKjvjSn0C9n
ZRuH1Emwglem5X6jUVnox3Fw+luwl80D6I2ctyLNWSjk0ZIYlcgB6kIbt/Wp3kTEcaNh4HgrJSym
XaYbSxYKDLHrblyiaNQY13etGRTPKfk0TCvIheNgZtaQ7vFqoGYpVRGgYk3ckbd5IzYexZDXL1n+
WszXIr5BtKWlJ1CsGrXvwU/ducyPnk3CHD4CJIuXAQWO5n05xmXv0xM0LRDzRnFdZBZ3tqnICCxN
WvwIZOz6i4x173nu7OzBBH9/QViS9anwsi6FdJgV32zXpFuksphWaVmMoJLpuMXV0fEy/DwZinkI
xGlSHWQeLl+yYxinRa0vWEn6uOpgLgcHsVJ98xK7KIf2JgiceK/nJZkUGeERRHNJwSsmsJCs2PH2
M95rcVaae5QWCdxGkfQ3ldlDDuVNKvxu2104nYNPjD7nDNuwuSA67fcllRSF4DQRQEqPBjcJHJPo
BcERqQpRrYkbpDy6t3NxCtAHY3iTHmdrBHVi9AK5sB5mDYzuFI49SpaaFPUSV99uHEqatgaTWt8g
WFqcBhmo96JECnTMKpbsXl+OU6ADNjRbgHTD59iGZNIlqO5pzWuEo9bzlKAEGipEJBpc1fGYqh7W
pAXG0z3adWamBwtd35UW5kV6NEQx3Akg9Zk/pWlAUIcXYYfNgdmQEEYvhiokRgXFWRs+aVpo/aj1
hZgA4mIE46kt/JUx1HjdFdrwIacs6HcNSrArr5xqsWsni64xrje8n1NUWWpf9TPzp4b8DZsxCiwp
KHFD/hWyU6XORGcNdL0ZQ5EGQFzolzIYxaekSIjK1onIIBmKO9oBTbOk70V5kS2eyHTYN22Dt6w2
xul70nbDtQLlEewzJ57uCjtrXqyM1vhuKsb+yS0ajg/y3eDoTR6StKVopk6NHROa0AgZq8B676gb
6FHxixQ08A2ZQGhAkyTFAZzDUmcDYSz9ETsk/fa4EuZFQa15GypF23tQFfo4vBH6gm2pnNuQhuFn
ejZQZyvdib7p9E49YHL9/NEg6eDj3IRElGPbw6+rR40Oaj6oSwxgeE99iigOIY8eLT67LAStlkwd
loGYgNMviXIzxlGScFjONuKtfdum3xPSvSxozeg9TVdXT69HzwIqVulRBaXUiTJCeCdFQR+EoXgp
R7sg+dIu+qe2aixQqolRvgxtHZDyRLMx3NWtWcwE4uhksczkr9FCrWC6EPpUqnwf1BM7mrR17bEQ
beDcNcShPdee6r9M8xDeSGa98y3CWNXvaJoORJ0HQFMPuMk6ynUQFLeTRz+YSV1OjnikL3wrWqnB
Jajo3NqZnaOfQ73pYWHn2Ly5tXPdHaRthrcWwR1034hrTPbGMCQvMKH075E5wbpGw4YSnznOeNlq
HftKkw4jMs3JGq5aVLbZ0bHS5j5xpvglzg1eSmhGDp8cRhKPIx6dZ7MfNY0ujWCP6mqzYsTVpvcN
AjtwrjlHxc6q+vQxgUAXwiLn0dlDgPNuRe4BiHHh0ShI2M3SozPsE7MFo+hir4c7UVQg02YtjKFF
VxQuVTXjGMdjGD0z/MberMUdGqpwot+3gxLRflVNHD9rkZU8N43XPhFjjJUfQrRM9x1QxktwNbwR
8sv5HS6E8guvN2Dqcjl0H5gdNk9ekmQAkYg3S7qnrmcGyDHA69susAFkMVdS6cd09JyPOiL2Z93r
GfnJJrafZlOGC/Xb5LGfRuLfjiFYrjsGzQyZc8qdq2lQ6geoxvERWO387I50TyGE6c33LiIp+ciD
pc5dEJN0jbOe3rFMghqqViPcZD80ev+UEcH1BcWRDQqayg9408IoPUpDwQSp7YzOIKOHIPRnpPAf
Ccirh2sP2Seh12XmwQkh77A5EN5g/xi0MQp9HTH7NwQjyD5neG/JbTTHGsDXoreXDUz1xwgvvA0e
0uEXyCwJefU0M+N6jPJJUTAAbRR2R7VeGgEJO41uhS9N2jN3EUvUH0WxaZJSGHCPgw70kB+kbTHf
C4KzmOiEbZWx+7Q1T4g5NdCY2LZzBnEzCzdyygCfB4xCEnAZmfnBkqW8i7vCLQ+yolD0FXyf4Ioo
WMAtUBGEvAP/0Cx/CMXu53FhlrgHUoo0g/kuBLYZjywjMt+a59B8jO0xvglLiXWXmwdU4Xc3x/92
1P5tL4avn7fUdnH9r4evQ5y9baO9/p3f+2iW+G2xADiLVQMLlKTv9UcfzbJ+gwWCiIhG2uJ8NOmw
/Q8wxFxiS3XD0ymcJO0oxEB/9NFM4zeuw29aktBGj87MP+mjGYtF6Y2yB4UWs24GNx4dPq64dngw
1k5NOU/oOok1Mp4D/swAPTf16h8MTKKKmQXDcTfcG4RqG2hQgfOGwL7gzTgMDLQ+DY8QZ2377p93
aD+U3/P7tv7+vb36Wv7X8ii+FFQIMWjW/37/n7QO/3hSD1/br+/+wwec3k633fd6uvvedBl/9feu
4/In/39/8w8SzMNUfv8//34pOpKNuFrISfP2W19u7s8flP9bh9/5LPnX9V/5/TnRbIuGK5hAicQL
GQ4Pxf88KJpr/caTw4PAL6IBs53/PCna8jzIRXtJp5bmq74oC/9sudJzXWSeGPCQ/+l4RP7Js/Le
OMM/JFwCdNmjeYTeqDIFZ1FAMmMGY7yD+j89B90vBIo/ubLD0nh75cwO9ZYohcxnbr0DE7Gb639m
ef3zQ689WDEcS1GNVupPnnujW9pNZlja7s339zeazp997JV4tOxABQdpQA9osAhWsM1xjwPHOWy7
OrvP25sSGIbbIE+i3CdFAy9cGNf+tiuvWuZIZniflwYOffo153OuE6KSTt79tqsvd+vNY4K5cR5y
t8j8cnidDybzAVr/47aLr2SeLlmxg3CwH3RUT6dh3n4FCvIrt+rPvk9W19tPPlPSCJJFMn9RQgXh
fMkk/nTb5145RG1olbLVW8a1Hlq7r1m8ceWs1iRfW1lifk/9JmzM68bOuxcricn92vSxlzPr7R0J
ZO/KJOZFo5usM/bCh5QqbNul2a7eXtqtBgJgYFX7CY31C97ijKtAav/IGf7nqrdXK9NuXdHVE7cl
Ml+Aru6d0N625u31qsQmPZKatszdGaCUeLCEBpJ72z1ZLcy4b1IIfm7qx2X1ITD78JR3ef247eKr
dUkdgX7VKDMfpHr2MtcqPGsS0zvbdvXVwhSZSEfEppnPS0HJvGfjHVktyYD3uClOuCwxGSQUGBXt
qPlXXuefrHd7tShzC5qPy7DOD8fkpA4Hc0c3ZOsnX63MPjXaskLO7/du2OyyMQ7AOXTVttu9GDve
rp4o5zUTMX1KUy1jQ5HxHo16ve2mr+3zM3kVQ9jMmQ8vUh2ETT4yitI/jDnvRrlvR7c/uetrywVD
RwBpYNX9Mrlsuoei/EdAgz/X/Jo3IUxUlzOKPj82+ysVIH6o8/IfeYb/c+3VwnRAE+se4GBfCnCP
qVJkdtnWL5yuP7shq4VZEYjUjIOV+JTS6ZfagUpKhledb1v3izDg7aMyKz1GzuQk4HVjJqkFJn5D
G082LXuxWp9ZMXVkDXFjzAzzRQAO6rR32o1nxEJSfPvREwOaV468+1AzytbFsDf7b9s+92p1Oq5Z
kVHTJn5DcvXO7sQ3K+i3LR9rtTbzdk60DJCWL0udYSuOQCMZNl57dWoage0SFky4oQG1gVfS5lS5
qjxsuinW6tRse7edyE6K/XQIz5VFdylL0ttt116dm72McoUjhIecy+pWDtHiD8DSP91Q1gqQnNmR
J3MuXbute4a9k3Cu0d22eqzV4kyzKRJ1w8UVQnXbPtT/zLf/55ay5jaMjWhqxXnmT9mwx+O9hITC
aN52t1fLEs9HPdFM5jGpmC01kS58x5s+brv4alVmgUaESacSH/mhyE4C5oD2Z5fkznJb9bb2VKGp
bktQ4okfzWSua49RbW37Ntfsj8nVOgwVXLnQpvM2LA1E6/PDptuytGreblalHSUdwQuRn6jhWdO6
y8Auq23FMr2ed9cudBcxQATPsSeN5S7Rx4/CDs1fgFiWR/k/LaA/n0RztTQDZoSxBRbSD3Hg5mQE
Xsb60Gw7ldeOMc9sNV3ECqXC8L0OCWjb9kK18MLe3u3GirKqD7luMJDc7EGL7dJtj98a/QBbkFdK
oHf+kPsD+ROe3FhYLY2+tx/aDIWBOyKLaEGjJbfy/DMvtNG2NW+ulmVQpnzs1o58RBO5L7XGIzWi
3lYAmavzMtfoU8HY5muMPyN39qNI31bJGqvTUtPLJAktgT7KGJnSlYZHu8Aotj3bxmpR6olulwNc
Rj8Iy0sW0K3ZQkjftOCN1aJs6yHUOo1FOYZfOZSBmuLi2Xjt1ZrMZGwwUV6elMwsfIK28Bh4ctva
WdurBzLjTDPk4m5rE2Z8wuRj48dercrONnl3mHhMSIYjglHHIUKC8LZN0FgVsgaNyTbqud9KVvou
UQX6Bk8bNj6H5vu1SfYzgcGaGfnMYpmiD+C7UBf02+rk1/b7m6aY3fddP2Ix92EoXzOU/l7NmrPx
pq/WJvOyoDeJXfQxahCQhzwhnZtg203XV8sTpeDQVxFKs8X+cYAz3gJorqJNyxOo0Pub3npO2Laq
ZQmVQXcSpFO1twbiojct0LXX3qzDDtkfN0ZqZFeVN075tO3Cq5VfKzm3YehGPlwsuBuD19/2g5Qb
r75a+9pglkkaFexZBP9EWbAL5bYiXF+9xuIByge0bpQoyEAhS+Mn23irVwu/JoBgYE7L2tRI7Yys
57GjP7btbq/WPZLwCb8j21U61KSzoVxGGql+4W3/SfGzEPnfHsllJa2sQPXhFx0qoH7uD4CIN54Q
+upIRqjpKJKyuTji3elE9duKKn214l2z6EDUA4hpi+mSEKIrso233GvC+d7fDr2W8yg9FiSqcZIr
mk3lA6CQ95fNxdCBLqypTeR45hjthRVEh22feLUWvaolojzqWYuzc66GK2uKf4Gk+/tH4y9EtWyy
9GEUHGYVCXN3kMg/5h2JLts+9mopjqoOU5eEXm40aUbyCrb8pu2DkeD7ez0Ky21rwTEppoewI/d3
00MHafD9dY1MaHXdsAwNYbxgJcdbYG0rjKW3WiiLTqvRx+WxK7Tan00cvUDDNx1h0lutFkuhqymq
nIuHefnVlaVxGdmz1mzanqRcLZkMFEVPjEvkd0g1dkQGnbShZm377HK1cEqYmLJCrOnbaV09zkij
nCPQJHvc9ozL1epBBZZqSVhSO2TJbWqMSEin001P+BqaXPQENgMW40hQxmmUTfk+huW18aavlk9B
mq1bD8vyUdhopg+IzTYdCFKuls+UWHYM0Ib9JJenaT5XJ7o1Jpv6D1Ku1lCqsAk4Fvvg1Jolnopw
npqdm3Soyjfd9AXr9PY4AwzmVuNMVkvbjd2trVXjaRa54822q68qk5hNAVNH7hyHTgK56Vv5pET3
K8zMT/ZbZ/Wd1gp3VtplzjGfzORUI+LuhlzsdlPt8xewqKuU16KNco7EwKGHJKHmarFrblxHqzKi
JiuNt2O+WPS980Wadd8S4jXuNt12udodu3IuLXPQ2dGNB9ttdgaJu9uuvNoauyAzB7GcFWbk7SMr
wBLnoYXcdHF3tTG6ME60ceTi2VCcRvHVrMUn26682hUzaba0kDkuMNfeZFIzjk5E8sy2i6+WEDGC
Bkr7Dgm/1/aXHfyFSxAi4bYCa007dogwTlU7E6aU1OGhBhVyNg2VvfHqqyWE0SHhkG6dY9iXiqCU
dj4LWmINtt2Z1dbouuXCK4s5gYKh31tuSMK2k4wbP/t6b9SQnw1e7RxhN3SnMBCM40h7ZdtB6q4W
qB4ojViMyjnKxXjl2VC3CehoN3721QrFoxgT8hY6kAh6fWdbTXZCgOmvHvdle/1rg1auhVc5BUZu
a2xdCrX7izuP8w1uM0JIqio5GmXsbDv61jIsh5wPoKCufXSD2rigatJ3oIiCbetqrcQqSFsdh6ng
p8CmeVuJyjrD1vgrvt7yDP7NPXJWT4+Wa1YFnmG5R50sdqVTzVd6CyJ906O/CO/enatNAEpX4/IS
6y0wFZyGijDLbTuls3p8XGOC0Rtzag9VdFtpo7osezlse/dyVns8ITNktYQcqymIh3OrscfTQHc2
FhxrhRCWSEUOFOvKFmP1YCN9/gGAxd12Y+zVRh8DlKjGkBsztp06BEAtTrGaRdsO7bVKyNMbULDL
qlWStOtxgKhVO7OzbbdcK4WWrDwVoTo/hl0XEX2ZCb+Xenq26YG0Vzu9QK+X1IKdvk3g8TW91fqN
UBsfyL9gywca8l2EkTa0geC2+qAuOsfeJlqT9mqtkstXNYmreGYAC51SFsj9bE7pthp7zUcc58pp
ZKezmOKm+wBKBDOFZRTbdvq1ZkgJC/oMvucjxqS7SrPFeZcLZ9srk71aql2a5qU59M4R0O63tCm9
M2DrxbaLryVDoSLxW4eMfewyG5q2lcJ81rCwbHoe15ohq6viGT+Lc5xyPfpSicw6Sdwy3jSSQ/v8
fvtNRVLjwbMcgJJSOyGawj0nahEb+LYPv3qvyaPFKQ+D8VhU3bQPpDXtMndU25YqUUTvzo7AaacM
l7EN/lrp2HYnUsjnJNi2zYhVUdYHEOQtk6UqUqXd44GCDVBKT228Nau1KhemdG/xSNaMti+SHBeh
jt1mW1W2lg+ZmdeqMWU1Qbd2drpK46MmI/GLJ365wX9TE6zlQzIx40KBUD12UdPsxqZqLlJ77M+I
apbbippXYOqbuQ5xf2oOSrYyMCjTU2no9S0ApSn+xd3/yU+wlhLFQrhM5vkJiKzLr+sgy/c0sXj4
K/eXuSg/qZwWu8Hb0iYqoeuMIyAHqxwdouu08IljfHjZtLTWmqK8xzzH/+yjI0lZxqntnjStsbH5
u45kUqDvTa0X9nEmMf5kJPHi6PVOsO0kWQuLYHfmBseefQT36vIyErgn6AKybR3gtbIIUm/Hiw6P
TiQAmogGQApibnPbylrLi+xI16pWzPYR++Xg5zkZm1ZaeRuvbr5/ZmwMzQ6Jk85RawDsFXEdYFUu
523FtrUqh6PFx+LGGZl9NnslakV56kpYx9ueyNUha7QBMYEJVZ/eKjJ2y8a5GMJ8eth09bXCqLXT
oAfXZx9bGOe+qQ3ead3G7raKda0x6vWKjQ9I5TFp+yk7aIlbfy9DTKHbtrO1zmh0nRp2GNcHoGJi
8p5d9yTooW5su/drqRFBI2mek8oE86RsH6XexJfEW/W/2O+XauBv9vu11ggVbR87y1PZWGkf7jNm
ZHvPK7wPyoLuHKTNvOsYJobbFsFagtQzoUhMN3WPFgPbQyPq8roYjORm24NkvV9ivLTNMg9oFIVZ
BekgEdHeMJjtb7v6agE7UCTAzFIkTwgSPnKqg0VWs7jfdvXVArZ5YCaCpPki9KG/YO7XHue63SYP
JPXv/Z1hegTRMbSdo4NCxtjnddFUe/YgK9g26VpLkgzG4lnI1nOs8Np+6mQgftSe3NhEX0uS0pwo
g952eT/px/G+J3n1AyzJ7Bdr4Cen+VqUpMzCJIZccutNo73pNYjkJH8U205EY1UoS93WIo1g3CM4
piI4C6RR3Lc8qNq2x3KtTNJwd5W6qTxYFAAEAwxwR22i3tn0WC5QureVTlKJTpJI4JF4nljXKlP6
pdeQErDt6qsFK1Jb5lEkvaNsMNRpnQsvuC6Hbb05Y7VgGx1LpNFZ3tEVVXJWTpDcwnLst202a3lS
HhRzJzXHO5LNjfjJttRLFFrF9213ZrVgiUASXt8RpNw42vQJQVgLqgbx5t2my68lSiCoU1Adk3fU
UnJND/ZM+DAZQt60rYG2lhHZet4A+S0CQqFm46pIARvpem1te+TXkWq2BTEDwlRwzGxjPKn0AZi1
nbTbDvR10msR214h8A0fCfSBjaF07bQkGH3jnbffLyhYvTFAdOpt5oHZxdBG1jnykXbbctVXy1UR
vC5hVoD3LamNSX61rlty87apw+RfEkOiwFMy6oNjVehL8KSWfFX5/2PuvHbrVtIG+yr9AtVgDrfk
joqWLMmSbwgHmZkspiqynn7W7ukfg6PpAAgYYM6FL47t7S2Gqq++sFY7//zcQ/nhfR3dacsXpxOH
UtNOGKjKOfiKOtjnPv3DBhuuMWAmbxKHIm7t58CFdSMxrP7+3Kd/eF+NrF2L4FgcMkRY+yWys6Oe
hf2p24ry+a8PTdvB1priJjvkSLxSMW71l9Ct3V+f+e4Mfvz107e1B8JDsefQuI1zW9hieOKI3qSf
+/QPeSgDHWQGYi4OalDrK/i++ioLLfOpRFH4UeEI8QQY1iKzQ2eMc9Cyuiuztv9Ungjt018vTNZq
e5h6nR1CX8i9vYF9Wk1RfGoVCz82HWUq6KSolTh4ypd7ev6ro3ZAx3zusn/YWkFELblvfHGYuyY3
56GRw1e44oC8P/f5H17WvJ2p2OWuONhh7dLwoTWoIQd0y6deqPBje1MF7cdGhCgOrTUHO1LI2TfX
K8tPvlAfXtfaX7p1Klhqlm0crottq84eoLxPLTVsFX99btinnXCLgLAW29KcHeblXupAt//tRHiJ
HP/vMxvH+L9+vJSc1LZei0NULPhmsmW1jky5LYd6wJCV4AQJzede3o+9TjQbR03rreKwTaHGAeA6
DBih8PjUM/Sx3akE/9iUuWFJdlf3yvJgpI2c0T8V/oXRh7cXM20Tw8nPj5P2tXcFxCV47kmMjJ8K
7GGV/fU2oKLYZuh/A6B9OzugpdenCtv0596vj21Ps3AwdsBWO140Y7tlU3BETV+aP5+79B9eX2/x
i9JmuP0Yxuu4Q/8z7dqirj755T/stVWxCRSiLaTGheiy6Bt9HCr/c5NdYfTh5c1A12bC9bOjv3Wq
4Jwvgncw6fmnEkbhxx4ci6GDAuRefgIRbCGW6iiLB/UId+xTlz788PqqCYclbor8FErPSpSjlptZ
ggL63Kd/3G6BjpewxMfTtMweogRcXcBECujwn/v84K9Pfb10bgv7cjjpGviyjLirnYfJ6nOf/uGd
HXxgUFmd+ydZQf2gf0A+1O6sP5U+DsMPb2xfL5rnchWncpDfABp3702op7fPffUPG+4YqUq3ZSvP
yvWa775dyd9yBjb6nz8dcfi/XvU/duNcLFWbB338XGyzm1/7ZIsy+xjO2Me7m80pQFcz4DNV1rWM
+tC7rbUW0dGxkQu/a+R0lwJdV40lSMSpB62XFMKI+VZ4YacQQNSIRQ9hIIrq59Bh30hCx1phW4mt
DZyrol9q2aauyWLrgNbUrX+K1ZXMhRkv0PZbePkrKwFkOZjHYN3G5qrLcLrehkVYdVd+jrv5bcEr
hplF9tM6frWGYWkQo2/zRQrMD5HlPwWKXvwh4Hn76rfQYtYmXWNkaM8ZqsJBJZ4nCh66fhuz+972
qvWmnVcTjOlkq2je2UD3skepgFTc9tRtMRpW9IxWjyGyKPjHGszkit9Obv740oxjUxyZCujkGb1X
hNhiVqhWMWg2TcvPD956OJvRi2nrt0QxvDqycbu7qLdjAOV69IL5po+VM7Sp1msU/W49aQ93IYw+
67WdG5DwOwWnmNNXD8omhIXsFHnOD4ssbVvOis8chh3kR8/+aRrLL4ZE4+AoZbq5a2a1CT3LToil
2iFUHEntZEru80xn/V21dbP/MOb+xCdEvhCg6RofcwCseJoH/Ptq6urqLnaMak4xZxOA3WEGO/8w
TzbnThNFZfMAclRqZ8cG35tj4W/+dDstLmTUpBT0GXw1se/MDbKWMMixZK8ml6cC4414ww28QTku
6W4Lge+ubbf25EBWX+tkjqSeFjSFFVjBlJE8zALXW9Uo0moWWH6TwLwGsXiEKtXkUzqYSfgUQ7oo
A81vu7Enfyi0b/p5KZ2oeB5Q7aoRMgC8G8wXYEWBJQg3d4tzsPR+8L2cnKYCUx0KYIo0khunS1QA
e3xIUe1W66lCGtPYx63Npgb+JHQEG4US+G3cSF1MuxbvhO6X6I815RAhkxJBDrOJQ7R04lWYeUEL
NhbGNb8Qn2/it2eFyLGYc5iHtKhk3O5dwMhrd91t9eUFQw5XDHvmyft43UFVVfF67ZW9a4+HygqD
uduLuJhdoJyLe/GUhVHZ6neHfMPyGCGlh72IeDEL0nrJ34J17MN9Nc3RkFgA7OfdOITl/MueuEa/
h2q6KM1M19rbVWd1bXjDEPvkPEYD9U5ERIBgHtogKK+0XVtfMJs03u9eQz9NQXyZX46Zqp3rbSHY
Hzs3T15t6/w3xkPXO+YhejOT5PiahuwWnPBc3+i53jy9pKuXxXX+uhQ8VPWtZ8Dgl1fQbNaySTUE
vOLbxOrg9fuxWsOy2CFL0f1VU2HgGna05OUwh71mC/S3QFiTeV/FqORzMMUirBLMSo5BNul6s3ko
7IzteNewM9hAxXVYV5j3Blq+hqS3KDPiYaeOPzqn0FIQro6MOgaYr1uoQ8MfxrfkppMcIsssaSEH
zBIls7dFDiawpaqGt7Kb6V44rARzTZxCEKoV4pQuXvIYNqs3WFz2DcTVq89SGj+OTqfR9G1izvHY
KyDsfDetNJLoeXT7hxK49/C69m0P19pbPbncZVblrD90rqoGVNtmyfLYYNsbIVANElJUYqFAL+2D
zoOQNoF6G93auQGOaSkbGRjWAbUbo8ylj6BxxGS/rqi4rX3o4Rz8s8AQFs156vO4bw5hTaL/YFvO
NN4NCn8mdqRyVebgUwgJvxaQGayf3NZFY6NYI/8CE2ZkJ/4Cts8J6bbq6Unh74Tdqn/iUhpznuZq
tRAvwTdeneVYD3IWA0QhGeT3QeFi1XNm31hnq/SgE2O3VhHw1kFnv5H8qOKhDhuYqT20aufItYGP
2wABhklaRX6UP7PRL1WdNFHdAkQtprbT52jwzLDSVx1pPJbUh6iBp7OnOgej4tIs+bMHEXs+WaMz
6dep0V4n0gGNZ62xM6zDrFMJL1o9LAPrzO1UFc0FzGOVdmoTTta7vDFx1CZT39sPYeHNC+DVrXSg
d3v40hHvLsiXHojtq2bbjX4cVPJ6w+UY7rU9yfWaSp/Ahuo4HRZ42oZtVJMZubEmwkbQb+1Pv1k9
KMNdXGiSk8UwemglEAvMM4JEkRf3iMdHluwMHvMP4GNN1+7gQuJWTpi9GWUAB57P+DZFYTzdt3Vd
9d2xsKqixj5gqzGy9nZui/La6Ttr2u41MF80TvG0Obm5dY3hXiVoKuDKk7zcMAbscHu2VbvrAm5u
l2KI43CdzMYV8kHO0cRrx+zk5gx7o0nyQbAf/bxD6jDo/C0TvU9IsMItXpEECN9kCcbbSv329EUo
6K+TDZi7EWs3nzwn0qB2hZVpxGnbrKNHa7GZHchh0INs9ht0ocGfMjNqGw6SylH8zApoOWWivDIW
B8sJliU4joFUdZV0HfThn9tg5HidOfVmXVVDaPRT15hJ3XrW1uPAnYe69F1iC8MigF6J99EUz6ue
eEBSBOmhPaZAPGeMSohZ2/WFVb0S35dwCx28L05Ln0JeIVZ9r2I0Fk9jtLh9fvR6t4jsdGiCIb7x
odyjdV+WvlZTWtqyL09btwJg38XK7iR2OsHq9KhFqFiSMUt43Rc30MFyzuJ1Dh6MVVsK7nyI5aBK
nXnOuykduSZRIuzcpcuDkHRB9FbkPWNFoe24zde469nKk94v/Pm7WLXK3yUE5QnrvdXqZUvwhwbV
W1xLSDGJ0E3lfrNVXLlFMow9B5gEb58RfbIWMKTs/WSQ2PO+bQSEfqIab6uu/UCNwSPFWTf+Whp/
wPCoPMceSMIGQ9mR/oKzWiSByWt5hXLCr14amPPdr9Ap4e4nXueueF0aRC/Br9JHeLcmDsKY8lu+
5dkIRjkSxD7AwP1sOLdTUWVY5Vy6m1+mBnlFnSCAKQQXMJhnHq1sK8P86JfEsU5agu2sWAeVL2zm
C2DALERQ4JLzBHWIzM5FsUxcwXpb0ThXMGFf3Ia1EemJfcGIdQZE3OvWuzDj18HRWF69qXWzt9bE
/fTAV/FZ5LKlaadrbeFF+xK0XiQQ46yBnYQXZUQqYgCuTVrB3sse+wy/x9lem8Y5GFDvPQG36uPn
OSxwlUicZNtbZsKxXkC0Cxejgl1YvXeL1lpYD9ZW0XyWyCE2dZ+UeeBftGFVM8f8+FufA1Gme6xr
ceNqr/TqvRtPefgOK7m2oSdbfsyfbzGweyfcYjFU0S0Lw6u1inr/NbdZT36Zngv2UI+zr+6LvnXV
3UpjS3FFK1TIuB3HZx1dzd00zn9szDBqb0Eu9ZdELXbRnzKF1PG1lmA3vro0JRaPSgt3QWPBKPH2
UpdTPZyoxxawyyMrCPuX0aJm+tu00cWr6I5qDXTiUCTUT3U8OAT0KtfSP2Mf1mV4avF8MBpaFgL8
v53JxX+3L3Jp9tc6b19QiK5cHzJyJbolbG8Zd4H3eRiuV9M25odF894DiOzSvwkXMTKAPC/Wl7Vf
GH5wy7GMn8uyrFSbckIa/VtRx3X95kCXqu5rkhDOYax4D3/k08A7mdZ+FvtMB2HsYobS9t5V1ov4
YYMQsHJ40sLyT50FqOdMETqan/rGmYufWzxG/Pgs9fV2H+quaXnbmm3ubnOxVUvi5IXuXt2VMDKR
Eq/9ucLCPNxcWP/uUS1lXT/5vizaOlH15rSnRnr9wCowuS8L3VjyfskUePapmoUAaW51kXjCtps7
73UzazRL0NNXCPXOhl+oc0KeShuL0c6aVWXdjN6SxS+d7BqPNTvy5c5G/SSf184jH8lVNrwEkwmh
0AObICR7EBN4+jFZ6qyr9sofRL1TkZrDR5FPq3M1InUKT5XR+GQoFsTNnduYGk17a1h9ntZ4W318
aePSs9vk0LhNUE3LtWXpIniE49eqOs1wIsz5PrKjxXskDedPh2pVNSuh9iC5HTwT+tZRTm0U7i05
qXzaMUTs6T2ghqK7IfgM1VUY5XaA9nbJQSe7vKFXrekulH60oRx2Q3yQN5mqrQuMdOnL+rpsPd3Q
C2Lrej5b27xgj+W829wpmq+m81IYaqwA/Ps2Txa+YXAKu7wM7lafScQbNEVus/MDWPR8WcaQwsTN
I2NdZ2NQ97/yoI2m1yW0B/veboiiOcAxKhPc5xI/1X6c5lHdBNoJ5NnLhpk1316UdS49xAo3TJBC
oEiCavbi73UPZ/8QlUZ1TzVvMeCFytjDcXQ51NwHavIkoVVUhYUiY+TE7W1Td465UwEXumvSBVe8
U539LfeE2dHOV3ZlmmF1jKFuOoFw/0sa4pIp+Rep5/BDYs9vB1v0CKnPKzsi9Ja2x03fUjf+/p/T
HP/u8z+k9jBP8l6psTgjsxmuKa9bdzVajc8Viz4O6zjtvITESebs93gm9GQPT1sks4dPffePwzqh
b/DQuz3OLbSkV07RVN8uEfN/+e7/6Mj6F5f+45gqCrgx37ayPmOWwlyz9wIDr9H2xuzs04vECBUw
x3w3Bw5e3nJr6WO0YGq/l/HF74J52r8reZBQlTuEXmZNPRljkxLeuLlsRBFjcDtvaSP+wCS9PEPW
1uOAq2rpoCRu6HG9FTEOnascnVnBYz1RE7PM1vw3kuslg/ivfsAPmUWapbc5RwxyjkOODwc1xvN6
wiKq//TWbKM1BaLy3wo0/+Y5+zg3uw6oodS0TWcF905cNWUfC3/nlrbV7+LekIZJ/Mx4/o5sgoiW
tMBvsiW0yNkIUMVmrC1hx9DT3vbRDB7WBv3pKW5dx78JVCbqVHZMbi17rHwiXkgIjE033ZVOExCQ
zbO8WJOzfJrkeE/DoF7ugLkgiic0ioarS39ZL3ZhhuDc2SMNXmp/36x9Fe6csdg0KybrjnPEJOKs
R5WPtn5qEZTYGH0Ches+yZoMIBenWc7v23FwfZtEzGDwpqQWrl+ctRrq0L7NxTqpKy9aY3XXRkEO
D6zWE8ax3T9eif8XhgP1Ps7L+P43sPXT3w5L9/sHQXn3V2T9/5cE+8sUwb8n2O/e2/7XyM/y62//
XSTKJ/1TgGD/3bX8i+XAsR0oDJcZun+KRJ2/23FMJwDysoDw+1If/acAwf87ktCYQ6lPR5wd2pf6
4P9Q7W337x4MKZe6Hdr6f5hJ/4fp/+V/v4P/ySRqO//oPPg/L2sEMjNyUSnYl/9QK3zsD1NRp4S4
mLzLbeWkG+dMcCXTUm6y57UFZZBMSEM6HGgt2/CGGCzbEbw4bzIQMFvtQGNEQJKExcS33DrD2hMU
ZzXHqIpbDtTjLmuNKY9xYIVfPEbbfnA2zL8WtRDW3q2RkOx1hskN7WaDyXrMLNtNlCuts+/XFa5l
eMV4GAhsg9SQLnJ3eaDLGy+vZuKqeOE8tnAi/Ca8bnRxGjbN84RlKt/35Ey9NMhyj5OjWilSbsKw
MS1azTNHeTJUac7k26+iyNY3LvocXfd1UItkRaP0OxvDej6ovi9uF6sq82SugwYLNeeCq96tjEyQ
/NBjQRyJ37PbsLYkehyy59Itu1++55vlpPyoxBTF2kSoOSFbu/QiCFZsgjk8L6L7vnhmC3Ycvp2j
xaS+QbQqu8NIghRpij/rr6Je8enNZHCHpAv18G1A9CZRO1TgwGzMSPw6u91FlohrO40Hf9uOfWvQ
Mzoz7qZkwOX2qokwOTXVxGv0N5fN94japL1Tzsi/EzbK+7NZtblvGUhDdlh7+ePaCOOd8NXJP3RW
ChRkdanW8yCN6E4is0pziLch73C7XpZCz/N6OBqkHJxDOYmGK+JUy1dr7SwgtmQIEbfV/vcyVJhr
kGlEL74qJgWFrUIllE3Tr5qeqjmxwtW6NnA53t0xVy+QH7eIJyMzWKXswHkoes/7HS5qsJOyzK0l
WWMPR9ToK3veLdLdqr1RPaZCgMtRgFzMtoOHYs6GCcNV54ns3GrC6TqtS13OtzVWSTvxWhKlOyIh
K0JhF1mHoLUkUX7ri+9YPbc7q6Ignx1t2RXdKRhlTiUmmzF/unkcXI6+5ENukQKV5B0Xk3eJ1zA3
QVYix0quQg0RO2FIaYoesglURcGd6EbrZsCz3tXpOrR+dkdmZsj2yvL4NYoHRLsdAi33wLG51mfE
rjW1RtzTm/+dLnV+zpggtNyjm3era1PFsbqxCuKCc8bYjHWQziAWvjF1kz0JkT5MhwEGxJWM2Dah
WARulLK14eULsqa2bkW3+c6r23le/tUgJ/PTLFg8P52AI+ndggHDelZNE5iU00qRfW8cikMvyxA4
+s4qtkBeL0BV/NeuL+PmutOo3JxELoNEbpdzYH5sqFIVhzVmBXq0WsxiaaFlRt/Jump9J/FKqGsa
5Z1hBw+DqDfJYkHUqxZyUYDQN219ZXpa8VhXFfnjjvPdfcVN5J+xyQOXSTa7/lsjtMnxJAz2hH2z
DH62XiuLHf7hLnjLseghHa5086KFE2iyAuNaJvlFQgsafotutmDSWIlnRKStbuz5bKOQpzRdt9Et
maGtS/IW42haj/0q7mNhRXaSsczMhzEr3OUH2VnzNavKcE5Zd6tyR0ZalrckYrxsH6ihnR4t8nc6
bfrIewh1H9V0s2XqIVgd8PpRXLAo+bjryOXNvr4pSbrrP7lj5oND7WhJSgj8Gk8VtzS5tCMv2KqE
8xXRddV+9auyfCzrESUHDJf8RI456saUs5+yi4Qcb0ZmzvYf0DhPv0wZLa9eXUi8gJW1HLRPwrjO
cayQvtdjK5O5Kov1DQvjNCf5OrXVya0DjqhxTFmIY2fJN8G1FIr9iCFoeoi7EmI1fTm1lTSko7N0
3hjmSgWWtOGQZzYdsOTCt3uegck7lnQ1FlhIvfa2cJge24mgMGGKxjDsdvHS9PczPqG6/keqZfvj
XA7bR+bcI8x0ebZGqaKzBXFeX0byqKj5XdWyGnC/xZmXceiY62eMZt24XwOHRTdm/vtLU5PuIFW8
umU6xIICTl6UJZI35b414XZhpAS2fAMcHvh7vXVkAfugmYZHRHHyxjcBxTTbbgPy+BhSL/5s6iY7
NADdiz3gHEVbguwwWZxSo0eswq/4asdpR0nK3m5tjp93pWyzPz0asTDpIso1fT5P9FbYPHinwKUa
QbavyDkL2Ev7lOUhbr9yXZhUGNlzYpD09hqmnq2kThCa9Ud3WOKZ9NPlq9YN7hTqWXO5HUDlhjwc
Xcyj5PvkudMik43a15CAwfMz/P1QtM32Nkws1HsaR/xmh+MLa2LpCSu/ioCVMRneTnJIqR/5U0qW
LnyGbLLI1NlCVSaucOci5cl1Tz3gVbbnlfUM++ii231RbTO/it7CgmrNYeKBi4opoJZTkM6Iu4MT
7jk57EppqW4HfF/Y+ECnQO7wlIbHlXGrcDdXMnpyetShCRWT+LGBjZ4B6C6rnwDsii7VpmI5azPT
f5kcO8tSTH3us5LGjZJaN9M9z4T1vRr8adpFsoQtOHE1fhLR0Jimw3l9azrd/rSjMCzYkR3NJXYH
Tk10SZCwmbzi1TBB9htJpCbuJzwIEEfnfAmfXN+cIi232DaL6FwFI9+nbrzBv7HGgVu4kBWjRmWB
wwOnqw3P/UoL2eTETrenXCT8rxHvjN5ZnV0YyjNyLHAMD1N7g8Mwb1NQ2eK9zqegP8hZV94hn4U8
G+iUTtJ7NqlsztrxK7ni/n5Za79No3rC8F7F/XgP67SOUuQAXbl31mr5QvV5mI+rdPsyXWeCKzx+
eReja2UmICWnND2OM1WevUuvgJvUgtPablGdVe7JXfDHs9JECPT6S7WnHCRxSg2fmZbWumhudBxF
8jRdpKo7jWXSHE1usu4Oy9z2pka3VUd4oOaPO4bIfL0JJt4eFV7W3kxrFKyXZ8/cBKMrf+NqE9/q
zMmfyD1TR4lmHf+U5BA8yjXN9t5aYbbsDA/mW7aKuD1oI9ybMVsmhV3TG72E/1me1DqZH+54aQtw
GuHN6Zi5gmc0smA0TtTwXhYaHzH4OVN416hFLmm5spikukGUjbN0rK7J/83OfiiH7Mry1eDuB5Tn
DzSqlr913lKcNeXUfp3GZvgeq7X6nc9rXO8sFeJ1ZIC4/E7pBa1wW47d84JH7x3Dl/xCEjUD8W2s
+GkM4/pq0Hr5Qfiacf9sPf5iVx4feknZGL2sHSriH1m9lH5p/3HGzXyN+8GctGh7vvEgnO/KEu0j
5js6DJBeU8jaiqb85U1UoLnQefwTx2D+bQsb/0dITZS7v0zdT2lon0gXkAo3sxsQX2VFVtSYGUck
jTwptytibC/tC5K9SeXquU2BRJsRe7XTLBcTdXSjQ7IUycaZf+DQLXTLmHQofwbDoMcUNXXoUoRa
5BOnVH3iWLvWSZev0ZfRow8moVd2GRKP6tFXBPF+mYaT2c42Sz4FnahGOCxzS7D1NGQ5OhbuPBXG
DQmY3En1+8pr/HEPrlZ8c2pQ+9Qeyqbeh+0YlMkUjb4+jJuc3yWl1O+eIMuWUsHOqr0uMF8nHpDu
b9na6l+0W1pPFSsGVvZ5FmVSEuQ/bxX5d3Ks1dIz+BOYkzEUcJO86eM8dfNJZGk2rwHKeh+HQFLL
opSUEK2RDKpPVSFx9JbnVJlGwNSdYIDiNFejS8A8XEo7JiSeTseqDljre4qLWLQ8KprEx+IpmzIq
oLbw5BV/JXsZSCHgSSbOEnh+u61P7DrK3T1Wxc2jrp917WmMTeBTwGo04WWggm+B7U124vpKlkmk
iNhTxeynk9RRx+auwOq8r6sKYmDixLs7Jxo9QtYtZmcRgVv9mHlK2kS6K5uPnJX1faU2xZGrIGHM
6tBOfhJl4Ryl0uIf3Zd6dV+5z/KLTSXvbYxo8KDUhpdSiLh5zWZncZLQxHO0R99YvBRtPkSH0IjC
XHO27NsdJzDPpF2d6XdjUSHjK9kWQOJpmPMDr8tyyvp48fcZtveNhglf9uTpqZSzN1qy30WrxwGS
MVSoe8zIUQGlESYoDt6q222nsoGD5eS0E4/R3DjyFFntWKS9P1tzEtRdKBJvYa05TH5TkXAu85Vb
U+Si2DGl0srjtK2jndj2HB2qytvWhI6ElVMHTtI6iTwxODjXzTLeCX+ehmMTT3RPrZVyDlXOzBjt
GiLrk9ZnKdvNyxbiX1arXZJC8Yg3Q2U3074Osi5PJJ7e4GvjIijduSLnSBpqU+an3u3ZplbgCjIB
3KKqY2tqKnErZXD08W4bdOc5aqIOB3bNEaFSmF0Ty/gNsTidX8vOZ2dxYTWtXXckmJmeEGn39PMH
FlInt5E1S0Zty2DXSODEO5X7/l1sWjfaYXsWj2tLaHucRpTAyRYsdXy7bP22pnYe8aPVOo5/V6OQ
Kh3Cy3mYNgYa+yWnjSYt0N1uV3VmD+Wp8Wb1PDT1Io4ykNTN+nhyHDKuVpw/W9BNLZDrNcXngOQk
AWzhV2MCT4K2Gt4XTNhm2qJhF670bqRxzjaEfreM++PAZE5xGANVkklTUUXY6TY8v9DeCns3NXYj
6Oiyh2yn/IzswLgomppU0SzRsbWxtF5BPC049bRNLU/NEFbF2QmLPDxRRRn6u0w3Y3UyUS7bW0rO
ZUnK0Cpz3u8ZWnQcO9t8llbTd+mUbWGQzMPld+d17QrcrSW3GfreNH8hzNZYzAOqa78zN5TyIMkr
tnfIh02XWoLxV8SrLjul3bSmOla+bouTVEFBfQ7dan+ox5xpLONT4EjnxZ/HfT1NmdzlHBD/VJY2
dBZetnf6kETsXpGHJPaZTe9H9wtn9eZO0IJkdoBjaCybN8ST55h627LLh20t98JsTnnwtKLTQDk8
/Q8T3XDlrm5qxrwldQx7J2Ir64+elWXhsos7gsGkdIYxOih3mfRZr32o72nVs9RdM/dLe22zRjQP
cS/H8ikLGWhI5zJT+k35Oc8jiltjwkcQv1lxE7uN7yWbrqf1oDaW+E2qsbrSPNW0JzkSPoEbl1n2
tEiS2RGx9EKJ2SxDtx0Gjrgjx3QyJ3seqCFOVjSeTtpuhVlu6pmuirQdXNOTkgX1nXKGZ5R5aIO5
ODFyLG28PjPdHnFjCrr7aLOe9kHQxdXPWvbiNYKqOFzRA3kxkztRv+42LnFL7aeb55vLDNTMjlpu
4jhvubvtzbBoeQzcllNmRJWLbJRUHaMWdhhTAfcoj++1drkZjnGqYo+5W2K2GlaKTmXdLpcUtwAj
EfsjNf4BSFH1uIQd5XrXNwDvLtMb9sHX5bKmCuyEs7MN1b60d7mUmOdX90ZE67LtUIUGfUrXT0nP
Acbgxypoqh+6y2kjkZNslnRbRkLfcTKiTfqFnMMukM10FwUdGsk1b9tkU83yPZqx/hoSz5fu1AaO
wzqasd91fON+38OFO+SYoqxUd972lYx8hlPZVKu325xm4M6YSD4FFq11pADs2UpIP3bbviIhWO5H
mluitMTD3O+90jRfSA/gkqaVJjiTesPQvfVVkKfbVLVv0br2GS0T8XxH01O7HQQH3ddyjOKXWHWb
pIrJU8t8RR9+tynF/9zszYhkoNTOOUsA1WaVKNUVcN9yTGqH68xqSQ6R7bzlLEvHBQppb2w2uWNA
N/7eCOoYibHBQnEO7Bu2kgolfDLS5/+bl1+Muzgch+1K4ZPdvo0l54PzFufrC/4vVXLxx5FTYx6t
hKK10ktPNiyvl4rKjNWNKMfUOsPKlwtdZceyHycCqd7i5OymS1fkAZqItmzWRMj/xd6ZLMetZNn2
V57VHDK4w9ENH4AI9mrYidIERlEk+r7H19dCSJUpxr1XNA1qUGY5yUHqkmAgAHc/Z++9jkXddhIO
Ym5Pe56S6T3drTS6ZXA7R4uP+Dgq432nCXfUomAoVFaDGCzqfq9bmCF7TzOjrr5BYlhzz6ShZO3M
MM2mp8FBRGcgtTKrqA3iVtc4uIdJQxlZDrNe3groMs3OYSTLEDRWppKACewlHj48vUgTXkdiYMm9
Lpa1IhllhbQ6IVWPCXpQog3sAC4abW4bYR6MTWXV59SC47pTGQVc7Bkbe+REAU9x2pO0t1fxOOaL
O17nkV44pyoOTcWXbUX2dZnpy/zcjeow9iwfqCov8CeY1QmNAZ0SpmgIzHPGBe3NcpExE2N4it14
nK70uqWyQ5vdDHp2JXSFB9YuIml40yQlpqWhKZbmW5gCef/aSysbbrMQS3DtJXpIleANlUVjzMPb
06eLZ0M6Ug+bH7m7hbLopLC9cL5+l4k2xUxj5+xr3di1y+HbLVCKGaDYu4mkh6nG9EPEo1FdsyFh
ePWKNq3rgG2y36k1b85TI1ru2lgwrW90jKpPPWew3+Mj3TphtqR7CXz1lNK/sYJGagMyftQWZ4Sb
reZ80IY+JhyCgRDvdJw/60vYPON7EvcMFafTk0yNXu5wiXA8TBorrllc57Q+ifosjQNXlKt2prKk
LINW6+1LYJitOM9rF7PwVDugUyex2eRmuMHziYP8prwoqjknC+pwVjGtXm46DXcsYm0z9efGOuQt
rhMVc4ZtModTUVOKIgDKnknKMtFJv3bpJtEe0psHV9Txdy3NTZdeUqbd1HHlVogBdSF3GKi3qfMZ
L/YZ5uX44yj5TX6I6/yKNlE0eQzb1Pjfqk92NDRn82MJKCDCbtJjcGwjI5y9LJ7y7xUsoPtudSct
SHKnhmetxfPAutLVK692mLwIuqB8BDvWMr4gc6YJIGemmKNeYFDqK2d8aowenzjdsprDYNgLsUuX
qX2oSqPmA+Mlv06nfh4D0S/iiTIt2id2nl1n5Rwj7Tmx5q291dw5Fe5mf1hNewz6XnbUDnLTVsQ4
pU6g1060n7oevzNPM9X4bAh8liuuua/VPJm1Z0eyfR7tweqDBiPdp8XWN8/GavOYjfpan2Y8/9dY
OZxut9Biv1YUKFVAkRc/49xyr2mHcHdGBr0AOVhIGbCohbhctM78qCVRzRyCdQ5ZdVPeZFyIRZrs
a9x2i2eV+DexEFbT58LULWqMWq1XpFmwobXzygFTq2HvbuOzqRqnmNYfznXMY7sky2l3ZGnrPGqJ
O80seXXxUkV5/zwaURKENIkCDIStdYkpnO07aYuQGp1GNFtZspQaIA8n+6I4DS9BU0V0+ydtmW5D
pJf4zM21aEKGSma8I0wfm3yl2dPV7GpWRZdTpc/UUYnJ3a2cS2jVk7YrQ90M0tGxpM9ARW0+k4ly
Gj/Hu/Viljo297Rn5p1n1ib9FWWknJPTSehrkAITZU3JwbcFTCBs1A4eMMe2ltUvPm+HqOKI3NNA
qjIXm16nZ/jqsMcnurc2mriNohyaaoWltN9j48QH7bIsKa/WIk76aGEljrK4Qg6ynJaSs241Gh8U
vdZNOBn6vdOH7rovVsb+GK3e8BSla8pQOzpN3zMWd9ohk9PX9HFGynHaGEo/b+u6eXLnZr4TvEnK
G0PRva+HQja+bVXap3yNkoS+OIMPvajrUb2GXIa3rRLhQMPWEItvtBrFfOMigrznSOh8qjF0qWCu
cn4y7Du38SL6vvbpahWWHgx5Ez+4YC41vxgN63QN1VTvHYfOsK/LhqRIby1F5uOGGoozaj95Q+Vm
n4cRR+Rdp1JzDnQYZDZPFrqcJ8dUrH5qlavlG43Rpl+6tepf0gZDuacX+fjdVmuRXVt917uB1LcG
MG0YhCDHqYbrvl5d7cKyS9L2rjnbXqP69MEijf9pov7qT1St2uSy4++7bJzUtbEJheu9QnaqmTSH
A5t+T1m/ANpYB1+fJKeMTsOZ4Bm2wH9XdNWjZZhNFix6090zNCSaPb3Oq6f/NZn+/9p4eYJk/yzO
//8yGpI8f3w1XZ6f+Dld3pLvXGmapovgzix5c0tq/1Dh6WS8k5Y0scYjwkvd2BgjP2V44byTrmUx
lN52TKWjuf9LhuefBL+NkfTSdQzDJTr6Jyr8Zrr6twbPX4Taxu8gny5MtQnx/PsvQL21GMuhsyIV
oFnjVtOx3VIAQUarniq3/+YkDkb4hYECEvtuNw6Rtyj6VL/csZ/egF9H04rNmvX6rzC5C5gBpFJ4
Ao6Jywql0XaYGxYMkBAuBmc8p1P03KXp7ax1F7SgSp+6L/eqsrrs1mJ6I6N/oPQcX9/mLuM5FbYt
jrEd7sIctG44bAqOlgRKSsOvVdZ8qAtzs8ToKwKSoYk1o/dg63WQOA1mnrXLpv2Uswf0xcRZJGoi
tw6c7fxikVDzZFsx9Id+RvUfT8xzhFXn15fI5CH559fOJwQDaOr4B368dUq9w9pi6LZt8PLZOE3+
56VTvHMYUSTSB6+PQxvvX++cJjDMWJaw+GfXhG6yIRv+5X2R75TkdeQ11tnyGLvwJ2/dgc767+fN
EYZlWKZuCpsnCaPN8YiUtunoaGQW+mI0tIA4NXM57YWzXg9rol8bfQSxbRpMwQSCZnzSmZ7ghdSF
N2RGzH6XtiAwKqYZ5nk5I2xGW9LGVUMcjHoZV368MorUm8ai+oi1rIh914ztqxKNqkKEoHPomV00
3E6mGd7nYiJ0Nhp9/rVuy+ISI25F/k5hFRmKdg0iW81XVBjudrwIa6yj+vqwxLa6GThn2OzJVcC4
yTtUp+qzNpH68fW8RsXQERZP9DCdI7+aHCYHTOHnBNDl0wxz/q1RMwcG2esbahrScPj+aMyyNB4l
lzcsy5IXi+klZi5u12poz03l5KnfZJPzqVo68b1HlNtZq1qpHHoSPn4Toq66osg+L5k7vaxNTqc9
7NFWipB2JvJActOS95iCqlTjOUEg00A5XN/i2b32LG4PA5Yci01A2kK46mDa/GUJxu1Cz20pTc8o
aRtNLuH0UgKCsQA174h06j8Wj3+c23u02v31gkdmSSPUY8BfuUnMjexDiopYhBh6Kipg9Wkh/dDa
HOfV7JxTyu41DNT5mr8nsnDehstn3AA7NA5/zqa3HJWvdoEff5elY47m3YMkc8zQlC1juXngmZG4
nfJXDMLneJDCP0I6/LyKkLbJfmNapn30qNQaXFpGK/Co0Cy/bFvR7hpjeIuwewCtHj2RFluBqysm
wUPwOnIjG0a2JgjPFgK5Q08rqRQZlVqE0QUaQngP7ltQhMtm+axbrX7fYhQvcTbo6WNrrM1LrJvh
LuEKBooPug8Gp5WquCiyZyHzzuDpDMVuHWaav5DDm2Cra8dTHc/2FBpXgxsNH4UxMzU4JcV/M+Zd
+dDUsXW+mEXb+WaY76JE0otqSA3huafc6/xS5GezPkpCy+m8nhmlYf1EPv9vuDn/jx0TN5z9b/ar
x/r5/90/t9+fX21Z/MzPg6KU71i8IEawcQmLMWLsPj8PihJXJmdB5ZgWB0a5Icv+55xo4+TEvcgu
pwQex83J+XPLEuodjC0peJPwWNhsNn+0Yx2dE/l5x2bH5A+wOciyb70+J0YE+ScTSRcNVjPPMoWW
5YU4L74ghalzohjG13pZIunnLZyXOm6olMmOG/sycopHAibnMcHIZqdpFabDNO8kzk09/2DVvXpU
TiU59emIg04yOWx2q2xWT5aL8xC6QvuQDtmEArBUxWeXjfFSm8OtvqNYQiEwTlvhap+HpqKnk1bL
SYx77FuqK+1RkR8PeeumncJk6JvWamBHH5czW3cmBB2Z3P3ypf7NSfYwUvjfr73Jz7F8ORwRXGUg
cx5ThitEgoa0z4tpm/LO0PHYkVKbpxNzaENfRTkuG1pF8WlkMgbai63hyVxcl/ijskWFESOab7Qk
JWJOg228162sWODaoMenWnxV5VWd063WKdOJ3JCOEgNzpMtMrW9QLv72c7AGb4Zf6erUIq+/b2Mk
OGZO1QtrRnxdhOFzbGTLSU6OHp+4ZiJ9Vd/belY+kRfjJBrJ6rjFvNAr6zSsQpuo3EfiG2by8Tw0
e+akQn+EciHPnChuL7JyVB+NMk7PIlG9BWZ6vaEevgNXKMeVnAd0ZR4TP5FkGcLhRi8l+/hlqTvq
0omi3l/6UV6KzPh5GP/n/fSoeuE7d4VFUcZ3yrdqH/NLSTYlC0fOZ0ABD1pm3sU5WUmzTvvTvirz
i3CacORUCZYhCoEZcML+9w/dAdD8+qFzhW3p+PqUbRGRPfqyihQoRj9Xz4gWeErxQhaY5Lq0+V6F
zAdZ87BBiejGM0vrzWTXYBrFnCjpuK6JuTwCKovHXcGU1ct8lh/M0sb6MNAA/jqGY75bs8WOA9xP
CPhrQWx4dKRV7rCHaPdMnNqNlp4xuAINDq9ea1zTztCGU9zX0eeyLKNrLYQq6A10N99g7Bzoy68+
trsdFiiu8ZC7Jn2918+oMqYqiuP+yRjbsfEqaS3nC921h3ZucCKselLtKyPR2UtnEvuKeOO2FoTd
+9zJrRuG7DILHEMKtyzDSP0emkfKROylHjauQP8+tjCI7AlzfbKczryf43l6z//VYkdrlMcyVJ2V
ddxeCbNKbmF4fAIaY7+R2PnLo+wKyRNs8xJKYQG1f/0ReTkqjLzmt7qxFamSfN3lmRYzKlRglsao
8EYhfgC4v76l+PSZ7MwCJrbH+agd0ICYkAbqw9C78wNYFXO3ZEkWlHlfpGdD4cpHI3Pt01FbL7A2
14ufhd21pP/U0gdjPZJ2NF6ismpFYLuldUq0O2PsFuyVk7xw7TNsq42xBen7AQMQmgRib/eJanq8
lbaUCGR9NN2KuQ56WBcXghE0F3plG3iZgQz4rWaMeAjc9pzx6MMLb7/4YFqjgRbWctT6/Wu1sZSO
7oVDV0LpVIS6pY75ZfSH1TwX69OESzbIopY+MHcMRbeNL2pvk5tYm39/Sfb4v14SFgUOQ8ei7XPE
AcIQigG4np/0vHXOyA0jzOZ2FAA5d98qAv6yofPOsEjyNW/lrnnMQWWrLjRO3E8IXA9WWzVYP/ou
/yLKEOeeC+LDiibEHVpX+DIdO/+a4Bi6WiD2zG/8KQdw9+sbfXjgdFPq/EHOcToNcdB28OF+q9Ss
f8mWldTzgMX8o0xbfL7zCLPOj+fFvkvDSYcqpCLtIS676UGmkGfLfGo+zISM80Dow8pTOpfPphOa
DlSbZMShOobkIZq6ZfRj25YXMkyM2suNGOe2DEOLS4JNeOObPEwZef2haOjx1tIxoJrh2X395pJS
cBoE6scc6zu5fUTk73rXrn7Lq/5hhFyE4dcBD8Z26ohdzdvzTNzW9Tp8y06AlkLt2orM9TY7yvu1
mvudSOLECcxSlI8g9ZeXhaGcOBO1FSc5WdQb1aGYZ9GiHtbZGO+bKpQfWItHjOfiNAub5FMW48nw
4AvCSE1IeiceEg2aQRtW5alchuULHjCpdrWm3eTZap/DwzEvaC0PlyLHfIAWlM4u8ZAU+SICovRJ
WEaPL7sYEbR//y7Ivz6hhjCYNq24AQpilHp9B40Re3IXyccWc84XRZ+k9EWsKFagghIf7sqltQPh
zsUFNrr5jAS95hMJzs9Thv2mwdZzJVObhz5e7c+27M3rJmm7a/BscezX9eYtnyNruHBn5pZ7Wt9V
nw6f4D+1zn/JrSH9z8XO7WO5PpbJ46+lzuFHfrbn9HdKmQYbNukvW1rbqK4fpY503xnSMQUjv4Ww
tk7cv0odTX9H+bF151yDMkkJTl3/Kna23p1tsVXSiaI3a/FL/qjaebUME26zLUvaBscK6ncqsaPa
fUwyid8Z8+kQ0cDapWGhg30r5+jkl7vyN9XC6+V+uw4cDou4HQ85kbvj3XZxraVBTdygUWSUNqvr
8MSZo/osbWt6Y5Xd3pZ/r0c/rmVws21KOGWb7tHWkkmyOU2Fl0JHjMeWQZh9BVzxRt3w+rzy4yoc
VqCF2bQ8OEm8fmfjzuCc7wLDwYQkP0EYK/HryiT+gP4XU911evHG5/rLPeRgxFZGitGVWw18dMVM
KphJLco3fGZOoGh+YLOMVOGlTaP5jQ7VWxc7uomNvqzTYpA9bISzzCe5rIy7LDJwp6EnNvvfPx1/
+cZcyQaib5uz6zA2icf9V2km7hmFOpgQaYy60T6lNdmUaDLfIpD+zUeStAkQmpCCOE9v//5L91EU
i9UDAMQ5AOzuIkuM/gQj1Op3plT+n38gY7uWBfCUZOrxpZLcIC85ZV5Mk/XM5MP4vNBviTl/d9uU
cHQWC4MV5lhLyosBSNCyZF5bK3FCKoDcDNSZN+C/h6PYq/eJb4fCg5qLDgt9uKNvR2p2YTPNG79W
FDt1QO/SguDk1HXcnxTmOHDuWPuxu6ohYjxGrZYul/AvG3EyU1KnwC+Ktr2VM2+7XyJRl3uSqLjV
EvgSV0spHCysPR4rb6woXn3cvpZ5YlnZPBC0rFoQFbbOVt4CPXyZusQIgx5bYe6bzEZ/tHK72WzK
RoKp2SRd4aZAz86ShLFNAUwa+wtMMzG8sWFvn/j4jvCgkuPamqzu8TGO1YCMuKYyz10yx8Hahb/c
tav8U9X2yN8jLucc3O2+m3X0ARO7xR8NDGDxcSW2KUMonc7u9oC9fpT7buQkMREXoUfl4DVAA9eN
6S2t4W9eGJRzXd9Odxzxjpe4aF210dbJtAKkXHw5ckAyen0M9Caznn7/wvxlNWVJI0YryKVwKrTU
0XJDEqxPTDPGspW15Xf4bnikS9MgAExcJbnB7ijNP5r4d7iHio6IaZAlFJAzj+6hRqiBVBuXFIId
aQAntE8SZ3ljmzh+R+lhEstF+YYn6bogD19/U4lRtokh8Pa0tQadYTCTbsbuNI3OG7vDXy+E+Meu
sG1ISOzHswDbzOqqWEuZfyGs+FyspvBs1c03v/+e/u4qPw4MjkG5rrbv8Zc1tJrLJqYHX3gOlldv
GPD0Gg6eyz++inQQtzaJXBo8ga+vUuB360sJ+GghNXFRVRboxjHXPv7+Ktut//UtliT7t+0GPwC9
FXE86DR1k6Fh/BoZz26tPyWiKJitIpfvovguB6b6QVTb/f6KaF3H1+TMhn+FrW67rHU8Zgv3bmRO
m5l1KlrcqZ1eEiiKmVwwQO7EV3zmDK71WY1jGAKDZEqQz0rTE6oxZXOyFvWgPKHnMmfqudEPJJlF
5+AQhRxGgKkZil1Cr8jZdRNjvDDeF8u3zhWT7YtCtpi/qjZD/ZtyBfymb2XgVKpN95aBcdhzKW/a
AId8lJ+bmYrrwCBUMHnCWAngzqnUPsgcLJpfrjZJL3Cl043pzuorwqgVgYiPJXAzQGYQ8IB+nLay
RPat+raYfCYzhC3T2pvueRE1vFptooeFjXBCl1mIMOW+i/mOkAWbpk74QjQTIZM8fsidxlp3gima
qY85jLZi3oh2QJeLifmlsaiIYslpk4VbQ2Tn6xBNrp+X7GNf81lQNVejU+v7Ypw30ClzCfZDErb6
lbMq+5uqF625c0nXk8rpJxUZHvWhXVV+K0qyT0FUWsN6rrtLVXmNSX/mM5gla4uHzKy59oon108W
YdYncdlMVIr5PN0SGOgKXxUgFHxrXKYQp+5UOl0gB8fRgrBu9TSAiTtviQeDQKNbl8aTwUPA4DVn
tL5B9oyne60qwke7GtceeyCvNlZ0Z7nG2Kt9nzNBsmXAI387DqnSvpFsgErKkQQCJKhcJudZYrqJ
HHOMzup0qtDOU2rJXau5jXbX4MUkWKQl4qG3uvgrAGkd07or6y/QBogLeLAAuyhIJ/LYe4UhJvYb
QLC1p8liUn4j5sjZW+jE1JeyGRrjPBuXETrVoI1f+3LU6682w+ix5WEcjvdpTmlwMqy1gXvcyvEB
N93IUARm/AGhLboVh6GWTqk8UTE6h+fqmv1VqzCqeCWEJ3J+ccRzvqks1zkBfMsvU6vpv6tEk8tF
VxA6PHPMJoENp+f0v/F59zmc/2z9yH0X6WfJJqc/tfBe+rsFs0V3OjQCzVzWWimChRjJA+mIkOG1
Y53eFNqSGGdY27mxpZs341mxhCQj02KM9L2pT5nhN9sMZi/tktp+IdlVEHLsDJU+dXY+a+/HSk9t
0k00Zc/hDPTpZQOPg+xtbI31t04j5x15gMBWchPkTdZTkze+/t4APS09joutFSw4QKn9LZHUnwCC
xOWOABp+pMlasBeOgA4HWD+5VWAZB1Lgxc2gYIEtRXMnZKSawMzroqTkHx16wYTtoh3oR0XbdwRg
Q7S1Toorizqqu6IZlxXlzlX2FKmTzigmyww6CloNk2hS6Tzj7pjPyy6poCcF3OksO3eVW6RBRKnX
+RGZl6/LGMmzIrXn4SNLTtzt5diKmFBhXJtQRJw0NNsvnW0Mff/cJgOFjPCkmZpge2fLjZzsNG5L
Rv3eE0sUkT9Pc/JhHHNCUIIRulBJPFukUeTuVsLCAJRHKD+iv8DqiM1vRrd/DLmtjmfX7TDvmHfp
3mLq1B0vIrSBl3Dpm/vZGWn/MWMiwtJUGXm5ryaIy96kSLIQBVZa6yvKBBfDt0HjWZktJ1U3bgH8
dkLTpy38a8pTDQNji78yt4bv09ouuW+MzdBd9FmC0RQmgqGfLDNt4isVcU7d1VmymH5NwL0IkrVo
YsKCyHanM+33ZKePXfpemyu2bNNgCsMuxRZDLgXcKAjSygEpLifD/Yifea2Dphf89SmnlplECUSC
nsb9dK1bEWUMnbBmPrEASHbeIFXPOl1nGyS2rvVPWq6v4XldTmHNi1JHH8mmFB+oyDGdmWOY3PA7
rBnX5YzFNmtBGF5UucPaLJaOCAga1ARRJXVicbZ2UEf2wD2dG+6U3CxjU/FQLZEd+oI0/3MPWDnx
ykmaVKpYnkEBEKpkSnzlhN80x16GgDYlZwgjBafu16NWAzYfbKzQ4FtvDZH2w35OxkY/w+bdVBuC
YbzSJmSek75LgOCCUQi3l6VwAfqyqtz3do9fTU9beUsWjBqyBhQwesTEKSW6As1hB0rAeqzZOmsI
tDLR/ViT1dei6lEkV1zeZzDLIQzKjkrIszUmlwU4WdZ7jeadsZe00yY/sfrpgpeDGEGql/WVSm3c
t+2gD/pulWFn+rHeRJZX1Y5BjLYtsDAYvRndDSmxeKY0T23j6ziA4+ek4h254880q7O2GO2cB2jj
e6wH1kdPCHu4SDoCpX4hiHLthnYgKjYc2CCKHxsC0TV2fSY6MUV+e6CIuAeiyBgTx/DB18joZpiV
Ge+MIiKyaLdyqjZPRKZfdQcySXKglFQHYkl9oJc4B5KJXm9Uk+pAOHEPtJP1QD5ZDhSU8kBEcVh4
kt18IKVUB2qK+QOhkh14KsWBrWIfOCvDgblC0hvyynRgsdQ/wCzGgdLi/kC2uAd+ixnRwv4WAiNq
X6Y0HPqT0iB4fxqxO8w4I5c6OV07AbRmArsmPY21RZy6bhPftVkUAj3RLDA9a0decpfjqdwEJVfL
QVosCUvqxGwAD4wavdBG4T/2tKQ1u/M0r9mN7F66kx8P4C88s8Ru7/ecnYzbRDcGw5ewdnjBc2r/
UzAubsLWPK4GSQVzkGfppCPMm1o2jVAZp+nEqQzW0ARU7LADScIeRpFccYZJELvOmaDGcg+VLnsB
gWqufgxJgngx/b/3bUJUCIQEgjjTlNi3ToYMv7oPJ7x6WVhmHd9J4ujOFhr4+ISVIrxwDLuFMhw2
RGs0nXGEATudexWNloz8hkZRQ5KEEeeBWKz0LtbFZASr0ZmEK/KsSHb1Mmz3N2+0e0Z28o44eU5a
CGqFtu7ZGxAEc6xEJ6rtm0sj0sJi58bLaOwqYsmDP5rGcg8gQPvQNY1jBRL72wsk65iEb8Mw1l1v
WaEO/AdZAnotTYP5BdyQCTdZt8ZbVMdZw0fH+dPXYmchdBCZbbtjWlX6GeaVCTNXr8vLjKkMDpon
YRjfMmAXnRtTOUgfunV2UpE+H7zCTPD4YAR2Mt/MY3Pyh7pz7zb4FWE0Nya42kEkfkgHW3N9RhEM
nD9nHHB7rRww/WMfNG5UURjtWYRDcvC6VhR2kLek9fcMvTToyUPGNL2+w1ngVdrAmw4t0bzNrbT6
puxwSk+aKFzpMLGi6n6VrRgDmEBg2Tu8JzMKaklfZ29FI2AEs0zZA0U25zsD6GmM0COb8zUhGeeR
Rha3Vl9BHonXrHyENgrIUoOBcNiIW4QA4qCkemZFs65tCWRicHPKhCNCY3wfmtaWXpnAR4evW2zh
bOJwD+2UzStSzVrQPCwzd4EA1sJPFtZqEivSY7Yiyv/M3m0Zlk8DGEAEunFYdJ9RlCIN8o7xDt7I
MylJaHfqvh70CPKIleYXI7WNszc7MroeOPKZ6qVKlh+Kwz9aEY70W2pdCkNpUBxauMdBKx/ViLrJ
4VRsZmWNXElxrng5wPb1Ybhcks0KrX0S95p7stShWgObCBZxsmxdPq4C/4DXABfK9kDDyoXRA/lq
njhzQbRI4dKpPjJlQpTXgFJGYnVUbCtzupnIewabXn5BVwIGvM6shmhCcZSQeS2T3jMqy/pCxDu2
b8VqG2dmD04hcIY6ulcyne+BH4TuhyUnq3kC9iCyTrQw1FwGjChrCzxNw/jl9+XmcVOFth0OCSz0
m9WK7spRUyVu4pp0MnKVUwpxp1lreBq6qcw8s0j1OyAWw+3vL3jcMDpc0DFo9mMvl0yKel23j0tq
69mCoXTG8PS0am0RUHRwTq7WXrzRI/ibayl6Rigk+IVQSY674RaqWc64CM9sdbUj4ObsYaRHZyuU
gTfK9r8W7ebmoKYJagrarceWW7cMk84sIsgTTv3gJtlytThJ+8a9++tFsLWgwXNy2FSf46k7aeMW
jTXOHEziIX0pUhl/hA81nf3+G/q7q9g4QvXtncGuefQNFU5LaUORA8ApH09FkhGxJRN/8vurHKbp
vmqtyO3301IBsShR3I8uY2KUcc2OcO/2JVW7jgYyKR2NvKxvda2p+c6gd83HkDS6vMtmTRtvUko5
PB+zQC6WCzN8LtmZGutsGcRin8UCqrAf2sX8lj3g7+4IVDvsAdjg+Z/t33/paBlurSmKae673V8b
tdDOOq2y31BT/vYi+KXgn6LrHXyNv15EjAzA6cHSeOAZ+oZzLWE+BuzUzp/ZKlgVDfrRPKWIbAhu
+MJefxoAG2PT9hGQbKvv9+Ri+w0j5Gj+qqam+tNXkAadiXBNrw4PhzwWpAj607iC5+vRQGp3a651
PoyH+1ZWbxm5/9KqY/1CGDfJCBPzouH9+mNJ1RJw1AnG8fAOnlrAB7ObpR+SuIqumIfjev3g6n/6
2m+LpiQnQ2caCcc8upeR0w6yYzQyAP06DFRSVHupeJoP78p/pPP/Etvq8s/S+eVzV/Vx9atyfviJ
H8o5+rjC7qZTVDLVEsWT9f2ncm6/03nA0XVpdhMzM/hefpqENem8o+GAOM60A6xV1Gb/Fs4N/R1q
HC3fzQLEm/JHuRb+8+2Z+3WNo6GPF5k/klcOGf5YfevwljTMyQp59EaO+5A3qcxa4EWTE2TGoL+H
bnAtVLtT8Bwuc132OwAdDFhsvjbFeBZa42nT4S029Xg4MbNxL1tKC7LTA2CXOeao7QaD635KAKlm
7ueweazC2o+IwTRReg5cDf6f9ZkMMf441b8f9eR2ATfyAdf/3u6N1Hft71jQnsZC6qhnOTN3+49t
koONTb9GW8wF/leHHXeY78u+dKnvgWcYRnsPqyiI7RbSCBM5vHKcPuBfvWh6QwWxqi7LPDmxtO4j
I1ImRkcJcGXNelba/PGjVAFpsjgI8UF78dA9o+HQGZp3GW0DHD/TvtHGF7Ab0560mF9E67c0wxud
8bG0Os/P1TZn206/YpkYAsto93ZcvjCxqvKraiD8X3wcloKOqQ5Ly3SfTCC1ZnSWxPcMbxi/pjpN
XnBJjTcwPIT49mbTXvgzx35jmpCa127LNOcz0TLq6TFPwr52MpLGdFIanzEPtU+t8mDlfdADLjnR
aSPkhlEETHe6MDrRkRzpPsCT+6RG+cFQDgyC3u9EdYVZEK2zKr+srcg9t57Pmfxk+71eXpmYU31B
Nnk3a1W9c2BgsDSH6clqF5+YjIXTMT8ZHRrK0foJ0MKV0RbvN6BM11IB2Fp9AwvoOloAKWmRVu0t
xuNMpKufMId/1GzrfOaQTnSb/9jJMRAa/dKcaLkqghHHFgMxi0674F3xBk434DqqU9A77/MUpJBR
Dx9B+t5AD9Buspb0RRlG0G4ntzyRA40PFV2orLpp2rXBC9B8g4vBQC4S8S9aiE12WKzpdMRI73dM
0LuHjx4FpRFH+yqhhSqX6ZzpUdu2HofgohgIt7Q0SAgWN/gMFTJv97FtwxeoUVfWUH8uaQYEbaXw
wpnZhyRpOAWomE6ibUPC7egeh+ZMW8O9StrldElcgFa9fR4XLbXYMrwXHDr2Gp7CoF+F+ggQ8FFB
4Nk3ADThtqX8XUSikUE8fDUAZjOMj54WmwjW7UObu3dQtq7sPF72caNv1a6c36uyOKNAGOjIpl8m
RvQAX26YBmLU99kAxrmR1fupRmPRFAUx+NNvTAa5EpVNksW20h29wFM3vcoVzt0wUdNZn26B7IGC
hKkLRGPUXF1oKfPxus5a6IBD6UqEyyS6OWfUk5M/TQK0A9zPClUZ/nqfDheiTe5omhI8n4rT/2bv
TJbcVpZs+y81xzUAgXZKAmyzU5ep1AQm6UjoeyDQfH0t6N5nL8lkkaYa1+S0dk4QgUBEuPv2tXOs
6JohitDSkQ62k/GnW6R3ErbYCpIHmNpWWVP+Odgj9wIMwdZarP8opL7V2xiDsz4DDRmLnLHMnUs6
wksBDXRh5kfZIzD22q/4QCKYfIGygc+SQENgKSQ/w+FO9sIFCN88LfZQ6yxZ1MdGU9z1csqNVZ/Y
4SehywqoqVbfWYpFP45b5X4zD+SH1TDiGM/2DS4e3zKrGjaTFmhfB7f5ZPbT3RRONBKMdLwb4HMe
KnKu2BLhp1P2IcFc0VvekAssiZVxXk9Er6M7SN/JiYwp4TyKebzHfOOAgGXcGW2dHrAf8lkI1dNA
Hzqso2Obuf/MtvwMrfY5y00SwFHp5aPyK7ak68e5GvhqGDyGVoWTl34wJMUG7DJWljn1azwl1uXk
CAYqlV3bpepqMsn5tIDW7vVJrEE6Aw9c4sNyAN4pnyKnf0jKlL1ADbNdv7QjhuFw7E3nQC5O96pF
Rzy76l2fK19rxCorHQX7r8SBs+k47F+V7sBHKvT8oEIWwI9l9Jy5Ge8wxiq2fR5COsBi0kMkD4ql
tjeTLD4BI3tNm4/lJHYFQN5VCGuPTT/zO/xmVnOaTZ+DbD+XDft3r8nueQI/e6+E+qEYZtquigMs
/Zbku3BagDakDeiOGSiiUYXARNwmpTRXP1XcE4ARWul9akWP1NbDtcw6BIw9RuAVbmMb1Q4fh/y7
nhaqZ4K3XEP6fchQ2X6XffVPHHbtlnKBWBudCWaPNuwSdmiHIReQFfLcGCbS0kUOam1r8YMSx89k
Kiw/kvkhVdJ9bLL5mg18toWXboHucKbu12Q7o1eH2dEKnGCPlr9GB4mVSiGx1JRQP1TOmLq/jzvn
S2NxGvTBEXDwP6pWww9ysb1ZiJZOdA8j8VfTZl80O5h9aqbmJqJA6JdmlmOLMsLJjhaGrAzIKXTB
xi3AAbat0Fb1WPe7KHLjjQCDBkRsIK2gvo6QvUu7oF+1bL6nqtLRkLYYZML+3QD2Tu9dsBWenIfX
2A4qgCOtpm1rUMuoWGkaGp2g2UwN3hW4HkABby11pxfK/BWRzYtj0Y8NSpKbRZVzXin6CMncrHaj
WaIuLsbkkAGc/IFoTGIno4DCM0mBAXoLyIcGKV21Vtz/UCMBEwI42E6JjP4lNvTpGex5+Tq5Rf6B
RgjfnaTtNeajGW4mk2w4xWDy+OonoRgveZG2nxNVDuvZBjFpdnsKE8YmIh/EBSkrOM3ZZJXU7nwz
65b6aPCNHPBSvamg26hD7hl1tGnd8jCqKgLi+tfQWuIu0OhmmhWz9uRkfk8SdysxydzDcFU/1WH3
ok8WZ5n9EVrathukeDFCaKNmo9yLpdQY6nVxAIdVwK/QpFe1nJZA6Lo9RXvI9aRayb4FZfhIgwQ4
N3Xfj1Bgc21d6iCpaGTadezxOhoYFMrr1C7v8mRYLeB6OJnPxCh3qKwxpctgn7k0TrTuZgLzAV88
FusWduuUap9z18BQKKdxA68Jqtzj8NgJXP/oB+BwDr0FuJFO1Ahqy08oLgDjulN7xR9DMoMWH4Mb
PDpR/wliybep1BAhjZytzX6I1U1sGF/abFwLDUTGjFeJOyWY5wCzdKWN1hyfm0h70FIKq8FAbhTr
V3xhaZH5pbfZttSXJiIvdqmp93JlpuHOMJ+oCP8E5XicW8urrD5fY1+5rkI+BJveByXcIuzcQY85
lLW+zZwWV0HkAJZ1UGAAbTW34ZWTm93EVIc8snHgeKwHUeIfmeZDvQ3H+UupgStJLGRyIur7HTC3
Z2J23aMWt4DzrMe+4LlN9UdoW0dN5Txrp/m3BDIVgxmFy4ZbatHuMi3ci1h/ZFFz5cPFDgUTNBd3
M5SWj0P7TrbBPaXHH4ijKeZ9qgzLS9vAq8Snssxe8aN7KUpti9HfRrrNflayO8w/9natPtQmVqb0
XnjlwoukOIlcXY03Y1uDwGqm32XqfDUhdy57Q2rVr6Xd/ALRcjSHftUHsBzibDvo/VaJjW0EhcmM
q21qDv+QLKX5dThIQ77O9c5Vwy0dCtzmm43I3TuRQoYcvslJv2vDO9X4iJnCh3J0j32GpNBoMbdP
Vk3U3FkowGs8nVYRZhE46TZHWlFGsLH9fZ/G3y3uuumYgjvG0dEzq+KHXus7q8X6Or3v5ipYq2Ft
eq6zyPAL/jeTav0uUhY2t2kDZDuY6Nm9r+vysRTNB6mYG/aPewtljp06T+aY+3PzUbQKQrQcd049
e6RVDAJard+rMVi8RgdZrHCY1CgNDDacvTu9jlLdBFb2EsfZPRZxNOtrR7JXz7ERfakKhK0gcUJ/
gkWUUaDL4v4JithrHILRlqXoORL63dSLR3v6KUXkOSB4IOZNHj5gIGvcfV+4zxQdqD12/QFy2mbU
RbMlm/1BCu1LXX21R+uO4vNPVlLs5Wj39LBcXHEjSuZZFkKxHX4U0ewizkk3emYY9xSfxLao8t08
6g9Joj4NyFPydsIeobWoavSIPnP7lwVJmJrg9BxTYCCiiNYOx1i4LEvpvo7clRKOMrVQ7nCbg+n9
RdjWtlLSiF0UuLRlyI9FLAHZtI/1qK1DvT+mnIGRMjorQ3IE9KO5DzABRFv+KuWjm1UPU9jcC8X5
5PYB1Vvx1QggWrHtcWY0zbrXqy/9/CO1viem8msWRyo5T6rlW3WI62EafZgmc9fO/X1Z9+JDg7X0
WMb4Q5vPOXm+tWlMforsZ+DXRYHyAAoR0kF30A3pT3H1G6fRD2MofYoLENPooWx3eVIcw1gdH0LN
XEVD8EhrF4ZqUhw4tInWaHvt8LxdGCL0vm9ird9rsb2KZ+ufoqYtJ2rLvVIKHVi0raMYau9p2djG
+uyHdbSj1PEtdZSXpgLyNyUjuowu9Z0GBQzMwe9ZPuyVIXwwG66k6BiXln8pV3E7aOvFHxSjtcEH
HhSuKdYh4Yyq3woEsEoPGl6T+jFVHMe3NXZz7DQ6z+4GsdcGp+Fvy7XInM9BFb1WecplS/Z3oaY/
VHX9LOcsBxdWDAf8zWAXT+azkc8TDWDUT4RIfnSV8alURLmFnP89oli6Ek5Zb7mZfpFyQjIS1Hsl
nyjeK81XaLqveVpkXH+UEALSmK/tIfmJPM5eN/OoHoKytDdz75Cicqwf4VB+VNvC9LQe+nOy4HVB
aaymsn3U1f5+Dq0H7C0KvBk0azU31NSzdob0GwgLIYvbYhMQvioW24DSGvmOTqVhm5CLo4o4zlvV
mbJNLEscwaq8Jn88DmscX4tD1sIPRjETvGha+DmqEdQRH0N9q8P+MWUnhiPJBRm1xoaXQz1+sbFW
dTQITg+EWhj9MYOnuFaa8EOWdAg/9I+FQ4Z6oSbHaI4yFBEo+n8JW3vKmnkTZKW2nuwAS60sBLnY
IAq4txFe7MGOCWyia8Ub6TvaRFbpLrUn+1MsDeABiw3iPO5xEiSGDLmtjOX41AUpORtLBndxiWxr
JWgLOhrU2TdVXlHid4diHduouAEWclOq6+xbQK2IDtOYLqvxJ+jiNbjzDVD0VZzaX0sFZLdCoNTq
B8vMfzuctWLKv0WB6uzKqUzZp5OB5jpdfsvj4TlIij0VIEL3UBzmlqNtdo1Vpoo7XbLMx0I/cjXN
VhZ7ldfk8TqtoCsoxp1lssPRSv251yrV9afMZI0PSoTPWZUrePpgkMfhZ+pchUsg0IUWf9fIr/tj
KrOtS2wNgJAcDFVG6t2yioJ9jPVyjlsZBiBoCTCK4etj9wiOCUqWqRVY/9Swv8IMmcxs689AZH/0
wNgxhjxKu3gwWIlOG30PWWqgnj8vChZPq1I/SCra5YtNVGBzCjbXN2lgALERkIXhWE5yeGhpkDYo
EyiUG1hD9uEOBdsxhOW2atxpQ2J+9GgthtRpFkdNEw8JV7VcLw74YvwyXPh2kEvcWOyw9joa9Y/M
Cr6MrfMkB7mGRLLpHf1gN4t9Z7Zue4O+Ddl+W3QpbZb/aGg8q7PoiFdDaPd4NE4fhBE+jlP6VSmq
OyQ0O5NLm1Wi33DjA9XIDzAE1wBoKQ3Dri6U4Y4K5JOApla1/VMoX+ox+ZhUTrmw132TwhFZBYNu
fIl0KSlbjljFIEVgiXCDZE3bZMkU30EgOQxB/dAHQAPmbLoPRvmIC8wHPksvstrPOM5lbGe/DO59
s+hfwKzTpt6Wx7iIP6aj7j6AyLee675R/b6cPQBt4G8zAeG6ec0kVqGBwr5banfQUOwVqXPAmZZ7
TNrkC43wpLPqYTyA4/0QiCryTZQsq7SoHzqJ77DWz5/mzHbXQ4+3z6i8dIX2GI6BvdZL3O/62SjW
RVN/DVP4CCtd+6i4LVjoJnvWEdV0c00KIqu4vvfuJkXmh4UjFqZh9LulGrsP1MG9L9wKtE2XiH6T
pM6uidMnSFociw7Bbo8PifOMCOoLvjiLJ2g+HbGQ3Yswuicx5K6VPLI4GIQaEiUm8Za2OH2n03DU
+2YY7iMaczxp2J/CYvyUxNlXxGDRv2si/5fO/y+bosz/nM3fxEX2vfjnbTZ/+Q/+ncwX2r/Ar4GI
cZGuuKieaaj4TzJf/RdWIALWmbbABRyDytl/kvm2+i/6p2hKw0NZ8F8vsIH/ED9Mlx446toAKOgc
Ru3+V8SP00oyrSu0inG9MkDQLSys85oox3IcuQUSKWskNoCC7AyHzgqjL24puhv116Vm9P+LBstY
toXk3KV+YTAP2llJPjExDOm6GM0fjUM/4BWD+c+QppHJ0vAzMpViCVrsOSbYJA3w5o08/XuYt/C5
i4MjlzCZZg1pzFmpUzXCLilCLfJrwHZHQrJq27i18AzcfDlaGLpzgvxgDSgLr4/8p1Xk3XPDVaFO
7xj8gqXA97bKiiqo5i5HLog9E8IHsrGpgd6dlNXwgJ8BBhzWaBTHlqvddsoxxKPeq+91vOLWhMpY
xt74QRSC3r8IV6W9RWc6+GWnP0jRGhWVqRP5SRHIu8woo8OcmB1YIZ0bxlyXv0EANOTd1L71yPlx
/TdT9wO6B+1Gh4h2Whz+syZsrtBUUXWWn66dFTehGzX5XJax301Kcp8UheWu46h291D4SeX0SpQ/
cfuFua8YdfnqZv38G/Y5EsO+CfEUtNWJ+C+i6cBLXIwnbk3VoqQ5e3eU8Q2V6py2fHFnShvE/Fo7
WTgd1M4QfzRUqjnzcqm18Ez2myJqt1k7NUexHPBtDVSQiKK90ayjXXhf1AEXapixAErPq20OSfoo
CBxclIxmfKzjyvAoOmcPcd8SoGMi4E1mCBiBICi9S6O0p5fAKuR3m1417/raeb9fLOwimgLpImTl
GOxLb9cyCIUe38UwJe+W6P80GFNtRuzMth2yo+31oU5rjP9eGm+GOm/Pxe00ICyPU1JOKOahzcD2
rpENfTPzaXrqM83eXB/wwlpcZpetmvZZ1z4HylB3wASFWpgvyH5R06mLo4Fv/Y1dcPnaz1YUHwrN
UDa106VH8nQGadTTwY6orCjc6bwuFfBZZnMiiWaDz3Gw0AG4d+OtnWlS/swlg9JnhiqClSzOlnGi
TEo8hmPio/jMN32eTk9Jy2aYw5v/ZtR9tIFHUWz4ANw1gHbsAQYUs0hMVfspzUt9q3UJ6Q69d80v
M8ZH5Y3v7P2yWqRFyzGIpgIMx9mksE9RH4Pt4FM217dFXTkY28XDVtTAXK6/5ffLCvg3JW0ApPwJ
Bd3p/JdsdANVtuUtm3KtVAs9mB/2OcTEyJttMvXXx7v0aAZ9cPRJ096HlOJ0vHws55YO02TJIESb
oqbBM+jVcW8tgcvfD0VJ3uDZOGi5OJwO1eMnNClArX1HurZvNFXmCfpUNmTs7BvylzO64LKiHBQI
hqCFHyEiSLPTsVKjtWM1qvk6U3ckMjCU6VDKgdYaNwuwBRsQ1BLkhuJBK5vprk+N6j5UYMVjPeT+
rnONtHpvuE91PA1f4YRVfomw0/KNvBc3mnjff3GsfWgrFp0uKCfNs+POHmgtx0OESKzSSuoqFqYn
fZht2N6Ep1qduqHhbrgxQZcHZYLQXKi8+rONck7zQCOUIjRrS4QOBEfOB5OPatcoc/G7Arb0QEeP
8uPvVwC6kf836rkwtHb0mY5CtOuR2xnH2JEfsggzBNghzo3P6P1myaQiDGGVYWNNL+Hp+3cssvkB
f/AFZu8cgq5xT6OKcwP+dGHjOh3mbBoHs4obzWlSbAXrjASqAuUbYPtOC1UNj4ik7xCM4FM2Ob3y
UpmBOaMpH3OUAwROBxUE/AeF5iavHHrsFYfJfro+4Zd2E1hcnInYJcNCWI7uN3c7adM1K6My9SWX
253ox9Ang2596iO3fBkGPdhdH+/ChYkJQYwpkP0KhxbR0wHh1mMVVmgpzjy1/aODbPGLUlSlU5jo
TGtN1WX42smoeCoGkFZOh8IFAWGMaVvmprQUR3qgfh/kTNe2FRtme+OkuTQfqJL05dtxdO4rpz9v
CF2WGoVJ38Tp6hMcBUXBfQxRPZtteiysqfzr4xQULIEF8EMyD/T+ng7YD52wB5sUfBJq+BrkGudH
jBfxS0czw7ZLkLavE1m4H66/h2XdnZ7iNFEv4EUYBAAplqDu7XtPI00bphwDypRFRzfhFPj1qJcb
tXHKR1OLEenjXIPGhP6sEvbOjWVw4VBheGKJP9uacX6J0GuIIi2WZr6OJN2DPNx4eQVrPhPUw64/
6aWh0Bqz4jR6LDlZTp/UxCjHyTqguq2N43xbyvaYIP1foc+lzHp9rAubJiJUm+OEBmvkbWcv0+4D
C1egNPPdgHQlym1ng9+l6c1EDlQdg3Hb99TJrg964QFNIl8bNduirjwfVApaMLGwC/2o6aOPLS6W
XjzME3bD1KGuD7Ws/rNVA0GQuXTpibdoujqdy9QxQ23Qw9CHBiP2o4bWB78KTNPg25HJciKsWDsq
z1H6++8HNpcBufegjDXfL9chYCtXPN0Kx680trRf6fCOtoJLEF0Rve4njpN+WW6/t0KoCzsCNwUU
0aiKVMM45ztRN2oMDGlCXzHc6DGrw98ztXxapnGxTrCDvXEHujQco5HUYDfgKn82xYTZxCiBpngh
vS73Ifrpl3Seq+eaToePsLH1GzN7cTzomcgyifA5609faW0ptdAVjF2qsWvvCg6rVWtwuwzlHPlq
3t2IBd+vIJf36AA9Z8/jfS4/5815k9gmEM5eRv4cYCJF9NsdurQF35ip1Fej5imN1E9FhIHS9QV0
RmFc7nsMjKwdCK1uwKsRpwPH1GJGZMa4h2kInTyaJylwjHiIbtFcuR/KxfCPKj1fNXIdfMrXaatM
6bGyF2ZXwhVw3SL2PGKMgYi5idTmn6wM8PQaROI+24lwH3saPDE6QmATE8niGEdbb6Fi/ZOa6tM0
uO24NjQo/F4MiuebVgWJs66jyfG1yg1vIRIvXDwANlmqYIsF9incs4lujN7Ui5lCH16B2TqrYHbD
ea+8bBwTL3W0YE1vukRFg58CvR+Cfwb/WSmNjFppra2VJUEbofr3FZ2KwfW3cSEjwG9jjZtQWEBF
nPcY4P6MMzm9XH41R/oa4239Y6n1mOxCydipGsbKEKloJ81cg/bZod9OPdi0IrXcG2m195uni0Yc
fKxtgfhAn366LHKhTXhimqFPwcJeBLrFGp/dcJ9jzXPjzLv0SmisWUJmLpwmOZnTsVq3yzpNaqHf
TiidVtokmoMUle3RyUHPlqt3yRezHVUXgV4ofypKJLrVMCJJtnCEO9A0j7/OnKsbCeARy0x8sv76
/CLBSzbVppcFLbZ99pHIucqiqgsjH7MjfY0kJPVkFDd3lVk5vq4Aakjz5tZd4P2huWSVmRVu4zZZ
tLNBgQNI1RiC0O9Hvk1SZlW0S9WlSNDMRfp1cBYtSG7fevPvA4DTYc/Oapq3h1GJUjY54AV7WqUb
UnKYI15f6ZceDkgpdzuNE5NA7fSdh4ZeYgfLtgNOwNqbM2UyINEoHQNafJukMP1xVKsbr/HMqOTP
ZsdyxnrFplGIL+zs49fnaEZ0QdlUK7ISoEaIbXEIoMIylfmjK2Nix+VqnxZYMKUlLXVkNG61zfxJ
h59eFlx+BOl5YVMiAHJ1+ugu4qgiWH5EGefiEUFLuLPDrHlAn9194NXKFxvh64GO23zfxWG+L6mC
3g1poRyQ7Ov3Jja17Y2ZeX/thU9EI4rNhRu03/npqllEmA2GQyiAjcpvRzibimsPG4yvbEi1FcaU
SZ5vO/Defk9a1ru+Gi6k0hc+EtlcTGQIf87Dix72hlQCxm+tut1IAuwNronmndvQnD6j9juW04BI
OwRw8aN1LHFfzK3dwMCLDBIMlbhxHF/a/v6Ae8kD0ypzjvbT3K6m56iJ/A7Pyx1N6cMGOsizE6KA
uf7oF2eeBfEnMyk4l05XAxFeLiagfliZpeZuQuD0KsmkbSuk4SON2Ckqpn4QOw2r94dAjvrr9fEv
XDyoErn0jkBKpAH1bPPFa6+yooyLR2aQ/Zvq4Jcoiv7zSOvmzgZ1hsI0TtYDuPLv1we+tM/QiUTt
BHYdip7lFby58eRzNOJNzBRnajVsC5gkR2Shxo2VtUzf+cdGLc5h76ZKR7/j6ShWSbnK0VqEElWh
+rGKWClqwVy4SNk/CyxTbiQ2Lu1r5vIlkUiHgXmOxlLmVotlznhzrE8H+shUgSqxxjCxql3lC3eb
bKPmCVaG12fz0rgWsyhw4DBJP5/N5pgmOF9HSuzDDoq3Urd/RMqkPkLr+S1A4uxqS/y+PuKlhcPh
BM2KdCHjnu3gkWJDBufK7zdYQHruXHfcUScMfSXVoBfNwqS8zzP3qaWP4dZHc+nzpCWQxwV15pjn
53FsO0Vqu2nsO0mRe31eCq8sm2gnbNe4sRNcWkBvhzo7DosiG3PZAxJQnFyuHKsx1+jscJXMi27T
giK9sWAvvkhCGbhq3Dho1jtdsCRZIOthde3jTeqgiHKc+yrAz6ofF0+GVA1W+ZTdgi5emk+GojbC
1ZMltLzrN9+i0bZolXUecjZCKpmNEq9D7Ho2xOjDjYV66bMnfGNPxWRBwx7tdCgca1OXaxOFQVJs
Gz2kMjlVYeJfX5x/ajrn3z0NceSGbTY38gBnw3Rp3S32rr6dx81h0ptgQ+WaApoS1/hzO+GdBKry
Sr9d9dFGeLJx66r73dUYH+uQHnZcAgdPyEr4qaJRnwLv4BlAhHwaOqsbW/ClV04dkEo9rqvksc8u
ejb2gmmX1Yk/O5ipKjVqt6oxhd+osbOWGANuwW6JTzdmaLnBn80Q0gC4pFAVSc6cB7gTzI0iXfq3
ct0t7nS9fxFdPD9PaGlQvrHCtb7OdrQv4HQ4d3tp6cONIvGF56ZUjWjAEEgeKISeviPszBEJ0Vjl
63HR+4Y6zp4xNvhVI7b3YErHWxVw9o3JvhRikaShgZvSrw50ePlVb9Z6K0oTCwuijYrutG1UUQbz
pB3ZcNSKjuqUTDe0WeX3WtfJB0UrBlCcdZyAXkBUeONjuPDd8Vto9ySryl52Hvn0Bqq9PDSwgbeA
cBns3Y+2DBE2iUneKFctC/78dZvoM0iEUSaEx3H62JiD6m42paGvdalmHPKgi15FbuWaX1Nj2RZh
lP5KhN1uo9B16doommZ/fcVdet2kAHlxXPHgR57vbEYVdmNfRj6lJ+MIx1TsB6uP91mo/a4VU6wA
G/Wb62Ne2L3JivHYXLh1/Z1EQxsJj1HGUq0BC7AVdIfslbh3kKxZNCtVafR8fbwLh6LL6a86+nIy
0ph7Oss2HhUVcArGQ7/g06ZR0NioKevIa3/2lTHepTBebpwYFxYRZwUfEGkxLtHu2YJ2TQVTkoJS
CofxtK6NwdxmMI03gnbDD9cf7910ErDQvbx0B5sw8c+HqqmzzUTxKSY2Rr9EaO1WLdktMZxTPCVQ
6xuP9v5jZalyMIGkJX8r3mH4FywkjYCpQo8udvbkIpD2Km5Gd7Ca1p/iVJv2Hf5KPlpXbQOgt/wc
JW7u13me3fh+Ljw6hWwdKzDKQgta7/TNtoNZS7UjS1WqM51zaJL9OtsMFKvK5pYjzLszcnlqnAUX
CjepoHOoc1Kza4Xo6D2a9SSNqxaUZ5hnlfiPndf/CJy5+FDol/4MBKFj+fdv9kK8ukn0qB0NM0jD
Sc6BmVIKU1I4lzBcJkCT19fP+2OZCIelyiJdLHtJN54OuBjSw9uBA4ohQLU1mwW9PDTxPcq46Ffd
UsFN9MQ4juo4vqIb6x6NaDRec7XCoqaVOoJfmrcrGih20JiKV/iNzV1aKuUvKZv+xmJ/9y0vv5UL
EeVwKkGAYU9/qxuOmRtUMWzLeCwOuiKiH7NU+1ctDWlzqMA4vZZTQetzk/8dpJg8xTK0UKk8slsT
JJ1FLWZey6FwKFioXTftZVLrn1vFNTeNm9w6Dy+sNdSG3MjIAy+OmmdLYJzd1KLveqmkTuGhXxqo
ybLHz9df/KVRqGb9qeXZS8RwOpdzMJQobmjdcgK93BMs9Me+qm7V5i+MQpGJAgweAnxA7nIGvlnO
iRaIkgQz5mK5IY7gc9yVLs1bCZxLo/zJWhG1q5zcZ88Sg3Xk3QyB54adsytqJdk4smhuxB3vdvVF
h8W3ghMZlgkkAk+fRemVnhxWt9Ss4nwfRp3YSNPJvKbqtb+9hZAOR7+4VDlg1RONnw5lVbaTkxMy
vXAaG380RPySRnNBGi4Pf15fB8v/6uQWYpFj4ntSyaJisHa+DgajUtsMcrwXNol2aDQj8JvUjLiQ
a4CDozZ6nALzcz50und94HfTucTFsN656i7KFuPskGy6Pu0SZJHekDrxYwYQwDOq3vGTWXdu3HMu
DAU4BmAN00qq8VxuRltt6ISt5mLHPCKY6WRZUQic7GPvJunkX3+uCxNKfY/CH9I94O3nsgFp0epk
RoPrOWPRNQDxnPHYBGh4Vkrb2t/7oq1ezDBN1r2RwaC7PvilJyVttIByUNq804qkgaBpTEsDr+mc
b3FA0jIP84lvHH3K9ZEuPSY+qyT2OIStd3fHGUeIgQ0KMeio01bSduOEd0wXfTT6GYF/PkbGwaBJ
/iUMquT1+tiXnhJ7CkQgJAMJVpZ//2ZXiU2pJK60XC+DyUtfpG37EKBMT2jRLT3fu63FUgn5F+9w
vNHIIpxdHwOEp6LIcItqB1fDy3OWhx6+wI0HenfqLyUmZKdiQbgDNDsbxRm1cMgRe3hc9IuDlU2A
aSdRPKDW0nfh2Fp/v0zgmfFomkrAr58r80wUBThp6w5Ahgplb4QSk2q5snPLyrxxzlx6NBT3qOSo
Er9XymEzidsQiFNPIdd86Mok3yUUa7EeB5pL6+3QyXh3fXm8z+cznVilUDwlT+Tw16fro4cIzkHh
2p7dkQ5aSWwusYWaMs0HHSs/5vSugrbNphmaiaDZLsgV56C4s7ZORWr4rlUK32rVW16WF5YtP8tF
ukRQQLFz+aTeLFupNKLl+R0O9qj4pnLESy8M5bSdnHF+uj4HF8ZCA7DMO7lkfBXOrnVmaQTTWIQu
FbsS3UEpbC/HvnFFu72+uT7UhZ3gj+qPGyGqUniJp4/VRHYQ5l3geE0r802UgLJiD9dK+tVw64xE
I5+dfv7Qunn56/rIFx+Sd4nWAv0Te+3pyH2p0/o08ZBz0gFBoJFxVyH6paNc1rfW1LvkDDk4lfs4
r46A2Tl/SsBChqmHFp8ofdh3tdFq+8bIh22Kw/Lecup8MwkZbGtwh5j2JdMmdI3i788xh7B50UCw
K2HUePq8yaxFFD01mG4Tsie4DcYhg7mIg5k0vl6f2ksvFfkMeTriPAux9ulQ0O2HbgLp5umGrTzK
eHLWPdXnTWAkIfDjxCS2hXRgJGn61wplZhoEG+072L0iFFp2lDefSaN3CM1cyHVBXv3KZ3vYhoKR
KbTcMmW9tH64yy92UYgPSIGejlQbMIPDvnO4eLj0u1kUGmVa/rCGwb3x5t7vgqgAsA7mrkPtw3LO
wocBYd5IoczxkhwBIb2ihWcODazWrLTuOshdN8Z7/2SMt3i8sdVw4TlXrfVWmU5Vo9BOP7S/YItk
O9nHj2NtjNvr6+TSQCRWUNmj4aCt5GyrLYn3zK6ie1dDCbNTQ/bUAqWGV9u3DpKLIxF7/fnYQeWd
LYticsU4ZJqFIEbTV6xFcxfWtNiSF1P+Fw/FmUXIb3NddM9rrwkk+EnLoONHMiPYQ8SPvFHm67hz
+78+iSnzESCx0jmPSeKcLkGaspa8aGV5Ilga1FsD0wdFaREz6Jb/16+KpgKiMaiZRDHnUVKl1KSd
58zyzJp6wqrvoVmDoi4fe4BCP66PdWG9L0k3KvrLYyFJO32sXg3Mlh4hSB7S/op0dnyUodbTkwkO
hzu6eWN3fn9LQx2K1o/nWkqXfyB6b7aMDM/kutDgybl2G/gAYVw/sbP4bxNObPy8qn8rs/iyzh7K
JYSdSEFbpB8oWuZtsGhOmnYfJF25Qw5ILeP6LC4h0Glsdjrg2ZKnJablPbIOtRTyg2Yojk+SA7pW
NxsP8SBiv4UBdGMuly/2fFAkELBheX980Wc3h3kMMB1xmcu+yC0IQaPid8aU7RxQxJuMZOq6nkd7
TxeSsc+LaXi+/syXVg6NmuQ9uEqo2OaerhzCwL5OYogp4LYCqE9pti6NLt/AEpY7NL/a38qqeKkC
fCz1DrIhCO1PxxtKyZcnJj5AtTFfk6BTLHAig3lwcqe8ld1bVsi7uXUXz0B6I8gmnK2gmgA1FS0P
NwKDhjURjvvMLqcdMsrkb8vePBffBNRUNL5Lg+vpcxV2P+TRXAMvU+OO7iNa7LkwtJ6aOc1HDvDk
KavL/8Uxt7TfLAcP5w7p0tNBu1CRrZPwhdRTm+6oFXUeZqDYmY6NBhwxUf9+9yT6I0tCQXExiD9b
q4bD3qzHPGSFe8FGWnaN9tFQ9q5aRjfi3feJ72VCl8YpEsBkZ873mELUGXlRFoplKEAdpNZnxrqR
WF3gcRI+2DaON2PDxUhFtrEbtabzm9gythMRxo3HvrTdsXj4OYjfHC4Vp9NMvJrCshM8NhaDVGzN
wSvtSPxtMZAHhqz8R/dI2LJYh769hyl1G6GWkKaHY7LjEVGlqzQSkPeKSW6swJReGxf2jaP3/b1z
0ThSHaZUw+XzXMNg1E6DzB9jGFGN+dZIdBTqw2ht5oSaTTdVgxemUu7dCJzG3288SyRhI/BDlXhe
851yzsamFqZn4vn0mCYFnuRyisnbUGXG9fiPecyNMS+9SEJUir7EahbzfTrFpTEp+HZMpofiCLyZ
XiprO+vUG11Zl3adt6Oc7ToByuy4iWdSfJDo/Elp5aqT7gy6Q94S91waivQ8QgIuGrhtnp1Yg6hV
Z441kzS5QAumBrhNLHAl2Gyxf/19vZcOMl90NBN1sr/RmrKcnm8O/XkEneR0quk1VtSr3jimOi48
ZuB8TUVcJHvIHfo27zU3WwcG2eAAX5n7anDC0bv+Sy69RQph9NsvoACuCKc/JC7wytY0UqimoGVC
dp19H+XO/HJ9lEvn8nJFpHiKTJqr6ekoTR4EIdwuODldpYNukVZwpM0OvtvQwWP5b87OYzdupF3D
V0SAOWzZ7CBZluU4Y28Ip2HOmVd/ntIPHKipQhP2YGY2BlxdxQpfeMMBIbvhx1w2qN6la9jdz9h9
VTsRkBhj+34RFwhSPxR75I+vfwPvYl5na2YHuacgf9nP68l2xqkNAF7V507Xkv8su0Tj8/bUZTEB
OKH/SRqAR94ssIF7Ux+5lMPneVW5c9vhoMX4sPjOaMwnxJTQA/vzEYGmgStG4ZlbYXPDlpU+J8gT
2kFZqfZTpyqqP1Xc45E5hMc+gfq5M6BsDwlYMSwy5OxJfzcrq+Cp3ia9HZDmpocFPcHHyZvDb7en
JTuerrhpqGRAGduq/zd5ZDqLwXsJqNE4YPTkHse8KFANy7xPt4eSfTMqlh6gdShDxLHXEzL0qjDG
iYsclTMYuZaiw8PFXc6tQfC3c7HsvImvAatcBy8H1K8HrPRYQ4iUTdI32fhGcxsUYwezONjCsLZp
Gg9v3Ck7qdiWvG3q7JuL/dnR9sLoYPdDcr49e9mv4X0Wzp80coDsb06r3Spt6dkkW2tTNt8QScpb
pKdqBRMdxSp+V5OxInxrRxmUq0wrFHZxUjwgW6FQiChRNr0sa9/9MbqFBg/oHqJ6EYNqWzeLqjPQ
Zp6J7Reojce5pxbat/bDMuOOdnsBJPv5aqTNAcIGSA/tlpE0RfunbrPyPK+KvZOqSLYzgxCiiHYw
E9q8NtoSrqqRI1gVtlZ+MduFcDMPp6CLEHC6PR/pUOAbcV2HD0G6cL27Vgsl3GFQ+Z4l+m0ZXZZ7
5Jo+rcZc74RdkoPDBU9rBS9zboRt/jWlXgVznoqA05r9KZ9056QCe7u4bmkeDStNd8aT3OnAcWhx
cM8J/4PNlxpSxa2NgptnciDdYPFkHBatVC9x6jbIw1dZ9tlRY5D3txdUOk2YYy4lFigH29ot0t+9
M5eE01a1ug/AW5YnyhMkl9kaPpqtte6cSMnzSbuR1r2o6MDM23zAtFnaEk0nUi8tnaixVMhltQNC
PJyIEruhocBEaXHfTomJ9CDqJzvjS5f5xfhig72IVtJx6OuVCzGYTHO96KgJH7tcd+/7FlA/JoDa
wVrSPRKBJJqmrQurguiEtsM2ZnBV7CbNOXcCpMDqS+wgcJhVKniCxosvXdjld5iZ1ocKr7ed8y+b
LjERcTxXDQ+A+PMX013Sus0drpUAcnh85iUKUUZEnTZZqvZxzYbmMhTNH+OuuN4ITyiY0f/kY2+e
AAAcGY80hzR1KQySLBTI65fpAxfpnoKJ7D6gRAJhhC2sk85fz69Y2txAG5j7AFdcfx2RcF7Q7zmN
dBF2llJ2Ul4OtbnlltHWRit3CPywlT27TaqhQBtqGNqahm8RCJ1un8zX7C8BA2Cxnp9TqqCbWMSJ
YgVrL5v0Eueo381km/de1npHB9lmYuk1xilQbTsU7NJlHN9gPgfvK8PzLhjTqT2iPdv+k0WoeRpD
un5ELND59/YvlDwubCvVoBZMwQae4vXiu8bS5MgvOEGEJvADkfHPKWqau9uDSL4wzwpP+HMVipr9
9SCm2gy1Mw1oCU/w+0JLSc/zsyhi4uyRlV9LDVAofTnWpm6ChO2MnCrqQvbSIvzptaujBYpdLj/1
2Ot+J83ca+8gDSCbCMY++2pPnRkhjtxkGLPFNkgxh/aCcyzmwfX7WrHbP35phQ4RzSDq1DyA24vE
8RR1CEHFBHaq9PcTEpcILSbaMZ4adydbff1xyS54kaA8UdUh5r9ed2VYMxUVeguNdUt/nFJ7vcNX
tt95fl7fjFSZiRpEti8ClU14im+REa+YYKJKktsnd66rO6Ix6jqZcKDtlrr81E0YF+p0HP4UR0T6
RAZH+EVrllbi5ni1PTwVOnlWEPa8BJ2m12gTNTOS7nkW/OkeZiiaZVz/ZG0kF9drGTZhbqQ5UquO
V+ZvszhVL2uItDYZzJe/GImMQlCWXDHo9UgCjz2jv8JX85Qe8DTiwLClCWtnzdgJxV4/Lfz9xEfE
DEQsr4gEalUBI8/xl3TCMsXaOvnKfdafnDnFJR7Kop/jTPnHd/DVmObmmzWLgqZHx5gT/rCB6mK3
APy+OSRzHZ+SbCp25ig7BC/muN2e6+z1E70cxkPP7ogIanOKYsPbOdWvXxZmxSstKu3knVt1uhW/
YaMMLaD944TXi9e40K9HPGWzdb4othudb28S6XjUauC2EdfCsLveJNOU2yOyTPj7qCkSAUvnnlwd
HSOMWqnrWcji3h5PeshpS1KTIcYEjX093tAXeUKdlJ2SucVJtToEqOJlfgfHHENxfXAPCo6+Z73F
3uP2yLKZCvomMRcdsFeZid126dSlnhlYWR9d2hRNZVvpy0s7q+2dtihfbw8nqYXBXaVlLpzfTEzm
xO95EW417ag3QMytQI+V8A64TXUfWv2KCPOEMpWVD8cQzUOft1v54Rrlv1qm7pX+ZFMGtCoIM7ZQ
P9vc27ykS6s5M/l37WTHxsKUBb1oxbrrEKC4W5RsD+bz+oFmzhoAMIeOOgnCZs5DjV05HW0rGDpO
/urC+e7tejm2YfX99vJKp8ZgVIOE/NA2RWryxB6amloGwmL1UR2x0x0dhL4Ge87fVPig7+weSa+B
0cjTXSqb2NFto2dDb+epQkaFe1tAsyIE7IsCI5g4GnQfVdr6Llci+6Atk/kOwbPuXHixejDsbM+2
UHbX8lLRMYYLBUBrE2npgEN7uo0WEbUTkoJG/K9XtWBsBMCngdV9gb2j9Dvvlnw/i+KuC2KKYHSz
mfJsyLNIH/i2be9RSG47/cNkGfldT5nkpzEoyi9rQWchdxLzSXfC4TxPyrhXlJPuMNANghqH4sKW
iWsnnTGvUU3d0cuGS1Fl8dcwxxEjX7XT7R0mHUmUF5BPc2EzbG4qGKpUA0LCkaJ3jQ/hMngPg6l0
dysFjp21lQ1FUC9OqDC+czeRT4P7+qKoDKUv5nJJkBM4OEOK0Qv6zTuvmHQocfsCEiVQ3/LqI/TD
O+xC2D1kYYcYZvW/a5alAaZ0yc/bCyh7MAUAhdgD4AtSv9cXYJ73LkY1mhnAlWq/60PC+2LGe1RQ
yUWArA5oV+CgAqO0WbsWV19toCcfpFPcHu2hdb66czs+KLb+AZ/vZWdSkvVDDkogeYX/IDfr9aT0
fJpHTTHNIF9qCGGZMPqF4/tdqXB12nkrpWNBAgHQy5CvBKEgnE5mUSZsC3ggcJZ15763zB+Gt2af
b38qyavMe0z6RoIukImbT9WX9A8dh1gqH2rDPA2WEb23MV4FojmsLf4dhZsAW/SUe7i9087ul90s
2K+S3IJ7579tDNJZmV53CzHBpDrpaUrN9m2X9GaguEr/CYc8JBUcZMr9iHvpvkzHGlMANM5uL4Fs
scWhYBehm4TIyvWHnatwwYePaLlXzF49NDq2NqkLyQQUQt3t3C2yTSu0Vv9X3aNOej0YjWl9UsOC
VCfzCLNSegv+ZE39qR3GMQustVGWv9hML4cUW+BFODJj1+72S4fTizn2d51WzMdei913Ic4bh9tL
Kd1NMPzQr3XITbe4TGOu1DhvSBfnCjusA+lWc57hKR2tzMWNj0J39jmcnfaLYk/aTtglGxslA1c0
iMSDvZkmHY6pargwgqpItAdP+MJFulYcPLs1jtQ2p+MQFd+TqM53Pqls/7B5eJqE6/YrrZZ57deR
+qwZlK2jnp0kzv0xN8xzNWNufHt9ZUNBLIca9kxJtjd3UGmierLalKPtqv9VOpn1VNh5d4b4Yu1M
SrZPTY3iOqG6h3DsJsdSqG2jgFfZAZ5VbTB2o/k0zi0sxkUVijvOj9sTkwVZIGRo9MPzpnW7LfDM
QIfTXCBk3CaMv+dce3dxk1pv5lAvf3gUaz8tsPQCpYJwliiT9b5YaB1nVdLtdFUl5R/Yt1yHouQv
Jr+5DhJsmwe7Jb50yRZ8pVWWh7oCvr622te6XmtK83bypjHb6A5zRCfw1EJlk+EXuNQZCmFRTkPU
MvawiZLgjysSNgIkJMB1WyJaWFnWEE4835mC2goen06gqpHhY+BgHMYZchoSlHsS3JKH/GrQzW1V
58gehtR4BVdnPFSO3p1DkOc7z4BsrwkUj6EBbwE/JH7FiwuqCL0wmabEDpJa/zI4iXVee3AClpo+
aKFavr+91Tz+tuu2ORUt8ebZ3E8UizdnaFH0CYqcZgcqhrW+mmCW1Bb29JhoY3GJ1Ho+Rumk+kZM
7W8Ki+Tp9vCyI2xZbAAwQ3A9tmBgy0tHB/wMqKwECcuww1FmaPXoYGEneP6boYBBABknbtnmCytK
X50pQLp1Fc8XxNTLIxl/8y7VzL3gXPoJYZVQcfKeeZnXn9DCdKhAc5Re9pTQ0Ckj/R2GblqAUB/y
UXWV/cWbhhH0/4+32ZjIN9bdhEJ9gJV7flphnxxI4dajp+BYeXsVpVOjcy5kl+g4brMf112SuaOg
F0SIgLyhTpHPftrUeeTnZTO+tczkj6VH0TqgmAYTj2sIyozYQi/Og11QsIt7Sv5wu51Dge0mNm+Y
AHpp+MdU6s1QYvIvhmo6LxmYEkiHdcL2ShuGoGvKcaeKLDtyFJjovlNFpiqyOeBdN2ptyoHCkcbr
hMw8nkFZqHn3uR6pZysmAMxxOHxTJWv9Xffmbt35htIfIMCQos6LEunmNevCcOkQt8f5r8fpw08z
ABcGrmy/MSFSsIPgvNvGqJwUJcoDzU32hAFkhx4LDpphPKVo8mzelMpEF5kAT9xwQ7ngFF0Xk+/G
rvFxXpM03InCpLMVTCNWGzWLLTgS6mheWiGj6Z02+044De9WpDWDuEe0yk6SAqlGJXpwas1+u2LL
fHf7wMgCMToFlLrpW1EQ2uwp2oFaOWDUCgMxLlJfncqvg5oqHzUr7E/6xMfNxhqT1aLrdi48aT4h
5P6pfJE8gT+/3s6z0w1qO4MU8vAt+jmac3+iEF9d3Gr0Lg0qag+OUrW+KHWATYXyQTWl3utmyB5N
YXLAl+ab21tikKFgMRwuNJepYb1r8hB9zCjctzOR3Uu0PNF8FaIW0Euv55rj6UsLATy6pXb/mXmn
neK6Tv05N/sjlYo9zr10Vs8PCfBIejXbLVzmbhL2oCM7s01xL6TzZK/LXulFtnVFBECtDWI3weD1
pJSo87J5IPFt9Gg2DkrfLm/bHJ3L04IYmjDY1aP6yEFHb5UUGefxwcnnv0Az8jyDd6dJgwQQkh7X
PwNRYGxPNCptobZG/6q8NP44TeW9Ujl5UEUzVm5Yl59UtzJ8s8iri1EP4Q4WXvZ9X/6G7aWppk2S
daA3k4VOs7Ji+Kl1hX7JsCP3VQDxl9vHVvaBuaEcKG3wlF6xle1hNm0nomRsVsK72up1jMGX6ePt
UWQ3IaUGtHyh2TDO5oROMVVLGo5WMOG28TPsG7Pw3QKvXMxqQxwbb48mu4pcU9TiYdmgarRZQ21w
+qVciV8VI8UuPrU8/b5Ophz7vtjAhqnXEmgFpY09u98jIL1XsZXOlrgBeVIuAzQMr/eR2U5jrnQt
pQVrcjEX7JbLCmYJOgMGwLenKhZuG9ayLQWdCF0MEGXXQ2XTYpe4rYFgs9Qi8rWs93AjX8qgB8t5
TFBmDbKl2ONQSEd97gzr9FdebZqmRLSoEJ3bzM6ru8rOPlWwzs4qogxvlAn5wDLipN6eqWxRKcJR
CH4GmGzb35VJMvpcHIureXjbRur6WRuT/gLjdNczSnYoREBL2d3QqMNtP6AOzS1yUBzL27Q6Vcjq
vJ20Kto5erJtKjI2sFBCXHY7ozFvzQFBYSuIK934zyo7DN1bxOfPS1KaAbzC5L5Hew24UD7tMFOk
i4kKPNExDwlF6OttYw6RHuNoDhJriMe7Ls51P2Q17qM22pMfkQ8FhYEICI2trR+YpzXg9iLKwGjJ
FcfF6b93czgeEUbodwIgyUjkk9hGod3PS7y9ZNppxlMqA+/pDIl5QCsmvB8n18p90x6M8x/vRnTX
6X7DBKZ4uL1iukgbZ7xA7KBfoiToTU1BpNVd3sYZ2eXtoSQvAkOBcWKL0GfbcnFtE0KUkVIjiapB
+Z3i9uAbuh5/G9rGAVRb7AFUJY8x7S5xf6J5S1gltu2L5MDRpixRba4UrXJL5d1UKOqnOkQmzc+n
rp7u06TO3dPstiasxdXJfWWeln9vz1lyAJ+tkaiEgw4hA7v+DW4eGQTLVH4G08au0hvWYwdN8/ft
UWQbhsI+9E4KK7QUNu99u5K9ooFIcKOFuOT1U/KzGZTKDwlDdnIh2VDwhKg7kCtzh20WNa+8DvPB
2QxcL24vhtvYT2VEZGOru+pu0qF4EVzUc+libStZi0p1eYYgFjhjjYGyF8Z32QCVe3CiZCdYkXwm
0afwkIznIICeuv5Mtt0O0EnxFRqNZD7FSe6cE4eqxu3PJDkABGNc/XSwhOrPJo0zBxdIiXhtSJH7
o6YP9T8uZuo/PaX74epJ/+P2cJL1E5oc3Pto4TOpzadqXScPK0qrKJt09Tu8ktDh9YbpqGvTXqAi
Wz8kR0QrC88sbQtD4vHpLW2luZS0unZxm3E4NlFm7qyffBQTZq5HTEI+ev2Vwibra1q4JpFAVV4I
SfQHF+bc5S+Wja4fEA8oB6SB16NkXo/bWkM/Bc/g/qQk2GADZFHfjk76/c9HgvjCJc/zjDj+Zj6l
2lY9qjNU3jvTfFTLRb/MS4xdsk2H8/ZQkrvQRtAPXQKU0Um6NkMVZUkvpyOSLLVc842oNnwtVOKL
Ejv/Gkoemz5+KuqlHWbkha2OePb2+LK9iLogBEvuYtGavl5UYiyIVyXROTxg9QyF83NlVpQuY2Nd
vtweSrZLGAMLVohCVA83BVI1LLOiQDIgMJu2E2LzC9ISjafnO1OSLenLcfTrKWW1PjUQ4TjNSzd8
dbC3vFsXt4HhmOanxln781jU1jFWKiyjp27P2kO6oiLXAaFM3Xl7mfRpbU99x52/TmX+oONj8dFR
18W3Qu3T7QWVjYSFpggj4Z68kqub15WuSaLTgBuy7IIVrvch7sjSEc21d9ZUEo8zH2RCiCUF9E98
2xdP9uzNbpV39PpQnMh/eYOp3lu9mn2PADTco25WPFqzMf7FgacpQf/Wo0Fhbc0KOmASeYqcZrCk
meHHPU2RsQz7iwfSILi9lOLK3WQ54n0RlRWEH9mim/kZWt2uBkzJpp9JZrJw6M9JVeVvYsMJT21v
1U8oxiv/eWq2V9aRPT68bjSGAFVBPd4M3ep6PSpxTG8z06EyVjR8SmfNfN4I49ipZbsTWMqmSphH
LUOQ0GAXX09VSex+sQnOAe3r1t2Iso+vz2EblEbUid6i7ld92R6TuB+OtxdZdgFAbqQLInTa0N+9
HnmEj9CsHL2A8ZqDN89x4ate2ezc3rJhiGVFrY6C2ys1r6Yw06SoRd89K8zvFf4K5zrXlp3IRHYi
CBmEJivdAmZ0PZk2hkgSheiRrWbzVBWZda67Qjk7tVKC1rbqQxoq1c6BkM6M54h9iljPK2utvjY6
3UyYGV3BPJh02Ofj6v26/ZVkE+MxQu8NjXfqcduvVCmxRycJVRldpeVSTb2PSGd3ID7vsH8van+o
kmHnfpHMTDx+Au0L8f6VgC/C12qlLgr0B2sYRt9J1fpNOyfzDipbPoyAExPygyjczC2JI6yjc+r1
eBMov+vFyj9rtbPXTZeOQtcY3DfXCZiF660RFwZNiQzmvlPbysWOlCX1m2Ewd3ag5J1Dx1u49VFV
A062mYxZjJWaDrThLCc1H0tN+RGi5YtsvXGfg8h617fjN3XG30Ef3b36jOTpQdORXpKQrUeKcDNF
rQYUUYSREF+LvDdl16Aoa2b27LfabDo7m0M6GHK8gtfFG7TtrDaoVbdmIto8xeI9qWHvHHWroF2s
DnU1H29vf+lgrCZfD6YuEeD1xxu7KFrAWDpB1dS/uRybj3iPYnawJnvsItk2gc3KfAhoAQptRjI7
pUQaIaSfUTTtCU2SafUXPLv2epoSpTwgtBSZBFGXi2NLtsgnldpdw8dSWxQr60WPH8a67I7J4oyX
vIK/F+TTagSNneCxOI+R/jQi0H9KqM1Hh3bKG8iQNirewe2llm5gsMQUUrB6oaRwvdQaiv/KOsDw
0Xlav2VtPNyTIteD38xDeGI9XA9pGrTo/MZQs+RgZ0Xd7MTfss9NiRGUjajkQne//g1V2kB3z1rg
FiQCb6H2Dw9pa8+ndtJ3Y23JzQoOH90UcJnUxbaxtpZY4WBQ0KBqG7t3VV8p58Ua2oPNlvsHtcD5
oEdJ9xf7mRxdgNCI5F9pbaip3TlKAagw6+zliz7hXOtp+fCtIKH5i3NKPZoKnIt3G1Cp67VsATnn
qEdzKeioc/uhHjr/ZXpelOehaVXzdHv3yI4PAr0QWoWBDmCE69FGLDPSKGL3xICzs6fcrVGrNhtn
+QuaBgknWgwAiNgg2xthQP5FIYOCI7bW75xWc382yPv8d3s24tduAlBczuApoT0o6s+b2US97bVh
yB2nUgt+g5S99hRCBzzEiT5gHD4ne1mSbOOb1BVF/YFazVbnCv/myAM0iPiB19onowBGl2b9cBrK
cE9+XDoUJRwCaxqg1AeuvxSt6VHDSQMGt4LpWNcb2aUdm/FYufEemkl2pdCg/v+hNsfZaE2nahsP
UTcDfkJv06ew5/5rj5smis6z50+rth5js+39InXqnV6JbEsC1kMLDTwgF+4mma761NIt2l2B2ZnW
+wzGyamYin4nCpQtJ7kYoRKlSz6huGZe5mI5OfSUgq3Ilqi9LOGC7ToQxQfkxKfT7V0pfTogFQsS
3XNKu/l0aVSBmW8iUEWNFlp3bU4We9DVsfV8BVFOZFebiPt5jigfP9prhHMK1hpV49uLrX0F0T+f
9bKZfk29qVQ7P0622nDaAQPAayKD2nzrDhJTrhmi7m8W9eelAuMByPcvQDOYzFNCA+ok8kPjerWj
uA7dTIM5P7RaeHTM7nulNsol0ta/uT4FJZLAEQQS5fHrkYjIZ2vSgUaiP4yVhV20CBzkqoYxaUYN
aUcRQLqLKNVpGsJaZGXiz1/sIn0s51rLhOyc1cTfPMqElzRX9U9ZmNs7pWnZuyfkTqgcIECAtOr1
UCq8irgvBEoGJulRJ+MNSneiPq0vkT8503yv2LHy+fbWFX/p9kIVMk84gnBWABhcD6otZWxCpOEs
tn38MFu143O11qXfeJ0a1N24h4qTDkg0QuL0DBHZLGiIwYJbVDOadpipIwCieT8aB2LP2BnxP3Fl
7DWIpKv6rHzMzhDjXk8QgRzFW1Q6bBEGho+50VufNaUYTuNq5GieNIl66BG924smpafuxbCbG8GC
2drj2cQNO6n6oU3ymkZYvUfqky8mbxNwF5oa27p/YdiKHgshh5JEg4zT0vCvtdCYPkBtweKM3BD9
89s7RnYihFq29pyzcaNcL2jWZt0IyoeWZWzaj91SGMdoMp23mesmO1GnbBHBgkILIFCiN7sZKlIx
GJlpPwXWkGSxX6jguHy0EnbzNNkmoa6F6RLxK2SgzUAL3aZSK+C3d2OFy0dl9+sp1KamPs56idF6
7rlHb2j6f28vpewZdsDAEtIAmCJDvV7KAUxPlJFbBTFUlnPq9v33tU3BYsSJ8cYyFPtkg5s4oCnf
wns1vZ0LR4b6puvM3QYvk3rJqwy8yrVpBYFDh7FB1g6CTfVkxVj1+bisa23QruP00Js1rujmMAG8
nIDGT349uCYyIW5T7fWoZd8BEDrXkQjysJm7XhCUsvm4uYi2qtx4AM8dnUiZs8Dr1TL1V6fRAlSB
qp11kI4KdoN/uAEBmV6PCst+nIaeoDI1VFFRrIzfaTanbxBwXB+rhPIb9Mo9aVHp4vOuCKk7VRAb
Nx+fThSuUmjqBTGIrxMqbd2hK9v4CfUX5xCDHf7qgdF7KHns8IFQbWKFMPnH7ZDfur0LZadM0I/Y
CUCuzG2AoDuxPeKyw6KPcXgmV0CiTjX2Mkj5KFDv0RCmnLplOilzDnR3II23pzW9M/Qpf7BTS9m5
nMS1un3OhKANe4iGOZiO6085p4phtCI/8Ka8o+pi2+d0zubzlOrrXT84lV+FSN/baa2eb6+iROVK
tMghUZGbANHbpq3OoKFEW2cuo2bDk+4q6iHMi+ULevDTcFRgew/nLDP02h8td3rA2TRDw0188GK2
nsxGS/dgt9LFoOOByJmKNOZWgLAKG2QdOschdgmXH8as6glgLxeHFr1G2vbe1CI0cFrDfECSdE9j
SPY0kQdSGqWKTW9/c5RxCtaMaBVeB2ExpI9K3eVBXOrKu8jMmvGrGkfm3nxl51hkFbpKBUfYRV5/
fGKrxOom5juFoWe91XvHea/jV6i+1+dGf8qWvj12VmPspDOSmQLw58ICdCsIumLnvwgRuR6XFE4Z
yumOlr7LdY6vthbFr65V/lmtsdwZTvJo4GZAOoo/hiaUga+HW7IqayhAsc8Gw37KlxZDIYil3+yw
NJbDMnrmGxRrtE9eKTziV2VPX1o2XUozz0QDtvlWp3PJ20jRc9MVrdiw9pUR2QI/o4D6bW0HT4RU
7vpr52yJKHRzrMm+kbgQ8mbWq7PVFguCK23vBHNXx1+6ZtTPzpRFT7Bv7F9JNhT+Yvd15SeW8sNY
jD5Aml/fuSYlp4nfABgHMV/Q3dtud2enuCvMCxVPp1zPrV2jLQAf7RKuTuHbNtQ72OhOccraIt25
1SQhF+kbPX14MyRZWwWMobBsgNIMvRTJ8qHpa/cLzFX3Tls997+dpRa79dVSg52moyH6NVuATGFQ
8ogRNwlGr04fCQO83w7eq/PBi3UsZsNU0yuigax9dKZIqf1FLVX9lET8Pr9U0646JjSVEFTsipir
rtXrvQ8h/4XsBEoHPJzbzrGtDHExZAkyvKGz5Fje9MUD1WPjcnslZMNQLhOIEP7Fq+D6nDVWVahV
wp7TwjiugiWpQMs1+Zp/vD2O7Dyx2iC8QBeQZm6iD2uo0t4z0CUD7pVFB21Im09qp4d+T7KCrkv0
4fZ40nlBbUHBAVtr7svreWlGVi6uS1CduEv5L2gD9ZdjD3tYF+msBPAJsDFz2qpfd3VpqouDilOx
rtOjWaX0PJDgDhrF6d8jV7F3RCR3P9oEJueSMgewic3dX7n0/NJ0doJ6GpT8oKK5UZ4MK+6jQ7wO
RXSuNMDrR8yg439ur6d0ZOrU5LOO+N/mobNr11q8jtzBVbL002KG0SfeCjamXtu8+4VGxbBSluD2
qLJXgD6PkI6hD/iqWDg2BOFKStBej54xAIxau7d1pkfvIPDButVSQ2lOSWLEv+M28eIDrdflLyox
yFIDOxAyvODbNmtur1qJ0Dc1c7PTGppNahl99crMW3xzbvZYNbINRRkLCBBIWUwUNsek86yBII7w
qs/j7ITfZuaH9tI8lFH4YyWh31lf2VdF3YtCM6ET3afNK+sa06TT1HXhuBoPa2i0l3JQ31lL2Zy9
BdB6OzR7eE/5kOS6yAGQD2yJK2Gu2AUFQryDkBcD3zQ1sOF7d0GlcfW+VXZavMEhydpBIMtGFapA
QCpYVs7q9XWg5y62b7FKd8mgPFEosXJUrKi/i9bU+2HjZnLAF2pX1EX2NV+Mug2WbSSFETOjK6Es
nfrkoQB2mgt1+baUZq0eCH0m3R8GnTqGndiPij6YpwbdxkDrp9VGmAmUox2rxmeWsfsYpdXyiIlA
/3T7jMluSrS1hNMRdoC8+ddLYyhL1FU0IYJ4jtZz5ZXhYzfM9fn2KLLHHd1ucZhdnpptYtQuoZpZ
9IACHBBAMBeleVAzWw2I4frTnw8FG4MKI+016uLiq7yIVDUVlyavJ1LVvBEzaSU1/ZQK2BnxqWTn
/MjWDoiCQDoiaPrKOaOwCdLKzAXSm+bZCTsq5ZTrzrizeWVrJwhYz8BNEATiV7yY0JxmGGIbospW
LL8B5EUXvV2/UQveg5TIBiKdJKrShcXw1mWvVrWhzhvQakpL4yzMjOlglug5ZRHR/h9/JEyKYCPQ
siNt2ra4yjVL81FAHStIoW9QxM+OOrjzA1TFdieklcyKGI/whiUkc9nqGZh6ZsJhBzy/JkmILv2Q
nSpK6z9W9OP/YigycjBxNCFoE2y+VDSiGjBB5CXKceozhf346CSoGnSptlfxlXVjyP8ED0dgVxDC
ud4V5EGxlqW1E+SpWp01vVEOCfaSx2WMBr+kxnyYM6c5du64+OESQacrtOYcr3Ppx+qw3HWlle8g
aiT3HQ0vXEyFBDjN381zsrhl3uol01eHpAl6e4SBVWnEx7qdHKxp2JOclY6HBgg9Uhty9DZ45cnG
IK0BnhFPigJ+VLPW49LOxpfFCI1LGLf6ThQr20oeNQYTN3NY2luDjKEzkD0ciYKUqZ5+p2kV3U1E
Asep8JodQM9zh2eTolBEMkVRWBOZ8GYxsykPAe3xZClaNdqHqmdpHxWt7VDhorf+Hrto+79E79oh
ULhOQ38lskbtBc2qBr5gOo/+YpEwBvilQD2eOqf+QCysOcd4bQvV7yxvfaonMI6HetXHzyksiNJf
oxyGO3yduPVzYvn4UJhK+ZjmQnFEVYde96MIm5BflTarlo+j/WCfYoL6CMJtM1LTa5r2fb7Ww299
bnPF72sbGbNlKdXmoLZ9tRyMuMneT2s11Gek9Az1mNadrgR2W7Qf01S3fq5NZX+Ii8j70MZhuwYd
cmN7PYXXkaXo4eHEha8Cfe8tG8ocEB+xtBF4gqvX/3bNgmNOYvXnxrLKs+egy1l7RLd9Gmo8h+qn
27ff640rRud1IgQSQiubJ2rA8iisM3F2uzB6i29D3/mko9Zb2xo78zDFuvvrL0YEWYQJGOrFvMDX
t0W2sG80B9Kyy4X8aIMCOSy2UT1pTlwfu7p3d27C1wEXdVYSFdRjmSlFjevxKs+K9WWkzdfj74aG
SdyfDN3tDxXeAGTQ2nJK4U3tLOvr48mgdIhQGIfeC0zjelAvS6PC4NYL7M7Ov/RrolOLHK3HEOTw
zpssbvLr08lQ6P9QeKSYDPLzeqgoHZRpCckvYw7joUiU8F2UqtZOzV62T16OIn7Fi5c/WYw5KW2q
5/WqOPd5Uw4PTmbkh3hUrdQ30D/6m89GDwo4H0Qbns3rAUNXy5WJG54Mtu+Plb7mB4Dl8zlPW/Ce
sFzvUpwo/zgWYC0FCFOA30SP6HpQ2JuGBaWHvlQfdx9sMwn9IRyLp6nZJafIdghSYHAskCSlGrFJ
5qpm6DvF4tgPZolaiTk2B7QkbR91mD1VY9kJwClZCKOgpMRTfT0rMgshfAHAK+rxTC5HyzvQlAs/
I9Fev7XXyfJtt9ijtss2zDOrnKop3YFtWJWsjdGuOkuZAB6czrOWtO/H3NWPaAU0/aExSvQIbt8s
0nkKFRFeRRS5XPHnL/aoip5H37kACpsm0e9wgB0DuIrNQ7FA+jEw4DijS1Cd/2ZQUnJB0KVWujl+
Zu8maCABe+lytYK8338bPOLuWFH6g7Jk0yErtb2JbtcW1rMgxhDawfTm2t7sHURmYChm2XqkElsG
XRZhXx6W8aEu6jnQC2/dKc1tn6jn8QhaoQJwfxK7Xi9smHWeuozJepyyvn0vek7nNJuGb1m4NPdg
B91znUbqe6+pwoOuNWj83F5j2XyZMq+jUMB5dZs69UAnw56ZrxN/c9J2fp9AK/dtc7orjHj6fXs0
2Wwp8uCHyf0NmHizujWp6RrTXDpGoY7X0dLE92ldquWp7pbmo6rUcPG0pf0aDnP+0M+u/u32+NLZ
0iOGXws1jgj+erWx/lPGthvXIwUKF+kJKwvMuM/f2oOm+coy7FE0X8mIiM+LICB6ZBTyaMuLH/Ti
3EzYLI6hCWcy60vtsk6r80skZedu6LWjuRRToNSKfhyWRn1jaln8MQazthMVbK9DfgNnxwEQgMwt
MNTNgznT1ej4yOvRzL0lmIBRHFIr/T/OrqxHUptr/yIk9uWWpaqrl+nZl9ygWTLGgAFjGwO//ns8
rz5pikaFOomUXEwUl419fHzOs7RZDY5ScXt9d4fCTsL7AAgt1O2vp7tqwtweTZMC2ijqjV+19kl2
9vBpmrsjnuPOUDguOKR4X6LjvEUzrpIGsRCw+wCsMXwfegxPA93UD6yxDtZvG/uwfqiYQCEKdwlw
RVvb2InUFuAbxC7cNqxyy16h/zcv1g+CtP5NDalJL+18Jg6ygr35hXikIzXFX7g2r5fSQwXU7WA3
VkTCjrISKjRpiS7ohdeHvoN7uxSIIpwLoCfASdzOsJSYYuBYazElhu0xR/OCwkAd3jE0Pr4tXtP+
XOMlghhv4J6cdYhtiOFAkfEgFu0stNFDNbRcYGRecDXg/KHiUVp2IRv92SK+dR+ghgZR1m45VeuE
Bo0EZ+tg0J11Rv5qikgQQgQfxfz5Xyd0ZUHr2i1xCjxPnLNDiHWqgpm+n/HyPbjPdqIfHlPoIwAy
gNrvllLHOlTenbBxitLhcRHjH+fYgeg0Ze5ScG9Qj0kMiUQYcXR5r+bm4OH+cqZGWAOsQTiamziw
OZye1c+2FXROMcLbJJ8Zqb6SpB3zhazr5XYceBlnDdsZjy7jKoG6xSbsUTbWIzxEnIIBjpRFrFX3
ynbX+2FIhtQbhfx0e7yXK+vYMCgAJhzxwHBUrj9iHI9gE0IovZjBA0tHW093IpI/PTU0bwOnHx4s
kTj3Nr50ug5dm98efWdhjbwlsk1w8VHu3txqbtmWpPcnXUAZvnuwaPWbBZy8jURjn26PtDNPZCdQ
o0KVA5ZfW1WqJVRLvMQIRfPozkWfuM17iO8vFxJ0KHgvUjz0BM6Wllv3uV/r5KBc8Yef8feDCA0w
xFqIs2CnArO6xaQojs686KalCBu38s5eWDZ2ihefC9HykFRPAsWIJINNl/szHhyhT6YlWGfUlvW7
Fk8n9jzCjbNOK5ckQyYDCj8fwzZZHiRy9eFBhUyihgWxKnppRV2OKecxKl1NpMpzy3Q3HHy6lyEH
zQl0iNHGwtzQrbjeOOiOc4fIHqe/jPuzP8Zz4Qy2WTzUTVoyUETDsg//vf0Z90fFCXSNnOILQyM2
ttC0tjEqZco9g2Wnz3JR85tk6eTvccaznU1d9f32oDu7FFjj2Gh+QkkbhYnrqYba6pIFbgpF0JYy
haGGd4mCbi5mEYcH23R3qAittBiygzYql9dDAd/njaGM7IKKwT8PQEBniMFWBh1JdvABTdDa7khk
z3iTYBxgczZDQWiZdX3V2AUL4ybzaL2cwzKmqW3F4XNSJlYR0vEB9fuxeP1yIp9DdgecHdAFm6xK
w0VtGYD7K+wZdMLQxdd0qgimbk5ADo7dzv2M04YL2lxR6N9sPRgGRHSAZ2pkICDVXACv+7asyXhi
HXodjT3zOznK8X72gIpPu7HmGfCW8mC+OyEdJx6vd2Di8S7ahlgakRA0yhHbx4bHda2YuqdTXf0c
AQl77DnEXQ4u5p0BjYqKEfIFQAgg+etN5MWEuB7nS6H8uf9I+hoVbkK6C4UTXGHhCXow3stDaZiN
aCghc0GvdOu10YSox6HzbhdxSMmD1cUKcDavhBxDFYpT387Tx0VE7sfb2+jl/kWyY8zyIuQ96Fya
iP9X+uEr6cVVj2VVABxlprAFB3qr+1x1Y/cAUsmPrjfAs8A6aAi+PKKIBegyYXHxOfH8vB7Xa5DU
LSNuTDcQybtGNmjQNrS9p01bHRzRnYW9GmpzRMms/LrpEQ2SuGYAtEGlsiVB/GyPnj6t5TBkjrfK
gwxkd36AGdlgaxtBsQ00xO7hh1oN+JpO79dfgbxmv6IA94muWHJwMl4OhfckgpzRhQOXeZs96yEk
gRTLWCjkfdmCQtHT6lbv/SGyXh1XgY/AdgGyG8cQyobXHw0CGjQU4wroXzm2GYMy56kXsZ9G1LLe
396XLzMNA8VArMGZN7IWm9tioJBEBG8NQ0Wuugx6kqkVjezkzDWKIdiP6dLBHA+aOSC/L683WoXW
kO1DsxaVH8BgwMa7nqpWbO1haS0Ke6X8Irs5/FxNkZeiWOS86V3ZZUiSxF3XDuodLtH1JEGkzCfA
DdqMzOh4HESHvY8MbLtj8loD695EoxjCzmMJhfSCDauGYAuzP6E5gq6XEx+Zsr08L7GDexNPWgQF
lEw3WzeEAzTz1rIrSOB1GYQsf+lwSO7rSYqin7z1fbXII7T6yzBkxkRmafJXk19eL7fdRiVvkdwV
jVUSYwPtpqE1LU9L06qcGidAvizuKRHVkaPsyzAPHQzI7ONrg9qGBu71yCswjoR1bl/0bRUgc3Wc
y1DH89lS8EJckSi9u72x91YXz0vEeqQMBud6PV5bd2UvHb8vAqbjgtpRk0EKjBbxKvy7emy+oJp5
1HLfmyOKiiCXG0lMBN7rMRsk7Uj57L4o+9nN6ohXwBlVOEz2XGekj8NXBz+cnL/G28QJHUQi6anT
F7M/0NTlQ/TUL7I72/EQHuQmu1NDkQseDbg48Ta4nlpvNWIohe4Ln/tTCtFPFBG6wXpuIJYBdeLk
9RU8TA3PH4jyIhEBXeh6vKUXbYU3CpZybshd3PT/Tk0PF+IR0pSjCpKDldw7F39QBbCCQN68jbjC
DUeviVVXQOgs+EzQ8c+SiNK8h/dXLrgTPQVibLKm9tjBrWImcp3YokkHjX5MBgJvaC1cT9QHz7lt
QdkpqrISz+CmL48hm5qDKtMLgAHi7F/DABFyPQwZBm9xlqAr0NanUHOWJPf8UTzGJXlXwpr4vopY
VVQASWcjAS+rqrHavlb6ET5yEmn97B/QFPd2FPpDSP3Qe4O0/uYLj/GAt7aMoDC/LrrgteTFKmBm
bvNVn+JKHtUsd8dLkCKAGG1KpZsdLFQIK1OQcorRjZtfzJ6ir4PrajubFsGatKL99PN2CNofEY8W
3OCmsLgJQWEtJJ7p+LQzF346orZXKFryk+MvBFD0+IjOvnN3QWQoMGU1yIbgmXv9jeXiA/8b+l3h
sNjNYYIcZ/GadJdh4PJgP+1FV1MmxWWCZhH4VtdDxaqfIUQS4+PFVfLk60XnvOujD6Vg+hHyX4h5
iwL47faC7owK3S20paCsasScNgs6oRgZzZPXF1DJFZd+nqw7NgEu2yPhz1QfOlmNbtXBoOYAbg6o
0bGATuGfDtVW6bEGOrdek5YX0okmVDT88qnp/F/B5KkcNir6vgpc8seo5kFopz04JTtThpATCk64
TfCi36pZCqgRrdqDlJmjS5V1HLwBnRAIortT8zEKRyejvntk9PiC6IVbGipEKAJ5RsP2xUJ3HSpr
oTfEOYDCQ1igk7JCFphPwQ/kxv6FSK9cCgbruGc2Azf8sNSy/Jr0hA75HFrWwd2zXQPza0x0hLwU
IIAwcrvebIuPdidr3Nh4TC6XWihVrCOvi0COAv00qJiWPTuiZW3jMgZF7g1HVFRuAAnYyodADdYK
qqYt86iqus9Y7e7LMh4yw7eb688oACABsYsS6guQnlMmqIFNrIQADvMeXcvyv7EkEXnpEXWZx6k9
CW8IUklp/9BN8UGA2gYMMzoqmqZG7BvdAbPwfz1KPaUCWMP7SU7UsD5WnXfvEXu6HzSK1bdP7t5I
yIhQtwEQwRBirkeax97TEKUA9huvHp0GHUpSKeiY/Jvdrd0BnGN3MGBxDHn6D8lpMxhPAr2uLuDt
wdqIzC/DMdPojNaZ567Lx9sz29snhn77/4Nt7m+RrGqxFBDloxwGQJ7j8RwBJnP+D6OY1yCaI0iL
ti2FLlw8p5wM4hbMmpNLRXBXxTJ6f3uU3YUDIAQdatwT2P/XCxfpAf6qwM3nkDlk70pNPgEPp04L
HHkP5vOi1GW2nhHHBLYHD9AXrSgoXURuPXggsAKlioKo1/7D/S7JcImoh2GsnIyXUM2GDK04e+MU
v0Wi9Fr0+p/f8AfPAWwTaqabjEAPnNFYAJ8PvUh6P7uNk9oODy8Qtl5yh1jrvSV9fXBzbpMCDIrs
C4QPANgR0rcEahnWfmXTGsEsHFTO7FHorO4QScvSHc8WnrQHH3VvQKTQprmIwilUGq4/KmgtJW2g
+oQOdAm+Ewe1FMvt5vEaWvdOfeg5urOJMBpgVBACRaq1lWeYSDvUyk8gGiyd/i4a2HRf+Ut4ipC1
H6zl7lC4oVD9QWiB8+b11LpyapNOx3FeurrLHW+wU45y9In7YPm9+migHmoEuw3PDFDN66HEHOIV
0E6YVc31pRrIjwFkgHeOwEPo9kg7VwKIzVC6gZoU1IK2SY6srcmB9wsUBMY2fLdM7vgF/WAKMlvQ
fcQzNnzoypVkNtElat6aHAy/t6aweMZ9BEgj0NybGFCOCwdsG0hVhsrayREjP+u4Efm4zD9uT3Qn
cqKYhhIs6k7QsN+CRCp4E0XzjJiWMPCbuW8l39wmGQ4ug73tDygazhwovQZddP3hhrALgxGSLLkc
NfsgR1ZdKKmnzBcqvnPQustuz2rv8wEFaroU4FVDveN6PAWD0WgN0HhtxaTOy0CsX2wJ23e20/k1
HHwqcQ6nuHsqQ8W/dJEgR7YrL556JsIYfUzDd8UBfFFqpjoJUehNclDwbXLSwVhmJVftD0DL7U9j
NXSn2iFa5HII/RmGNkIWMDtMPqCdy+D+k9DoM03I9B82VoSnNYwDzHvohVBCiQaf7NYEmq+rdwJ/
ZkljD8pDHB3Bg8O6kzAaUS8w64zu9wuwk0/suIYqRZKvHNoDiHRD8m6pVOykAQnUm6EWXqF4cLSh
d1cecCfgnE3rH4iO62+POOvFAqTrvO0r+qnmbnUH0arhmVckPONl1OvUm13jlT7YJCV20H2iEm7t
QP1PK8q7tup/2AErjzA0O+uBg4aiJvBBuH221Y2W+K1SJU/yeHT6VGLd7laBAasFhc7BkT1NR7i6
nm6fhJ1IgtgMhxFT4DRVnOvVCAbekAbd/BysyhWvBU8WOggmGAnPa357qJ1Dh+IJ0B0hfGKw/81P
+SuR1QHQ6g7DHaepNRaw2QbuIRQDyNWNzCSeCZew7T75nLUFW6FleXv0nUCGbQYaJeIYHqbbDlZP
hKzDpEpyABa9uxEe7ngr6uogsOwtJ0w8IfZh1GXwLrieoz+Fq1c2uFdBnf/eBR35RLAHH2CTekSE
2gmZAFwZmKDRwEWidj0Sp5zMHcMaTkCuZT2Hgk0PddUsWoXx8ub13e312xsPRHlc4Hhqgo66uVtt
ytloeyIBVkUycNWbjwJu92eL9102tO1RK/lPh+/vFz02COxeTQcQMv0oPG3mJybS4CONSa66qjvR
ik6QZI5Exl13uF+Etd5VPJ7SEXaSqbH5TSlEc59aD9s20SK8U0H4CwJ7bjaHKKLDe08fLMjep0b4
iHB28AXQl7n+AK4CNjVJ2gS0SuphO5Pw3cj8NgVwsSxur/3RUJu1aHFrCtZhKN3a7FI7EUPTzqNv
A0hRHBzSnWOCXB8pL2iD6Pduo1BFKlVrKH/k3G/I2V87tHxXqz84JjubCW8kKEdCfgBqXVtFDQLI
rxxgEAqVVwvftVtjkkZEOMXga/CWZBz+vr2C29KxCTfAP/wpuNmAQmwegOi8rmUYQrOqhNPuJydG
PSoq2ydroMvXBeW/NxBbkGm30vZgpjufDlkaynx/EDqgFW12SR8yN9EBZmocDGJoHaQJmulvfMLZ
QRVqd45GbwkDGoNAs+h/xddqWVA6dUmZTxDd+RcEDKitVZbdcahI8/rrEhD3TTRa5WXkcjzdXt/d
acJQ2FDjgDLZkl2MuY0XQSMESX7tfuYLcEZLHJRtmvTTEZFobyzEPQO+gPYxsLzX8+zryFvCOURk
iJmbwgk1vq+b5j5eQW96/axQeDEvQfSUkapdjwRjhhlvzaGEDBrlVoFyD6CJamK9yqpmosvBFbX3
3gbowfiEQPHHKDhdj2cHFEbEcVXmeupRrkxYIL+Fbq3g+BXbqbU2oPSU4edV8hZmLMzPuk4MBxt2
JwDgNxjIBSjqphB//RuqkvgggnWYMzxzvkD5mX/ieF8cTHUn2UF1H+1hFO/+cPuuR8HFafVhH6Fw
NzG7LmJW9WDWgWHDlZP7EBcKTpYjnNf6oiIMoGiCPYqSBjLOreqi7fZNQ327zFdnDL4Ftg4/1pp8
fPWuuRpk8xWTuurWwcEgsydKUE5w2Ny+IifGtf59e6i9ZBZjGY4tlNshfLgJL41gZRN5qoQI+cLu
GzInY6oi2X5y3Wb97lghvV+suTlz7dWfiVvPGSB2Q3Uv4rFnqbQBhp+mpT/aRGaKm8sbiQKqJygE
AxO+bXJYuvKUvzplriqnPqOEO59gkmeMl0qetvxIUmVvNxmFMbxRTad++2qJF2cKYDGA4VxSlU06
gnKkUpTJ1umCjln8dp5QrXoDCIU4ylN2ghEAfEjccV5QuXnRTe78OQFTw8rj0gcwCdL3HyhvOUyz
msV/fcbxp08OCXGDO9lW/iwrarX2JNzaW6fPRMNtlIMpL7TD6OX2xtr7gKYl//9DbaKAA3J93Att
QVqLeXk7J+oEedLplFhKZh0eaQfj7S1jAIUz4EwgjgH84XU8cBJeah4sFuRwODrlpeP/cun8hTkq
/Hx7ZrtHxpTSIaqLa/8FxnyKKiIdF19sSfrl++pBHzT17PG74pAmnt3Q/WCe7dD0basUwhnRBZon
fsptoGMFKkmoQ/o8v/2b9lbbAF5Ri/NAU92ah3ultNrIsq1cRAkoXGAeTs8c7mxpB32HC2i76rXe
7CYQRgbTg9cm3vtboMfSDtyyl95CQbyRyKQj8cNX01DADevNmgTsP4REVDugQoQiLqpJm89LVYmG
glNjzeOO3dVMwU8mBv+FGv/r22u5t5MisHxwJoEiftH0REreNLpGRARpvPzU1v1XAFiSkxOR/7Jn
gcEEOQJdOORbm9jrJPXKaDhb+Tq70ddlqt6N/qhzSt0j8rL5P23DKdAVANMDFQTsqZnzX5ndElXN
sCTYH83sinxofJGW1ny0cnu7EKVgUJOwcPEL/Xg8MVdUeXAG/XAZz7HQ+gvggWVqtbI5kQaE6dtf
andWqAmDggHQcLR9kVt2pBZtpBpV09v5HNX8nVpqANJvD/NyQ+AhAzQBIE0gc72oq9gr1Ao7SBoV
QRX2X9oRAOJs6Jb+XVOtgzjInnYGQ9YEIhQuI/xruydm6c6w3exJsTpszTyZJGc7KKNsilx9kO6b
5PN6U0CiDO4LAGcYvfUtWGSA3AAYGD7OlPaiH2CvkXM3aFuk8I1Ulwo43juHBypI18BP5rT0Fn1w
ql9+QPwCQ54Bh+UPq+16W8LyxK00T6zcmXX7MEvm3NcdRPNvf7+X29KMYii2htv+gtfuTXIR9dgS
YG8IBKgsyr5BVrSti4oP1kfL6aib3x5x9yMiL4X8scGEbAtV5TLAlqmRBGWoMbnUKy2hBcH9okKP
49VXOib311Bm8n+dbLUQ3Sf+SIqxb9pcBp18HEo8m1wSlu9vz2r3a4WQrMemcZFHbIoIsBhw47pS
pBBzDONpR4gPNknYf5gQOksm1puiyJbXpLifdGEFqdeejsm5CoafhJHpRCMYQt+ez95XQgEZbVaT
+74AXYylt3reXBLwNSm5hE5pv+8GyvrUpijhvn4sIP0NJRe3Ju6w68/kxLS2Z2lZOQ9tlVcA1d2J
RcxFCGTfq9tlUFYxj058I8gBbOUgfeYN1WLJypRC2N1KPHI3Ohx2U8F8BJrZ2xG4kAHq/VOg2BrA
2KEmTq/cqgAlVRZSzI5Rs+On16+dkTcwdX4Aprc0VJ90kV9SXhV6bCLQ/kOZhvA0uHicHEXfnVBh
YKQoMaPGbJii159pmpNKo8NPC7T7yaOEq87Js3RUcMbaM1BJ4dvbU9tZQBBBUMlCExBcjC1QFwD0
xgl5UAHk4utn2OiQN/By9g4C4MvXjeEmwdICVDoD5NoUGn3LItwbE1r0TullavSmLARoGIT72nrr
1oQWFOnzwe2ys5RXg26iBWkYJ1MV0SIc+x7ggm5628zN+BCxVf+Ih1ke8CF3lhL6yuBd4DpDO3rr
3aG0K1yXIKozIbwMXzK5QNzxyPJop8JiVPeMdQdU6bDtNzuk7o3sBDS4i9VeraJMYpHN0VgWPaJJ
FtaWe5m6jpwl2KH3+OBwzXYbXdzeNTuBC+RvvD0i6K4af9PrXZr8zx6PNMUSDFXerv10jqVVouPY
JV9fPxRe14jFuJ8BZ9h8xVag/QZ+QF2UNhsvw2zRdHWGNRNjHB/s0hi/epOOGMsu1DrBMkXn0Pz5
XzcZSH0u66sWxhlTvNxjm4zvYETSnCVu02dum9LD1LcUeR6DesLtae5sVowNcBD+hvHR9qtCPDdy
SMCawiJWWHjr3KeQlXcyj+MSdwd9JAq69wX/Hs+c2L/myknJlsDHeCAMiyyudZ/FxB8fXOW1Bw/j
ncOP6o6BoQDaiHTOvR4q1kzarZfUhbtW9veZock/+239jlM/6tIWlcB/8Lpj59sLujtBPBDRFkTQ
eUGiVTjzQQ3pjYIHwE7iv2vvABhx7hOuqoMJ7g2F8Gk0i9BxxjPqeoK2MI8RnuDbaarzktT0s2sB
zzBCfvlgqL21RO4D1jWK48BpmRj012frR9aOAt3GAkYPHZiyvD8RG5Yo1TL5z6tu+nMIssJB2rW3
N/8e1Mz/r0EjGXgWHEFwLiJ7uA8lcbKBtv19rxS9jyf5WhEcnHSD5zHvKRDoQd2/Hs+vIOnTlFVb
gKj3xJjGna6qM9Kv8FyCo5z1SXyUR+ytK64ntNPNlYHX3PWQk7vYIU80LRagjWGngdcYjFyDMgcP
O6jSHiHoTMf49b1WCDWDAwQghfHs2Z76sLGJlbgLLWQnVDGNMHWwkkg+ShX8ev1xAAjTcAONZvPW
Jdqqe+ASS5sWoM0HdzWErDM6eyobekv8h5MHdXsAwQANeYnBdFU5ThEXtGhHSp4D0rUXYMmXu2Xy
jlr/L69cvB8BK0VOZjBM4eazqTpGT3yN6gKAtO4toK/9oy/5kbXvy/2PVfNQ1QOYzjd4i+vNAX2J
qVSGQOXB8xZiAOoUxgq09N7+wRfq5be/lEnEr28hNIyhpI4nCErP0PG+Hk04a5fQAUjsqKvYma9t
fAK45zlQDU+jatJ3IpEtNPRkefb8+aiB8/IgABGGIjxUAg3JcluNr5RmypnBDGvKMoCY37Tcw4ui
/+AnSkJVmAsgJ5Px3e0pvwyg0KR0UfICPhnKV9tGedzUkd/FiSjwBJqyphHiDJtkK4Ob3Gst4NFv
AxkEjyCMB3z/VmBrLpNqspKJFSBFwia2VgRy4kR0SZ+6YVQfIMpfZhQY7Q8XxCgCIF5vvmWCQBaO
DfQ1S4/fa8DO8hXaDpkbATTE4u49Kz3vAqDK3e0F3RsX4GfjCgASHPy5rsftRnA5pQsUilez6Gmy
2/pZh/BCItr6UDFXnrsaUvXugq18e+CdLwnkleG+QGQLzZzNwNSGLw4Wti3IOOqLMzXrxY2UAiAt
bu0jd5bdWcYorIBICb32rQSc9GYeKjG3hQBvAt0K5Yg0Esw+NWp5brjmH7uELVkzhUfYt71polPy
PycVXFSb7+rPk4vyu9UUQ2AjH2STd+blOl+60WYHW2h3KBAzQAxB/MIRuf6UMAREFKXCrGjsoRMG
7lhgjeTZ50N3cAz31hPgIhCBAZMEzmAbeXidtLXVt0UTgysJGqE4D9bUgx3sOp8nb3DPixuoHJSQ
I59289rEPK7DHi59Q4hFpQy51FavWExakKacYV0Ab6HJS/H2cODtNsBNLhWVwyDWVtpllZXevCAI
YTfwXBHe+7k1125O4IU1p55c5zDltcU/OOhHlNBw9nifaq39CwN6nmcdeKlDGoHJ83u0cP8W3eKT
H0sEjlEWJXPCUtEnnIOyCo+SdPAjCRtSOFrqbKELbhaXVRTj0GrWdyAzdAPyS+n9M7UNZ5d5KmOd
u1J5MlMD/ksM1EBjtmJAKqd6HJo7O2iYyNhA3K8Ust1jLmW1vIGmBKnPiijrn2AJkrsuJI1InZnS
+Eww68JVFIw52c/KzVCNqkThm9iSJ3DczAerFiBHitEBZAhLeLFFT1gKpROIIuoEmimpgGrYk6CV
/7uG6uqYyRrWDSDfTQPHpnWdKo25ZdVpS+31YaKV5UFlp67tiwUsDfAeE1586dKjdHkul7j9MBEH
KoiUkOjc+BJ+nyIekl++a4mfAFk1phgo23tVy8h/GHhMq1S74aSz0remSzN43HkTL6H92IS29h6q
eSWf8Rpw300r1d87RttvkKwevwNKM0ypJWI7QbfFax6THj2tohQBIFtlYIXfnQiPimyMYk1O9oj3
hXDs5RnXzDiccTnTd7YAAzlryonf+dChgji1pGGbTe7EeD5xKFWnNiQRqnRlo/WTW12t0koOpQuM
n14vfPDaMU0gbTBklrLdt9IDtuhuXctWZ7JVXlTMXtShAwBDTdgZ+DNgfwLaQXEKJR352alE+cZZ
GknzcfDl17qyZoN9bSKSxfPUPnG8U/51a2SBKR3AEribAO/8YStdNRnvZ897chWpYb1FWgh3BnHT
qdyhPfsCB82yz5Zkne5HQeSQQ5Ogv0xeF/qpZZcg6g6r6j61E4GwluDlLLNScnwJ0nI4lQE44f+L
ylYLzBC4xGMaKjJ/CUvelPcMg/0Ej8ZjGfwhADTCWxnZAJA3yw8NeaeHpuPhL8hr4RZrknIdCsag
Mlg0UE1qCi9S/VuReFaUCjsZ7ZSEsjoJlLmjtC4D9dtF1fNXZSf6Xgdl055ta3U/yojBcsnqu1Bg
TUobmSms1E7YxFCXqX1Clywa2oRA+96i4kSqaR5zzZhDT4s9dT0kh92GZZA465d3K63XsGg1CRnk
vvrwcWy1ilPUoezvRNsd+uuA11605za4Boem+TlxeHSmC2PWQ+VN5AeUXpYPgXRRU/HreXGyFqX9
RyEAAcjA4KX+TzuiSfR2aaD+N6AGP+V+xCWo/P4w82wtV6/u8rnph+q01FBGxtfAkzvryAQIjFIh
vKIBlEm++YPl+O9Kd/ZgAyIkUIKpjLRuL5PrDNDvswSvZAq2SvCdKdg2nYYobPvfgAwB2jtC6MIu
BuT2z8qpld1lfluVfoYfUfb3BMLPTUojWek3pHHWKQUqRj9GY2P5kFjuATHU1jjWXwPLB8BidrpO
4yhZ0QW6OuOUKscWIovashQfp9n3lnM/EtWk2lqDf+H3SZ6gyBdWHsSdneUtaZACZVwLi6TxoGeC
dLVlzfcEpLIxhZ60qp8ljDDiMe15VDnvmxilgGwNa/ppUI6VpJFPpwYOf84E5AOUhaBnNFgaAEkx
yz6vSOt5abxUCz0n3qS+BAEpwzRqSOzezauFDA53flSd2EJn57SuUNc4LdC7dx8X6Piwf6fVIeUH
b6w68b4ve//DCng6jB0SX/Zvgtp16ZOMoZX5q7VKp3uAwEFSvYnsuXW/QtDOjZ/iaWicHBU26/0w
VEOLgED8EMBOAXVdL5xdL/OXpqZnYYfNv0kbqcdAN1recQfh5hQN0JC9S6KeI62nquKQquL9mnVh
HeIjUkvA2SLU8uxVpa5PQTNAgYKVkfq3cqjtPemQsd8z7YMVFJtQcgS1TrlPNVvbT4M1y/I+JOA6
50NI4/eRsh1WoJfGxtPiq/53qKIuBACrWj5ZUk1tppAM0sdK0jk8Jfg9Xr6qBP5z/uIM5N4OyylO
55Zb9K61fMjtqxiKPZBcEuLB82lAvi9y6ut87IJ1zf22HYbUlqJx3wtOu+otNiBvslB6rcUzZmO7
vYmQiUF0nkagmrRL6ybncGhCntaj70nwlkkUvQeuwbJ5FgrFylMvqTXnE5RgIUImmnERpxaT4U+D
IEDE2lQ1kmXQsdBeSkcVPqBcOrG7ZFqj5ERttiBsWrNCFa2Ew55fxIRT+Yt6K/kmvaAWGel4HBW9
CrxPbWTr8bEmbkwB+YOB0wdAvMM67/wQVjGQMVYe+AuxW6l1hlxRIlZkJ3GF2/RpigZmgWoAz+2E
QIyvmpPfjtdW9nPbOvb0xSktUhV1u4KTPaPdGHinsGNrfBpFqFsDTg3HAtKsEMkQkgBccdLMWfhX
m0Dg00orQJGakyWsCZJenQ+7+bOs62ZIfeDt63+RNEL7FPczqtochnr8jGa0lh9Dyx6XTAy8QlSE
ZKiT66jrgZKv1gZ3nreoBEfe6b1THauIA6o3jkPaA4+l02iNBvufhMZ1nxq9Kg/q4vOQoE4ImnmG
6NXplMTePGQz/BBQgIbfVJTZboMIIG14cpkSilweQYOBRM8yldWzmkK2FJUql+rJnYf+YbTats7p
yNtHJ2ksdseg7W1njm7Jj6nGN4TMW9y0wNYDEJXVlLsok7RSJSkAoMGSV4ol8730EeTS1SV6zeZ2
Fl8XSJo8T92SADE9RnOZqY4qOy3BY7rMhGgfIrxUIrhNrvyipipRsBMJiZfWs1yeu0kGFh6ftkuy
BSH1c6JH+DPBV6d9huo5Qi4DPqrKHYSCJg2U79K31JZ42jh+w1jaEEmTHBQJFXDEMOn62ei7KztJ
YfdNLi3duaelbPGYbqAh1uaetyzPYu5GL3NQTqNpX4WzD7Fz2U4Zas6hi824TuQNAVWm+iVYLec2
66eyAWYdVbkuC9oYCbFTQ1szxYGI61Pb/x9155EcOZLm+6u01eatUAMtxqZ7AQSCQZ0UKTewJJPp
kA7hDnmud4N3sflFTnVPkUlLTs3ubaqSRkYAcLj4xF8s3nrRhZ5yT5WbO/ahlkuxHDxl6e5EGJnm
3oGWNCvWGUMT+fd9t/p9RQg0qiwCpN4HInZLT0aXvdvW+rIrc3fk3jrorbEdbKsbxqsbGP0nwtW+
+xj0XZtdZ00k2ANN4vhZxIZXjd35NNsbpWx70fpgZX5zJYBuiF3QV7k+dbNQiWHHf4ziachF41H5
lmraTUhKytQ3cGCMyzIkOmNzaNxYDBYNdERBVBGvUYOS3zKNYXugMNMZO7T3nfkWC2X3vcW3bScb
2AwRL4Y9DGnDOuj2trmGX1t/67IYR+42OPRK4FFAKlmo1ImybDqf3UjdBxtlztQN5gAWjRQ4H5Se
0sN1p2vDjBc/+IHW13jRBGwQeVzWnmInMlDtvlwIn5Ek5GiZdtaQFY/eEoQr66X0vthz5vXJHETi
RhGT2DtQGO7B8E3UyNY6ovFGepNrXEeszMbmzFUXzL/MOHFKWKxxRIPiWjlRu5xIxe9kmLvVrgIz
/R1vFDwsO3qlt4U7L5/13JRXfe1QJi4quPMXVVe7xB99JjzqmfPYH3JTCcgkLcxUO8uzaedblZOn
qJK5dRp1k/Xeq/JgiLW7gmiDJC6vseqAR2rU7hAlEBjsd/0CwyGGaRXpE1Kw/tu26eY8GsOwOyxN
PX9CJTC6LNcIQ51xAsNO9GDxCX+KVnUoqmCvKse4lq4c2YJzJzwd8SP9VuHoKm/CebSvmZjOQOIg
jDvwDkFOiFdXZ0AesvduYzQqrsgmbrMqE+bOLYb2nsdy8/Mgl4LLFKF5vRhrZCXSsPRl5C+mTcCr
tuzcbxf3ozKJYnmUbNWHcvVbZ6ccD7EOsrftI44ZrHgnGlf3RA3YSZ72YV8H8dLwfnZhmw3X5doP
QVyNpUA1oZ0YbZOz7tycbfNRuqLinEWP8QFPLvub0QpEIVcdlZeL7jnZwnEyi7ie2H5SloL7qax7
LdMecnyYNNrz6qQg4/HitSjh+Lmh3mJLFNZpONjHKtIcCgTPnFol0WJOduK4egzSypmsi7ZgjiK7
7WVNXKp6axKKspk8RLPrSrQGUM5OPbs0zsgnDLH328F/zEcDnM82DU1BPr3VFSdMxxmyOTJSV0Ri
o4yFVJ61V5wAcOxpQjzptV1wGpwQQjqpvCp70NtYkiuMpeOl4PV9P25toEoOea6A6ZPbx3TK8Nc7
R4UW8SZiG+edrfhuUG9mjfaxlH5SbWt9so3ZvMSyaJzydpws8xFTRn9MRB9Uct94C+t/IJUuWb8I
mXEu+NZjFUS12LWeRZBfZb60SOg90BQtdcsl0X5t17sSR+0qtiDPzXG+yMlN6hacMcWjiSKrP88A
1A3pQsPplf91ysdhSTm2heJgrnsrtiKzd0/a0rOrVC59OaWjF6B/UrQ6Sgw5ZSsvmDLLIS/9toyt
YRjDxHdFPlwtWd1dNehj6RitnCi8zEh2D1PdOB8BZWVj3M6qVTiqRM5dmYNuptpTbLu8Pp4Nzmjj
Y2qaA2G9XVIXS5YxGG99V9l5PPq5W57JngZjDPnbvceVUa0H1ZXRR4i2zkU5COuLqWpZX2wF6mOc
qVvfJbOsnRtb4pf+rpR+97V0jVruN6Lap2XjME5qbvF7C6GGnWTdgsu5oeMUEyXq4rDa7ch4OkbR
xoCabY16R1tEsQqPUgV24RKxyM3/0sllEme1ktg4+nPoTgk8O49mmes1AbpOi2KaYvrNEearOroa
5bwGlHMot1wj31qNMVQDdWOLJtv2s7m0T021rFMSektENLVkHjUhy80fjhkJhxs79rwn3Z2+cRBY
BYKHskBirh4ZED9cir3XLziKUw/Ydo1ojejc1bl9DfjZupNdZOaJOa3jKR3NnKwpCMob6XrrFHc2
Mmaxj260G4derd5bmVs82M7gPulFR/Sms649WTQaZAkpG6m4S/brsQSj/qwKt0nFWoYoahZtV2fs
59b6xN4ftpgNj/MXpzWNmrEfBU1fXYXXzVFbEihV3jy27qznE7eJVL9jTHFE8YVv32Zba1vxsmxO
Exstuu8nTk0sEDPGw9fOLOUYl5M/LjGwjPY+CFt94UEYaGPJTLge2rL+WCDF9lTkXnYgkjVmFGqb
kthD+afVvPWf5gmiSNz1EUUC6fQN9XKcUOncBtpoCBgr60wXdVGcOI0tqK0NlLhjzB0XZLQiwTZX
zsNcnPq4l3cJfSFwNK02yQTMprWvdBOsGP7k4zTw4K51YDCkwL7HcbuU75jucLOjBVc2Tl/txDq3
zPooHxbCAN09UHAJTGIRsdyWBO8SWyHUieJy9s1vHq1tEeddWYcwlmr10MAI8+NuGMhZl2EJr4Zh
aNGSbUrrzjFM60tU57OVLHqwH3UdtTclE35LvN6ezsJVdEFiaCKQU39EkZjapNee4VEXhYlRanef
r+S1mL6awRxXVrj4adBls0GANjcrm1NXfELBp/7YR1b1SZUmpQdlrsLb66ybH9SUt7dR2VK/VJGv
7J3Xef7nLF9qBo1i00Zj2TEfCrdyLmZgcHNi5gY2WVswiW/h3BIPjuRO7AO2Z372nbyjpCUmQeg0
9+rCR77NIFGvtgtcmLc8maINXJYdtf69pUr31K6m6pP0EOVKc+X5T4RbK6vR6P07FaBMuMvNtfpI
Cbd8sGpvHWGDtdNXC5arTVlhIwby8aPPIWSMoLxwMm8fVguEdqx1tHwAwNnoBG0Wn1mKj5Cdiq61
iJ6yhtytU8t00mR46aLa57mHPiiEGddVu1ITCUcj31XZcNyx8dK97mtrEdTKvPBxyXv1NMEMU7EM
Q3xfHE2xPAlQKrqFxBrUyar6/tFU7Lop08p7WtmWPwATbz8UnrKpPhQeEURmtGygdd13QxIUlTGn
m2PhHtUGJXddDcoMKULQrUNPMJqM3RL5/fEoDLvTbprZCubRKa4jQ6Bl6Qd63lUTypHJ5BYcQjMJ
0ZOlCaJgdUrvtBkbfH9Jc9wPugS4c+VVJIYJB7YOWB66QUFd5/WCeCsKladmUSz2O+kGzKFtwnAy
yefZu6btiRaVM+ZFeBio9pLdtb6bnzkUGetU52V91jnLNO0b09BRbDWmtySjP3VWEuKLQedicf0p
tpUffAV8MfBa1my0KdlIZPAsSswnUWnNTiLoayCkU+XVeY1BmnHplGT5u8mJjC4OtUPdJhKeC9qh
ciyi8ilsqYmrsr+bJ7MqdmPrLjrWTTTm19TuxRdto9YNg6bS73TjWUDpNulfN7KrxWnNKX/btvkE
WyEn+E+htrdjrGCxKdjsC+GqtFp3SLAPsE60Gss67depuRt0QKo6LgHBfEbUMYDU8aPLFgVs9ES1
nq8g9FEniuAbb7E9+pxrXu0FPcGzs1Vxo+a+iy2qjXe2nI38EKmy/Ew8RB5oZF2AoHhEUQaGZ6PY
kOhJ3wjptJ+L0M3ej+sy+8cqMsLwmr5EmMwlGU2yKeWdBbLqpqQRPU2xCMXsNl4I0JqTpfHC5bSl
UvcZnyT3RhhBVSQ9p30UC9Z+vTNnyxrxk87GS+EsAepXFF+sGM0RKmwy9IzPC+nFdb55+r6f1upd
W3UEVzJsw3uWFS+pC7PqvJ0zsnsYUqF9a0aGUZziheuAz9WdPOYV/sTfGNO5EvRbVqtGqkFpl5zQ
JYkoJ6K41SOr3GXhBGIPl+CuTOgTeSeumGxMnmTlthyRfnvD7iHftbJeSk4FCFS7IfOs1PF66VDH
mqxLwreJpQShygsvho4a6cVAzoYmIJJeB29ephtvttYvoxx1cRZpxTYoRmUfVOPnQTIfrU+SNvPC
J6P3rGvBVsMS7oSu0jpYovcI7VjUYQsZfF6zHpDhHOmQCZaNwV2lBlniQuHD0JPN0AVxEaFXE4dV
F+QnxWyP1t4MqQdwuvUCwKWsm4x6nieq2BmCUR3D2PCkbinf7Zayt+5H163fe2J0r7CjXXHWGkwq
v61Y1hNwCS59KEeWHWqgRoSyVpTnnwY9ZuoAHlbgihPVj2sBKSLut4CECC6B2ezDIavN1JeRdy31
yOLIl5Imji/chcImsaa5m/y8uwloi3137X4qUSAmEGJnp84ah6IBmFBvwnuoXV0+YGTXCywKyvEg
8HCsLlo5kmnaHAGkLn6wnFF6Q2l7EIEqbqRzJLh5cmjfAJn+DKCIgCoeaVEEvbTBXwCkMrMfeiS9
aUePLqFXlJv7zlQW5pK5d18Ktbz/dRf6FYwkF3QxcAiPMptojz1vmqpaIzqADQdGmnK9cjK1JJVi
6xQKV63MqiinkVScNrWad7kxRfuxKd8SV35F3I6bABt5BKwfhddegFOY7Bp+f96A7s6G8405cjdG
uvpWbF2gU3TViSRzgUp2PG055w98r17sPAT4zlBUoUL760H5GStDgxVAFT5mVATh5z4fE21bbZP3
eH3Cr5YXpPDtfe80xRug25/buLSFgM2HRw4JutIvR351FX2RrUlNgZQcXcuZDcD3zoXc8pO/+kAg
f2D5u4BziIJfzqqc5mhfi0imUT1F8Zh38zldDvON/vsrgJgjKxV9AsA4WC8e5/afwG9tozcnXBoe
SA3sAU1QP7VbP9x7mQ8TdcPXbjD65e7Xj/baKNLg8CxAvkcvguPv/3RR6tEzuKmwSbe8n5M2XJyD
G7XZXuWtfANR+OpaAW53JKKD3PiJhGBgiLaBoJepm4sP3QiU15kmldDJkxcYcWQHG8HEPaKX6kPr
bENS13b7lqLoz3OTSfmne3gxN4VtCGfWEc+7IB5EOFXLi9yo7b8OcDh6saPWDNAAEZUX+5AZYIm8
UgtJuRZlCWWWD9SJMZ3dJveBZgzhQFlN+WcwNW9JKL+2BTLARwU/jJ8Ron3+RiFFbuxHpUxl7Y4X
RdCDoVzzAVQBan7aoIH86xn06vWQ4fHBTSOvYh+xHn+aQUUHN9+oB1RozXpNqdTPiWdU/n7yaMaN
R1neX1/vFU4qrxBNmqM3asDWe3zFf7ogDE1hrl4t06ypu/y0WrlS0tpedrHOfnk1LI6+VYr2nMTb
Bt/mma6xUxmbH9vuFKaibbyzZqzsj7++r1dnFupmyHoiRu6/lMEbpecUGTqTKQbL1RdjhFJuIPUc
//oqr442JtugtwHOkJM/f/h8XDQZoA2qbKMGUERGe11ZM51psrzLgajijb38lU0Jpxc2WkSeKBC/
BMXnft97EylBiilqdGqPo97T1vSomoH5MjPt3WzB0E5/9SmPvgeo+6HXg46y/VKqdOsryyVqlamS
XfYUeGX1AVLUetVZy3a6uhBy33jMn/emH1eEU40bEsDAl6zRvEEMoFjzNg08XSLE67n3bh1ROgu3
ICnAeCeyZnqvq6ZsZwVAKBrwML9+tz+hoo73gGKqD3oWXORLyLUeJrcsV4OJbQY+UlZbeFa5R6bb
RL1d1sLeh2YXJmVfj39VUo4rw9BgyNF54AZezCraaI7OSoU2Oa7bh1H3IgWIouJunfGGmty3JMJ/
msXH60HYwpaefeqnqIkTdBXr1rR439jl1zD3u3oXkEY9bOit9om9DW+5avw0j7nikXp8tEgBz/VS
ZGFpIpqAoLyhsUz40QW+up5ywCkFNjznQBuCK/ATwRtbwk+H6/GiwOADdJnA2b704y7GSYaIwbXp
2IUyjqINbiSdS3CC9VshymvPdzy+ucoRr/Cz6Lphu3RJZFoEZt3HntH0zQHZMCuMnc3UJyQO1RfJ
4J78es7+WBjP0HQ8I5LCQOhZqMgGvZg67QSQBDhQlxpQxm41aSw1sQhH8LqcHUTS0Kv9QK2vTPtO
hB/BI0u6TVMmLnKwWLQkAHalOXiOuzy3sjCubRqe/4vdBKrUMUakDfET+ZfY05lyP2vTsGvlwaCY
loI77k7CiNpPvq3T9a/H5LXZTT0VrD3h3PEYfr5Hi6jXjUuWn3ZzvybeWuf7xcjdczTrKrSvyrd4
sT8m78t3wGl4JLxBaOB/zy/Y+Q2d0EZ3aTa7lJ3NbHtHcCGW8wwDq+tg9TedDmvufNaGHVyVpmze
+fY0ZHEzbO5NpwC9//UhR2mT7ZuTKkK45jhd/3RGT7rrJyWzLsUFt0kj1XYH6i55ijCXtQ9AO7yx
f7+y0izkNzCpwBAIVtOLeItqhSOFOTPkpVMcxkE/eKsv0hDFnP2vX+5PxzzhHLx40iyE3aACvLjS
5ma5K2y6JSXBsop9s3CeUMp7S+Dw57PgOH9Q4eKVHuHNL7IbMePbgvdXn1ayM/cgfBCXdhzjLNxq
JBc98Bl9FjinZAxvqVP9nE0eaSKAc9lJoIch+/n83eGAHrXB7PSpQyeS9LkCkxEE+U6jZzWl3ej6
p7qdx9TOiXNcHXXXeT+qT2RIb5nu/vxWMUd0ALRbnsVKeqmxXc2kkSZ4DAQCwuxgLPPyPYKx827W
Xj++MWNfvRZxJUk8BX8UHp8/NT3HEPwz1wp7U8f14iC6a5VbvKxrlf56Cr12KUiVEWbiFhDkl/pq
cvS6dgu9PjVX5e6YYvWpnTXvK6sv39idf56sx1UI9RItYQQrX+5EtEoccK4Rr3KpNhVTFQYSmivR
iTdG7ycqCXMGTXmL4cMNjPPg+ejBFutndyxxkhrWD0r79wbsh902lSr1fPynN4fyU3DEHvRGX72x
JF8bTx6R0sdRg4cD9/nFVWs6a77xlLNRR/uBDs0pYKTiUA1b98alfj5mf7gC4lzO+ieWePGcsA6s
DnTMkAalp/d1Z/rvViKn1AyyDlwNOZJHqy0a3qh1vLomA/pm/7zuCxqA7fe5WWGxCoKMPWHuJ3Ha
NKG1t2Wn9hI3yh1Ch8NpU0YRJ4we7jZ3CL9KPKvf2tlfGWwSPSpExIQUQ14yaDZXIDhcyQELkNFP
QKSbZ0EDNbcforeocq/MXqYs0xfdZp9X+2KwG8wRcvLzIV1pqu6oNunzlvL2l7+8Go/qC0fiKBei
7vJ89qBBanE+9kOKZ5c86aY1T3Gus+NFWssbp9TPgQHkYjIasjcYZGyxzy/Vopwnwt5mlfT1kIY1
Hp1COfJpYVHF4YJCzhvL8tULYgFt8gw2hOMXx3AeLhZ4kGCgy4Sc4wybeldX3jfQBLAPvKp+Y3W8
NjfYPFEVQz4GWPOLsxE35hwPmFahkSCcpJCeGSNraCYrg/rGinhtbnjYuMI05HRAA/j5UAKXDpY6
wi1jYLRvrBkHsF3kl5C6fj07XrsOUTV5A6otPlpiz6+DP1yXV5VAgleHYRpl+goiyFu+aa+N2w+X
TJZVAMHwxUVGElpDZPOQznmEXCzNgr0Ixm3nSdb5r5/nlQ0MK6+jZwWhBQ/2YiNRlqenYelwg3Od
o+0vUntZocC4TMVyifa8n4zF9JelIZn28IqoLx4rsMFL5zKstvJuKmeVWg2ZezTMwwGayrtuVdYb
B94rI8k+YIZHK2Xip5dyARasQjlHUqVhie3HXGFxV0IbTuaQptuvR/KVmcEwogwUHLUJIBQ+nxnq
SPkmflJpjZnLO7pQQexqb3pjnr+ygjnWLAITqqaR99Lb05eIfi2byzyvqzUt8zY/SHpveC3Q9qOU
/L8IgyCEUg5GVZbN8CUD1c6UY9XrqNM2h/E9YhEb95IwsGzy5b+KDv/2uPy7eGrf/VeCov7xH/z8
2HYr/fBcv/jxH5fF49Cq9rv+j+PH/vVnzz/0j+vuSd7p4elJX37tXv7lsw/y/X9cf/dVf332Qyp1
odeb8WlYb58UhccfF+FOj3/5P/3l355+fMv92j39/bfHdpT6+G00GORvf/zq9Nvff0O/5U9z6fj9
f/zy6mvD55L/93/109++/Z/TCV2fp58++PRV6b//Zti/w/MIUbc5FpCJFh2+c3768avwd3oeZAUs
YszrkOli1sh20DmXNn8/7iAUko6lXwQ8+ZRqx+Ov3N+PCpNQJhFN/aErF/72zyF49rL+++X9TY7N
u7aQWv39N0jjTPD/zjohQdvIAv6w2SFqJvt8sduXNYJCGGBD3MmEvkdciL5gMm6tP94rPCs4zHBa
MobPQE5l8WWkYAZiX4z2OpyaorcazYEkdBl+W3oDDvA+78jMv80NKMjxcsHC7dOWDaXAJgLtqotC
LsNdr4egO8gMCjY8h/BBqKl+MGWWfwxzJIrBQVAYPx2Lea1jsEeAT7L6aOfXWRupgw6BHHPLQCcV
zPxu51YAtC4qtwH7F0prvJ/GrezjpgdUvdvmBng0lorVjenkCIIAQ3/aAEyCLR8IJHYMilVdryYp
5z18NaA2tjUU45VoI+vA1tt88fIG3/EYXEozJLme1++5tOwbp94gym3hmH9xoYGB3DLFdBEaMx4f
fqS536yqbIDNVe6zocxb6fU7PAwrhN+QZNhu1qYtaPRCY7STQIej9QHWXtFdFJ1TtlZcdzbgWqsN
mnDvQ/cZ4eqI+eNYlG51vlY5cCdTO+4HLGv8etdaggxvICURyQweYD7dmmrOTzmpDH3phEavHxqA
O8EnxyngvQLzNzpaCkPu7zzkEnTc+9MaURV11zF1HFgae18MYPWtzqnWuMRWuknWxgwlWA6r/5YF
Yiz2qH90F5CHkbDelCWuQCJVOBbXTg2w0XL0vTHbeOc5G6jcpNNmu10ZbrneBy6gsV2G2LD7GNiL
AIqTT6g/RrUlxHkOXouotLG3ajcOpI4xfWkMKsoRQGC8uZIMJNAjEGHXs/hiGqfjNS99btK2MmnD
VyAR8W43R5jv4EMtPy2tUX4egJRB24RHBQ9I2V0IoKqKPkiZ0Qu3rCw7nUUEgwJshQB+DAUsS3rq
kaB56BBXJ7REAQZ7+ZGy5CNQ/G2uIyYdOOyB8rLMx3U3uCPckzrXWXDuupUUezfYoncZfIOv3TLD
j1rNLLLiuUW1Im4LYLf0293lC2yO5dYazOCrQrRGx6EvQHBOlZ1hlTFiyRCvjlN5ySSm7GtpRduR
gZdHH4peU2sN7YVyPiWN5bbvJvWpNBp5MwXU5ZCjVtVT2dt1v2ubuXgQS+HerXM4z/FMEHGoJwW9
a1ARvAUiJ+dE4bW9HRid7vtcDpIng8Lw3sjL5gN/GbzrzGLI02Aa9V2VF85FE5XQO0rLye3ELqWt
YQ/W2PIurivGHXDS6XPp+NhqoEDcLUeZmrEDhdDZ363ebm8lhEmRDMo9kgyrrffjFQ7UR7H6JVA6
pT0IClZV8z7Wvr4ysOwCuAOm6LHaAhgzSgAcXXvIfMlUb/7VvJRi3g99ZZqnqlHSTUZjgMo4BNnX
hnahkQ4l6W3cg3c4ty2aT4mxKEjDHH0c/liTRFliixIdg0Cun81Z6QfQNBAIHAvoxuYSeYGZoaWb
mFXuzfEkzeb9ZpWdSzAu6/BUiEFfVFAHH4jEYCaDuaVRaJptc8NF3TKhzWaAm2it4No2l+KjnQHO
iYWl+3PVBf4DqMxSxmPP52Jd5aTiI8wyKJndHaoxeR+3ayDfCyQBb4PMdc7ROq9toGaVtYf4pMcY
AeDxU4G/7BZLscr+rEMzV6FHrDzAQ0CfTrOerlYCtaO5GavGWHjiBiyHA149Y28w+0tAAV27k2Zt
XPVOULU7hPPGu8YpFhjLnIh3o+wGsDke8H2eG2ZyYeRbiM5kAbl+iCyjhP7TD82lFzTV53EI5Yfe
aAYLf/FpNsG2QeVNcWXq59SzyuKi0+xYiV+xFyUCYH0dg24FbEftRTwcmSsgHrD/DcAAGsNjBVNo
vQjGAPxpNJT10wI2ZAEblmXApXv20q0A71uM4/zOEVDc4rHlrhFtaI/loDzPH+1gKad4riYo27Qy
5JhgfXNESIrRt3d21AVB6sgsPLGxu9Yxwp1Qw5vBrr7bnT9+dkpDHMFjaqsSIcwIKA+l1HtiTNo+
mqJ9EBvdZF8qgKhTUkMztSmpO957XWXOLTMlK2Ko2s43aLkkDTAd808CzuJ9s5jzAoGhVR/qYq1O
q0CB87arBex/WfXZQzP3dgcUz2k+z0ArgxPshMETUZBiWi2FP34YeE2IVWwB8EmNlqrLq67CR61y
eQKUX5Wgwsow2Imq6tCpNlyvTTgVGpGW3RC5x397YQxEpRMJSpT0WiQ0rzMcsaP8pDQK+x24gKIH
jm3AdXN7L7tGL75BobnPcxR2eWa4TYY5HzThdbSLHLb0eKTAPceGI7sxBrHW7xZvGLdEs4sqYvtw
LQCNOfN55+t2iMMtXDyuu3E/WEHkWwyTyYQjrFt/pihV+58CNQxn9Zh53y1/gKksrTorDx3F3S12
XAiFaWjpuQfTOMOtqXzY/if4zGqggMjeqEuwhnkWy6hz3ltlbzwpuZX3s+8AsQFuxZNpe4HdxtYE
UpEvhO5qaUc651YtKOW6YEDyEwTpjfummVgMy9p4DBU9Rmc3dzlo1BFm9RfDbuwJKLTtfc2qbevi
RvMFAGIr+wHCRDAndgFwnu0jtG8yt7e+y6Asby1dBE8DSHi9a1RWfc/buYI60wYTuPJ6W847axy+
B50zPobmFoIc7fzyHTpy4LsJarYs3rZy2Bh2PaldrtR2IZRdPYbuZohkcpSXWqPNmsvKZoj2kZjX
EVqqVV5pQtGZ0QyZPkgU1I9Qt8gzR9vXc2ovLmSE0Mq7r0rNS76b0Xx9nNGbuUCay/nA2ReU58z/
DM5fs+lLmE3QyOrWi34QfdwR6KdcbuYw2r5F1gBXuItgkBSy9q8dpMsE3ItByUQMqi+TAFbaUxcN
4OMGJ1+uAUCqZeex+4VM7Y4+lV9KqGy5tc5rPPqleafHEKQ1OuxddNIaWp8X+E15O1o4A4SkYcV/
hznksNcI66qUrNGu2Hx23CZQxI2+tdlxMYUWZwLsyz7Jt0B/tjM7PAf+Pr0vumAGwh3I8gRW5gyP
hxlDMAoY/h1SBtG2Y9sjBefn+VyN9vjZYKfs2TXFfG4TWZCMgdjj/J4RpkqsgkPzRNCX+9jMK0tj
BAF4US62AZV8XduvAxUR82yQVne6VKbzNdDDcCvkguTApN2CeWOq8K73VlHEeWsr+NKukfusq2Hd
sMTu3P0cGJ53zrue31uDG30H5jrQyiyoOVFUXqvxxAXkLFC7CKYvXon1YbxpAyBhhyzMWWCF82ex
rghc9GYn73t2mztP662AConMxOzUywp7viuh/pppYMhgjFff8E9NbddPDoyb+7HKDPNQIeX+cQGG
gnWcHZ37CpF6VBEsoMGc6FDFTeHPQMDrbT4DKCl5FKgZ59ZSBsSTIjSeys4nQuj6WiIlEA5ehsZR
ned7AZXrJPer1UgWqaiHIL7twbiECH8LODmoYmn420U4DwKG8JYpc4eahQ19fAQ7F+M9nzV71fTD
3sl77e89ml1e3JV29W6w0dgHgC2nIPagpbcx9GcwytVE+p40fcjJ8SOR/COnfZam/StZfplT//+W
LUdkr//2z0z0p2T5ZPz67alGtv1Zonz8zB95sm/9Tkpr0/qj8APo8Ngd/SNP5le0+4FIo6X6Ixem
hvPPPNn/3UMhkCIRgDvv+LF/5cmW93vooIEDeIpOn3V00fzn3T17Aa/nyc8LOKhpW/QjfRSncG5F
18t5AY/yO/L4FREBtHusj9lgb6wxJDrmRdGJsY03ilI/vu5PSfmPyyFBSLmImlEAtOJ5VWpwJc7B
FeyoIWPfo6wU6tR2o/kLUdp4ts2qB/MQltaCcVyQf2vHtZOHbnCsUyJobZLFFSZkjGC0Pw92XR8K
mRm3EB9WQZy+utC3YIZh8eLVVYKUiHnirQ7+sMIz95B5Q7a/vjjbViHPQO/Z97nXdFC3IasVETRo
+Izm6bpugKl9dKPG3eoF/V74aw7deVu7KF6zqbqZ85xDyUEL5g1Y3o+i3MvhoW3DJAGxy0t5UTY2
sgztie04PPhff0G9qnvvz3TQYACbTmKzIknBlwlC4yqNL/zLFXvbrREGMaSOYICW9GHirWQIgsWU
aEJwhuzob4v3ZdeESVQVhWJfKsgTNrlxnHo9RL+inLC5nrbJIi33rW9qmsoSbY7IP5v7cj2te1J8
+Fr+YTG118SBX4bnZqG6w7w6xgW2QON+Cza+KZjtWkKftsSNI/LqUynZcDP6Urs/LbI/pvGfyzs/
PBVfjBTiZVjrAJuxHQpQzyfStg11B6xF7cxlC+NpqrEaDAVUFTZTrMRW0pYLDzPCE2rvsaZgEm/I
Zeu8MYlJLPuc7slyp2fTOzFWJs+kxpwkzfxgVI04aY5aWm/c8LFy/eKG/5O989qNW1uz9ats9D0X
mMMtyYqSStmSfUPIiTlNZj59f5TX3q0qeavgcxponIMG1t2yzSI5OcP/j/EN2gHwaukAUihdymVv
JQfsq0A4qVmLZQ3HGj8ak9noPMcigIKjG41rKJjLtFGO/CKe23VOdMMmS0V/RsZ7XBd+/eCJAiNc
nUI0I+1U9NNmxhynRoizum01PJVgiAulORc9dqL5+OdlTF4B3zCCppNCfpLUtZ2lSeunbP3ZAApM
vqNQfKIRG6/BZr7lxIDzlroeCqAw2KdNonpGaYYee93y3NN/P81pqI5ocNI61yiGn/wcIw8KSy3L
xsf6XV+qZVbtQq1UB4+D7kC6zJBTRQsMdVWgU3nBeL2fSNu46FJRXFtg4rTenknx5F8H4NQXwdXQ
CQ4/H4+R4+bH8sw0FVAkwVuIsggCOBnTWKEBggRyQ22Pc1rmxFezUuxbNg77zr5u51b99Vj++5bj
o6L3df8DX4b48Q+q3M0/1l3x/aWlsvz/QMF7wWH++yV8FU5V+7bMvfzxX6u3Zv6FUpkQNHJBDHqv
MkXkX4u3qv+1iOZwNCxieHQgxr/Wbk35i1MIuHzw3qArSZn/19qtKn8teiMmriXbCHKt9Sdr93GF
m/I5/4aJFBPsHjsCwzoZL7YEh4zjA3VRGxMu0vi8xOxWYxGlm6RnzbqOH948mN9Mu8eTx99XRDjO
ZwTzmiPT8SQGC4Am/wyxK7XsC00u8SrGZz6Ck5n9n9dArcHmBtzxqbjWVGf0d+TqeZWf7ObOy2BD
/Az28TZ2r0f3B3fKYeibcPc4inYf396pzHZ5opyPsTnw9pBQnQKMp0ypqGGBSQvEt6i5zgKybcyK
czud8JAwFfmQqwC2pp9/el28QIwymJ9cHM7vyeJAMWeKUpnrFq2GxbPcSEI5AEm4MJmitXA1JtWt
mhkb2zyjLliGyH+tSjxsVNOoPugQEuRDbNHJhVsbFAOm59Qr9TKAIcLhSbOqVdb3D6WmDb6lBMaZ
F/xu1HJJx0Z4yKEfY9JpizfuDRteCZdsqulrM4793krwpkWddNPL1iNVGucOuss5ZfpvLosAFLkf
QRaQhk/DceWxr60yxpdKIyGhTK2oX9Oga1Zo4HewqdBv7HVOk98+frPvPhgI9cRFUhsjm2mxPRx/
MLVCfyKdQkqjkg4LHyNb9jShORzXH1/neH17fY8MIJU0Xg2Rk3W6HTLDzKSosPj6msytS2U9cgIs
5eICSt2ZPTwT28mQYfPO2oxia9HYnA4ZM+yJG6rVxCuolsTzYaRkp5/LL3r/3JaLvJJFWbjfZVrB
3MjoWVFpjUW8jlsr8KjI/GFA9rLQEhlmEi/FLoXm/8n8mY95IrpeSzwRYSmS+rFiX1a9aAl7sI9f
z++eGb29JZCJzpqtnFwpTJwEbwKUIVhYHvM2AMvM4+P7tZ4fdazf7op/99TQaLwKThgHpy1Pq0yA
zldl4oVq9GAZNCSz6swlXk9oxzOGgfwSuSOLIo6a04cmDUpXySNvpm8UAXlNU284WZXbXpT3s5wD
CRqc1J+UrvexRKdbgVLf41gm36miV4jwbY2WULjp3BbvN48YaR0oWo7G2EFOd3g5TbmwAS3kzUa8
cCLcRspcXYgzo//98mQj+SQUmm8ZmOG7GAZAJErbxG0Kn2j4KhxrXNMkfpCdzPDl1JAod5c/QNuZ
nw20YJStIJq6KgLUfWzI6WUNeG0LR5EUdhy8MEu0n0BSBYhMLfJnuZO/fzzw3s/vhoYuD20/Ql2E
NWxF3p46TIpymaNbPJXpPhu/W8Eh89TbSXv8+DKnpqflU1r2rgqCO85kfE/H16Fr1zvpqKWe0Zv7
DhbAeqjz8QAZKJE8ip4wUkUDbd6d1MUiro1ii8WpWwkpDDeTlJbmCl/AmUnx/ZTPng3q9LIb48Rz
OuXnKMflCYGZV1IWtsUU3oxO/0JGXmfs2nyQtkWt/CEQ+fVBoLthDL5Wfd7NjrQnme4VkKU6PL3B
ztwoLvZB2Z6JFvrNp86awmxCPjChCqczyggYnY4eLeJ0LqwQrEAwrPPS/sOgKRUdKWs0U+RyOkH/
dzJ+EmLBFKrHiYcjRrp2Io1czkFtztzM6ep1epXlZt/I8eeUyBYaIdxMWat+pIUWHKLZvFB7ZN5Z
Lv4Qzv3urpa55M31ItmJw77nrgxxpSs4kj8p5x7c6XT0ekuIvChyLbLY05Qps5RR+ZMmCiHg0ixm
N7ehxp3NzXo9Rr+djbkMumIklKQxqshdTjbkapp2aVLIfHdGOFw2mmRusqAaP5OM2R9kWTS0Mhp5
Dd+I2tZ4g76ODlDZIbb+eAI4nWdef8ditVk+N+3d7Y7ZpBSNPdEwbKJND//AtYOO6U82VqBOe5R8
5Zkx8zrC3906GxEmY6Sq1BOPX6JtDOQRFn3q6VY3bnQiyG/zbixg89NhneM+uQ8ax/CnNNB9EAi+
qUnqekyjmxTYqScnh7mot5p1C4i7fmjr4EwI0m8GAOB3DLJMr4qBhfn45xmzztlIH/h5wdB8k2A2
r0unYSmkxmeeefrnrrV8X2/Gc21rJQgzZt+pjpFhaN/NyVkDSD1zS8sk/u6Jv7mlkycum/kQDTM7
d8Qk9mVYVPuUOL3B1K8nJ76bwJm4NNheMFxm/sfD63S2ex1eryfnxchLyOTxDVKxgkapCYa5SRjw
KMz0Qqj2uTn1/dfE6kXwL9o1zoGI206eI2uw3IYxzJQUOSEWynw7ceyj1yJ7RmWuUXs9lkO4dYJi
3xPEkjnRmRXr3QGUrTuz02uWxxKgdWoeDtERUBqE6wKh87vV6gcER/dySYO8AwCmiPZB7lS/iTWX
StHu44f8bhSdXPtkxLZlT9ZE0wtPaN+GHi4KCVOjbZ8ZqyeVQYvwiONbPHnISjWUNbxY4dXDtLKs
bmtJ8UtLicU1VUJ1aNWn/bTDRLrTLPQ7ZHhBGW36zcc3u4yYo7G8/Ao8J/ZSb0OmeDKiUqtuKGDz
qts0uamjfh9L0kpSknstC1b0KP54guR6yzxAO4fBjM/veATbVjClGrIAj1YeoGVrM44FeNQ1+vD1
2J+zZ/32IQOB5O4ImoLXcKL+BeXRN03Iu6wHZxtV8T4y+tvGifdgc2+VxLmqTAHmZ7Yuqxi+ZjXR
GpnEuTn6dAO2vGrknghZiGhbglyObzqNraEbWgUKeFTo3UPbqMxRM4nw11Ja6+JToXVDdZ/pWgkP
OOsr4+7jl3w6ohcAh7E8da7usFs6uX4b9ZNWogWDlHktTRdOo3tmZJwZ0Mt4fTuSlovwSunSMWMs
JY3jm8R9XHDkWA458S6H82TIKwdxFBqcM4WT312IeBiCKVC1Lvrn4wtVmarn6rKE6GO9QuG0SQDn
HtKuqO/iIDkzGfzmYktqCm8Po8TiFD2+WDJKumpnLRfr5TU1MM/S1k0pvBz0+Mcv6d2sywPErcNi
SQlTpyt48gBlK5lCimOQqp6d6yJYm+IxyFdV1LmFuMhAFNrGziQk/ePLvltSKJLY1GEp7FKjgV94
fINFM0p0QDiXpPNwyRdID8iM/rC6thRiFnrJ4ilgbJyOvxIWdamO3Fk1Zp8NA2BnFd3YrXNnyuVz
G0z/J7f05nLq8S0NaaTN+HeFh5Cpc2nH7YEC33/82E7HxektnTy20dYjClHQT9h1GQg9iB4orFUf
MFOzXpy5odOLMTIWTBIFSopAi6L8+IZInUV/FlBmyNB3IfSp5SfEIYNXpFnpB2UinRn0p2NiuR6u
UhUXCDZdNpbH14u0QRUZchD6pLBU7XkJYNaV1cdP8PcXIWUcGwNDflHAv92sGTJiHBI1AOwpJREH
dWr4WqSfi6/6zaMjmJKNBCdRAEunvYGOdwQMnkdXwM7s74rhux7diezTx/fyOrmdTH5chogceh0O
nYiTZQ04fp6SXg0TIdPWHRyMhtgSeJjsCrM9qOYbtoxrTc5KFzUbREx7mybmpWp1njPYj2rBY5Ya
aMxO6dxYw7kM2YVswtN8+wMxRrG8L810atwclk5+INEodpTlkeQKs5a9sZlUxTcIWRA/u9lEhq9k
ki35DYTtYOW0QXlfUtZCvG52BjhGIKYojbImMUzPtpPqmhCOLnqKQpCnhzghyGNfTfTKSxRbxnyv
ztZ4yAZFep4K2bqAbDCnXxr0rZFvtnp5PZQURCA2BmXkTkmScHn4sBhBa3FjW1Ne/SjsWL0O5F6k
j44yhwpbkm6+HEbnDuGcvWosyXqkrZvfDsR125cxEGp7Ow2O9Flx4qbcNEBzb4VcYvZUGrT95tyP
n+RB7TnugAq81uWcdB4Tlp1cq8HPmE37c5iF1ZWKaPeQWEZFfFRbbfU0/WmgAIWbno7O4Fa9okxe
GM1AgsbSjLxW6DKpp+iwzQ3sWzOmiyyp9SYoNIo8MCpfMlRM6xj9yb6g74Ii1pAjGitN1D/LFYBc
t4G+FahmuOgxq1nsQTVoN2mLKlptowsSUYJ9reA1y1K9oYQmzCdZSmexNSZFvpSVQr91xlzzp2S+
N9MS5xtOkR2mClh5qbBBM0frAL1xsFMax/ICtSS2eCiidisRegFn1Mim3Gu7clj3nY4UUYuta9G3
6g0xPlW3yo2cIc0b9ZVJmrt7YGHqo9GOzUC5G+qmP2L4z3e9XcwXSlrJhG6oOQ8uX7Wl1MUuwZfk
IzUyfvB82g960nozDNralutNXqXWs1lmzU+B1WE19eJKaUh9sSoIx/JU3+QjeRyMzIzkifEncsWF
h5/m6MiiQgrcOt9UxrRX5UFy50w3v1f5FCWeWWDKSObMl+IB6CrZBY2n6qF2qHPkXoolybe8r/aa
OCVZuXLq+ashzzNi3UIDJBoCWXf1wiQ+hNO65hQ/tX6EspzYN+VSs0Zx6AH2zJH46yr8dFl/Spv5
qwVy+jNum+JSaSAcBMXyA+H5YS8yq11cWrPimaG0U9HFV5ougPMMSL3ZKq2qECGp5bhSlj4mIzoB
lNk7u5cmukH6XRD9AI0OmUQOJ+l5NMpruLIx6hLyaepJe5g1sDcDspw9sRO9xx+SiE6Yhj1yIZmA
j8C+IKYEi2cFPD12SIaayxKIdwdGpxhlZZ0o/TXOIdVrzEnZDtCN3Wxgx4GhP5MfMtTNzQLdB5AZ
LiX1vndr8PhfkMUSwmHknTcG9TdNFsBD4qy6chRl3nMsS68zvrDvw9jJM7LTSN8H4sucJRcU/eF8
O20ROs8kMLlDkF9n7fyYG89VsBo6ZXgsGR7FrWpHoGCAvhfrIou7bdQ4asGHWaT3g0Qz2JUxGNx3
8k99BuIt251vRo5vZ9HnWVVfQolhNrKhci0JNSCvvn1IqSNeNPDPHxs4zT5WfnNF/y1K9y1TW03Q
FYreet1JpvqtiSWyXOrG2QGEVqxVOOZIY5QrYpvgZaAXjwZiFx3jh9XHF01m7AtUiQg8V3Pb8AGl
+iqyzTFf9ZnRhi4xmwvjGlKa3Zafwj6r/MUL7CpTi/QQS36cExjgZDZ/f5g3ehRtdbtZFbOzi/LF
e+R8MTqiIhJAQ2wwsjle93rh9Un3NFqpD3+ByyV+pmTtdzKaGpKg5G2DMabFR2SO3bbqtgmRQooB
Tk1G89wHPguB25dkg2z7ytSe6kEZkeU0z8xjuHQzrJnyBKQ7qNDPy/NP0249HTwZ4mTrU1uN/SEx
mRbChaBZz+lYrWGMKV8VGSlJb6rXEuNirwt9vgJOYdbrOGFjwXaCokwfds03mLDf7BA0lYyCzU5M
pL5tkNfXFQFiq15KFAH40r7XQt50Y+jRdUIySunawzyvOxHUd2PazrxvDTUr4nv5RlWyDEmtnn6d
ZyvY9VPw3W6UBBxxb36SizDbzlp0hfbuso2kT+RhPydl71U2biPUUjemVowrq9G2QI/qGyPt67ta
sghZcEam10LCAxXWY814CjtH2Rm1IvK9mEb9lpyL2lXGQCBTdmrdnSzWhzkLntqiVL3AXrC0eVEP
456s7mLj9OEmIITADWap+6nnVSevEuLkooeiLaYbTU7HjSTl0mVoZoG5mZvcukBnj/B+snFgxE2u
X2W6uueTCy9tu0SQj8OmauilRZh8htbO8eIo35pufJL70az2NCv1VdcPwTfHmkaSSEaZNAzDuMk0
QjBGZlR/SKtDrJXThiMzEXqjTy3Ct9NpzynMzURFJG3B2S7XPWzipNk14zYG99DiziDDayWI3fCW
QM+nJCtKfS9DBNAxEmraD6HUbJGrhUWC40IW5pUmR1eUXzdN0Kxm5PFE5wT1Ie4PcUNXonJML8mi
cgcKSmAcoKaLs8Ks78Qkun0WCQIQZNwIfDd28myH0ZTtG6CnoHABZrpAwhJXTA6xKHXPJ2ogRRY7
YeySUBOfnDE19ovS1CUdS8VYhZrfuRhDY/Zqqp8oARM58UhnQVA8USWm1QPkK5q30RDOD3bfldxg
VbePsxiwTQBK5oDb2CbUydCatwG2EJ+tz7dQ1opvTTlDTiyV6pmZ6oU+WkWHotUbn2DB6RbK4bCd
zbw+ZFKfWH4TYBbymmDSDthh8pJoh3ESTDHpkPkCM4E7JsCUEfUFGBhGqbwarUkm2kBLHklGIdMg
7xP8Xk5nYVXJh9QdZWApW7W2usYToRMekrm2v9SiGjajY8wOSwoMZV9t7KFBCoC30u/hkBheZpRP
TkGuUWI+N1Zl+qQ2WYOr9iMISGlnVPX9aCvllxgO2ybT53qNh1SxeHqQyNp4GA456T43UWHlbiw7
TzCiCWmypO1YlHCARwSnGwsdoMefCq+VEeuOZzFTSxpJKUof5DCZS7AgMJAeGyOhk1oPlYwNjKiM
No9LNwnD8DlUSzYoQWwzh+b1tmqLKHFVY/6MrP5QjI2dbEnS2EY2FjAtJMaJgL3yph3s9jJIx+Rb
PmmFLxdswSlHjzgzgo3VlxeY7+u7Mgpjf6IQ6LdEqmzzLopIVxl2bYRslTZGuJrn/DNWsx15Cdjl
6vQ2D+yHoiqaayewnnIpDiGCa+vZqBq6DqOBmIbGh6Snff4cEsDgXGTES4CyyAyPOS044Ky0tvrc
Xzt5dG+nRukjBmZ/CG5fdqvCzO80pUccmfItgSIHm46dUr9brH+uhDJ2r0+luLDVqHnOpvEuzJRb
LRifpEnbDBaExy1oPIy17crQCo5cVRGaLwD9tX4VCG3x88hKcqPFLDZtsAM51d9go2jIzEQd6bip
XYivQ1TUT21gi7uKje913RQccZq5eujm6mKSeljl5VDdxciIib1EL5i2ll+WVfoTxMmGIOjxuaqs
PHPJ14zdGuR5ZCS4PWT1hbCnHzkGvssIu2i1cmIj2Auru4oTddgoIzdRFio1mDT+pGll6Yu0y/1h
lFI36PHW4Dq8CI3SuA6zRN0YZA25es92vJniAxFaJE+pK2dWWNg4dt7XcFT9JCarCg+X5Sdl/GIK
WO19Zf0Ulkkhsq3C67yz92YMGh3eKcUN7GPEbHalRNwW+4Gs1srLAaLVti+dfm3aUbMlf7dgHbaF
70hWQiAY0wDhbPPyPXokOd1Mo7N4PrHfZUt42pTWiWuMebtxUuojQ5WxcKvISnqiy/oyIo4p2Jij
qXqZ0v4ck5JmkjyJGvDsKOebVGsn8PYcSr51IemmgzGonl5HwxcRsBMy4vArzmKyrQJ8ohhS7xyn
/FLUsFN6ssTyy1oIsr0meWr5AKJ0Jzqlu6orNllR247XjiB4wTaqsVwnDjGWZif3qR8TUk6Pn16E
6wQRqCnFXMMGF1s9Zj61RiFqbyQd+yf2ZmkHxcJZ9UmNl9dCyt6uEo1ZNXcERe86LlcwTshPmttk
pcTN12LiqN4G8RMpkvjbBnZUU1wziadRX60z0elbDDapT5M07oGKj58KnRwAvZQO4ZgSStKJ28Rs
i2ytDU52Hccsk9uWaZR0825gH6q0lHhJI6jLEBePWrzMg0MSB6fmILzoZ7UqLsdCnWZAktC6821q
xM6dEyzyL46YWEtA9UFijoM2T8nO6Yid0Ky6qMksYc1sr+C7WXTag9FpfadK+W0TYWbmnaAyrBHE
hbbcjyfZ2Y2jlqn7qtIn+QaEWRF4EjmEw5Y6qg1/O2klP7JMZUVakDY9xYSG4fGDiO53iYTCnd5w
6Fa43Ny0JdSYSE10u0+AePt4I+u4mjYKVHVBQoxVveBuFxgD0rRge2TI2ePUYB1eDUCzHukdpoQV
V5PzIyTyofV73aou+0SLbiyw2feOGXafiZAg7Tycp2i8rJJ+2PMnFenLEMIX3ySRsD9FOVkE3lRC
5PqKx9254dhRMivjuteu2ZBYw6eog3sYEFumukEsTfanXgoLcPXYmW2yb0YrvsT/bYaHUptkw2d6
qpiS8splSWovqzJStqMY7oainHdSUZOFpAuUuumIeBk2glvlHLRcdDVC2+cEkjpPZdF33QWtLlLR
pEpzNmlqOJuY/Vi7hWrYEt3IOUqtQLqvWLwDk9HoHCa9Ha7Q97wMSnKxhET5ASE6pO/iLRCwXPv0
GyYj8RgrQ3RZwavnyKUUTIOdHtEja/XxMYaSP/SbKgCwdU/a5T42Sw7i5BIxFVRmQDVqWLPwVX10
KIkCTfQfcVjfi2StBXtKOeolR/Nwz2ra+6HOKVbeKPItAZCzP4ZyNq5yoVmAI2HPGF642JozqVH8
YMlSMo1O9hs1ti+DabbrddEqq94mRs3nQR+yOLjQYmNVydOFJp5068s0O94sSE0NtKkkVU5o2a0Q
C+c5yT3Mb+SdhMahjYzytioM35pvuGD5PKhKtR765EuasN0P8VCMytUcPAnblyiT6+PF1HQBHiyD
Cm8i6nWU6F8peEje0E86oFRRXFYNeZNw3K5aTnWY8LG3rhtzwOCsBCLGto1JMY3lTT/O8o+GjmRH
+N9MJBX1S/GQLR7rlA9votndiwvqc9qdpir1p0GtH6sLCoICAzEad+o2i8U/gcnq5lKrX6paWwE8
KgtCJHJ5larKwayTsGA6Nx1pTUpLpKwzOQ2uY9MEj084p8+JHQsum71I+qou6Sb4Ngn+mYm3+4qy
gVSdovImfIKtoqzQxpvM7njP4x4AzMDukCcEQk5xK+QPO8OZ62wVCzOXaNkvhuo0jGuqlGZ0O8m5
Jq11UUbtVW5I+0hVvzjzNH6zwiz1S5WwDjccNDsiWarlcEOM50uR4kHdFiVFGUGvr7i0yTQUa2kk
HBnAQOz3DvnuJejnhuTXOqCgQ2SP12CT4dErTAZdbekP7TRepF0Y2a5VVJ8xI+7IIxnYwundOKzK
kBF/kCYFc30XPdQIWKvVYOk/GqACVHOf2ppT2DbP28iiZAV4gpi79ECKrIZNHZxnynfywJ40vANH
uDYyErBW5MwZO1WhBDUPsnZNdGEj1pkU1vgh6rwfH3Sz1F1KX0QkgRcc/MZqYMm3D6NZVOZXImmD
yyS1CYMgusXTWJnh0mJA1InwYL4j/8fCG7XrDOkqTRsM9JHYD2V/6LH+UHlz9p1UVYdO1sGJyYo/
dUQu+0Y791Xod5IBdcMtB40mTE5+4SWV85lIqxBTOlnfxlVVi45WZl+9KKSBjN7ETpuEj1ylnpCi
5qWYMEpe1GcjEZQps6Idz5zDLPJ6syhLbuEMyPfgqjiGKs0SYogd/6nEvnQ5SpZcXKeFTBiS047B
rrNroQYuZsVacq0AY/W+Nxr5UkO+aa+CoMRRO4qIUZaFM4EzbHDXKdUL3IxzWjxEqQMyJDKjpzIi
ifiyidRS8sjTrIneMdV0uMbTReb4TBTEtFeq8IHt0yStHGmYW1cfR/2nnE75sGpSzoe9pCZ+R8F0
58CD+IaJbXhoWPS/Z7JIpU1vS/ntTP2bjWkfKH5akcSLoV0fl6kmR5A/I4cjwHfj4Gr9Bg5CvnCU
JNwGc0/RPEhb8tiBzKrajsaIsppshfbVOmmssS7W1K6r3LirWisKRjZNs8N6h5G04jT6eYg1nZOX
pI9NxQmqsZjjXbkLETIq6yiY+SfQhEBv6DYzOSDjBp4NhQHiwKIb9lD6IzXxG62Zi21Kj+9ikhvj
Gk8gGdudJkGDT4dkH7ZZ9pD0jCzqEkpJfDv5fDrnszwxVmo9UYXfYmWvhoDIObyEtfQyDAgAJVkP
Mgxm44Avz2UGmLYf9yF+0+14FWWaaFORflon7W48jnOEi1zgLALXQPlrYg43nYdgPNNRXjpAb9sJ
jHN0jja+JhWKF32P4+aNOtato/e0v+gqtJ6VEOSVK8kTJJwnDq249yMOBkav/2m38vW6Bl4UulIy
FN3TzhRmk1DK6Ez1eU5OuAjTA1iL6oym6lQUsVwFihw2KcsC8336GMNWaqMo4zFGuulpheKFuVrj
7LPXRW72u7bHUvjHL452NrpUWqTYQe2TDn3U5k2NkbzmjKjk2wrXot9j+dwJVDqehs7ozEBZmmvH
7w/6FIJQHGk6GmbjdKAMFq6vihOH3SQbJ5zAV9iHRDjsFyfMjO16isTXNs2e//Q2ddTSNjsYgICo
Mk56fjFfaJ1agvZ5lW94u/7YRiBgzLugtc+0F99/ClxKNzA50Dd1sB4cj9CxqFO1X04TOaUbOIoy
ehNFsBU+M1befwnIKlCGviKdFd7e8XUKStJOU6FG0OrEp5Xit11FD2heDSIit0tZVrEzg+Wdytji
49aIVECzYyDdeUV+vdG52YOpCcni6+sAXLnTCO4iUkiAjDvaWfJjo6Sfm5JcIWqPgHnX4C5+5FpL
Hh79ho9f6Lu71wEFojVHAI+1+50Wo5eUZoJbIjwj5m6125KkVMr5ribYSmVbkEUfX+/duF2uB/rf
wkZiMdWdjFuDWrQsSpXK3iq7aS9ml7wub3pqNx9f5t0EwGWW/veib4foZp18joXJJt9kbfcoWeEe
NmrLQ7h0VxnSAwtFDI2p9//vrqgeDyOn0OxcpdDumdl3keEqyCRqnBQKpRao31mtyfKc3nz/aOGh
byMpwOVlvwLhjy+HVKluyZ7lBstur5jBQWtyv2IfyRGmJAVwdtZhJcF6038NmD+yWj6UOf+d+iWP
PJabH+UC4WtO/9BynbdEhb+vu+AI/qcogosa4wNTZd29ALOJX7J/bLq4+PFyZLDkr/4yWCrKX5ix
Fv0dr2OJL6I//8tgafxFzQjdESZ9ArOQ6TAW/4YjaH+9/mn+F0dYxbaWpv/fEEGJf2/JUIB8iRoZ
oyJ5L39AR9AWecDb8SKjIcZUpWIjcPiF7ybu0YHKUkycoovUXrGL6c0NZ8qK0ngeF89SJyVf0DaX
NQJ5hB0gsepi3OSF0oqrrAoJzc5BbRsUZ4eZco9lRNYq6E0CJtnOx54xyGQGd47UfYtJPH0xaqoU
F7ocNdCa8FdiBVYNabFJ6PaDXEyB6TnyoPNpxJG4DvSUmgLiB8BYASexlYR/kaa3Ho07vdLU4hKK
lFZT6dNFt3vzNm9+PYK3VqOTCRAwBaoc8GgL3RG8rXoyIYX6PBoVKCWLNMC9HJfds4JRYDdmc3SZ
JZKywfJEWGmQl+HTx1c+0c+8XtmRCXyBUcxUeIocjYCVUdwhw5ZWtteZVXtgIajOuOTt0xe/MOYh
EjMyEdXbODOPJwqYqfRcTEyKXaKES6mLw348p8atLCkoOXdG0hT9hdXCT7iVerm/TaQiihU3kjpS
FJphhtvkj12VksE60Xcg4nQOxaUuNcQapsmEwFTKQorPXaZS4cspvlguepJOd6Oh0Wk4Mvk+Kk5P
6mMr4A+5M3U2YgdHo898KEYtcamh1vkWVYX7lMP196nK6tKXIygfwx0Mueyuo7H5WdRWdEijSP0p
ytGM/SqUp3mPbVF+0WSrTL1IRX/gchQN/LqkLeROU119deYm+1EVPYUbyHFavc+1UE98acL7Be11
lsnuZmGcfVJmB/hYoi/CVa3L9WcKIzot9MYWP2zQi60H3N1WV4R7wjssOctQBQ9hVnjl1JnyVq+z
ZroNGO03TphFbMnUsk9WeqUqzyrd2sALpE4B+hH2hB136jxu+4GgsbloZR0lhUPxtcHYKflGosSO
H8oVYY8kXscjR6SsLzmNC47ulV7STpvJMSckuf6qG2E2eaoDPurMDuxkmwJfnmgCZjUylpjXZNwZ
x2NHmkEkZ8330o7KvVEL6banOFe5kU2bech6DkBV7Xbc8OchSqEs2tqB4AnZH+q0cjMlCrevX8wf
rT3/n5JsF4vjv1+Erl6msm1/vF168Eb+c+3Rjb8Q02L7ZM9jQkpewqp+rT38H5nFh6kG6xznPZVd
yd9rj6Sof2FwWWS4KgdBJgj+378WHxV7P1sn3jl8W9A9xp8sPsc7+eXCVN/5DB2Fww6/+2SHLdVK
j156tN1SW+B0GGEuiTZP10aqfePckP8aJWwcfk8COp5Xl8uRKqFxBKSmgEz9NGFCH2MkV/SgAbcG
qpdO1JQDIxZnNrInDoe/L4MOD/6P7eAUWibeN3v4KJMoC2RLEm/toFHq63Cf0v/1NG7rYkrCdBMA
umd2FKRKicHuD+Woq2d2na9X+a91/devQOTJSVc1ud1TOrYYQagSBedQqBfl1ySTw9s53cxJkPws
y9L43nQk70oItPZEQCE5UqJ+zQwvBHGVaXVjWqn6xYgbxVUAAqqbJIiBZ/R5dtsZon/ojAHHZdmm
l3Ej0ZmXEf5cKORqmx5NEteOnMBed6PQd9jQRui2Ep5dIhSCdJXIAEZr2sbfOmJ5o5WJ1qBwB7NZ
M3t1X6KiGL7MYrrRnSo4kEtFijGKgbVj58ODJQGBpYyT+Hlv5/R8LM5iv97f/84l/7Ecdv79VLIS
1I2Pd7HLX/i1i9W1vxhHRP7Bm16SE5at8a+ZBIAImPJls4IOlR3TEj/490yi2EwyzhLSoWoKDJFl
b/n3RMIcw5eBb2GhULz6Fv5gD3v8XePA4HteTLngwjj2YMU4/uBiQ1r0rxBC8Jur6yFEGpXC4d28
eRq/2Q8eT1b8s0Sp8t9i/qUshh/v+CpRk5ZqOxjQOaisPrdONm6touz3EQKCHqbxkJ/5hE83aL+O
3ThgcdghpjaW234zj4yzVecgpwx3rNksO6NV7dBftPu0MJMzl3r3BJcTPos6BwEe4DtTFqF6SHuk
0nC7/2TvTJbj1rF1/So3zpwVbEFwcCeZyVRKlizJvT1huGXf93z688Guc8tJ5RFDe3wroqJ2lXdt
JEBgYWGtv6nT4gvPgQrV0Sp69/wKrjk7agmpDiEAgh4HHqtrtowhZvwpJlD1VupVD4UbgFUwR615
a2oaWo0YLv+k+zogS4rG2XEy3B794Lb41CIzc7SNJdtgL1xYYfYu1UbMEdg99mrjtBbtLrTOHbp0
jolDOvK0+7Lt2q+od2xxWy6ORckKNAH1B7g0518zLNI8LxLwTS1aEPdVPfbvKhdkfOxmmvHnKf6/
XnS/Xwj/Cf6/9yoKBjhG4m2EK9ea5jeifjaD1uAN1ybWjdF4wTvhhNJvSqBFzgBUJl2c+gYyIBlk
YwQR6pBGhw62iX24lghV9ka4tjST4VXSZfPRRk1yw/Lwwp7jbmKzkYXAFFhTEWY+9GKkOd7ZuXJc
tMDZVWbZv3xnCyyQyVJB8JtgKc+XXS/i3kXLDiW+Wkzhzl3sdynibtnGiq8fi+xsdhDRTGDJYzpr
t7AYffkxT0MBww9lM4ES23WCmsl35DabayufNeSWqdf6sJ/Mty8/VVKpKJqkeeyttXOmaVdjgvGL
vdNR+VBqnMI9YayXu8fBDYx7JwkNtEQH0+EtKdHyDnFtORVICsD9EGP5k17TC42D1EFn17mUoVl7
XC3JSP8OXaEsalGmyMlLBOYf6RFNh6qV+UY8uRCR0QaAUUUtmJq3rXbYXwFSg80CRgT4SWdoOejm
BdAtAueItOYCDXz8GYLvz6/1hT3LflXaOqq+zjVwPmJQZ3pdxqGzCxt6zqwjYrxUqg8vHwUbPboU
StaCV/r5KCPyfe4SengfpEL3UYppdnOpyeM/GIUSNr5d6mJbC/cs+WAaUw5+E5XD4cEos9iX9VJv
WDFeCHuSSETTRYlwQhE7n4tmLkYGfIP6ENwakCsjYLlZKw+jprkvnxA0eRe/c0gytFvUdvlrO7io
7Aqtw+IeiHyAFh+GS0WwbBFPVcBYhVZqM6QubDiPAtxqQvrU0AXXO0ZpRU+cHBHZN1LfCsShbMy3
0UwRObPkwxB5GwHzwlIqhQrl4gPTh1fT+fxwx8tqrcJ3wh6TaFc5bU6vH59PE036Pznw/3qBqMto
PUlaR9QnVUVelRjPlzJP3W7iKt8NSXnMejEgA17sIz3skeE0b+q232JzXThZCEfynlSO3dwKq+zK
8UrZdTg17CxAUbsZ+f9Da9Hxf37PX1pCVCSUwA3hmi7S+bxMELmLCa5hh7GTdSqpIx77Lm9ej31v
bRziS/sE8SUbxhhXMIXa86FCPE0GMUIanHQRXnuhNK9zvR+vVCH4NrFybW9qafauWcLhqFe2vjH8
pZlSF/WUNg4bVaxmWgJWKkRnEkNywbWn2dmd8JruDpOOamNRL20WxFPQyoLASDK/OncF4DvadLwm
rWa8n4LizRwHDQQlaAVBcivDPt0YUP32893pUv/mdlE2kfjsrJa2L4iQcgA7Qj/KOiZpYL7CN9Lx
n98rl0aRPOJVfqIqsdb5B5wApvRBgDlMDCbh4LadeSyzwN2wl3r6nVz+6Y5DBV6nqrJ2bMNgr1jC
kGZMU9biLbpc3nf4Wt2PLFiWq+cn9Fsca71uxC7ybiRMTHjr5zMy06hhqrxgyA1dHaierPqDFVuL
dYiNwbn3xqEHcidHQLK5M1hYR/KXGVyaUe8Omj3EX5aAf8pOeCXgorEdbG3veFP3K9Yx8DhOY+22
e+xacnMH6jj/DA0KYXNdZN1wLL0mvpsBcqXAh4fRQpJXq394UZFhVBfpQ4XmrrAn9DVM510w49my
S4s+LXdFbOfZsYtj51sggMpaXIr3jlMkH0vapfauqvjV/F5TjK8cOHPvcEcnpe9w8GiPIT/4cwS5
LffNInZuPVcLmaKgJhO4MkoPbGuqtaPXagtALUqm+95ypvigZ7ktNxrKF3YUTXlUTyHTS7JEtRf+
uqAypNDjCNgwWryOeZf31RcJ4P964ys/PRwUZok61PXRr1vfEmkVlS2CAdYuGdL5VUKP5CQrL9rX
edZubagLQ1k8nSBke+oorvZTUsd0bB1Q5csEZCMVqYB+MjshxZk52xIhuPB4dOl5gxDhBc6DYd0g
LjIT/EvGA6pwK/f72DsYO6QZeNSGMlcOywQ3nL3rYSFkNLoHxFia8w8rauMr8MPJY+14W5bma+tt
0ly1kujEOVyR1ElVZPzrg/aVZXclKS5wXTO76SqBR1AABvOkJV7h7nQsZe5qh92GYXDiorbfhtPr
dhCetSsrxG53Yey4026yCt5hGZinx3qS+hZp/ml85lfS7UAEQGk1PTEIlyYAMurzLFFufmtravRp
pTm/ePSbP8fZEK/DKOl/vnwbkvzzGqH5hyf66j5H2R8Z83JmaSCx3Oa4DR5yPTZOS5dqG6I9l+Yn
KSjo1KVAvKwFyVIjSXhfFc7OiXjI6nIRO0TrHpu4/Dk7yWt3LJeNC+hC0KYpi1YYEjqc5HUgtQKY
s0moyiX9WJ/ayjE/ZPyPEC+nactB9NJYlJsoupNMIKu9Wsii6OkVlS1pulH118ao4a41WtWtVgNM
ffk3YwTl005xjrN2vp0lt90ylKQsS2eMJzfX2R0ZL7duk7t/cVLsRRvIB6fIXt2t45LPyTzwjgIj
bx1L7lWokoZMKAF7zZYu6qWwq5z62Pw00pnY+bQiWhBOERCQRnhJd5D6liMPZvHt+cW7MAryL7yn
KPqTn68fOkaYGwP0YGcX4ax3nzZpeUJdAT7zPxiGeeD4B+qZ7tv5ZOiNJ602sh0myhrXRWRat7QB
twztL02GrISkBGEZ3A9X+T+BjAoYyIGd07XDI7Y08yGsPXPj4KrEcJWPmDynMYynqEztdjUXoAGl
02Was+Mlz6Vo578Co38wYvcWOcMXKoipWE0UUsBCnrqgHVbnKFn6OZgsBuOCsT7hzSePnh6NV01k
vryyxVA83nVeGgrGtXqoTbYmRTIKB7/tUN62yySPMIiGjefuhdWzUK/hgUYup07S+U5w8OzDD4u3
jMRa6SQ1ABAI4NlYNMp8H8LH3SiWrvpaqqjIv6n+q53H/FQz8e/bbvJaF89BnhQYySCK7Rap+RH/
i+5GoyD9uGDx+CNOF+Mt6IFS7OABD6eR33f1/AG4NG16eJQSADBIXvvnv2KxxBQEpHi7Oq6WUw0+
FStwzfzQQZDdz0E3nl4+HpEDjSmOw1NcWs4ZCbKFWYeNDmoTQA/+NFH0vluCBRspR3t8frwLoZGO
COgPJZEGkHMVhJthohj+u06stf1RQkc+GLjV+JTaPv2DkaieIUokUNlcW3FgRqkHbjaRKuuRCRfX
cPZeMhSvMtjELy5dII7lYg7B9fw7Dp9/tNArNSO0OdNIKjy0VuF+gAaw3Ak5bXVp1OdfxRQuLgWO
cjzS7HWwdyLTS6BF4DhlDukDt8Jb6WozpggNTRpoV/lhgKZ8gsXhvjwyU+KixmVR5QfntTr1TTfh
duwSM4doku+5i4KdmUXLxva4sP1p2XNlUS3hTSpXp56Shic1uvc7if32TmrLJ7cm+w2N6GcbjC8P
0NQvCJYUECQSRauHdo3Ykj6YxEwRJhV3gYdKYJSG+znB/6+imrKxTS5cOzxc6EFxLVCyWPeHsmXR
1JPOAVpfT28wFMmuxj7aOtGXRnEV7I1Ir/zLVxGEZAt/1oJ9D5LrPSia3h+TzbfBxUFMnRYMOSLB
cpXh5Iq1UQe8Q0sAP3ei6p3XDRgI/+VHmKo/1VVmg9bfas8VpYW+by0dXHtceWXHwr6ZajBMpZFs
GRtdnBBB0KL9SUdXmOdHOLI7QW5GQr9UuLuk4eTB6dOcjXKx+sHr40sWT22Hbhw11tUt3TQyJa9l
B6DtGZ/Cxgl92brlcbCW5RpqJyw1rbpt9JFNWIrNCsmF0cneSA+4t4gfqzmGsTGHvT5whHOMcrKq
Db/GvWfeF54VvPgJgeacklBWoR4FltWX05M+jOfWIV0c5LxHb2V4G5V9djVZKEg8v0mehkSGov2u
TKlU/F3dKGNtRhCoFirW2lBHWL45xb6va+drrE1ut0NL4yDRoFEtw+OLR1aYUs4ZFyFruoofTb0s
QpOttZPSCaA0O8nbtHTke96gEj2N0oqhBrvxYZlNujjPj/30HuVBSAJGmwbwOj2i8/3qFRkQRF4X
uy42ccXmYXZCCDO8npHr2Rjq6dFAIYxkxOJFiLPGb7TcX2WAANK8U9qUtFytdx/SYuyugw7Huecn
dGEUMjBEHinocubXYYsiKzJkGROy59DbO7Ojwf8xtkAHF0ehi6mSAiWPuDoCsoxmAjPpuJlp3UnU
yDVYHUTK5+dy4eOw9YkitE15tq+bKI4oc8uopAV6dsHGsBs8uJ4InbStvVw/P5S6EM8jCgheSCm0
a1xVkFhFlDkyxxy/SiaUt/G7sO/lmznq+q/h2OqPxGgI85FpvPgiY1CaklxmNGoIzuebLwhdLwub
iSJnGIRfpnmBFQsn+tvzU7vwrZTkPfVEBeElKT8fBdEuG+zUwo7gGX1sl9k+0BSaD/9kFEIyzyfe
fOtRqlKkWtIxSlMkgc9nA8KQZ8vGKJd2BHVLnmaqs0pv5nwuQI21KO1Ma0fbZEFJwERYypMgvKQ1
boTeC2U7oiEPQZeUhgzbW8Xeka7ZPFMo2+GXUhc7cOmFr7lp3+4oIxjXEzfA53i00Y8CanYYsUH/
wVPV83b1ZDdXmRZlvmic8Q0AafMwOrP94jqxitYIKgEGIHKuKWONKGd7Il/eWWOP3lrp6vySeCtq
Pc0kGYXzQMGHdimLeb7iYRMEsZdyBtEbEB8t1y1wKFsQHMv0KN9zQcYbn/jCdsUdjkqpGpRrYfWJ
Z2RBw6rmE1dIGtzhB7EckQiZNxoql0YhGVIFBV5t1rqhYmIa2y+xsHapm1vv+Rmf+qDfOnkXitEq
EMM9o7dNDWst1z2xZWanU12MsrLvoOmKa7EU1du2Qc0JCZSw+Jhj0Lxv8qK8Q1Uj+7GkUY8U05C0
uGpH+UaUu3B8qDQopBi1J0q8q5t2bqSTIv3Nx+Rx+cbO3fiqFHX31u4Wc+NSvzAUlw+1OxUOMJVZ
fUY7c0MdJ217l8AGv89RXLtFZrI9onPTbByES0NRhgKKAkqQJ9VqKKt0iz8tOFD79TeUmNqrOQnq
A2aIcbJxvV44Do7K0ykGkpRR5jg/Dv2ozRiC01TUUSg41cuUvI401zvEg9COSM1sNWgv7FN6phRa
iXnqWbj6Yp7NC0QauU1VPnB8ZGrik0D/ZSPWrVeQNYPCQrsUqDVpkLWaFRyKunMbRpmR6DjVHcx9
XYbxuyTTXoohRMAWmoRC4yA1rAM6Pl9AMdP2a9OMhjddu72W6ok/tV218ZmM9bqpYSgFK6cOQzF4
V8EbOZAF1SSGkWm4c3LnKkV8w4qzwwLMuG9cf/Gw4EGydQdZ4ujZwXtFiICZgkzgFmf56eryWxRV
kw4Q52pdQTGzeVh0l+YtlvDlHvaIyTXfyavSs7rDy25hhZFjfamigMpQcP7z1R1F0aV5DCIDZYbk
xhNR+6o1EaF4+Sj0Gmi0/u6w26uMwsqyOo85+ru6FdMXw5nbj7VdfHrxIGxJxNUkCRkGW6tBZhQm
qr7VkXHwXDSPU7OFChS/NG2hVGcoCD4kWqqkDHa+YKIau2IaWbDUkrUvyGtfOQVqYxtzsddxQ40D
CAEaBWgLnjhqv/6V/MPfyUea2tZOAHb+XoJo/DLkbvZlESUKaYvpVr+6ypvep1XgfbVGxOKsuEzo
i40JEqoR8LVhFxg5ftl16c4PBDynPulj5t5kw6S779J8rlJ0Tyu3Qd8m167DpazCkxtX3UNvDO6E
aCD9oGty4OK2KBL81HHNtb7PWaotfoxm6KkYSgT/tGW2MDznqLQUx3Sz9accFa5DY471LSahOCrW
Iuo+W01AnpdnUx+eqnGAuModIk9Z02pf295D3mAY8sTeT6aInWOhZylWVJnEY/YkMQoX+5KkNLyf
vD59nc3u/GGwjbLfd0rBC7kMu0XutkjMI643CwL9ULWaa93OEOibyjz/WHY9EmlzXCGZLJb4Lm9q
650uO+NrNZrIt7pZPaFxmRl5fjWRugS+dFBnIiFIvyD/VuNWFU22cWy8yfDu6iQg7kWxWSbXSRpl
5r4hs0OjUSZ2dbTk5GkokJhIxGpGVeSHDu0Reagg9g1XJnCr8H1Uj1O3b0QF9zH0huxVjl5tcig6
lM+J3X2ZIG6jNdVeiHr8WumV8cGCWzfs0yjwajyIC++d7UyivY7QDPweIZdJAu1NPV6wwmgenShL
H+yhQemyDab8E2lLnO6QDS2D/dw4SBR2aeXW0LCbUUfMMqvvTM2yP5hI3JS7yRHpB52/Zp93gzi1
WopQkDfJGr/iLhmaw+AFhP8EVDPyovmSkhjgDh3tUOsbWxT8KjRH4toU34KkMD8MQdyUp7Av+DvQ
MkHCtXad+kcRNlFwB7JqSdHH16x3IU7Ck2/mSfDRrechOLnwMt+4Qy8f4KZZ18nce9dxZDfojOJO
YAGb241gsb/MWiA+UMJvxQ4IKux9zcLsfh8sVkILCEGwem8lA/o/wNLy6aqlsvFDRwYVVl8+Tmx2
KWONINho3xQz8ROekl61T3rcNOCJKGFDD82QN40zLNWhrsg4d61b1/kN1bNw3glDlcd4/aY69MrB
/TC0ZWLgnFxn3yGqZPkV6lbTbeHJpt2hhJGcEPvIkF8zbSSwUTsyvF0h6+lHN2Xut7ED2eMnkx7g
PV8l0ceJYkNxCEZRPgCQteUh08sGHr8xyaDYZUVlw+pMqj7yaVcst42M8+keHIX4GjWxkx1Gr3Dq
Y5eKrvPLDivwnV0XUtwmpkzGe6dtLOudkxkLenZyDjkMNeJ/+8KGR37IhDcisyhSt3gEJ9F+jlSL
6grqRGyCx3GG4HOCWHN+Fy/ROOwHrUk/NbaUGH9ONRqZRR3PHyEq1mW2K1KM9r7Ui7Yg/BpP5S0S
hel4qkAeIipEL+tzEy1RyeaYM+JDVwzGPnWqqN21OGx+6vGifBOiRzvtPNbiurASNAHR/5HxTYXW
7XLojNAVUJMye9zpNukzeJ1sIvmC7DEeZBPGcmcWTQeIYhmC4daJ9Nw4JXFf3JZ1kze7oUv4eChD
f8lzob8l/rdfqi6nWyKt2kH0ZagUfKmqPlfD3HpHfKNqz7ciRE94VjVpsw+9sbtP5gSdrUlv0ZUG
OsofOhA7PkRxGj4Ms4jRAu7Mpd+FtKgz6t5Kj1IbG+dX5pXH0Hazr0Zshw9pUDs4r+c6IqvBlLEm
oZ4UmKnzPMj2VRDZ06FeZBnuc2+qAx8PHuu+y2vTPHTZArnUm80C6mY8e+OhA+wbovPcZjO+qB3a
ztfURTMUmhevGN/NTTA8hkafQjpBn83+UNvDLJFy7IwvgWEbX5qeUHDTG85kfRWi4Cl8PQQWrc5K
esHdzPkd92PRmJ81NCcL4n9sunsQn6njt7OTPlBPY2/WVtPGR/z+BIttyBxJbi9rH2M3SlpAFmkv
r8yW1w1Sj56X+iiqza8bTPIQLhtIR5FG1evJr6fCfq3FQfUuXlyEVwHCuc6NiPrhJxCupd7rsTW+
TecJtMbHvsjq6LpGeP19jmZB1WC0p1v5rzlsKuQtI2e5SdNhXHaFF0DXUI0m0+dotP2+5z1f7CoD
FyqkC3UZ7wfLSG8sqMLTvi5Mee10sNMOBSoaX8aFKIBC3Cy/aRHIfeY3wQS2A7PboZpqTseWYvdC
lLFB9sblMH/VvDJ6j3Qq9uujJTNkojlQ1MIzjOb3y1IlbOA8i6H7UYl/s8R0zd0ev8YDkPzgxtL0
FL88HS3QnR0ms+c7QlTf4rFHKVeCxcEox655eyx5H1/HnVSWAnXeUpy1o4HSLBJjEbKwXo4E8BSk
V/WYxo+dEY+LzxXWQKCWs3MavNp7K3X83fmQYkJmgv6TczBCQoZvE/IeqynGZiRK+wqt39LSOPue
i3o1HinaK2SeBw3xq7pHNCmJvMclGOBj62ldv+6zqXndd64d7e1oCXwdHLy3r8tWPLDRl2lfFFzw
3w0rigLE+2Q6wFkH5XfXTljf3S+BMU7LrusD95edOZoGN7CS+r0BLDbxWygm9pcpE112xbZ2u3u9
t2Nih8EuvUORLTFBwYtIvIntltgXC9HPxyhGm+pTa6bTjHSn1tdXWFuAqYrbxUnutMycjTeeNzrm
Fc4HkXnNk6fsryNY46hZR1BBj0HShuNe87Lxa1N1Y38/J731BkuEIJgxk4tseUL1cDD8wA3YqryI
neJzjwLgr+eTyCfPCHxgXUoi9L74jye0KAv1MsL5DI9hHks/MnME5O0wvXfFGD48P5R6Hf1dDSVb
Vc0V9WgB+E/n4Txb1SwD3Ii1oNgJypR7SYiDaCz2ut15E1ZNQX8Th6153Vbz4rdtX/jPj39xqoAW
KPApIOQaQzCmepRGecszJkaIpO4c630dWBPK7k290fZ48lBkqnTjedJDg5UktOdTjVIEumcJLLkM
aABrhj2jhdlNLyxRsKCSapMO+Yf2CmC381E0oReBO3JzmW0Jt9Ul++qV10LV6VuKPBe+HXhOVS8A
xkS3YVUNWXSZLd0CfBe7CJ1ytgU41onjGbatsF4TyOJjslTRXZ+41Q1MZ/n9+W93aUF/N3OAPKDw
tB6/TjS3IIUDUi6D+mqeAyQCHdqoz49yaYdAe6FqAXVIsdDPF7Tq84WX1Ag3uSkr3540hHldEot5
DLwX7xCK8zQz6EAApXryRGw6u0+bQgLtiL3EX+gK3InWkT+fn9DTZVOjwGvgZqO6tFbzMFyDDIaK
EyJO4KrNQSKRMCXdxrI9rYsgu6VjJw0qBhIuRfTzdYtjCfogZBitzcZ73t+unzjKNAKHF1Tk20q+
ntoJV5p5mF6L3ND8ck5TrP8Am1zLdhgoNKMm6WpesdEMUUfgPObQyRcUn0ixFRx0dUTyuW7tkgQa
UxGhfw0HRzuimW4f+4AUXcJRQ2yzj7aAIJeW3QAepKBCVGrt1fs/8Oa+5EpVkQ4J1zbHlmacImsj
nl0cBc4dLTl6/XgEna/6lPZjR+S0d32RY8iSjx91fdpqWDwtMcBNVcJ4VFupav9WcvmrxMCFFstQ
cD+A3/fQbzb6T+iB6jujTd3HMjemP5P6/wz4/wKh+dfhVdpS/+cnL/VuVpJU//e/3o4/f/ws/hbT
+P1/+EOBN+1/cR2qcpJHEwy7Mz7THwq8of+Lm4brRlXgITsq0NG/KfDC+xfgeE/QHlalQhrS/48C
7zj/QokCJB0QYm4qUD0vkdJQG+0/h4weFj8AXjU3O1BojJlXG7HH2RO1e89Gx4l8iEeD+5ilbnsg
WzNPORTfX2aCBXWrO0mwEXqYwpOh6dshJyJpMQh7FXlMXMC9Nq2cvdtI9PPho97FQxsfZGUUL7pt
/8ySKhtfQbKYLOj5caPGFRkm6qyo6tv1IU+nZR/XVX3QBmRb//ryD3+W7m/5p/OT/Wcoj/4G7VX4
nqDWzocyUORtLKDde4Myxg10g/lg1/a8gbC69Nlow0Glg6wFoHcVG7FzCZMAiPye/NY7ddYcHIdZ
r276vqivAxOW027i1e8XfTJtscTP4/K/Z4jgoGqVKZSXWoG/wkpP0SdLEiwhaq1ri11vNwUUtQyw
DU/EfTnGWEqNst8oMV/aLbQ0lRIm41IxPR+VZLsaG2pg+xheOc/kmfcZ8mqnqknb6+c/4XnC9HuC
Jvk0+AJwDLQ4VwkTNcN4NnJh72tzjvJd01vWUYjIfRQNhGSb+/gQScxQKfZMd0HVvuxy+DM+KgfE
A1N1zNb0EHRnE0NmfNxhapJXZul1Ys/H7LaYauf3w/+MA/dbN+nyPEECDwi9eGGSoJG8ZMt11Vl4
Q0nR3lZF1BwQm5an59f1widEGUjoHEIcC8lJzz+h1KDWkmTae2wlLHw4xgFBLYHgfLdsdeUuDgW7
3UbSUHC9WudDofGvWxUMmz3csu9Y1bhXVEC7x8hBkvf5SV3aLMghKY4MuG0+2PlIwZBgPOoooekZ
oyYX7mmMhUlo3KGw0L7LJ32Cv0OJ6wPa4cZtPehbyJsLxxG6DAgi2jsgl9ZPM+QoAe2ZkbOPKlN7
5wU9EGs3wie4y6f3PUr6Bxl42canvBB/lA4HzBlcZLmGVjGAAm81herBWcYG6NwQX4ocgOsRpV/t
BpZQf9U3nnOs+rh50aP3z6YFJksIIKMBFbCKr7gZTH2XSXtP4QsDQqN3rpYMPQxZe9rh+U97cZJg
//GVtdUje7VfjbYkhhqBve8gLsJmXBIMAifjW9UOAhreHD+gyYmfQ1zZlCOfH/vCBib6KPtcONvQ
O1fbKo7tBLk2x0YTO8lOiPcnhxbbCJ86TLTxLX/D6VY5gEJnKkAClUqUKM63cMvTP1Wdyn3YyOjg
URKHrb30R65SLPDm7DYLYvNqbGvx1spL3TcS94cGS2sj7K6IAr8/reIP8XYDvEK3UMWrvy4WcLfD
sET8jsjCGwdS1vvBLTwf7iON2KrWDwkmQXuUG74kY14ftV7/+fyiXwiIpGj8ECU+QexXH+WvH9D1
cGr1yLb3mNjg5oi8+ysrxSxR2FNxTK3/kYz6X+nylz4ybW80OFSCyMv1fLwKKzdkIEY2WDnVRz2u
rANS+LEf6prc2MsXwhSaXpxXapsq4VtNbaFsrzt0dPbUo8N96Q7S3NnGPL4VOJZcQ0wTp9odqp9u
NWZY1cFNfH5pL0wVxDSoaUAmIEDWz8x5MKmVa5lyLOnzfW9r4jQTpRBAn7cKOBemqtDTGNaiicy+
XUWIquqGQtcie69orvezbfE6DeAJ4x1DD5Fm+x4JA7zU7Q5/iTSq/ednqkLf6jT9PbxYnaaqWbSw
nDWLK1ttWTpex7qdt5RSzrfq70ydIgeIN1D2/Lc1eV4X81hFs1X5RUa3xzJz8dF1Q+tQejou7XBq
Nx7jF8dT2B3yWq6bdQGuyorO7DMP48CiQYO4acdDUxV8zjH+6kUyfNF2/T09ClUwdun1I0InV/mt
boaBnrh95+sVD9bETMPjsphfU4rtx3bQjVeovJUH0ffhISLP3oiI51fqv0fndjNMToxi05yfS0Q1
9RafoM4PHNSNIqQldqkpWroKDq6M2Wj4jdNaD8/vm0uDqkciOxfwp7uGhhl9qM0mBj2qJZJfZ8WY
+XprJ76HVe4vVybpo7v0WwSb8yvu90xhYQND4CYFVbsmVAZJlkjwZo2v0crDWaV0TnTQxV6vFxcL
Zjq5Ow91PfjwlbWxyBd2FLgpJXVB4gRNSv20v4JtH/C8zun6+TkiRPtO08JbAA/eXh9cA8uERd+4
Xi5NlaalygeZ8BPWOUZTSWKaY+MbOnrsUxy6Ny7ohX01CXGblVmNx5+lYWMGnHTj7XJxqhSUeK+R
jxprEE4WabkbRHza2R2TVy5ORVRjuulDz4/A5nHaWto1zFC949lJLgEOGU9Fbz5fW8g3oihCu/Gr
yvKURQH2PiLCbwZTw+p96Ypa7ivK7PFusb3oZ1RI7yEJuNEtLH98Y8AcbuNrr5KMPzuNqghVBvSr
qNKuLqAU45l4WdrGd/PxPecLGmVInSGk/7jvPBNnwsakYR1ali/1ZiJaj9YRT/UtYa/zi+jP7/it
gkM9HHG89UXkxrllKzSJP/V2ysgo/qa4Vh0MUcYbMfP8JvgzlAPC3+TK00kq1Lb4a4dTEYUoOiSd
n4PrvrNHs7wagqr79HzcuLS5ACyB/KVMpJ4h56MY3HRg78vO9zCKOJg4Bx0zfTbe673oD5OOdtyL
rvJ/TwstHBBY0NipApwP2AVR7cZ63flTg5lOv+jTDdbx4/VoJdHVy+cG0J9/wfc12cznQ9VWWNBb
42MBMKv9SneLE+LGM83QHjnjuauPz493aXPQ+TF0+hSIRchVTGob7GzwmWn9uhnGY+863akS4EQC
M9gSo7kUjsj6IEUgMKeoEedTsyed6kmE+11XCvPQOkvxrmwlDsl2aII9oxOeGBloGox+trjgv4t6
/0lR/nxBKBToa9Leon60OotLJV0BSKH1ZS7kdesttj9hpYVX0dAdoZH27+AYBd/nGP/CKFs8HcO8
OD1qXelCvwmy4B7PSzxuwFHJVyIzQTTZWhRc20an7ArcWW6cJPWd1z+YewpqFbtBcWbOFyswWxxb
PbwWxwK7ZQ+kzQTe88Eriuh+Cqf+Xo8162vczsURx94ta5QL4RTFLgpeSrWD/HW9LTLQ5hQyA2JX
ROcji3p84YY6QbEk1kph7KOlNcOdFrTe16rRxKHte9znJPiUK4zmmveJs1gfnt+pT1dEgY6x2SGj
J11YU6TsqqqHzk1xFZdBd3SjHqHAxO1uFvwev9T6bL1PzUw+5g0K4nMVi8/PD/9096q7W+E9qd2S
PKyS3AER/dErWwoejsKY1am3Z4UsoB29dlOXpTwtWRvujLkpNo7o6pWoNi8QXnilSvyRAusacL1Q
R3Hp2zM0zaoTcmbLFReWrhwLw+qXqy3iuqUB/mrygiryLWU7bcT6+P75BXgaKejI0b1VXWKYVfoq
6kYoJC5lMZc+YAj3YGemwUk1knt3LufrfzIUIZTOJmu43n2cYlS5AoZKF7v71miN4wdt02LL4UZi
46Bd+q7A5km7aQggVrg6aCN2iADqhspHOLFddkmAlS0WasKFKSqX70u+uLu6nlwwfPW24salTc11
SQT2YLCQE54f8ynJ8Y7xospv0sh8FYhI7mM91NHGQfo5NQPtxCtWO6VSi17ZhbHBAHl6kQL65bFB
veX3ZbrK+hMAtC56PJWf9LJ4HVbDSHoUCfPV4ujlycjSl6eFYClweCIlVKZS64fqMA8dSjFa7iei
CU9xrQ37rJ0cY9+50/IqDjFB3ri6n74xGBFZOeT3UTcVax27wKrcMQ48HOgpLh16Luw7/MBc6nRt
8CqpKAAPXpr+gxOrSPyUmJXsP8358886lBWaSkNa+m7XBVdW5qR3k9WGx8nxmkfN6bEGBCBrHMYQ
H7kEcfDXoovGHy8+Rdx0aEpSqqWNsK7ttNIsvDbsSr+xB+PbbAz5leVO+dF0mmYjNlzYSNzPdIDo
ranO+uoQLYCi2KZN7Q84J/5sTa+4KQJzghCpNzDtkmUL4XEpJqock3eNqvFYSmX770yzxRginBFP
9akBD85Bq7sgp+ybvgswap7Bc9nDF0CDovKBgttXrSOC7mCFyDj4L15lpWUAM0URiiDGnP8Q/mTQ
MieufWI3CLrMa+iBAas+WEFNbfH5wS7sZqYKbQSQBLX+tXTOIq2hLvuhxkWyc+76PLceFjE6p9Tz
Hgn+oT9o8QsVbtTtg6wBSproKFBHW4MSHEczxhgDYh/PTONhHJzgQOTOvz8/swthmLIOY6hnOTVu
9ed/vRySkl/uzE7l915j7efOSm8weG/3C/pYEBzhDqI9PfVZdbXIKPkH25f0lwhB9wl+wupqKyx8
r53JJd+2gvY2r2JAv9EQgNWDXXglohKhrOene+FDkkWoTia1dnbwerodkPHGAhck3bzfYdpe4yLo
jp+zKviht4OyTcde8uVblaMJGQ0oOLX9NWclG/RFz2fKf5UbT9d56snX3bgUbyoIc5+en9+FgMDu
xGsRtTtaCetinVW1RqXhckd7qEj3VZ0auwJKxisjlsqnuSw2MoYL96gNg8WBbMl+leueFN/KTaTM
Wt9MIkDuNgeDx+j835yd547kRpOur4gAvflLsqq6e7yRRtIfQhpJ9N4lefX75Jyzu00WUdz5ADlA
kKKS6SIjXoPirAGRa7Dr+W2ndTUXzRCJy7oszkkt6/gHIB9Ai1quI/lBXq1fawJ5JSx+wIjrN87j
xfhWb3nHuNVYvm08zH4t4eLQXjn1b1mnf/v5z+1SAkFdENUC8olt9Gws0BkZca8hwwA8Grlt4vcN
belp0sULB355exzw/oEg+5oIHUkgA/+w10RG8gzdEKvwQnfNnacUFlkQC6GFqiK+VlllPE8JCpnL
qiigccvs12VU0iATHlQDxZ1OtDDk9bJ5LPFj6Ok6VGlBlqL/th2+ms/t6IHLDGFFDO86kVnh4kbm
9fGYj6LwTOQYRE2KF/PupI+8vFry2XZDw0HCMxsynPem7qw3Zd2PReL56JXSOIDLtosC/0jV1xi4
u6ggF5dLVz5rUKh9HGv/vxfQ/7EZw7sCQB/qmhJgKsFw+zoKlmQcbYgrhZ0XV7/P7IxfsB7GRRia
xUk98H5UFGs8k16tpFIAE9nOkCdgwFbuoodtFK/4LynpOPgGbtM4QtXmkp2cdHfHDwV72j6yZ4oI
Dn3qbTirc90Z9pIRdov9l1JGEwSHpbl2k0MDpJyVp8cr427zE4numXytU0LhBNqG0/IlNlZH6HRd
kgTPWbt9n2UV4OzZmt7h3Na/APwpkzDqk/Vp6nBwO9uOMsJ2BzBWphHRT8siy90lYE5TN8iLjno4
ccD2QaxF9oJdozC/oZoyZkFpdsY3M1tNOmFlO+WAgRD9uExCgwVn5B2ko8efRF5gdz+IJxViC0DA
KD9uP8nctGuuFZBt3F4x/3AbPfO7IW4/6nHxeVH69QsokuGfRGhn7pgHU08qCp0Rujl/26OR0Brv
laGlD1XU6fICd94OW6yy32Q2huLZ2tsnZ899mZcj32P/0EcFW0ZLYTtSDxfxUYz2GlJGo2DSaaBl
MFzt2L1FMfaZ31sNz0sRzRhmLvR4ep82UqEEahZ1/06qTnXv8bc/2Gz8IpAgoFuh3Joy+Xh1Fy3a
qJcVJ3SoL0v2XLdOE2B1j6UC2+0k1H0ezn1DEDpXdK0ojezmWdcrrYtVdwkNunOXzE2my1zn05tl
Mqtr6UlynDJVl3WdFwjiQ4amPdKvj8d7MOVkp1DEMe4C5rKfgUlRK2eqjCUcHa19riOtCPXITC9N
y8N6xqH75HQ52O5UEmnZS7CszMW33zcFNpzauaWGhpkMPj6O7Tu0pZSX3q2Uf7TeMNqLqXjtJ4Ai
IFxXUtszyZ6DEQNakOkOFWnKc7tSKhZTVFNXFjk1sfxFVyFzQBRcf6mEvv6DU0udnnzig+2MeCsV
aelGg5z4bpHPpZ4vXiRdzBV1Tl7y2EheUGbPrUCxLTxiaQS5LUzJMk+Bx0XjWQX+4JPz9OAGQXUb
fO8ePZzAPYPolqih4q7ZVZXwfqwUC/vW2GODXq/ldF/QKoturT6tQbH8t2/ez9yVJBjw13keACvY
fwCzyDqQid2KyMmo+9mI1XCNy/fFhS528sg7yK3QN6cYBGaMswXJsu36EvFU4PrjmnhGVl2MBPFq
XGbW/ls36SI/znLn974yutDFyukpLzypJKBo1vulcxBhsYbkzACTeNuznCsNWQRQiLBhyHy2v2eh
zKdNtPBCy4ybd3FqiycyWugbsApfqqpvgjHpphu16bNPcZ9yUZmi3MvlRhcNZYtt5NwgpxaesELR
m+mTU1jTC+6nZyoy97uJFOgHH4DVZanSxe/1eZkutLab1LRCtpX+xY1bTNzaBN6bAfktzzlATk7N
+wOacFK2TeJuUPHb3dbQQkE7G7EdTmteYr0h1oth9Ih0N2tzfXw2HoaSuRdQFCmcv/uCczG6iltU
dshljD/c6LJv+sQJXOGcHYuHn5HsgwMJTSfyyu1nRDgiVbQkssI6N96KMYuvqVEYl8mNpqBJs/Tk
FL4/kviIOEZgsWYj37UXwFN1BWNVjdedjkXpVwDBxZWt2wSD3mdQ05TELzUjQtylOjOoOhwohAmu
PurTQAJ3A6WbWhnTzDdN8VafGiMHdJmo71DcKPBZV866MYfx6MdgpiL5E/tmuubW0RJTBws9WptP
cN3Krx7syxe9iKpnO226vx+vmfvDlsKa3OygenTaQPLLv8ofsjJOCy0nHh7r0U2PDdQXFgs387U0
rzFWO74yNnbgdl7+PCCofrJkj4ZL45MyF+c9NZLddhxEA2Gr4PPqzeI9RZFl3IA0Ybw7eObLKuKz
/ricrv3xRmMDBhwmkKBvduu2WWY4hFNnhzms9Xcw49UvSm8b5I5DFBr94FxjOz7Ljw+D8pSD56DR
kt/Xu4zVoyrs1ljhcLS9eLEB2TQjeWrcJXpakB+8zQ0+Gj8/sVLKizc7Lz+U0LYTq4nM8Nq5ssLe
jfA9H7W0g8C7oHqAp6X9L+pL0KBULc0Bx6SV6pudc+ZsdzS5AAAplXKLcpfvEokhWeZ1SHQrVKPB
eqkRcbysmhKFjbIO4TgOZy+jo3jUoXiVcY1QDN/dXeg7FEVJaTFUdGP5rpYo3YD2rH/XQNYbPk6F
+V+Pv/HBgUvZC5yArBEg3SV/0KvNk6OCUJejYYRzryGzg8vRFXGY/hI74/fHkQ6GhhuVQb2dso80
LdhGypC5KbR6dcIGmDUKa3/Wq5Ve0jQrg6zFrvqno4G5BnFNVgLUZi/dWOeFItZUdUJ1NKhjGZQk
nBGxlDYXXdgPyXSSdNyPjhMIiswPNSYQqrsUt2ujpLSVFF7/ohVXhws6mDNFCcosmwMRTdMJYeYH
HnR7DEDWBFFCw50SorPXoW2KycVmncdCVy36d2Gm7nd37ctPyOyp79XVQD+haKaPSYI0Ztpg/3iL
HC+5qmU6v6UVodJoqPqgcCP3Gwks793H31/O5v7n8boxoU2RiDMT29n2DIWeeJVEoa0X9hM7swn0
pZifH0c5+ursFEy7qNnKfH8bpa8nARcDndM0m+tb09fps1M6X0vH658HZThZwfeHIC05LhiExBBN
pI2yjWbQ+yNz7KMwF/0UoKPpBV5UG74aVwLFO6dEhqI6w5Heb1BKQuQNzDIXHLtnG9Q0sj5L7DW+
oG6sBtpaJkGGn82VNOOn2zWkdmTNpCgg4WShbRuqnlAjcJued3GRiJchdhzftNv6shYNnj2z2r5Z
Mfs5WSgH44NxjJgrzTEJedltnEwkgq6bnQKzs8C2qOUIZNUZv5TDMJz0j49C0Vt00Nti47j7Z2hb
unGCp1RCQV0z/m0iG41IG64AW8EU+e3x0jzaoJa0aQbPCGwfU/Xt1+TlZ8/zXKUXpxL1P409dR/m
eR2LYKJHdVNLo+GiNpckEK7efVfHqr4gVlJX4VwvYBUGrhrY0uMvSzwn71rwNZfHP/BHxrnboniW
0syXuxSq9O4H1gXWJrFQkovA1af2O81IX1K9UT5kqaVmQT8XjZ+KUv+4znrzPurm9F1vVumtbXv9
XWvUywcv82LwFWBShdpFvZ9V3fhBV5Lqd91SDGRPcBe69a0iTtbMj9N799Nl8wsyBKV0GmC7nYja
Tm2X0ZBcRrX6Ujdq8ay1eSJpUklQOUCAkCIYEJBrdLxB8uGGj7ACOWF03xeVHl/AjDQnX/PuJOKs
g0tIL5BOOn/dJaESI1bNyWoG2ewkz5jC9hO6SFQQc683PltqVF4fT99RQLYLFwCNK1nY2S6vaKhq
ZRSKGVCCN5/0pDdeEJQRoVNU9XMzJWfr+W7zwHUjDPhcimfo1Ml//ypRcH6od0fQqMx0nq8tdBXg
CeAR1hne++Oh3T2VZMNPRoGOYICA231Lkl4lmyyw69PcWh3KQ/r6r6bBLKQwOtKzz9Unr1TmsKq9
/iT0wSg99Cs4bfkNXOO7I1DhMdaXTYsImjK6F2haRWjQtw5Mcxw/Px7l3bOFCNIzGECo7I/vu7jG
kHWUoiBc2FLtRYlahwpFhCsP3tD+7M59WJRL/TnRlSl04/IMWH5fCCY+djNsIRgD9Il2CyghIrgh
9N5sKD1hH6mo1nn9lD012OiqaLnmbRqyj6L+mmqz9tXr5+Vd7jTtU5xHZ0x4GWyzoeWPAdQDpZLa
NG3t7epqQEFoTgz7Jda9MmgbzQmrvup/fpOSLLCsXEMy1PacLbVNJj1yajMAyz9dR69qfAXQou82
kxfmtXH2NDwcFW81HZoxa2pPxF0giDgCGHNg0FF4nqu4eju2U3GS6t6lJfLb8WiQIDdOxH3qqc0l
MJG5NwPO3OhvoybpMlK7+iunaaIEgOXNjwuIoxOC88H5A/yWFz6VBTjq5u5llJH8aebi4PGnDVKt
p0LCyLIb9bqarZZdBqM7qw0dR2SzUNujmL2H2XV6OyEbCm+nndbZL01kWdS4LfzSWEGoZ9Fw8l3v
Zw+RVSomQGUom1Ct367JUnfyVa+Ip4+6crMyd3im3WidnOP3s0cUeoxSqoS8a0+kMb0oTihPQ4Za
UQbSOze7GJ23vJ+bsQC4uShe5tdqb53gCO8/JkkX4rTougDDhG+2HRyvIPb0yFYwoRM+jVGXPZnq
7F5SN1LfWG4hToZ5f6YTD9E5si9Ula29RSJd99Jreg/QNP6lCL+I6hkDBufiaYIMKaJmin9A79cl
FhGPz9mDg47QkEoQn0E0BNeO7VCX2FRmcNRGYOk4B8cDxr6Y5umXrnfKcAGTjMnK1F3LUcyhVSIS
ptiK8Vm1wO4+/iX3lwvyuQi1OXSf2Kv7E3dAsbGxMw459NnyS9Ti2aBqg/NiW8tZVn00vawryvJk
dwg47A73Po1nRY9QjYjHAWuNxhBBh6z8E+4Ak6/1w3yS7R7GQ+gK7j8Fzh/iGq+zg74wtBnMKMuJ
hXWJlZIPONrF25FZhSHbLyfP36NPCXCEnYklO0IAuzkd7dnmuYCIQ+6qI1qjWREuiTtdRg3Zscez
dnQMSN42pW+YoGAdtssnRXnTNipCdU48XjwSu9BAuvFklR59QLALFBBJaakOywG/Sq/iGenOqO2s
YIbjiyReYfuJuUQBmq1/OZNz5pd8dOoAQAJfRYOIjyh/zqtwEU1PvcGWMxj6viXDyrQb4q0KbM+u
f+lhdge9Vtkni+Q+46GMx9jYBVBF6Eptg2rNQvPXGcwgijXQ0Xhpjh/FIsYn1Zl5gFS16D66Slv+
auZK8yIQIv3t8VTKqdpmGfwAyAlsQVyPuCy2PwA1l8XLwYAFS7okSHiOkOLHNr1piud95b3b8Jip
vFCxm/nT48hH00utlgRHKhcx/G1kQ/RVbSNajJRp0157c2j9FCOcmxcPgz/2xhQ+jveDZb8fKi1f
ZByQ1KZavEtkq8JSsdON2ZA9rma+HmMafYni0f17dnn4hnpZ6BUCIRHGWbYRW6imlmn1XhVT/ZsW
VZnwzbJpcCoQlRZfatE4PKrSoZ9RAa+nyfeSYp4DF2Tetz61tX8Lis4DUqOYcTyB+M97GIpVQ5XE
trN/DGcQf+a2QAuZHgAQDgvXPlQd16k5gTccLDHJDQLTxrlA2rVb10Od0L9eIYi3iBRek9y2fcMr
BuSSE3ii7VgFi2e3gU61zi+G6gw3dP+mJiGSmnGoYUlc8X4be0bvNQi0Gci+qOnvi2EO9HXsTv0+
F1qPBXHWjV8GLJkjH9lGPkeZGvrXVlvs3l+H1Pytds2YNnnSteifo6r40UpHBJR1ytvCR1aSxBs0
V5n5Ma0XuEdJidzh46VzcLTSGgbz9EPcgKfBdqlmy1paSUdih7e4CDVvKb7MQol9HuTLydF6FMqi
YwwqgZ4fuJttKKMYm0ZjQ7JugF0ydbRqtH7l1iiGk/rswYEnuUH/E2p3IVamPO1SRmVZo/Zm0pvi
N3T3dBxlkaEsfBCt4klY9XryMQ/D4rjz/6QKye+2IzQRBXXMlBG6rY3ep2n2OGFnyIPint2MzW+e
lyqXyOzck7gHX5buKYUuqk9kG/tOdOJiDIxjnhGonVE+5XXagtp127eRrn7/6eXCbUU9gLxOohp3
B01R1v0glpwXc+JUAIKFgzZ/2+l+6djtH49jHVzFm1i7pFVU9VTFI7ly0hfqlwktnD8a2Zd+HOXw
26EPRU2FpBHPv92cqdiPFzpCqpx8LSju1vs81nr1ktbRGVfqKJTGJGEYBgoMQNw2VFp7dh6BKAyM
xoSg1UF3AKqTP+ljmTw/HtXBSiSvoBFCC49n4h50inS9mPUk4jWzdICe0LK44slHXbfBlyzPWu3z
Ikrr98dBjyYMbJtcGDS1eAPvxofLpVNPTFiBOjGSwBM0Xh3U/OMoR1+R5zUJBVQvJm03YZRPR3tB
bRRBh07/Pe6qf5pKdz7bbf4frHWGQpKC+BQVrt10Gc4EQHXCjqJOpvRdbbXcInocN+G6RsrJfB0N
inQaKh1nMe+XXaxGKkYU3mwEiT4PoaUCuxtGipr1spyReI9miWQaWRcD3jf9mu0sJYs2W+3M2aj1
mbiudZzcnCH6aaQjtTzJ2YVpzVdi0W+jNJWFBSSKGIEzdH+R9bWXMtfXq86AgslGaf7xojgclKyN
krfLZ+duULbiLWbjjtQnKJW+rUYMwYKocKIzu5ejfQWD/3/iyHl8lUnLG0c3FOIYMzwtdDIbXzfb
EfSPtyKJ4RUvBXv7pHYo05hddicd8ECvABtGoWEXFFZLbBfVStAeoqkfRX36bUqX4domjvOuGNz6
zJ7l6HPyPqHag9sFKbz8Ra+GmWl5n40qS7+zmup5WJs/q1jVT151x0FYJJLdAvl/d1si6lvOut1T
4Smn4cVrM6D6yEAHj1fG0YxJgplK2Yy61V2bS8uqMh10IwDIlL5FeaYIBtS+w2pJUjjC7pvZi/59
HPJ+YFRadIo74B8RUNrTDzJt0BttZu0XvA9Cz2rsz9pkuF8fR7l/3sh6jgYKX3aGYb1u56gvJz1J
INrCIpEGq1m/vtGz1H1ftVETlDM5QI3uRFDV2Xh5HPn+kxIZkUwKyhxWMMe2kVGLaGZg5UycW5Uf
8ZFIvwFqHt/UQ9s9G2ZUXSwBqPlx0PtNQCFJVh4lhhYilvzor5Yk1c2+SNh80K9m+ZSxXHh0jhKa
1vBbxS16/U/CAeeEIfSjbrYNp6WxjWqPDFfbGF94qRdEXKAhkr/fMb84w4sdjY7TEmNIDkvgRfLf
vxrdYGV0RVe2eD6NsK2A5YU2Etu+BtH/l3wslZN67tESlaeJ5EWSiOyR0anmwMmJebnwtooDOprz
k5q45kkL9mihgMegMPWjcLMvgWUdYnhQEEGaeH36nofvfFPmLAvUdR6CNG3dEOpcFT6euYOh0UXC
/UgSHkFK7FYnIF1vgJDNzCnx/KbAvPniTZwyj6PcX9hgv3h6gnLGno4hbifMbPGgHgqijOUC0Nap
Ej817R7FZui0j0MdfEUWPiUU/luqqfte3EwharJLNrqeqVGoGCJDKtxdQ29t6kAzqzEQVnxGTT5Y
kDZtetmtYoncNQCrdk3NpuKiS8zxdy2P3ReaWtU3RZmxbYnK/CT/kZOyveIkXxakBT0qepx7FK9j
lTRt1wUtMHeZP5rZLC6Qjp0AZZg4KNoGff9SKV9EnJSfXaT1T9bM/WxCjiB3wOOTNiBp5XY2CwyN
VG9xgOaX8fyHa0dqG1aQ4y5rjZXwSfHvMJgsWjChiE3v6YDlvAp1XHEpctu8u2HXYr7t1sW+8UrV
bo+Xzj0DAgUaNOYlhZ7yKTIN24FViqMX9biUYTIXE+SfSVxUtsTFy8blTTyI/K0l0EASiQUxWBFv
zcntPj7+Dff7kbh0q+QthXbMHngAikaxjRUtHLR4xbOaas0lxrvm5Lw+jCLvWhJO0j9TfvRXByhl
T9Zo4ZbhrI/DU0qWC7KC2t/jsdzvCpmoQKWRxT1GpW+jGEMnlBwTHZCXlLuNdJ2e9WGKX1J7Xkpf
q4f+ZAKPhsUZhtMmhKF79Hds9gglAycI19boPg9abr+bGrc/yZ6PhuWACQG/okt9y93HKzMHfds1
qcDL5eZTIpAAKNZaoHUmSh+Pn7N49ycaX/BVPPl7Xk3WUtNThplShc6ivCvAQ31DmHV5Sq06g7Lp
/jF4iXey6e6GCKWY3pcE0FGuu6NIqFE1NmWM2qvQO9OfstELZtPpnkyJPNfS+gy2f7fJiQclgCqU
i2ronZyak1Rrj3EXK0VJ0mvSNTR+DOAN/MozT8Ef7Z3N4SljGbKNwCKBO73LBAXHY42Qbxn23bR4
gTmL+DfWkvjgrOOEdF1aVjTdFoyPytG7tI1n/KmmmY6UMu6Ob4c10X9ZdQNd0SVDEjcvSupIYqKv
bFbln6h+8PvLsv7Go75/0uxu+UQFe0KyzWiFr9TdSaJ3+OU4s2jAcMPSLd0ujgpv2UWwnUJMtey3
s+qMF2viseP2vXKyKO7WofxwhAGQIVVG9ziEUTiGmHl6Y7q1/GHNbvXnHJXLrcqGBNR822dY6hTp
mfLdUVSJEAOUxp93JMDKS8gpDVGGtaItF28VDfwHS8GFromvJf5GwPR17fL45Dr6qhRLICCj3gjY
b3dyrXk2Rq2tFGFhoUPWZfoS9ghwUieszoDch6Fo+IA1Q0uQ9912Aue1X5wYhEA4gAjzrcRqgzyd
ozCh8v2z5zETiKIeAu9gBGThaRsKocvZnF0TS7y5dG8OXbVwsobpouQJ1kteGf36+Cve36cyILBF
rG+k0ucefaEISm060JVQE3HW+ZpZe1eAzsXL2Cn12zle+zeKyHo0efP679Tr9IujZvXJjXqwgIgC
9APeGo2HvYCLV4IerCs3D9FicMIuNepwFWbjW0hhvPekXaFdmtVJ0INZ5egkJ6SszsW3R7f0Jc5K
6DznIRqG6QVvyfnrqjk9rReQEo+/8mEo6lPSnAaFhj0fu614XC4zoeJOjW99X8TXydXH973VFT9/
2IDYkaqiku5016RHfXAyjUoh1NR6WAyt7lVBUCmosaw6KXfcpbhkP1LLDlgv4s484bZrNS4zCVOK
coRgSi9U49y6NWiVB9bked9tC5e1SUM6tZOIBUSlzp5FRx8VYLaU6uIpQWFiG74lI7LVKC6wMtMK
fxoVlFsbVQ+0BrOox/N3cNcCMwX4IDsEHAK7E3x1sqQtrREvX2NSYZB1zZciQqmqjrrqSSuN4vY4
3tF+oHBK9mcDbaH0sh2aMVIksXNRhHmsNy+lY7WXutGrK7o/a5DjMOpnSdaeHD1yELtLF0Hw/w26
u3TTpVynDhXNUETGhIRyWSxfIHXbt7rKnefcMJKrlzsaxg+mnv/+eMCHsSlngb0ARw1scjtgVxPL
MOkrzxUxGG/WSh18MkMQk72RBF01/pl7lfYyCvsMuHe0iKgcSzlcFFvBm2wDe0tVuUqKS7M6rPET
VtHLL5lKAYHj6gwWehiKbO3HNSllm7ahqGzhs6lWBZQC7dNaqs6XenIgLI9qdFKlOIpkeHRyeZtI
2f7doPhowoStl4dg69Jg7VflMouqwBDU6a4/P3G8xaC9k+yBSNztjIq6YGarHDdIhFbPS5l1re8V
5ee27ZSb0cBY5pJUaAJ04pfHkY9uLmqR9FsI78Cck8fTq5wb2CkChbPFSbcqWqh7mXFtO7V/dhc7
CcZOLAl+9+63qU3qztdlK32ixnbyzj7aqTTLYVhxLHBr78a/RGku6yZ5OJiZ9zzqCVp9ZpUEbVH9
qbnoZdPKOZN1u3tCce5KpIkUBuQduu9KNaleTnGzEDOF/inMfvyE7o97UlA72pKQUpAuknUMOJ/b
zzuU8SKSHmPqDmmZD5XJfLqLiK7cln84kdWsQTs4zfvFRs7i5KMeXSzS9gHeHGBJZ49inqsJGaOu
LEJz0jEwNod0xrI9j58sK+++ZUPj/ul6sUj8zi2XoF9d9cyZ4ejAlwx8cBjIe5CV7AY/5m2C+Gge
2lxyAc9nsCHJmIWzSvUmq8wzwv/RjpU3KNk7gGoq+9t4aWFr8aAQz8qsInAXbw211s6uidcVJzv2
aGjQf3j0Ux1i2+5CZZ1w+rQ2SHu8VPe92rWh8kf9U2FXy2XuV/NkHd0PjfNVinjSNaO6uG/l22an
rVEc5+Ek5s9x148vg0qiWYDi+emEDggGJRl5FtEb2ecjhRT58sw+D8usGW8zxpYhUPnpWnaTebJC
70UDJNyDP+hGyxtzf+55Pd7GnVKSsSqp+F3v86n1zTFFeArl+vXLQlPv71kUIui9MaUpbo2fprqy
fR21jms5z/XJaXh/DvFjpE4qRyLsyz2gsFAVxxzWnHNYSYuvdWXNeVBYvflkz5Sr/Khs+l/isani
k6ThMC4VFpSGXbAG+zbvqMdlN0xZHqKD+l0oSnoBeuC8HS1K4by2l7AcLePL45P/aEXB5sCUQIoA
3oHtPXpfZtnWeWjOWgFXcM6vTjar7xYDP43/IBS3Glp5nAK8k7b7cp3HmP8p04zNeHu1MAdlx7Q2
Ribdmf/U/b7UwWqwgLmxJbh/d+T0fTJYo0mo2dRrf8rhug/kuGEbx+oTeDP9+eeHJm8tEDbAQoFu
bofWpfao42vMbqmsD4nb1QF3eXV18f8+iXQ0Mh4KrA4J1ry7r5YqNVxlZmSFnUptImgLa1vGvkjT
/stQzNUJiO7+fpQQEbJmCBm8KveTZupLrDi1k4W21rbXyVH6D63b6SeQyKNVCOxFyv1LLvu+Qa/p
NTX+sslCpE0nn8qHfbFyWl0jZ87l8VQdDeh1KPlTXmU6VWoOVTIQyq1z7UM+RNkNAe/pP9jKvKNo
RILnh7G+y8EFV6EWY36DaFgu3njV4L6LOqRFrUlEfzl0JINmOO3LH6wNaTMi1Vc4t9jO26HFfVWq
XPdpSBft7yiidFOuhoMHBvyzBU7Pz3/JHxrbQEp59CMvsw0XoUrl1oiboAPQ9tc+scVHOFI/53uG
0htgsh+FMLJ9mhX7Bdh5emkmLVHGspk6gMJRHbRdk/0hEkW8B1561pE4WIvStBgODXU/DaW57bBQ
4MMSPDHkWhRdAAXMCuwkQVM5O5UdOQrFhUdhgXomt9/umBpHtRG0P9JQNVJcuiOcWaZYGziLKRw9
XvZHl6ysY8KoIlch2929mIwkh+3NoRsWc4SrKJpA37VIMSs/SqW6SoEfmos5QZgIT73FqCYFKKAU
t2qsqmAu7fHPx7/naOgSlqCyTHla7VtPJlzz2VK6FFF2Jf2grUX0jkMPjSI1PsM/HlyrDi1SupW0
KqGI7rZFj/mVXa5NGuKVUviG03bXvBnBWidpNyFRpEWXOvfWp58dILcP4ADgRigPoGi2XUaJThsP
m3ZIV13qXXQxdn4uOBCsLM1Onqj3+96AWgw8DO47neC9xwOQfqdR8zQNSzEXWKO30wXAGl4tNax+
T0Nb9/HQ7o9Q0Huyskqxj0Hu32kwhUGJDQjqr0jFfaPWW17gDSq3x1HuVwjSSQ5vJTYHLeY9pGPM
hV3Aa09CMcxGWLZZi1ZWj8UO5i/+41BHA4LLysMMzap70fa5Qmyu0pQ4JGNXAL3BVJ4p84ePo8jd
vK0JEYGqMP4frEJW83ZFoDlKW3BKRFghSfVJ7bzsalvoTnW8DW85/5nvxEr1qW8X9+cXCJc41UWy
Idly2j1TYJ47wsM5NuQGxspl8MZrb/TLP9Wa4RZR5cvJ2j9YkGRDkt0gOyiQDrYjxXQp6q2BeFFX
LkCo6iIo1TF+9vR2udkFnN6TCbzf4jweyPTov2K1zRxuAxbNgL5QSYbcZ210ayDtInK66kGUdtYL
zSrzxUjH7CRpOQoKR5UzjJc9ImNyAb/KJKbcIDMXQoQw56uLno/OxenxuNLsUXlr63H9KcXb7CSx
ONgVgIP/N6j89K+CqnoHRgIABJ1QOwrqdnXf0ISag24o4s+P1+vh+EjTEflnZ9yRkoe86OapYb1i
jrv8pWkzthluqlTXVF+UsC9ZSlXt/DR7jHcgRES2PLVoJF53U2kiKlSLpBBhbsFSoeu2hAJN8hdy
UI/6nuX+/DFDPFI0zATkQ343i824ephmVSLMnKUNSHWGi4kCZTA7mXNyBx8cADztfggB0vfiLtrO
XRQp/VSPjQh7ejdvVvQWLl1kQDLKskzTntDCUW6RplbvamOOTmIfHHG092Q3jDIMRZHdusl1kY2t
t87cd/OXHielD6I1s6+PV8zB4sRHGeYx+kzkGvtyCFmTVuHhOodjYkh5xTG9cb03YZ4u7cm75GBx
QvajZykPNmQIdumMl+b5Unucnm5Fd77Lp5WKpFq9lBb9vqLJ+l+VcipOgh6MD9EDSnjyHNW4cLcT
uKjKSmkmnUPbE3i0V4UaorXeP2XO3PuPP6Wcj+1lAZMbmjgEdcovKC1sQ9lWH2neDN2fFZn+oQCE
C0woUp+p4pVhRuH/pLJ0GA/UJkgcwEdUP7bxFhAXzdyRD5mL5b6UhUjfJUXcwDcWcflX643lScD7
BckA6c1KnTYezfuOU+8m7Sy0dQq1Do+UuJ2GN2kvhpOb6CAKynMSYCQlgZDI2A4rSdbc0FtlDFmw
UJuBQbzgT1SdHMoHH4+iDVRGoDisyn3BaJ2MftS4VcMpMWaDjHqebtEc59+UbkzfrFoXnVQBDoYl
aVJSKYL6FPfsdli1NdcpTd0x9GpTvTXOpFySc5L9/R4jbaURgSy5jLNHKq+unreevY7hYPXpx7gb
ohelW1JO5lmjnDw6H5E26U5m7OhbokBBmoKYk3xaboeWpspIvmKNYJpK9y90f4sgzoR4ShZkt7NJ
nEnf3O9pXmDUHaVIJ/SAPVSz91o4X0054QNVYpSTpO1LZ7JgqN6ewXgPZo3+Csgm6m1QMffs4WXM
vLUfKpZ8NbUvbWZotzzhSfL45DgYELsYOJjUdmZMuyW/WpnSuRoDElFRfNSzbrhkZo27YHImrnof
CbwIeGsI9cBkzP2ZQbMqcYasJhdx1e6D2avWV68sVx1yYuslJ8P64eO5PRGJ9mOWEErmCN7dnsht
TSmmeSIc06Se0AKvJER/TV3HR9eC59VKl+VpjMtlulnkNKj/LKmFglSVqTxhG9Uq/Ahn4u/Dqlh9
kHtD/cs8L8t3xe3Tr0tiTt/JWz2Aei1KaE8LJWbDL2bdWMPHE3S/reAAUmBAKkNqZuxRIhPEhtyI
0yFMY+o1fiLK+pectlEMTc41fETWIWF588m+upc+ICWnOgSpAIFWlvzu8vI4cfsyaYZwguD1TUSr
gurxZK3apRnHZbil42xfTemxe+1myOf2Ehn/Kk7X2P6aJ6Z3coTd73Nkt3k7SggHGut7v26RxEU/
02FAe7xP3/S8lC9LXOBfNeXDmzx14pP75igePWlQI7TGWbNyc75KnE2s3nMtG0i+SksPSrRxL14L
9zYBO+mP+Ged3An3m50yN37kvEo4YO4u1H6irVLU5JWpk7ZgHTp2YJWfZctHUeRRSceWnjtH9XZU
GIAC0waMGU5V5t1qLHCvtKS6kxV7v9GlLJEUNeTCJh/ZJQfT2ml1jL1sGOtueqHu1n0yozb3Vfbg
T6NDZChyVMjgNIL3GIJsAcxeeC3pP/ZivrWW8x+lgxkrKbl4sqM6/vXxZjwaGjIVyC+hdymV0bcf
sEF7DSYTeXFjCjfoECXPfL2q0S8z7OL7z8eSiQjLj+I9JZttrF5pRhYMYlVLbyZvuP2iC8Wn/N2k
LNWZy9TBIcOCIFeV3k0kCrtxdUJUnAQxjzd1VJ8U4Tk+ane13wBCem4XSwQ6z/TL4wHKAWyPaMRM
yI1x5OBeAFi+HWCktcIbVHlEi3YErJgmX8p8HqWZgPtlsaL0uYkm59ovk/bb48jy/7yPjHIzuCKA
fjR9dytUeLG3rgXTOLYUVVFbQ3qE8392/3oc52i5kB2j1SUpaYjlbUfoFo4zItHFs2OlQlzSR/SL
xm3wi23Eycc8OrAQGiIOdytv010oGgjLrCwR0mZsvv8i7bx2HTfStX1FBJjDKUVJK3TO7RPC3raL
ORfT1e+n+mD/LS5CxPIPzBgGeqZLxUpfeEOYoSp3aTLkCzK/e3bzafx5f2Y7a0coiU6MivYs8IO3
M1vnPMUrViWnlWPgEwpCU6ZB04bjuhoPy4AfcZLIIByt9UhobWevqsCLtINjz4w3IR/oDMMsu5w4
Qqw5PEmrwJogBStgmYP2gxZhFc5eM1/vT3hnKW9G3XxfqxDLuk4UGizEf7ApLJZnQ4j51ATySNBl
f4Kq/KwkQ9k2t9+WSWutvnCpzbpIL7PtLkBZamoakjcYz/Tp2c+NI38L9ZdujoRqKiBWrIS3nS1O
0ovrGSEOAxXAXEcgWnTiXTytr8dj86TSiVQRFRnCVpK0mCcdAdmUZy4QP4Yi8z4VqxdfOkuaR7TT
X8zB7Yyo71HsJoDCEFF95t+ecIQL4nWoQci4vV++d5JCPo4itoEOp/U7Y561v4elGyKz9/on9KDr
T9aUD+uJyyH/tDoON/tQuA4GG+7fIrHjE5FG/y+9VqqvhbNgDSfkUbdx71TBpCNFo/GNydemEhqL
aa2LhpfTTFYlMIU0eNEBrqwBGUXoONdnIav1TF9fO3hIX+45SsxciTrXMZ2P7Z6b3MEZcs9Dxkpv
0iVs/bz5qFd6O4UU7NMPxrr4xqOE7iMOBn55rijH6GRvlERxgtiiGMbRAjKyUPwdFte9rEMbPJPd
F+E6xvGrr0iGUjw+RJ3pIm0Fq91Bj9155s7KFq2Cw+uNTaR1k/ve0eq2D/PeOpIt2p2cyhMBhwCO
2cqQ61rbIdkieVYHZ4rSNHAvJTYaYWp2xsP9++nl1mFy9FVR7gFSzubZ7PZYmpmNDlJUDp59Gcw1
/yfXKv89hr39uRkh+zkDRFBdz48g+i9fHkbmpqI5R/GE2sntyJaw2tYNONNLs86nIJ/jN3XJS5fE
EyIHVd50n+9PdXdAzJZoXVPxArJ6OyCha7sEqYqVfa999qDwhUWd1aeym81LkgIOvj+eestuLxIf
LVE6WDQpVAa7+bTCNjB6abiPS2zQn9LOmp4CAwWeBeenCH2m4nMNmONaj80a2mv356tHtz1VT7f4
AXRINomsMItW0hMk/3Nt+soipWgbWqXPHRZ0wymH33GBYla9zVI5nA2zPUKt7Wzimx+wfW+nVjPK
yRuioaWJR3sEDMlQjm96Zz4iOr18hAgqaF3xewG00n2+XdnZyL2gDCoZ4XfdR8hB2ifdR7j1/hfd
mxC3HQeSSiJasdsNO02O24ytjFqXln28cNEsscQJPgtebaBBEYIqOq0JwhUltn47oZQ/bAxbykjP
sUyNDTsPqwmdwmYp9VOiHapI7U0NKiGBAzMj5tuEZWPVzY3T6DJyclE9+BoXaTLU69sGpObp/lc0
do6hqrmhzUEfEFOq7b6wVBe0MyWYPyjLRF/0sMN80by/aGkFa4gXsHPBdXmprosJzf+coL3z3peJ
U9JpkygMgZYw5JkKc/05X2L3jVenWYIEgbMcyT7vfhfl4IgIn0WNXP35b7EAfTeqQcUgIzMdugc5
Ik81d8mXVBTBweW0UzghTsQqDIEBMIGUqm+HmkdfBK3BZ9Hrpr90fY1JnUZJt+my5tx2yecMvtQV
x5eZs6v7Jz9YhycoW93B+uwsD7+DIIJ6GwnB9u1pF2i4EqG6qJZFgMtqujohwm3uidTWgq8ovFcn
O7xzLh+YbIDQddtVTXCDa8pMTNGcpPLR80fqleNI0c2JtYO57dzIEAfAn3NdkDdu2x16WQPKW6Yx
qlwLJwI4Yo9rVmYRViNDBLUQiMygjw/tmqyRVaZHyMud3USdm2ocY6usbrPzpQuVNq19ui2p0J/8
wvqrxHzn29gdHrKdC5F0DhAkp4xK8BaO3SLRUulpjIxz1VhnOeTNlzVu0wNRgN35ADSnyIx/Eh3h
2y3rtIWdkJuOESpS61O2TtM5KVKDoqnWHKzcTphCrQYpDPgugLy3MVjrBVVJB2aMHDcpv8q1r56K
OLA+GWZuhmODNVWVGnNYDvbrq1KAvCmlUJcygNoFmyvA09hRIM7HqCxaI4JyQ6zb1tl5SQbrIGDY
vQOUmh+9OOA83Py3HxRxY/SWHDp/3RC0F90oxbWssvo858nnoXbyD6NjDm+4i8podNc8lIFfXyW5
0cHX3rsDCKshmMNVBiu5uYsM6futXxdTVC+o44XF2tNv0o1i/p5UNoDpZEEq/f6zsJNIgIaGPwyL
kt6utTkb9mK6xZrR1A3aIaXjP1oYU7nes79gszPjQHbSYvSi7g+6d0zUwtIIR26VxPn2ey9QCaXp
SL43+VNYuLP2yVrq7MP9UfaOCZG12kCEYjDJb0fxMit17A4XPGsQzjmOxzpcl7x9N5v1EcN89yuy
b3hGKBwBbLgdKhBLJnH2GiMcjhFQNGIotqkc6zNakP8Mczl+LXT7qASwNz/eK5AU7Bift+t2ULs0
HOnW9RQhzDGzKWVfR7p0zXeycI4e5L0JUujW2Z2qy7Dt2xXdGptTsnDlGGPiP7rOkKafWhSkna/W
rF4pUaOW65hTcdQZ2jsToE8pC3Cl8XpsYsxpXWx7QGghanT06QVBfNSMvbzI1JjOYAqPFDqOxtvE
77ERz1aTMV7aDFmkt2NyLtquvuhL4F/EaB2piu2tooOzvOqUg+zdilcoPaFRLvUYaWDYvmO5h0O2
jG15xhU8PeiSHI212abWDP0/N4EBAEExz9PiBE/VQj2sXpIjjP7uUBSLaS0jUkUL8XZzisFqUYgE
AGA1pfN1kEN6SsZSP4OIfT2Hjw4viA3abiqn3pYk8jHQptpkb9ZaF1xRt/OvZgcKIOB4XO5fKXsX
F3o4GCQq7BuNhdtZ8QD5lWOOYwSRyjbOFd9zVCyEo1t5bxOSDbDbkWcCfL25upI8pdRu+wSltpt+
tLXCpavgZE+NZ4seFeH16HzvLZcyboULSe4K4el2Yj4m8QjWCACzRGgX3ZX2pa3wY4tnaR5UPnaH
UvgGDFt3iCJ0dkVlrjGBrr5U5xzT0C9sDElNwMkOhtpbLuWdRwGJ+xHcwe2sutg38QBOxyiIx/6x
Irf7rGmHbgW7EwJL7vKM0vXdgpVQ6Fr9BBmhqIZFcc3cEgMsd5R1mNZNfvCm7d3DoMz+b6zNOg1W
bfmZB4ABtYHiCpXJf/a02f9zKCB2anriRRnUsv+w6+nXobIAvJx6pwoSf8vGiqwZWplxRVHaqP8p
jQ4Glxj8+CAq2P2Ov2i4itgM3OZ2GKcoMllNbHoYzln2aBTCfkpE33dXPQdjev8k7w4GD0thNRQG
efOsdEC8arE05ARjb8eh1TjJ0zJ0GqmewS0f/ofRAASgT4lGEZbct1MzELDSxzz7BUOp37nxhDvI
bD2J4lC7a29efDtsdcA8KUrA7UixkXmGBscO7FAhIn2Nu0csQb4mY60dwI73UgNyD1JIsnRMfDbh
h7u2nVulfMEGq6vv2oyygFebuVK+Ts/jMOhhNWvFaZ2L7/c/5l4lA5tGVKjRb1HOo5tDINxAy8uJ
LAsd7fXZnTD5rp2lvmZyROFdas61KO35Q9uM6Q/0k+LnDnHE9YRad36uk7q/upmw/tBjWbpvCjep
/pHWuPx7/0furoPqDXCHIxWy3czojzeZEfD+BfrkfM6SCXRtoYm/gzE7ci/Zeyzo0YCyADCpehG3
S+5UEFNbj0epigMEarkfLm6/oPBvgn3A1euIVL03NQVtIdIFmQDk9Ha8oTJSnpKZpz1fUBOr3Oy7
rTTQ68H/L0kgjEJaaCr3RPLydiiObkKrkqm5bYYlAzZQ3XcktUf3lDbYifyHO0E9FT5yQNC7tulX
rQwGYWEQ+hlZ/IAIwfBQmal1wtgwOd/fHntrBgpO5V2gVsCb3k5sHL1E2BNV4lE18IWJh/Vc2dTR
SpFjrB2MxR/3B9xbNCqbVA2Aa5EwbO670W4H30oziXqZrT2KwkQQuhqTlUM6xAeP1N6zi/QcKgcU
DlRqcjs5knmvXmzGqkd7/JTn7qBFpIOjd7BeO+OojivUMSiM9KQ275Jn9ktVIlYbOZOVPDrl0p6L
uC1/3v9yu6OACQCGQ571otMKo6ccMR6mFln2fX0Z68R8FKk5Bdf/v3E2e50KDshEnsAIaNYcLv7c
AN1K0oP+3Uu7CBAAyKD92uM0dLf5hmMH6WhgBBs1ppUsT25Rz0ZYNwXX0tgW+Q99SOs/p6Xu5INV
FwbJiExg29ugSv7E18q0zvri9I+GLrQkKuk5y7BKC4/rzfSGP7rKMLRQt5L085BWhRnFTUVxoTMQ
NH03dnmlrsHFGsMxrqz1JOHR5pQZMvvR70klzl2dr1+6peiORKJ3Dpyi+6ESQ0JC1WxT4pncCeiY
jZWv8H1kA8p0+Wy59fhg11mFTP9yxG/a2zWEg+ybX3DybSchjys7aNCDiBDHzcpwmvQu9IamOUqP
dwJCSnMwawmlKYhtKw9m35bZ2Oh0e7oOIpoJ6p9oTY/qpjSua1eh4UdadLBVdy4TxaqgAU0Bkvxu
8wKsdBZXa+Bj6mh6PEzZnH/qGS+EH2C/PoSnHB6oxg+KCESht3eJLKiq4II9sF1zhwJYmX+36Asf
xDJ7q6VaAEqXU7H51O75LcJtNHM0NVHRtGt17QfI0ikLJ6rj0f0jvldoVGELrXul580jejuOEwy5
3Zv+gAJ1KvXI9WfxYSxwNT9VVer+T9tPcGHarhfT26mrhs+Yty9/Za6rGWfbyPE5uf979taR8I2y
Dm5H8BA2hwLEYpMBG+XKsahdrcIwH0DE/lsZwxE4em8k9OAAbyluBRy524m3kz7r8YpDuk9F7Odo
0O1CYjafwxij0YNge+9IqLUkh6A0Brv4dqx8FnnRW1ofGb3mGW9N4XmAGcdMq0820rb5pyDT/CJE
/G/+6/733LtkKKFyy9BR4bHYBKZLX3S9gcttlDg6ViPLUGC5gz/PeyMQ7glm+vIfFpCGKCRbj+Yo
dPnbqSaO5tuaNhJGFGYeap7mIa2Msn/jms3B3t2dGwGmIvBTjduKLhR4Xtv55AxRPdjDIzZO7il2
kvE6uo18dJQG8v1vubtjAPKiBAdygFbH7dQ6qsJEttwxdj/Gz0mtWVjoBMaTlRhHTY69qdFgVubo
FJGA09wONaJVNIwoB0Ah7p2rHJfslDReevH6ePimMf5B3PLrXG0QCjB6qRWokgERpfpBv103RH8T
KqewIEqaPKdylH4QDvP83MzVKsKp7Oev1Wov/2NpLQ8rjdvkk2vl1dFB2fvEv/+MzaGkPtfbgjp8
NPJZUMaHuIlesIMaSiL+w4vBdQfS5ZdswhYDkiTWiC0OHBoE2+QptSsDFGfWX9puts/3N87eXY4U
sDp/yvhr+9Ib+pShkUYGnCxafspNc3pD6VX/cX+UXzfWdg0xAaYqQkFFIaI2a+jbXT9rs4QFW3vu
OZuM5WKlfhuB+odq7PrTG8fK6jdJBT6vLmf70crFcIVo2pUh5a95uHS59OA0UHS5gv2uv1Sx4zwO
5M8H8fgv9PuL3+ooeXnUP9nom/faREWxQm5MQi3rhn9y4Y3Xfq0MnX7PYEOo7fFMLnOvH6+mmXdf
wOcHPxLbyi9482Z/po1llPhT+n0Tdc1UHazX3i6kiUk6abBcJJW3H7Jq0A0yqIEDTe289NROsf8A
ZtP5o4due3Cp7NQsGAAQEh0F5B+2cuo1Nc1exAsHz7NIkOdSnHO8Sk5rCjQHwaS/B/jZD82cHt2e
O5OE7gSsGIECiHEvTnxXrysBHAXdsRP1eWhnDrqTEdRFhjX7+cENszNPlKOhe3PD0LbdclFt9F6n
0YeLlMW+HboScfXKnrxwapvqLbBf85Lm+k9znvqD9GJ3nkrijTo8r/0Wq+P1NfzRAnoSZcoJpIlT
nlukLa/66B9JMOzdolThFYaa5AyBc/VbfrtFK5hLi2W0HPTKSh/aRZph5TUyDDKsjrXB905G3E8f
hcYVo00p1gPW8mpbJ0amhQnrF/E3EojtTR6DgEoGWl+Y0TXPqz+0b0w612ElD9t9+/MlZQOxoWwp
tj68np+1oPIpw46rob13KuF8ggPmPwUT7il60uXhui5eVCIlH3rW4p39LD56MnZiK6Kq//sNW8Sr
D4GDdAQ5+cbsux+zTlPaxXPkM3oH1dM0p8HHPivz1+cAxKY0pzk35DnbU9vHQaKVJfCRsR+nEMUN
8zkmbD0YZScKUNQGWlYUE5SHy+12Eoi0AiBmFANXhy8iyers1NqD926dFv0cJ1RqDm6jnZcK7q9q
q1LbUv3+2xF1Pe1l3Ot8TDtZ1rAMOr0OzSSw/7n/Vu0dyt/H2cQ3UAYTDJWpRdIBaS7TXMbntgF5
M5VTe6ACtjslE5QPZiYkh9uAtDDEKnRHch5QRYwyLBROcK6PKpB7uxD9VdRl2IqYjGwKTK6FemWT
sVTSJswXZqxiX3s+y6Vro4S79qFc3CMy1u5XRMlHaZzxz22bx3dr1Drlr4puXT3pC4LWg4MVGSYK
ycH1vbsVVeEA3DPildv82liBTQwDfSu3Rgu9wk3ZCFef+w3CXRGJqu8//4cdoiSKLPgoAP43O3Hy
0ZEWMzGT1VolyrKjfcrKefhkYZ/5+F+GIj4jYQGCvKVkGcvqa4vqyRk99nfJstRR62f+2autI+L2
3ophYIXSOv+lVK1eyd8eCLtDSd7Q1GXV1u032a7iDyw9nDdTZcRf7s9qb9+rSF5xxBEo2T645PGD
JyfVTtIz/wsU6uKbhnbBwb7YnRBlMLJaxOHI228nNOgaVJOBF48qnnbB3aMNp7xrHqZKjw/upr0t
CLsEFDNaD+g3bnaEwKVkNnwe8qaQ4oLWuvZQdFn+ZbVkd0GmKz64OPaONDABJqU0bPiMt1ProKIL
3ApIEOy5jRqpB+8TMc+hT9XjnCZWglfvGv91f9X2vifrRTUUFBIRyyYudjOtaWY8UiJR5v4XaP4T
BuGyeY4nFNXvD7UXkf021DYrIXfO27yh1KL7STlf0iTV3hW1pzWhOyXByRuc8u3sVcAjue6C6P7g
e4vJu4mUKbEDJfPNvlmbLLUbDZy28g56S7b5vnA6PdLNZX2bmsmRD/veYQDUBctAVXrAt9+upYlb
IqqwE7BwW4csZDvzRev118s6YbJGeqe4ZdyU2/BviEdC90kbIikS49HwG0xt8kNZp719yX5U0nSU
IYCS3c4lidFwwvuLfbnKBYzOspyzgpLx0DnmxcotXD0SpKnvr9fuBwS4RqcE2BOg2dtBc7M0M9FT
JgS6l1+bARsKKCFHzbW9UbiC2faUJEF9bHZFjACI5aYFjY25bIAR4C+zDHF5vj+XvTNGuIpmCehz
UmW1N3+7hOcVDq4zsvEzNDq/p1k1h5B6FhF6uftfAipFU4MpystivADGIr5fSJeChtf4ziVz6hJm
jX/E+to7TcSi3IwWNGYCkNsZKVf3LJE6BCFtGFBat1Ug4JTXpszLR8+rxcHp3asaEwWAmFFgBcbc
vGO083SAFzAosU0Go5muwbXQUveNra3JeYqB8Vtr41zaNdPCIXcr3Ors+Lqay5GX/N7M6TQrew8k
4mgh3c58mMbJLLxpimgryb8tu8hOJVAX3M+woTBEZv98/d5Bz0w5ieBwDB/gdrzZw2JDDoxXmUP9
4NlJfXbtpvs+Wst0gKneOwx0RhV0AgWFly7qabz4wQSvLZm74CKCPv86YaJ6ff2EEKEiykI4kEBy
MyGjKBLLmKFCNbGphZWRiWjRfKJXLfgPXDaoOXDZ2DlK/GRzh9TdlIC8Q98rc4c4zJy4DlsjHr8U
y7QcdE927khaCPTNge0g47ktuPd5T3ksUFJiieNerKyvwqVopgsqaR10Bs8/0ZY9kinceVCVtSfp
E6r9ypbgdm+MsUwL3xgmxBe07A8z862Huhvlyeq7/N/F6laYounHIJbWwU7ZudBo64E0pLtN6r/t
pDfAH+jmwQ8ctdS80Ln/ux8750HPxEF08mJLUixS5EfF1rEVVe92hu6IaXqaJhTdkqI/LT1AgZqm
66f7W/LFmVaj8LqxcECTaAbdjpLkbUX1vmCUUU5PLsiadxVWIReCw0/JqL1a41wNhyADHHT2C+nb
7XCisKZubKiv1YnvXzVddpE22hnmrIb12sNG45DQABEqLhDehG0YstDBjOuhidpglk92UK5Rv2Tl
M2pbR4G5+qtuCqwMRexPoxJhXuUlczsrfRClV4qmBeYwKS+Jxgm9zs0vS6UFDzEI3xD1lvaxofgd
TsH8ai0/NTw5ISKokMkoMN4OXyLvVac94J8SwaMzlbL2U1MqbimhWNRVLY2vbjkKUl6cAzUozVKF
3+cp2M650TtsxUrRRsrv6NTDSL/UGt6eVhqLy/09ujsUOTeANgrhbJ/b+bkrT27vWE3krd567TOT
u8UlWG86bzl4bF/cZcyK4AGtSUrlypTndijlX+UC7mgiPRCqZW/F/U8zqeQcisbWPtbW4HyElpF8
vT/DnbMO6EjhBVQWCTL2dtiWn9JNwmii2aiRK1hGogtRD//hO6ppkezwfAOXvh1lwpqX1Jd9Uo1D
dbUczYz81DfCYRLB+T9MSGEEuMIokW5NbcXiaYEdMyFT95pPVskhpZrmIjd0f5y9rUG9CQwnjx26
6dspDZS6k8JuEPhKy7PfZv/OMgCYMgZHfaW9kRQ5D9E+JkQt//bjoTMcaJRJ6sg1Vv/BB7QStlmg
vxkzp3ntE8MmpH/FGoF7UKDR26EEm0SbPCojTpNOWDlP+tVfZ97S3i4e73+/neufhgiEdzYFHJkt
05ItkI6ImFeRqF3Zhv1S6NlbkxjvMaeFmZ4az29+vn5ImgMgvpQE8Iv+PAZxVsoE8UDtp/QMfdQO
s35eQwPv7Gvl+0dN8r0j/ft4m0hhLmIWc8Qe1JGGfaqbQTtls7k8+jK20GtIkmvT5kdKR2qJti8C
pQw2v8GL98KmpOK5dnq9rSJTq6ozNXH9VFBRee6KtUPo1GzeCBQpTtbsmgcn7+V04ZEq+xDSR1jw
3ma6Xup0btNxg1VIjT0WYrWiaYDzMYpi+KznU/vomRyV+2v68nAo8iolBlJkeHRb8bvABLjSjgg0
8E+LPkSlPc3kEaGJQsSrLzF2K/+hnIHIEsPdHg5ZE5mxl2m0FrPzrR/nJZyduPxcdl5zcDh+idzf
riJCoHBL6NsBsoCKfDtW5riFtjIzEJnrkGI10ftZWGl1/rOYqxpGIEbBp7YvxXCSs9G/BW7OY5tD
PTN5q0T6041zRBV8G2jswcX38sUgqSYs5KKA+uJvD2471m2Z2y6fQbOyzxnFuZOO1crX++v68nqg
0wQ2AmFrSgRoSt1+APwihyLxCWwy3YQtnmpOSPc4+CLz5oc5Df5B+3BvUgxInk6lANi02ma/FQvW
xe3slgpn5LuDfemggLfv8SZ3j7QN96alCLRwPRExeVHdpL5drWycFvJxi/DYkBR5CM5UhFXQi3e9
1I4q+i/1DWHxkMSj0Q02iK272bXIOumU3Ni1fpaIx1nM9Tu7XuoHl+11XmxHy0NzNrW3sEfsL94S
wyJETKt/G8tA/szdoI/iPKi/Z5XvPveD8J+HPnP/tcva+dq0iY2bbiY+FY2R0r5qD8E4L28zfj0G
uqo4i8zDlgHixaTMlp128HCHygu1INc/tqtZPFmYb74LvEF/UzmL9WMxtOAgudxbKoALCp1G8IfM
6+2WWNDfmv3RIrQe7H/lLIJ3wdpW59S3v3Xgf4+qinvDATmCfkvHUQGYb4ezqjSI9S7towWnor8r
zZkfJC4YaEFYfihL+6i4s3Nx/hI187g1CWK2Jf20cu1qGLUOoQ5zfJcMnRFSPbUfG386Eh3eeRgY
SmV5ZADkXpvDpdvJoOeY5US9043rxW9lc650coQnATj8qbB6P+pFmh5U9nf2DvAaqpjcotQ0t10Y
Y6LiQLe2j7JCxF97G6beFaJePz871uI31E/7/GfaZcPVaEAIXu5fYGq9Njc4ESY1YtUA4l3YFDmr
Pi78vja7SJ+k/JFJGzF1v5zfdMaUoLgmrW9oElR4RJhT+mmp8qPx92YPbwFoHmVWemtqv/12owX9
GkO87vuoE0v+o8FvI/SSNHlsPU2c/DRbvyyNnB6a2jvqOOzsLOW6TjrKp+dl3qQUEAgdY5hlHzW+
5kWtO4kPpi6SZyALxcf7H3l3KKoxNLFVhXIL4RlgRtM3qZGAqXAwLldhhxL43qlMwXjfH2rnfFLr
UXozviqJblujtTTg6KO+EUkdO5rrqnXTwIvsAPE0hqU892ZylOjeHxIA1e0S+pmFGxMSnzgne3RH
XT9OyQYdVzulq7a8GXtnfi1PF6W8/zdJ0Ai3I7aeu2SaFneA1dc1Em5HV2hY1jdObh1dCruTU2eT
ru8v5avboSatN9LYzhFqzUfrexrI4s06NhrW1EsKQqoI3A/3F3DvQGAsQjGbJJSbaDO3JnEbfU0R
MU1MmYZxXdWPwZj+k5pp9wEK9PLk9U7wDhWEI3bPTmxBqQIkqfLnoDu1iYvROOh7K+26KJa5C6Ww
7E6Ia70+S4SVRgVGoYFUK31zyS5tKS2XNDsSevNnXRXrW8swYuiay3C+/yF3Dh3ufbRKqXAhz7Et
gPZ9U69iJI1yYxwm0eZro2nCKwLZ2yPUz84lSvTDtOjlQUne9uztxTB7UJVl1FmW7E+zkbXPnYT+
hzCQ1j/5KGl9S8apeqrsKn+TSQB29+f6EvukWlSMT4GLjJjDf7tNV98bvUphE/jLZyx9p7/HkSpe
q9X2tbMo1BiJ658F8U9YDW5wJVo/MjLcOSnQKUlZCUL4DS9kxTJ9mYcU63a7nIqLm9nT+6kNgCfP
57QMiof7M97Zrb+qlpDNOSpgI28njBx6P8c5E0a8Inkuajf5Oso+PRhl5zAyyq+ik+6QaG/eiEIa
iUfIwZywEP456rkbBlbZvg28pnnOMT74RMzSEPWtR/fO3pYipINvzmWA9NU2rJv9JZk6nSKAMJyH
pGv8qMpoJYk0mx76tNfoqRlmNK9WffH8ufh2//PuLSZUY5pZqp9GAfP285pZXsSNTU0gM6yVK8f7
0RJWXFCy/VfXEvMgV9s7qrR7uO8AKxLGbhYTJI+dVCmXwsq2mcO6r/ons8rTdytV/4Oj8nJJ6boz
Ch0Xk7hrS46t/aDLxhY5tmCKl4+J68SnEiuNENSec0W6vYlEGsOAivkh97+p8XKaKqMirbcRCwJ3
ulnTNha9TETTR54jMPrLEyc9m1LruGjxAS9CfTHtB2+dnLOnjX571r0lv/ZjFeeXvE7sUB/aLgs1
t7RQCNTg/Iz2NPx58CPVt74NCMH9UqDACJ2KIeHR7cr7rsjqdEJItJvF8myu6iWSeR3KYa4QwPKH
N6v7iZZ+FAh7SkJ9dp2H1OpeDWEjwQDHg8SR4qDTCrn9GUhLuI0QEvmr2nIfB238KXqsvJbRLi4G
MqjnLF6PaqUvNz1UbcUWUfpUEHHUn/8Wi4rVrFMR97CccKTJzto6j0ZYoKOpX0GvowgZDN2SXe9/
8JebgtjXpk0HrIeu2TZ/A1TmWYUk1ZY4kJxoPorTPLrx+z4rnIPqwS/Ewu3aeiSnNtclDzCdkM3a
yoUjEZRIUcXaYONk1MblGvaxFZih0STT05CiSn7FH7KtQ2sCC3MaK3f+a+200ToHVoa4i746/ltf
dl150jw5/pzMDmcKzV/8b6jhNssF82ExhH2l9+/rscDT7/7nerlGrI3DB0NIQnU2N1EKyN46LjI2
pcwK/WRPrncCFaX9K+qkgC45ll/uj7ezPGQnhBAUuai7bLMznJP56728i7zMFi56mE3wcUXy8Evn
THy2g8FeXk6A1sgF6eFw8fIvtzuwybPMWToPl/NCr9u3uWnFzs8pn/CvR0Kj9N+BenGmUMOPd4i0
QsN50illFl88+ubZpZiUUPXSFc13k/5hH9a1ayahr9fJW1GmVMjlmMSUS7T1nSXLEfuFoAm+tg0s
7pA6GiYM8eR7H7K1Sr6scm3MUPcQoL/EmZO892Jfvpl8TRdRXRMPhW2R0EbOCwu5RBCEfX0GZeTg
XhyD7TtNmnQc3Mux/XsYYX4tp7mZlvSyJlWG3SMEWvFU5oW0wrxGvPwUFLMOJww9uOAZfxeRYZad
ZuNl0FpfPo9EeMmPDrwnzgXmIEy0BwO0by2hxx+sOTeaB1TK8MSojKLzKIq5/h9rgwjSq/MrQBCU
WkBbU62i/3C7QgBMzcR0qVsLLw1CgS/7yRlFiXxyEJyLJfHOB1uCv+/2yMJAQkn4FyBCURZux8Mw
xTV64N0AhovkR2+3zXlAeOlDNaEsf3+ol0eL3JQcFR0lEgAy4tuh8AEQLSTPNjKntrzGvpE8ewt+
nOSOyzO0k6ME/FeP63ZuNPLYVVx86qXZ1nasYbHAPoHgXWIHN9PF7NbvZiZTec35P7ypLCv+q0eJ
V0REsLH4UCy1XZ5qCjPryXPjIP5a+/P0lac6rcOc7m/8bHed8XfdtF0b8ri03+VgZx/SuaaOkqRi
9d8h+Uyi345ieiy1DPk4si1zPnW52+rhYKZBgqpd4Hzzekv8cPDZ/tIaXRWHjls6zbkUxSzCVWbO
ty4pZX0CFNP8T2VN5Wc9q7SfwwhCDk2Jyf+WUH8swy4V/SOd22KN0kp2H0Wm6f+ANUfGuwnibA29
pSJgV6vx3ZS2/Ibwm/tU9Ln5zzJiWRK59pr+RXzXNWdjxuMlbAqse9+viV/SHcla72MyFv03LIpW
6uha3Jenpoda/lzmhv91hWAn3lV9ojthyT5tPq8ymZIPXmzZAwIHfbYWkSn0yvkQl+iInwLCLg4e
egFPhR/M36whcYaTZrXjD60r0x5mVpcul5ojgAYn8kHoMmBVmUcSMFlJVSPOPxa5sp22jVi+m9Bp
0kNZoV4XGiM10ktNbeKL1DLS1wrfkOHkxvaShRLaz/Mqg3r6IOdVOwtBF+xgf2+vciWcTiRLl5yz
C0ljs78njhloYEBfs9s1T8YQFG9ghmTeqVv4g4PB1D3w+95Wg3k8tQQvUF+ARt4epmGAL7FIx8AA
VS9OcyG9ix/LI5DPC+ib6mwo3z5eJlXAc6zbYWi/2y1sPv1kZFWinStfzM9UmuKzI7h3w84M5s+x
cOSzO7Y94rmFb09h4etadjIqoz1CtuLtqka8nThhG04pfE2lEb7FZqIgaKbz4uE/URHWffFkoY3g
xZygQ6fcTZ3vk8Dj1u5tRQU0WmQUxORU6wNKKhkSp1U7D0AJTA2/92bomm8z1u8WeKkpAUQhqimJ
zKDLvbBvZJc9xNg2UNlqBt08ASgZ4o+Nk+XWue7NMgnjOY2Nc166uG70EC7ORhLLD93YC/7XRaKu
nKDoQ3/ya3EBqLiOJ+wklyqUzuj9O+lpW10Da0yLc6YFxkduCq86F8McvO/Mfv6jjMX/UnYeS3Yi
3RZ+IiLwZgrHlfeqkiaEpJISD5lAkvD09zs9uX9XK7qix22oA2n2XnsZf0tlmQflUfZiegvKYbiP
Z5l8177FFi/ykZe+iHA0WRH2/nc5aEidpRzn27xBUZ+K0XPmZ6Xr7Tl3B+tr3YvwNsJUzEaVpsSS
OYHAtFS2Q31tJQk2dHXTkQ/uS7e/qorC6GvfnuO3Xkl/JZFGtRdjsY0iq7dC2gdbxeYrg7/pYlWm
ghBS587z7MdTkFpzj9VjLfo7hkh9tTNiIx5OxnGdp/Mc914m3Ki6QQrO6mKYtj4jho8uiQ6gvMNf
mhlK2+dznBKaRKLDhKBlPtJa4cBZN+t2JZq2gzJOIEoW4bnzjf3AX+hCBric7TkQ6GlbYoeGxuqX
gxT+ijAtNtVTiD7G2ek6kPRkBbGNqYpUPexy3Rb3oqNqeZxjqb4VlY0btCCR8IUJXxenJneXrx1W
kxZ0SNO92/a4hace6+Itq602fjOlUBYVzyjqDPpD8AZYuz7pZopvi5gc2Gy1puTnxh//ZNRAgAMe
HOHXqXeqNrMtP3mxzZYX+zEs8mG3dpsTQRvKXWx6S28gz2AR+ZStUS7uZqcr3MxMqIhSkotFBSfH
M2XahmsyfunbeHzXVmOvexjxwy38MoYOXukE1+0m3XqXzLL1UiUR/0JMtGxrl4x9dVCthV+UwgvC
OzBbjN67qVl/0cRH/K+lO3vTRRMHiLO3xpl/01R0al/EZnsJUK2sL5EniDAljN0as7JTi3W9rCqQ
WVTEVbXTZRQ+4N9SPs2oIYOroObtpfTPZ9mcGktsSLuwbI/sI/GoPB2TJ9apbaq4Eyd9jTdzm1wG
wu+XTJcmNPuz1q5Il6lqun0nQ/7yolu1d9GNpnsjDnc0qYwi61hUEwkC+NQUP0rT5bf9EsuG6KPB
fgugtUZp63niYV5IW0bs4Po7NgRtobUE471vBY2bhcXq/dKqiabUn1HqpAa3llu3iBVLtNbNk0CK
7B4xmmquap3HwXXk5BAjxeoP9gVJGX6QVVVdBlUquqhzs4CI2WsvkYQvWcZlv5q6euzyM7xm6s08
5ySo5ZB6RTikbV4vOksMvCvjuYOkDnF8AnJ6NGW3IQ2ROOW6HO5Q5Yffh26JVDptxLlk57QqdcDL
Ztapp1hUl37l1ffC8gVluTcP0etYC/fYLiVNVCBaLyvKUMx3c+425YNLwK/Mxkr1Dda0jHBTWiMn
3lmTNo+R56p4hwNNPGHpOpiniMFDl01ekUPKEXHTpyGh5jp1TFU2B0t1BYKmOC+2q9FfVHPZbn71
08ppWy+aSvTrnsCfwj7IGP/SDCJzlOxyXtmWxsYI0qJWa3kk//Ss3PXL+hZvcpgkLp428hLJaTiU
xyof+iLtxZa0N1qE4jeTiijaQ+RfvYPlzxgLRM1qfzcLU90UR5Ml2Cmn9t7puKmF+rXyjtsM7Jid
jQzvcSRp80wO+QQnJ1oiKN5u1YA0+sFkX1pWnwi24uYtWbUh07lxWXYD/zROHofCje505PjfRJks
5WkbhiW8Rw48NwfZJ0V76BppP6x1sK1n78ruLloKvgnpQAUxKWWzsazdZrio3KD9bp/tZTISSucH
X7dxcSTNtjOXqzbdnFp963zZWjVxNLumuNRYfAbMK9z+DczO15hLdcuXesXcPF22aJoIgSMoelEe
26VHgyIPrV/HD1o5xLcYZ4qCHUTiLd43M8SctCkDw8PHLv6tzBwouAey+8K2tHVK7ovVXCxubv+s
/E0Ol9vcOg+kanjzvhr78LLGYW84Dk0zxrykXj3mYUj1aCs33B4WVYkrixKVyiLns4gRL+2LSAzN
s1Va9siFOLbfS6N7Nx3kYP9AX1u6aZ6v043KWea7xeDvdYmp1djD/PeD8hAUSXIKjd4QLJFWq9Kx
sQnLKZZJJ9kA8Wc3d+hHdvDilH+VFGrCUr4ajIThJeszPJas36Q+88ETZ5pe4QdMd03hrNyVSuHv
WM+5PVz2zsCNSdJY+ZUq0yd43kn6Pos0ZOXLpdRFmfnkgQ9UB451SZkaIKNi1W/NkQi+vkawW84+
/oBrj8N8UA0+EdCT90UpyVlYbnP5Dm9XuKkl/UZcyLlc3bT3dNPd53JED9hv2pU3VYy9yctG6V1e
90xUipTpypYQfNlVZ/JL4dzVm9Mmaei1+bxf2dY6E9ppPDqDKUbH22yrSkO9MvyZF7ffQ0XbRtCO
cVxPuV+txa6J+vaL3VRVntayH+5Gq46+z37Lv1aFIsAPyKj1bqhQR2RCcFIdhjKpkhQeQfVaWtXw
wETZn/a6diJzwE91cYmsqacq43LKMb2PBsQifbi4VUYrrg7NIFZACOEWdqpjw+pQY7DcDI7cNCwe
4yzXjmPoFM/yEz8LBpk/EtoNbO6IIX+0LGfuMgGj5rsRVeLttLRzfOAHm8+02krdOrK3o+NSqlJd
DgHiideyLKnkomoOXsfKtqaMbMvoLd5AP3Zu0OAdFblzjk9b2YgbvN7zOAVEnpeboPDnKN34v0IR
7MEvksm1mtT0rgfwIUrLX3dzHy9cK4Nd0byT3sk9qvjlmWhdcxfNa0XsV26H9zRW8cXozouVdTzt
nfRSge2xwKFj9BqvOfiVy06UJRHQx1rMbnmwQc6TNB9U/hMKAWJfSji7eIrqYfT2Q+gNr5UTNW1a
+dq5TkK98Vlax/tSADBgb2bV1glLIiveza72vSNnubyOziYJqVwd+xeAQUA+pZkpBZY430nTUDbZ
Xl7kJxMvpZ1VMihUNgRLUO3wrnDeUShY568hHJau49W7Ovfi+YCnS/fo9YEgQ3R11yH1klJuqYti
/RuKWO6NevRhRzsN6QfcEl1fZL2o4uXK44CqrmJdmZ69PMI1wUIvutxamNjpukiVH9iSSmZtOG03
fje6+S6eRbOmJSQ57tXIVwAbEMyWrNHzUBxnZMozOgzJrLwaA3KExRzrU+laTnRw+s59DTpg4COG
P2wCaWz7gfaorPeR08XJdVGTyZjaebPcNF5Q1xeNw2WVDl6J+2zO1OTJHpUz7Yt5s7+TuabsQy5c
pY5Vs8jXyDaMkughxH2w0EhlssAILg2SZSBYdVwZGUw2QUsi7OJLKmsPMTpQaXsEuLLCnWRiamPW
7rF3u4L75sC8xirS8GzWRsAPmdk0c31ItqJ0x9Sn5wCtIg9BUeQhQsmI1hif8yTg/YxYDL2NAocf
Fmexxpk9FzEFZRd8q0d3kllDShCHEcuaqxz45FoZiXfaaI+QtFyGVRYoRSTXtHan8aYzTa1T2UYb
HL1wbIYsVqzbLNyawDv4AgQhzYMExjjfHuEWTxY6HZZh/jFWZdhx9LTJlyqcY4cKUvl5mZKbE1bH
PFwg/DHZGWLKMPI40xpa8wuFs0+h5oc6TuUivJ9Dh39Y6pIfNR5iSw7Vc9yZhIkGjmhRGgTaaBR8
A9B+m0TNfo68etz3cAuDFCL6MGQtMh6OsyQhfkRtVjsem7L0LzfPVPwM/KacYxvUrZ95fUVs0eZ1
9ZahTDRO5nWzvg+2YsFlDr7FLylE2NARlNG16iXJKW4XdxFXIJZU9znH+Nc5mLhBKtblltZbuF1z
MlBWe72iNCHh1/3V1UX+oNpOvo1ba7XXXq1XC3e5wOyXwsO65qxYybMqieoXW6+rzHS+uCFTpTi5
qsQaPPBFHC9TtAEHNBdutC87bb6IaoXnUsNYczJf516VmUBEVy6GKyGbyx5ugmXlcldl3JVo2ZiM
7vIl9BuKrcHaVcqa1ywZVfg7DLYguQqGqfhSEDzC15+1eZtnplO7erLUe+8nwFqO9qMLp/e1m8Wj
590bz1k7ED/ZXJvaHiFz1sXw7PeCMlOLis+8TIQnZaEkgz5VnttOWWeG/MqVGNFlCwJTb1eaom0y
LWTxpPERlvBdFZSXMinn4moo5iUntyZc+hRcc3pSvQm2vR4Lv7/EWz74VUSlX+/KaaAdD51FRKcV
IVi/G8twWlJVJ9bL1rmqzwIAw/7otsN8CN25jdOgC5HR8m+AirU2ncCo235Ot0ibim2XDOWO5en/
4OrLvxdWhXmUMsNMfDjneUvYez69B3Ka3Zuo3Zpx7yVT+MswJSE5dBsaOmkK03Ssq7LaLUkF4laT
DDRwbbf8K5tHLNm7Y23uz1kKlrFdVWdjAjQAIxOScv215mVxKaopHLAnwQYm02Bir8ryoVeSBt+y
0ezO4mAcZ/8Fk8j4d+SsAbkWzhQXu0qbMbpeWn966Oaw+IpZW9jsSm2PdQpwO26XG1l7v8gCmC5i
Kq6E5FG7+enYtb1w/5ZgCrOK5yd3WEpxmmzEdqc49xY2oG263+3iLtW+pjCrAUI77810jf4+R1Vv
ZUSc2AMgTJsAwjSLMqez1m1Ig2HzZRpoX8tsjufowVIBUxIco32IsDlmdtzceX/dUFdxuPTKPaJi
IY21k8KLUjyIyt8NkQJFikoAX+4O9vn7RLDRj7kai5o2qu6aHaSpuaadqbiLWP7kz5nl3PEUptBy
R1XWVOCKs7xdotznaxCEByYUaZdxAq98OdhSB2/2oBkShEmlp9Qr+6hPK86Zbq+MHfyWYUg/ocvz
yBPPBfruqoTWzPri7267cfmC8ESUmaCAerLMYE0UBsY6SQY0cYrmTXE565npbI1pRerlC5m2IyX+
F9lKj+h2o+d3qxPytpGl+NnWff5q1rL8NlMtg1XjAv0iHeyas7wT28tKhjm/z7dQsjZ+vKYeviEi
cxu4gRG9WZk6pXBv1EqPg9gU2eZ+NY44ajKXH9XaT49rXAK3jMNY1TTTkmtRAUDPO6vghshw9h6e
44iI1dQXvXngvAZDqIy1fB8sv/8th6UfkCuVkcr05tddumHd94Chl/eUz3l9QTcw/w62yXss2EG/
zNBD3GuATnpafhvoNim8EHmQtMMlzfHQjVObHpRce3+NXySdoU4L4IbvjjP2xQ5WS1Tt5RBSfuN3
PDJZCTZ1D46zNtTWU6UzhjKdeghoQctLL9nQBlRu631VRdjdz66rvyf1UOtruTbxwmhyiYLUlqEY
rktVxN2e9hs/bJMs/a4cZdJf1IwO3kug/quELMjuElPJ6AGvsrPBHGPHIcP6Kx731C/t7WYG/ZDX
uvqByny5wvsuLzJ/KryXcqqTNe26DgB5ZpR7E41bL0hvCrEOhsBVj+k4d8Fr25o55wQNOXKWNdR3
a9KA/ju+1akTR/FwmPy2sNLQzTnMDfcZIzK7t+ys5cx+2ByubZTNE9gkzLgATyfb6QFKK9E9OqGa
10vQDf9po1pm6qdpnPfGIVkpFUDwG4hjYy50C2aaNaU9snyUBYzftkTgpZVaOycrYitp9uvkmTZT
c4PvmQvJ7q5RHo5fIknq+NZnhPi7IRH3pZc0vOzFcyVdrHV8IfJ2qSjZbLk8sBsAh4jLmW9HUXUK
L+pwabMmwSc3q2vlvQR+z/RiIiviPH+xOudaFt50WQBk5OmikOseVyU2uc/LLmpoqR3D0HPZhp/L
asoXSLm93OHHJ6pdXgQkCYxq9ikMmKP/zpfFXK9Sb+9NzZl6Y/fOwg5F+z0dKYX1ZbD17nhaZWOd
wtUWM4OhcM4P7ZIk3XGkfvmeGEMv6w2bexhyT7a71pfVAzmy1p0fDf7TyCy1TGcZRg8oltuvslys
ct/VUTCko+XyvzQrueRZGOiO1nDxc6AAs3J1KPrGIPM4yOtdMeVnrvE4nVMlu3X6RlFbvRZzzMUY
5dYg2P8xcyyov/MJbGSb0bh6bJC6rui2otUesGG0OwwyakmhkATlz9zTwZhOGoIWvmJGNExk3LFN
0az3JoVK775QnoSPfmOiMZub2FyKfnCSdIgC66LR6+RfLaFcLvTczuWpWd3ipd0Akq4LfB7lQWDR
W1Lra1oU3xuCrxuNS7EPALq5HioAq9MUxXmSrYz+X7ADCqoD6rM+2M3NKosDQ1zxAGOqIVfFAZwa
eic5wp2fvwbSRDfKWDVDttq1LyD3Vz0TJsVGqNukvnaYZ02pq+vy3nId7nY167Had1OXfxfw/4ZU
asXBSJIzmrC42fw2tSmnnvJVO5SRTVdP+1Dn4+vWdHBg1cCpkWK5qF4QLlo/KxbAzwlmQ5Exs8jf
/Nqt7saJCiLbFukxH8fU5ThvCoyvKIdu3utQjKQe6ra5bLrZEgfHHq3LmIMv3OOQ4ne7UUd5d6rH
ZmuzkPCENh3KkItnHAPn2venOdrjTkDtRReMhNmNyuKQKFf0WaGkc7EB1DNf6OV8rJiMBelcGErX
sNVLDMgupw78LPS5qDltqTYE7L6E42dlWJxUN5HqE8qjYHPfWzgZP3of49esdhqHmmDC0SIRJYf2
jHN8xvhtjNKkz9Xd0m6ls2NntBEuHitRf34yr/4xdBpb0EQU2+vkBYud1WvYe7vJAvOhmnDmKot6
47/2DZzuq4L4JTdVEE1uVmtNnEwmrXOnt3ObyeETFFdwTfvnnGiQM6nEdR4DCukxZaTGWLdt6kt9
LnoyTMesp0hiJIJRVuXeNXQ73UPuttt7C+khvuj9bn6Jy1LchzI+lGKwx5OxnEKBtisXXMBfax+6
QZLcTMm6vDGyiIcTGqn2ioZIvluN4GRQxuW/qFvLvd+WbUyoLfUEV5R24G7gKiKpKt7AbnOKCECd
yG9oOWuv2J8bbr0TQx3vOFhFAnizzPLUQ/YCPRoazC9WMuGba9V4BYelv1S3q5+br5Jr+9Hj45Rw
uSb3dx8XVL1nt7zryUt6c+Q39nd+VQ2UsZXJQco9/pldEp6VYkUM/WtrkoZ2NGKZp0Rd+OhiWw0n
kA/74C052D7QfvAtNBEVhKvy8ifcCOyeJpw/qzTCoiO5YcAL6Bd3PgAV+TaBvVtZoQHHd2MhaIJn
ou6KTrR22od4hpH8Hk5i33dyevYTMsOuZgYb435tkM/RDoeoc4dwG0gMIRn7O2ySejisFj323l4q
LhtXFWI7JoDuL8ijvTNsHNC5rJqR02kFtZrTaazRkhXKEXCMRNT6aV3FMRiQxd3B9RCKbu9vHaaC
FH1Ocyi3Girk3o7nxJapJ5c1OGhvaq3bFuyZYNuhbqbh11AoVdwaES9kF4xlTcFDjqW3coqWbu3u
m8ZYEFC0gNKpbueS8fSahaMn5xc5S7kdKWAGYaVV7sFtSgzkTYzp3MJ6cifjx7jRuzUUqVS0Iefg
PpJOVz16IpQ6T23sRRssRFfpPfuE73a3srOMDRDDpeOfRjtEVkWspkuV3dmW9WoX7dJeVGaR0fm/
a8v+qsCvYn4KHb1RalnxFve/CBh1KW0Y+/GMaUhQMqRzbwULbf622M4pMLW73EgfEJ2JwaC73xhZ
663PGCfTiB3UEIr8d55sEfnRfjU2V2NHPO5rTfLK9B473J23dtznYWYwnjdfGLco+7nVIbVQlidh
63ztrSGww0PTMCM85Y7WDJVHb4u3d8v0Z0IP5VzxvYM6Wx95jGKaKM5x3CtXIuEEb55v2WxuJxIu
eFmNpTAG+bHyR6yeeggKIDBMVHB5qHk7iCfGOQpOOthm66kN3J5KY16GgGFJrtUKxXmyJVsqgHcR
/wilF0Y/5jCuo+lYMicVReqbsBpGEKjSb9+GmFvmPaF1zfcmNl55Zcqyme6CVWKOnaF7w/K7iEwe
XRmFZONYelq31zYdun+MSdhY9g3Q+fYQDvz9fWrHjAqw8CfB712UwjTPYWFb5lu+Gq4NZiVrclKs
b35a6NTJEVh81hfOpLkyC9tllAK8tqjL1ZoxdQ7HqNansV3IEpm6ply4KuexuoUQVchDv0Rzf6k2
e6v2Omi9+hvOHrmkzx1jtQf19O2TgmqypVW3bs7Os9Y2YpYB2JKtgd/FbzU75hFPwMpcj2tAN7PZ
3K/7yUzYIuD3vH6dhSl+KbM56iLkEKh3xq/zr5ZQvZ0KSy8vuGwK92DspH4s+9abU9TzDSFLXH/+
Hhezuv8mxjqP6LW8xJzEwL+UcW+s+YVgu7zPgayCnQ3XeT1CzHReECCBMQVg9kk6J+BwKaIa655J
qmh2dVxt31YZ9Y/ooZ3nNRZ2RMM0lvtRFmXHEIEaMS0kctuUEUpx09F738e4d0Bk9sc2SPMwL75N
oxidTAdq0mk7DOtb627rQiGrbXvnzK78uWJK/rbMtbm0KPYbaDF9eDGPGN7TpIV7y2NfEHJZX3hV
JeEMTNs1YyDd7Huh/aue3bOkmzszvhnWnIBev1zq6yYiJHOhbaCN9IahTXXhDmQEMBhnMg8I9KPd
HPM89EMEfBo1utvJBnr7biuY/D5WnIjPtqVGMGk8TAmHCKJiZa7hQUJonBDSR8HbfS5lAGm67rV6
g3cUP+Z169QH0eVR9NiT/P0qCbSEsOOb4D3pdb0CxgTjusvXoO2yYDH1XonEnL0d6ginZkzDmmwx
pOBej5OzYNfRyPZC20txWiAz9zcBUqaSljrg+k5UB5aBnRzzGswmwX4W1y6uEa0HTTbMeSXAnkfy
e7n4OwafMo/8VAaR+iYFd9PerC18jorWndu4Tki+nbd8PQFrCX83xmNbXMGmslqSDcu22Zf5Nr9s
0ATGPW3k+qMNneInRvZxnC5FYK5ajJ/0YZWy/KamBbpyXBTV/TT4JaNLN+7hLa7bxJRlctUV/RLt
Kzb8yc1Z3iAypw2LKYPpwxyG4SrT3kl3JB8MLbmrKYGjI5eVbnwrlfk2PRUFnXFKFhfm+RGVjtr5
ZjX3U+XpgVdiAjstOIG2VKio4cRzEghXQo8c50mCtfrRAdJ8ZbAP80HXmFJnLEuA62orhythKLH2
GumO5nA7hxIGWym/1tLzn+3E5E3Ksc+6ccd1cq+tQakytZkEvQkxhg093gilux9VFR84jOLiQJhq
cZjtwZqziOGVc2icZHwIRrGduX+Be9MLFd5jrYPNa9tziKfWVsfrvijX9b6EmvvklVK2VyoJ+2Kf
+7oSmYR0MO3zIBcxsx6KjEOsmIqfIQRgfR3MYgDLdAJ5cNy2ag/z4CfgPzSAgLCT0dm8OvO3jrvX
zxoHH5xXJBbdtpM23DdwtyISe7tISlzSI2+8YpKy9m9OtcXlfvOt+HvUj7GXSdkZvWdz455QtV1L
vrsZE/9C2v10ow0pVxlOSKDscdt2l25vAWEXDp3cgQLB/SIDrX5xhjLcqkv7DBaBbNu0n8aJM1UR
Bv1SVWo7VVApGjBYi9Es9KD6RRUqeHYMxsRXDvfdw9Y6IfXAv5M0/8Ergy2OrVKM65FNTffR9Khr
pnWmqAKHHSp1aE0RXOjq06d8lMJi8ovdEQ7gONMleB59YMLTpMiw3bo4GwYw6Kjh6we9A/ephtNh
Vk9kJW7kn/y0f/Dzzg/9iw6KIhNE8fzP/4d+PwuHmyjHltonZfgKn+T+qSdi4Ngywv/vjyI1GbIu
7lHcKh8FWzjwOM1aD1E2OPAKvLicjiKs52PhyO4Tr5KPrNqzX/I5pf2vUAic6D4w9Ipl6Nh2Os7y
aujSOictoY7a8rhWVZgO8/aZiOEPC+RMGCaTGnszmIEfPl29DlsOhSSBP7C6F82mzUXMQfrJC/zT
r4LRjKbVxf70HwsEMXsb1aZKMih8BM4uMMC93Kl3jQ4Y+1Yq+IRO+Ye14ZDj7lLIo5ZgUv/3teHC
EB9HFP5ZEsofpW/XO7HAMS/n/jN7kD+9P6wRcaviYGc1fmCJIpGTg7TKJAMBUU8QAqKbhrL3k/f3
D8HeeVkk6PRYESH+Ch91ukOgArpDPpM1AeL39eDewNpwdiq2vDstY51VTZE/ytA4X5gsznsXjszT
fz5L0PjA+fa5M1HUnF/F/2w4WrsImQYvdVRQ57MygaoCS8vz/mtWiYO467wkY5A70p+9Dw9yqwIl
N4GnqHQj7adEDMAnW+zBfd2W4TPbzn8uFQ8TSGZaUG85J5MPG84qnJHRCS28VdTmB/MThpsrnghv
CO3KzzKmPwo2zr/srNUNvbPtPL/w76+wqkYnZ8wB4BU58c0Qdd8lU+oDVc1P0K82Q1/h72qhl0+k
PP88oHnu2aGD/XemNH94bmhiZVHQsx8CHRwG4royOfvRoU2GYWeJcM1sp3UO/75e/vhjSSxmzUA2
RoDz9x8LmcT4smauNAFmoGWH6g7Hbz0YAgfTya/l3nUkTFLM/f/z9ufnnoNEzvraCAXQ35/c+ZKA
oNYkWe5t7ZfGarvH1WuAUheztHf//iv/eQAg4cXx+Hz/cR99NI4pvbEatEx4Vifio72s8uhszBH+
/Sl/WqUBHS3SIva/89F9gLY8B0aNOEBNoFAM98yt5q69WuHHf3ID/WmtBC7KL8Sk0XkW9PeXt9XJ
KCMcmLIEttatmdb81of789XBj8Heb52fLylFQBXs//0n/ulF4n9HChqJishoz6/gf44Xq7LBP2c6
221x22+NK4J21ySTt+z+/TkfpbLnPYiwMkLQGeA95n24G0bLIftgDROkBEgFsYBlx1WTs2MigXwS
AgPhM3PwriBB3i5e/F+jKs+P5xgPIiaX+KJ+jH6ftct4luFylmOSnfmYtaeVGxE4t1R4G9rTZw58
f1o5eDaevVg9cPuP/poFJhzViow1i2dbH8iAecgJDdqRjxZ/ckl99qQPLxYH0a1cJS9WhH2wb1qH
wIeqznetHPyLf/+Gf3zUOaPVxbYCu7EPGxw4Kxcq95PMt0r/B0YVJKF75fBlKIvPMsr/Wbqco7X/
/1EfLiMKjHBm0JRkukgwq3bJExXgZ3syvgMImWRL/vtP+3hqugGFy9nRwf7L4Tn48DyaG8zc5nre
L9biHFEfGahZa3Koz9kBnmf0IRJAON7ajJ+cZB9f6l9PxhgITeH51v2oXazcGU2j6877eKzj323f
Jxc101+M8Z3+kz34p0fhmGhzNuM2GPgfzpgQ4/1mnewZ0ayOf0Op9zNkEc+TVtZnbcLH73f+VcjF
zv7A5zSGj/utaWbllgIWq+WZGyYuzhfVLiplOBE+NnHzmSru4+nJ487iXJxi4CxiePnhlznTTPBJ
nOi9sUo4kmF8DP4STaChYGja9/wdTO8++XIfj7TzQzlOqMv8c6OXfChCy0DLKephZsYMOc+JOfVJ
Y0XyotAKH6g4gj0gT39ZzDL+XqxmefrPS5aShq9Ie+Txmz9sfC0Yoqm1nfbtqqbjVB/6/tFrxXzf
FnGwZ9TaQxnpP/vRf1hDKPMTrM0SfA9RTf39vtAzxTwPmfa1qpjThK61ZVSo4W+hSrgE//4T//RZ
z2p8Pz4b4LKY/v4wOUMMoTabEEp5ZZa04XLbq2K8z521OEwSspk19PYnn9X5w9pFMoVNK/aDhHt8
dCpvykjYoh4mmOjKvXWBbZm6xOH0o5n65CT1sjxHxVZfVtPoPtDhNa+Awt5eotiV5N8wKsuTtgSZ
Qq6xz/vcSx3CxT+roP/4V8JQOxsIwjH9uOQNTTqp0hWkZBuBnpziLWWVBCfVWONJhUHz89+/xZ9W
e4TUBUE63AX7Y3WH2LNrvXCZ9x6saAsOotXkew9GE2QZ012RpVruUC/lV3XZjKcczwt9+Pe/4C/X
h/9VrZ03HLVRSNI9pshQKP6+HBQgp3tOMNrXQ9heAbu1h4j881Mkyno3jOuW9eP/sXcm221rWbb9
lRy3j5uoDoo3MqIBECRVV7YluYNhyTLq+qD8+jfhuBlp0Rziu9l+EdFxyBYI8OAUe681lxRXnbrU
gcgrZNx8w0HT9xmtFAROH3+cY4OTqBmHfTawCPMQxYOAPwornRbzMsbFRTHL+W5QMVcosXjJ6sim
xzQ1J8bmsWuCfGDvCySW1epgmRpzVV2UMZIBzqDUN2d9WFtR0r5LZ2fIPJp3VBOK0LRPrBxHr0tY
wEqqRJZwmIim0QVfYspshJcbFv0DWa7g2J4cUropMbZZRY23adaYJ77yo9cFbrjOchi5D7/xSsZT
0otSBqqeG3s7zSwLWbFML0Jc35uhmjWaIpjJTsw762M8HGi8WixhALEBOK7vwi+b4hF5b68bOD0A
Zg6fk2TqNnpvic8fD6AjbxTBPtjGeYHhRR5yBNCS5kK6SxdYbZUGLtShM2wBiCi66Ae25cHv9En3
2RoY8Px74+zjqx95tLg1VQI8TQ3V3uG+g33C3GZazFDKU+sitVDNO2Qy7dihdoEsdfgBTXcKmHNk
0uKiVFPYFawu9oPxy0oGadZlzep7esiQU1idZ4rqmR0mvi3G4e+/o6CO9HWRJnVZPVwjnW4FLluO
DMx8Vi46q2vvYpS91VbFG5n4ai6j7eza8+3ff7ac/NnS8WB1opjfjx+JY0KgppeB0i9yN1dasZei
VgNcts6tjl4dg2A73/0vLmpS3tBBo6x75/cXrYsuUXPBymxlcXUxmdS9W0cor1FdTzu11K8J1p2z
E2/Kke0A2wCGsM5z1CHwv7/oHKa2lZuhDKqw6ChyG/2DJGMzZ31osaB+fIdHNukEW+CmZtRyscND
/yBREPbDyIZrxltsYB87F+NiPCj0MT2Je9s3YHRvZba0Tx9f+bfwUZYeGqEkyK7grDXy9v19quXC
Ej+76ImoFNCfmJvrhibkDwwY8zauDeJRjboVr04d1njX0Sgj5lB09Twn+Psz3RgEifpYxhtUTfgF
Pv50x94q1mVeLIqUHCIOvgQxjKrCzM266CBWc8hKxzwUWVd0xlUvjIa/S/b7+TCoXVOBZU9GVsb7
hzHHjmY3DUeWuKdmLST0Ap3i5C7Rpf73F4CVD4xuVKz04sMwHHpFRhfjBwtCNOY7trxfSt7yHRMM
Zxe3FTeuXmTB33+cBOLCvQOhT/7OwYuEpa2yEHH3gSgqagVa2d+MSTkHboiwxCTr7f7j6x2biWHs
Oa7BZs4hBer943RKldzNuRyCwQzV/RT3Gh76Tn7G/ajBni7Ca6uqslN1g2ODBpApOS4gL1dq4vur
DknsjhGegqDsheFbboOyLE+UDcJAZUUSGCe+ySMzhYFC2DT4PgkDObxe7TAD03YeAzFH2VUtkvax
1c15Rz0te/74gR65NSrloOC4P0q+1vrzX5ZvsVDrXJZ0pA2J/NJ2GhsbsYUBUekRf4OKX05sy45c
0MRlzSJOr29l+72/YFmZOFAwSwRZE4Xb0hrfCjPR90Sl1dCPqvrEAD3yKMFpwvWlwwtT4vBYRCO9
p++rjkHHpBWg7Mt26BpM1OXWKXj4T6rbwVZo3QeRgAbmi2rywcRnxUjHrGSaApnG814YUAuaROnv
0j7VNtYoO46fanmb9J163tX4a0TnLjfq2EdfE0jYL7i6TQgHRrsf1kAW2xDhQxS2/bXDoe+c8ZDu
S0ws+yjK5Ck82bEDAz4FDqkUHcXvIVeLZhChif4tEG1XIREKMWIJfRIXRNSVjxVKDnax8xQ9uazH
Z1WTwB1BKqS8SaNKMIUABOg2H4/NI2sY3QDaZBp7HZsG1vuhoioVYNSWoaJZUkFsVDgrfWmAyoKi
q9bMbL8oboe5sjJOHOCOXZnaPIVsehGQig6nGdGTBx9HU5Cq9ncCJ0w27Iu8xlEuAk3q+aPVDYk3
dm5/Yqd5ZLjSAqGvxJGN4arr7285wv1VylqbAqDoMfIyK/PICDQC0QynYriPTKVQttfrUAuHb3Jw
j4bMI4PlcILZEK7ifHMsdih1Jnq4E+LGeWn3dqMPJ27wyOu/zjREULAxUPXDGvqsib7NKozt9Qzh
REURi1YbXMd+GaeSGQC0R+1/PIx+e6aMZjaYYu1NUM47PKHQ+q+0yeln3r6ku+60uNzplTnukFL+
3b6gzqUYsBAq2MU4v+XR1Wk+WKkNB2MVXZ7jvUu8bHDQGVHRPrGROXZXkKYMvkEHaM3hal9q9Zw6
ljIHWIGp0Bet2fsC0UqMTGnMg48f4bqMv5vZgAhSmISSToEV4e3Bm+hgk0EJCzYhQS59jQKbVv+y
VABYPr7OkZti7uHAo/P8+I/7fvhrEdCDqDHmIB/gIJh4vvC/kPMbuVXz7eNL/Tb8Vy6ixdaYGZuj
x0+25S8Ln5W5IAjWgjm21WYv+64OOtyVG9kr85bS9/yoavm4/fiix+6P8pyx4mQ5CRyGYcUw8jCr
aoiOkK/BzdCT+3KmZmdLxLH/m0sZRBCsN8de6f2jtPC9aagWV32TJKVWdKiW4M8hiXftf/Xj/vN1
+j/RW3X7r4HQ/fO/+PNrVc8gvmJ58Md/XiWvbdVVP+R/rf/s33/t/T/65039Vj7I9u1NXn2rD//m
u3/I7//r+ptv8tu7P2CBwBd017+18/1bh3Pn50X4pOvf/H/94X+8/fwtwNbf/vHHa9WXcv1tUVKV
f/z1o7Pv//hjfWr/+euv/+tn198K/tnu28vvf/3tWyf/8Ydm/skWQGUqEERpwJtkHhzf1p84f65z
+8+zNPMRkxLzblm1Mv7HH/qfNHIQg1BqYMbilPLHf3RVv/5EMf6kMUBABsfVtStPvPEf//2x3n0/
//N9/QfkoNsqKWX3jz8OhqFBhCVNKfrP9L5Z7Q/hymbu2GSY2B6mjPTOrPCmY+Oog6nTjb8FNqdN
Q5eIp0CzYS2B64epULIm2aKYDaBBNUWLhkEPLkMP6jhsg18e/V/3+Os9vZ+i/roSU7zFrVGPPtSf
OEnc0Hk2iFNvcOOmpsQJO08ndiTvH9zPixCJwXfm4OGBi31weowE/qXWdhEs2g0esiq66WgobB09
rk7lUrDReDfpcjE2IPiHKOhBLcYkePAGhwaC9khkODJQYyGDl0145TYFcADYCA4AKZG6sRctnRXk
0WD0F/QGwg58F+Vkrw8txK+IpaS+qcuoazwnkk3uG2OLEtbNZLU8uH2irntio0Ccg8pDv46IZrjJ
RkNvd1I1olcCJN0oEKKfatgvdvXoinAu/Ii1WkO1PfJDPWqsH0m5pKjkEfkPW6MaxA8arYrt8yvM
9I7IFS6sJYr23VRgVgWce3B9KeMITjOrc9c5X0sjtU8dsUWen5XW5x6ESsTOZMlq2CjFgEO8lfar
7WKfYx4L2YxCNUSmkmX2/Dx16vAUd1gufTcN4chgCkkl0nN8mp6E4Q+oRjQjKha1w+o+FmGQq9P8
MoTh9IjgovhRQJ65avDG4qEw4v5+mpwl3YIrAhugVGasYEJPxJODzaP2l7JSXrq+sT+H1CA/h1K0
LfSkUHM8vcfHQmODZsMTFKpcR38dF/KpcMb+BocDT7rEK/DVtPXyHnJFjoGEvvplAeoo80dzBRrI
zpVPqKmyF4TgyQtvTU9PzIXmBNXGwtdQ6fXgUS3tvtlat+Q+4K7qUVWipPHyqIDMQb0yG/nFzfhM
ZJQmdoVD5dDHreA8R0ZpXOtG5961bYTpYaB4y4dohuxx0p0Zv0k23Sz1Sqdbepk9AHmEy1SCIvii
DZOieBps35fEdeUjIt0RLRcoES+x5uRVADl46ChHESY5y/GqzcaJrCYsXhhvlmi6BMBoRRttAJTm
xfUE9GMc09cBLz6IxnUL4qn4tu70SG969Nxlx+laUKzfhWWqnYNzLA3PlYlymetkfKFmLdcCkivD
ajMWoryTqttjCF1aI9z07azbHh5nVNmEKhTL3bQAyiwLbfiajXb8EsGDtu8dVrun3kqQgbLjLku/
bbDmQE7rR0nVXh2JZ5Go9QKIPZAoBtmGrTelWv3aNZ2BuTOx+yetXl350BiN16ySJTYrK84Xzwqn
Jmb8VXaKc0/JrhUUcaZXSYt+Yw788r5EvXEZZiZwNcIFTCDFKMJLL3Wy+etAhvfg5Q0dTQ+KAPrz
GlAwHiyumAcagO3vWtzBwcSizq4Pw95obmKOu5+B1i2fM6Z9d9OqVvy9N/PRxZ0c28+F0Vh3ekvT
BDmlDTyLDwP1quRMd6f2odAvYG/EOC4zDeMiHBDGv1rTddzUoCmQ1ZiFeO46JXl1Oqu4JcokrSBa
14wbMHTKBFVHJZkDCU2h+wbeBBgs1TQ8LcWIu3fk/XudGED3Rqo/VWS1gv+T/cimfJrfnCFhJPVN
mI1+GJcrBywLnYDm9BpkjjE0B6yb9sqmCSfzS8uU+RU7HnAS0Rsj/g7FBhboWmH5LSlmyk+dhZfd
UyP8INuo6jAhGiFxPx6+IyA7IRsdlHu5MV9VRSO5TVMZb/h3xWfyZfkLmppOxTqnkQAQRbHxY8Gi
/jS5k5GyibK6ZgOMUTG8Eh9wFyT5nN/pi8hzhI3VeB9xA9l2yNTFd1anttXmgPDMMGpAN1rmGGIF
rdJpa4hE1H45o4DeDZ1IJ39IdWP0rGSwLgxoEc9aKaCraUXCZyI5cMR2UEsCMUMQBLci1BQT1GSV
BW5Sq84GI2yE5l+0xbmEllCBVNFagP5JjIm3mTLp51hqf9gh5m2jOZt7pzWCQbPL0etGbC+eNjfi
tgUzQVbH0iavJqM1WZFEqNRJBssxnmS9MUDMGfvCo6oZPwNRSubzqRTRW4I80QwibMm3Zg5JbBOl
eQ2KQ5XTQw/Wg5qCYzYcxTi7YO8rXXfyjKlyEz8xZhlj5hy615Cs3xj7UL+mIeQ1k2+nSG3vlpHu
eslYJs2mtlvzkfAJPHqdbeMep6v21odVY3ozKB6sKLa1N4gcsMDm6pj9TKz9e0gWzVmGU8j1G82K
L4cWhUwPcvRi7kX+Sc1y90VpRPtVA1AL0UahtrgZWxldCRCH1xJeibFztagagspJGkjJcZwkm6LN
k8+KDTRsrJLp3tRGYOKs7kq2q0DX3hZliDGCDmT7Wmej9hjFA0AGOSohnrOhSSmswKLCb89R9QWe
bw4NzTFKQElh9VKO+XhXtXjzzKLVblkW7OuupqLlg/Lb6optv478/tmDqozxdrRk3+4zCKA382it
4zxqWWQwJQEIQ9UMkAfPyb1biGnettCMv2dmCMhFq3NL29gYTFl2beYvz9Tq9pwATGEjl7JV8HMj
WjG/1aUz+RI/6hl+b+Wl4WlIVMxahdXQsJc9YYMWZEg0DhvC1cTNpJVJRfm7U/eCMFKBS8htHqLB
tr/ht+jwOy0DxC3TakNPMXUpAvAIxRlrb7fDl6KXvkpq0iNjU/tWuQ3mFGIVWUDSfs7kztAGhpNa
FjmWlDqVz/Bao2wzzwkzQNIOHTAD14R9ZcIjuKxmsawV2zk1/Rozz7Ng8GVbe6nyu5n84h/xyq/s
WSgYR7x9ERLDKPmqy/X9SE2jtzaaGrW2Tyxv+WiTl/nVguvBxD4IZW/Wkdgm0M+6jdIao+lPiQMw
U0WmSAowcVGfo7EzAX6Vdm96OQc/YJBw7uqtPfc65Kx05r5GdpMuZ8OovZxbY6i8QoHuwUzEwZln
KiWrcjDIxY01YAjqcFfmosruNOBtw0WnNViLz5pImHe63Yyjp+od353BHNWxkYNV5TPDNy9DFmHT
XRTNc5xWY5Ve8DtuMmBykz9ScsguysEYrTP8MnCZRrvSjEDSXLhNI12vdj1wHeViml3MTdNoQzFz
mmiBymLb7ac6Yd/ppfwTCDaIQ2453ZZx4BROu69BYGTBhKUUEbMALYjtHegoow1tc6mMurWZHXpB
qdI0KZ4nnKK+mfWxcWOkvHEsJIp+p4OMirbVkOJj6iY71W8l6QqD18Ed7OBy6M5lW6v2sE2klVqb
NEIncR3bdT5v5qljY9dPmpVfF4jRv7Vp1eieYF3EjqcYNlia1Bm+U28P2UHGcnI8UxpyhZcU0NNA
yPKZcW85DQNrsGI/ou99bk5V971fYNsB1q5wkmQRKk5fa00WnKhrO/z5rrqCFTvLIlBHMgcjOFLP
xjwn2woCUe54qCHq5m6Zpq67koMBws2lcISwTqjDPgcXi2c4VuphdSVQWfc0enAv9qh1dqAvkHyC
MHf1bmHPRDH2JpG5vu1dRV/OinnIeDFisNbQt2UJbwQ0ShtkvSqLbUJetcaUow/mPrQiCQwW3zc5
lwBWl4Lc7q63vmnxCpgJQw4hrMtqVFovXW0bEwhm22E5GKLMNa8aB/Orp4V5/aRhjSPoEOSS+iUc
q6n+liSp29xmYBfs21o3qS+rdcQazL7Oyt5+ngb/f0niD0JlfjkYryWP9zUJvGRvlML+Vd5Yaxg/
/8G/qhKK/Se0tlUfgiAcJRQayv8uSyia+BPOKEUB9n7oLFQqz3+VJTT9T9TAVG2RsVKdoGf+77qE
/Se2Vf5f/sMZn58Yf6cscdCDAAey/ia0K5grXORCh8XhVE4Ra358pbRj+23CL4oty3GGt1QutbVR
k8K8FVqnM0+1iBICShhDdZGUafoinL6YzzLZjeWJI//7VsC/PhMFSWSlNv/jRP6+joajrgF1ml8t
81w/FLkinutxzl049mH21XWj8bM75u4TZ2Tt70Uz/HXpNV4PHSo1PHutRvxSosxHXVmpIVdlnSoQ
x0sBKwtSHdhM9VbOWvzyy0A5UkF5X5r/1+V0FaGiBdeN/vhhQ6CYqGvn6ZVjki3GLrktXtMmKb+G
DnCagdiM7x9f730x5ffrMeJ+vT0jVSy4POmVpkNccTK1PrOajuDrlD9+fKX3taG/rqTzAIlYWZu4
B2WbOGnral6yK4XmCgDwDBAB3ugTjc1jA4X+KbkYNjUbuvDvb0fpUrdnq3xVOX21m4dU+9E2CWs4
EIIznXnzBb7OuGnzk/nPa1H8f4rzf93dqjKn1Ig86TBwp8sWtSwjAlFwZxl+XULTNrIxundItrkv
p364mHJ38As0l/chq519omh/9Omib2CIkjuJ2vz9jbt2C1pY5fpZpQZ1i6s/ApV5oolzZHCuquW1
kM1VnEOhaSYcmUpSXxInEa+9Ois7DU7A3ZRl8ZVet/L24xHzU0hw8FA1ky7Oqm7lotr6bf/y7umT
k9FUBsA6tdUFRDDlCTRFclsBJL1zdGV6dtmr7WaLwyAsN7Ujs8zMqXiN5ak08yOvCa/j+l9eS+QA
B6/JUA7MmmF0Jftc8yUAFvIMO7YgWN1PPOMjV1r9e3REVqEKc877e+5bJSuL0L4c2F09QUFJz1p3
sbYjJ5T9ice7vgwHj3eNS1TXcD3qqIcKh6JhJiM0+zIB//IJd0T31YY481K72dKfj3ZkfaEBnVIS
jIvsW6j0LoiHtB6/fvwxjrw5q0CTO139uTRf3t8wLn9ORZZ2qdc9WDbR2bNPzdW8qik7BoW6LFcz
zJYvC5zAsyI3uxNBuUfG9Opeosa7ult/04cXS5zag2FcVlHm7PXZldssj2FNZHO7DbUyOtER+jkD
HTx0E3MPrV58rirL7Pvb7V0TcqarX+J1bxxOHpko/N52K3g0DVWscTCIyY2dHpKyo+2VsDQe21Se
alwee+i/foqDUcZEH9p9rV+2k6xv9HmOrqnZGr6S6tYdbSr1rkyBAs6VW+/gBsUnRt6RyQoHAgop
ejLMIj8TxX55ry3wn8m4aJdyKpZzZBRirw0RfJWPB9aRN4nwEsCItHhW5f/BUirHFnB3rV0q2KXA
Bwz6Diia6ndaKU/4Jg8y+H7O/nS3dVqm7NAwt6+P+5cbwmozKGIlLlOCt7AAzUCd7DiWW4VMA9sL
46i9Yhc+niX6rG9Ks8suBYcrlYQC0Xyyx6q6FmZjXE/5SBVRFy1opY8fxpGFkZ4x9mODkwDtoINh
h1IW1pqYLqknzJcjGpdAK938Vk9GC0B5PN3DoYreQgKRTw349Te/H/DaqoBHaMDCiFjs4Mqgp5Sh
UawLZU6ymzAHcholZg80zeqAs+SjH9uz6fEWKj6paPMdn6E4K6HZb9Gd0KuioDae2CUceQlRAmLV
R8G2GlEOZz5j6kdoHuJiIOgAckXWr0Fm7kNS1PrGQnNy39p2v3e1eQAkPWpbNN3Dl4+/kCOLG4oa
xGU0h5G44OR/P2bSuFncqrQvKCx0V5W22Jd6FIbXomuVTSvs8l4xa3M3pal+DvGz9YvSKG+tamz8
Ex/k9/fk55Nw6VHT7uTMevBB+skYtN68QBCbfg8tQValmM40OkCbfpjBOs/FBMlAts3eaNTkR00F
98ls3d7XYmM5ixEReOUA3coZZ/PUm3Vk9KD5+3lSQvOHhPP9h9MSveABGhcCdxb9nz4G+jfP5pne
T/1VU3wL1SUnR0KUYFGw283MuFhew+oiRIvfrAT9mYPav9vLR3boRw5IGuIZjQ4nH8um6vb+I0Wm
BCg4qxcGmWIQyeyivv0ZrVzDjvQRL+f35LG0ft9332IdiLnjYJEL0f7fxS0l7O2Jj/P7Kr5+HLxr
THV4DsRBh7Ie8aLGtnERUXPbtXZoaV47aWSBT60MlkoCWjaRgE5r3L0JI0wxWGs+/gy/Ty58BART
GK3WGfDQN95LzEndqF9guLC3K+qKVnMPTUE2Rvbcz1Z7Rn3kOcPAdGIh+Tl5HEwuOkcl+sHsfdfz
6vvvAqRLr+a2dpGWXbM3FZnsaGTZW6xG6l3eutpXREftm1vETMiZmoRnk5uf2aljejqPZ1MUrjwx
t/z+LPAa8RxcWvpsWw+nlhwCW9gu6UVSVcs3tSXrBN4O3QAri4CJouAhlcNmi7e3EBVuPv4efl9X
BYyJdTbhUWisfO+fhhKPZkZV6YJGf3ovx3jelRQOXz6+yIG0fF3suAqaWI05lOd+6KgTiazhcscX
iz1X1zMivDMyhAg/agH5G9I2tznDAfh9mGzCbDKJiKuhc9mxMW3IZVyeQeCaIMCpVQYff7Ijj56l
BkMlG2cW/UO7L9nCudXywXg6+n7CxHBdmG6yDSc9wiqCqG6uwpXuEZ6YytfH+n4QQkRh/8pIVEni
PTRWZZIGYlkA6bQyJ98QC9hKvx6HsqTgXkEHz0civbzVo3vq1PfzWHd4acTrnHYBRvzucJZI/81l
ii9aW1SXRkPdj2QfCStF+9KRLe9LS2uCYpnuoqGxLsaxFVuhzN1WWRsetdJmty1iBj8XoXywzebG
1coFLrBor4pmGPxmiF5btf/Uj6lxPqchZFQq9n7bdkpg8ccTe4Xf9+I2CvZV8slugQ3bwa7UbpOc
OdU+15v1/chb4oYW+P87AqXcKjBoi9x9PGJ+f2HWCyKbZ+Lk1GUdvDAMFyBtpnU+2QgdIhLAtlnW
lCcW2CN3xVupovHBq80J5+AiNE7qRUnFOfKC8HawzSL0mpIg0hk61ExCD6zHj+/q9wXdZqPn0hpB
4cZ8vP78l90o2oqWXUd7LucmIeQLbBV5NtZWIfnqxK2xVTkY+9So2PJSLuR74wYPyVFNmffIZS1q
35kpSVwDnogZQC0f1dKaS99JBlHTgy/I4KyZubyFQacHNOmH8szqQutKHzW2vELpjL06Zou+72jR
xf5C174PemtObzS4mjQ8S8fa5TZQsrOim6vvfbUUb9Auu+ZhNnVyGcweK4vfAbf7QthUdjkY5K6h
DyDRxtbi+hsMLRshig7uPzCdWIwBqS75a1v3NgTdkAABD3RVel3zdfWceVGAbHU6QpkPllwErrko
EX7NPH8lJ3a5BFE0dhtwni0g7KpTybebkHl4Y51nt7a6kCdk1Ub/ysvf/gCON11klY2EJqmIi/R6
opZ+dDXSmE1szNYb6oT0nhOq+qMrJ/3OSEb6hXHdkmESwfl4KaWWRxslW5basylffUvJ4B08Ao/C
rzBx6WRWZQ4+JRzV9KLMzOyuXyOYPKS4yieKAHq8C/O8rr00IUPkYklpj/stmelwl3WSRcHqu/Sm
aYby8CoUs7Luq7O0d0tfTxvlreXw81miwQnh41suI7ietSGwIYdpCJZBrG6J7X3U+74cNq4mx2ab
xlHTBI1J/hfuntQdvFmmdoLGpE2IUEPn8MOI1facwD3rqYWjPG4MFkrHk/SpFuLaF9ek6zjPwtNk
VLfQSY3xolJonmx6qr2dT9jAsJDxEjYbW7FqxB8Ct5JHIhySrK5kKdx05Kbsu64wCk82caxsKiMp
yHhoRHgD3xQmEUZpWtkEd+i3Zlgo8Q7hBpnVaTsAUidjI/IteqkO8Rktn6dRuzwKaNAIaMpZVk9b
EaaOvUkMi1iLvkPWHCuZ8ypSPTEJq5SMLRKapmFFRQ9feBmUyiMagHBSF42/DIzWnM+Mziie2Vbp
UKmzJnzpRbx+MSWZdB4QHmyWut1+YWqcJiD7k/GpKLUYrVWDRjzrJuO7VbLaeiJuzHsgOrq9CWWV
9JtimdH+MDiXtV5ViowxOouHEZXFM0RpLt8Tppb6tZWPFzkJeWI3JJyaPTB3TbaPhtZNzvHdIEOI
M0JNPaXrIX+GEmceGc7Z/FpbcO+9pshBktOS18i6z3LFq+01VDZvyULbRNVSk/elxCXiNIZQf0HS
QJXsyHtjgw4Dsyl3tKbIvSE4EGEFaHy2S3CzCUisYYTlfl6Aq980swxBndWVS0ZglA0vJHvaKooR
O/5qL4I4BA16jwrqeoguzVGFBzxZauZVQobPGNwxJEVIFW4Q9qMtopmrWcg/YvPSyF2UKyPKiYbQ
EmHsibeyaLMJNXGCZVZIoCXJor2o6mxp/IoveQgSRw1fTFLt68DIVAdwGIYNsSHiWJF7nbyJ59Bx
Unljy2i8F5Ou534TJiv2jwcZURZwwi9lnSWolLJVLyHhVjmbHPxk5odj32SblhAItg6LQ+8zqR21
2Mhk6MlIKNTK8IbOsouABdN9RcOvmQBjYdwFbm0XziW0NiQxc1ONs5fmGlv+JWXmgRDsvESNuQZB
URp/XexMPy/UxvlkpGaG6IQRCZA5I9Zyp4WLDu61sYYOdV+k277W192DhUar3eQtZQJPak5qUCwr
mafzZk3utOt1m50kev856TOR+dpYlXAes5R9Sa+V8zWN4+Uz8iomn2jQi32UVovDqW5UfhDPImbE
dxY+Fgts7F0aEm5ADBEbbT+dmX5JHeqGqx7u8xqbV1V3ltHBo7SJX0AmPozPJLfoVzwpoXsWjOrP
fAHDfYTe8EFPcsXwnaIcZr+ISrUKKkSEaeBYdEO90IDk6E0upoStHiX2A0gEsqaWil6C36GSukSV
vzy7PRswj4BfwPvGgCASkLW2qGCF6zW8PBkbyxsGh24tKG4HuukYGt8FyRJXBulswp+5w3ovlCV+
wHJWPxKurL8MajW9TnbRW4FFcM1n0EZMRGnrflEQKF1HRojyLCpKxQrKTsXKTmA88sSkGGToQ78X
ZDwko3qn0raGG5m7fDOuPQnLb8Fg8m1EnQZogTf2tnJ0yQIo83GfuEb6qJMR9kZBNrzNaabNnqVO
1j0BkghimmUhjJG9rnqZp3xzG7NdEnvH5r52vGFcWCvhDIRAZFW1+TGq7BHRlcToJEZsnWmAec7q
CdvpMkRADMpqU6+Ok/NOiPHJHTtLBEMy2PmZSj3oqUndbNjwXvXybBaa1V7MTqx8mhVbBErTG/Eu
H8kD9fLlZ8xcWeafkSi5JP00oXWjKk2ew9WrydpJJ1VqoOxtp/cLB+mTZwL/vGTrQtk+JWGl9cdZ
Ye4WpJgJD8o8sTTmNFZvE40bOLUV664/L2ZL470VLvlRU1aeQ7a9HEiIzG6SkdbKm7CGfq+x4vTA
DNSyP5+koWcQv40Kbq9WOTetWQGjQ3rLlG5ktfHVVIqs2bAlApPdkFxNThpBXs9ZayXEKXboIxvD
QPk4DZpyX+YFQdizrmffHbplZNzHk9tvnRwOnteaWhv6pVH095y5F8ho0sgVMLiieO2sYRq3po3k
5gpg+WycRblr7csmh+9Lf9U0mNBy8RoDRrqWi0X0RdJmjTeUfXZnFrbyUhluNFBQKc1i063AV0/2
LjUgzcwRzcxx0zDhuOmDYcnpumCWp6fFrp1FoZer5jeM0IsuTa6SZWaL5TwM7VF5LCqY4Ts1jPFq
hbArkW2ULTLpUYSKeaUx/7AznDlW3OLsGVQfzHKFNkZ1w3jcoFUkqaVLy9wApCFV3YObDMh5ylG3
IH6jeh7E7tJ/AVbMzmJokppSGk2pILdE+9Q1WhpuIptcj21rW/FjorbWdyvEIusTIIa8cA3m+E6s
33gnaBY6XgzKKPJM0Vp3Q4i6188K8Coe7BrV8YySJ+iHDrtpYLkjy7lDGCrBhXaksS1yDPEUK0l8
OUeW87As0fwwU3j9ZGixKc6UsiY/m8OXi+hIDeskcADUCh8xWn0h1RRpEeFBxiPpAvObaEdZb9Cg
iE9TF0+fXAeoDEEtqLG8RQ9t0jrUOrwhClIbt27RS8COgnRnpiUh132WCBt/NBaUg1Hn1IiebZKj
tuv2+oqohKb2p7Rc1x64tXf2OMdfC6WBMOYu5hVe9i6otRz/Gzt65pRx7DA4mbjJrhV3HJZt2LgZ
6l/+n696Va2x1JPqrF69QlyJfhg+LUItmrNUNbt6Dz2/uEMhZe+YZJJyl861uQRRaFEICPXYLD2z
MsO3MFaLe0jfcVCbZQMGOXKycaOOC+ukwfQ5+l2iFJZPTCVZgilqP3e7FFKJt4hrNS3Q1Sxb2Oj2
7g+ta4gVm9DZZZsCHjVBImActCuXGPloW7tmZCEClyaKhn4pM29eQvFANFX+uY75V9uMJd/0B6WT
z0OcgpsyOxsusRNGUFtauRovKY6K70DT0m8ymYqEwjHfycbSnO6F7a6rolYfo3IriT/p/KE2+E7y
2al6Av9M+4kYJIoCirUUn9SmEGzTBnbsgRgoRweqFUaPdTJqV7SPl69A5LMvpiyNc0hUa/yiPs6o
B1t4ntXQ9Ttryv4ve2eyXLWSru1b+aPGJ3eob6ZaWo1tbGwwYDNR0KqXUimluqv/H0FVHbwg7GB+
qgY7AvZ2WlI2X35v50P7kivh3OEyLkePtmlyssf+fmyL8GgLVZs7YokgjdnKItGd0su+nnk5d0Rx
5cVJ5m7wivPWybihGBDgITEPmlqoGHEDxgV6bN/IVY33jQOPC2M/Y+3jYCqHz7XTjo9L1SxvaiYV
sVrhADdLzLptiBBuBu/E9grhsF+IDNutRdVdAcMkIgppN/P1F6lM9m1n/qqIB8Iz2enna5Io5LqX
fT8+2ukIibAwU+vrjBCbGT3b8iC7Be55aA/JW7G4bbUjSbG8AZGuvvtrQdhgSKDVQ2u5Y7YXuVlY
5IO2jXuZF/M8xULibnVSPvYDXK+6ngjhDvI1JOGORENRzR3NxHAeNo+EWTk7oV0Pmm1mLOSiO6SG
1WPiloekSch1WqukjjGcT7/R0vJHsvU8b4irQcwPHiE7ztGfjOR7ZY7WhWvjPxE17EePGyhxkw1Q
JC/4CtOe/b1J95llze9DxdLuq75+HaSVTkkmdDKSowNRvUWR7IcoQoM5i22Ib9drSWTnjtoPbtuI
So9LiU4/Z2qjGzqyhcgXZhA6ot5J3X4XmhiZBVNT6MizanGrLRi5RDdzq/mRnfd9Lcn6O6jFJCkY
QshEmnYT+o8Nf3K9TF3/psfT+7ZKeDVRYyFHiDovCR96zSZxkP3gm9E4k7MSSQ93+d2aavEAXwli
Ovb5hn2YbKP+XvqNuO+KANd20iTzinIJb5uoc6t8K0I3DUboppCwbbtCWEGWQt3u62nS40HUbnPp
Es2WHZSrqZhhSC+kJ1KVbjWfQ5ndN5k7XivpIqf32nnFV1Rn4UfHUk2/p/dCiJsRivZ1ih19uwkN
yPUpDCVvVvZ4BM46507ZzmJ5HJQNu7iCfNgeprYI7tGPKXUwMyt996Nh839EuX/hffJL7+o3otw1
PfD6c97pb0/Ictt/9JMs5xj/YHK9CVGDDSLjMvcfrpxt/IMdL+Y7CM34By3Q/3LlhGn842DCRFuP
FjxmOpu27j8iPsv7B8gZvIIGmRNsdJa/Ycs9bbXxY9B2bsgHyG/4AwF+2moz8DcVyMMm7vR4jKWi
dV/VOijuOq8P/s415edYJpI3N2STwVLmrI9Y4us6Ilwlhiock5F7cjBCPp7t7EvfEpljB2UqXwB2
nvZHfwxJwQKuBDSIm9W5RtEtqaELqyMmzZuGeLSxS2hUlv9V2/fnKJs20d3cYLCtPQPUKt92usTd
sjLg12UXPleAHR1HVx8yqwlcqkSi8F7oXP7hw0GxASjAWRK3lnMKQkYzzHcHTs1ELyG6+4Wgxirj
nhwNvk6Pv0zqP0CGT5ukPx8wNDbR6A937nN7JZgVnWkhB+Da3sgbuwndr/TfulMnRnmpc0Ux+/yA
T5GQYLNyCulmW5B7YHnwz6fTkglpjG1JONs4ZVdGv3yes0Reae2+7ws3fFU33lXW9fvnBz2fLNug
eCYwIpwtHPfsp4OSPDfjQ1PMmzKLaPram0n1bKsXJsvvowTwU3EQgA3Kwg/OHm3sJD0Eo+JkMuV4
k/syv+56/wWM63x22JDbaC2BpKEARSi8vd9fOujz0gSrVKQJSddUcEvL5ba0vPaiN3Hve/6t/WEo
5L8s6M2l8Pfn4WAusmKi/ivSTadU1VskGzqc6cGeSJR+4Rtte8T/4kXbxAgwKoCCCRETj7FzwwJc
Orq67Zs1EthoEDaxJB8yOeoPaJDTa/rIGc16LtEvLLbz+f9j1M2WjvQTbM2c7e9/eZ3p4HVU4zR1
CZQZ7ohXma8wP21e2ZIL+bI06Oeef6l/mCTkCFhwBgFe2OK3v/9lwLkIOvpALZ35pAsQZdnJiVzS
+YVl/edRwHohBwP0ni/r3N2UtDXB0LYlrWigRo1n2il///LQsEMItzFQ5Kyznj5LUq2YdxooCiZl
dce2dMUNEZyAZMifv2e66W6ff3e/7x3BZiLI/rE9mBmcvbtFoSlsJfcr115PvOVNuUmTrB30gyRs
rwDdjAdlvkD0+MMyCOl6kRoAKY6D4GzFwUqxatXMBOgMi79X2m0Pre9hdS1W/e75B/zts217FGzO
LWEC7tk5o7vzSKdBcehEMKVok6xpcWwadC5/Ocpm+YltIJpxrJLt8Ow1rrC7Cses7ahc8qWORC3m
WA6D+fZvh2GXgo3CLOeEhs35dHYU1K9hMJS0ez0JyWAKA05oguD/chR8THHop+DigPZgSz4dBRbf
4JcOkzzsChFbI0G1Pdyl+PlRfpsDrNjNNhMJA1Ubb+/pKLT+rDEgY5rYwUBcKsCu28B3MLYGWzk8
P9Rvc+DHUGjxNw8BLPrOuIHGjFhyKhonUi4cpmipteFcLDL3Xwr+2I6jJxsuVAQKFuwDcP3H//Ts
UFQjRPTBWv1ISy8x2dOXwT8REkcOnEVS8robLHo9O49EvgHl3VzqKJiKYP7r5wUIZmVh+WXwCf2z
V8t6tQs62ySmzQS4Xi6JDI2jZdey3T//Yn//hp7lQ6zD1AWHDHxPnn5DAEREh3gMR9XcNgdEhvTR
9apPqS2t++eH+v0begyAIy5gN1XOudeqB02hUzXwSD+u8rUvnOaE61z2wvb7h1GcELcdDERMk73+
bIEtTepNNn0b9OBc0NvS7lF5Ty+JIxDqnE2UgDsM1n08EUY4mCKezUg3L8jf9ScCqDF+mQkGNep+
Txxa99UPhkQ9ij4HpYn8jvoUKEgmIBQd5vaYDBJh1bz1VO/XB4vWBdunEPQllUViaWwRIGC8ykui
TX13tEkLKpZSfSNvjQguEtX7OsKRySCUxiZYATJkY6j9WmCRjPo6NUsA2jkh/CfqM7ur8ss+HP0h
iUB/F9ePpjYrnRCASadLcNFZRZjfFdnsjAf6halnx5xn3XjnzuTlRgV/7RAN0WjzzvcJuaZlVWja
mLIkGAN17OIfF7tQ2RU57fK9m7XGESOLst51PJ18jZO/8B8zBVqBRXvtr/QjcZXejaNHM8ggoDw8
lTkUlts1dNvlYsZhubwTiZMTDdaLeX5Fvb0A5yH9nHHlnwoZHsleq2f6jyYd1UurpEe5H2ay6960
/ZxkB9pguM7bqyucu7J2adDisN/dFeZKvjGBb+yJruwnwKme4irSZSDdg3Z7q3mAzpkal+3glvY7
jBWyNd3RTcqrT1VGLioYCZ5iZK7aWYbM3dUAfDSQhpNykPlQ3batHylvSj+WxUQuea5mtOv1bObv
DITW60UQSmHFDiraDD2wavNbH3Hhu4Du9XICVqvIW1Y+ivl+nI24IniagLzKbxVfbaTXHsOqyOgB
I/O+S3Xptzuib2s88lowPepQfvpdJkYyqWm5kk9n1y7xgFnlzYA/uq6GmxKYLLxspFXdamAa734h
23y56HuncTcZMRhuvQeNBbIi+ZfsTx1PdLLF56BAb2rvVtuY+xtVoKm+mnLh2nspilF9xTlgvVD2
EiQ7W1Z4szbeDyiHvbql851Dcz7gQzeot3LodP4Z3FjaNmi7Eahw79pysPtT6aG6JGgwaQ365Q2A
ij/u0w6s14+tLjXGr6HdGsMrB9i7/6a7QslmF5Z0v9ODs9jmjVEHTXbZS8jR+1HBozrxS/RfQHsb
95iEfn4bAJ5+R0sKtgJEPoirdAJ60wDuTd3edoT7DQ5XPtsev6yQpfiqqDtCcRHOqzd+Nqbaao4p
6MoQW2FXWpFAC0BfrS2gQoSFwmZCGWtKPFzjifkCeh380jXLu/Rurmw/hxYRjuH1PGSyP2Zp3X4N
WFTjka5iY3ypeztzdoHomitkzHQuK9J+q8MEEBBcgEKbxh4jYXfCT8Adb4bJTtOrWQdD9SaoWs85
qLqwrH2GAtjamzY2fFCxkOkSxZlATjfJrZd7ICwn3EPyrINjViSYR7KTcoKhpuY1ECRE8iGgjPd6
RnH/fqlaYzz6/Ehn7/SCad/DkS/3Aczd9jRYOQFwg21oVPq97JJdUKBnjRLiSr+tg0+24oQMOiMn
sXXIoNVTA+JbOl1/kXHjCU85TW77SvZ16txqJIHeB2IUdP5mMsIGVVtA1DKWc5Om62illXsgaC/8
0IGUXBsyFHjoACd9M0zdp9cZ7WWW5oBueF8mRGfu0aIH1dtOkQAeCaM1tw+kp0/OGG7y8bLN7tup
wAmnwZio2JUs/5tybiZYwGaQLxi+tyTemb1juVHhceE/TWVmujGsfJwUQ1bjQ+tDruCdVfVdr1UD
tDJX4qZcyu4tG79vYRkRiPRoWyO7RtP05EsS2Fney7LDf8VKg1lhN5u4/WGFeSBfLwkRmXy/wesP
fa5QmeS2CII9jVFcoIZmVsHBMSUasXYuVPKA/wssorntMvDScBDqxpzC/AJox3dOrYlKHA6nlTeP
Q6ozeIB6DR9xUvacnYUfhve9Q/YNFm6irrgim1eNtPazyYo7HdTilQdxHKdfOEre5QoZ2N1U85pw
ndVc4HAMoD17x9LDcjDG0VzjDI7JuCOKEW28GS4toe1GO6yXGavFPKgtBYikGuhTl1AUIQFgJOrW
2CyD1pPIaCR1lFZVYb0bBtIXya520vDS4ChHY48Mfo1mmkLUKLALuoPd0LjZl5Yk1LeuOuOauOn0
gOuT0+1YLNI4SFJHgHfJzvBxhKnGcDeL2igvF40nScSXbOl3ZJqmhFxWnmRKdQvk7Sx5sQM5cdd9
qJz0YUngjEVADwBnCYSFPFpRb1c7TJhaRSfPImBrNSVFoQw99a0lSFrtnXxBI8GEgjy3hPZ0msde
gaovmdVFcMncFISpcD7mOA6+LcgfHna18FiKVaXEaykAMCNLwmmKKlI/JK5cY1jgY2pBB19C0kfY
uxzMWfxs7Kx4xJ2EoCMEr9+t2sJBYwjNyd/1CHs/g44QMwhUO+EHozrN3u6lgYgmw+yDOJRmT57c
5pxxMmqJt0JujdxXR9k3mEpNFRCMMYYJO/LofQiGJmsucngNKIgzs1bw1yYCocmehiZvNVAHvV4S
9AxaJYND6xXV1VC5Ith5Xu+899cRwlHdm1xM+7QyitgeNRnQdZlMa+zLdrjL1rVEkg8vwsT/oCBL
tvO9mhTYpgzJt63WGobVVHLjRKfUPlgcfSz5ZrWJSe2Ub9F17OyvEFrwDhCTTVurH5t+S6E1sSoo
azQtIDMcBrEKgKZ35IU3n3CzadNI2q15PwYhjvFtZXWXyiDgEwZUgSWk1xT+3k/H3r+xYWYEB3oL
c0CBVHU7miTQ8CLAFAN3ts4vCyycZNLdponRpa+XrJKgGWlQD3YES22crrqmWG3ScVIDYzejQZpZ
ltVsYVg0FfNbrJjBltvAcYsbp3DW8QhHs5gJZHaYO3W2eOZVMpRheUXItxjumwJzalYaLlr5pWeT
q+pjh9BvpIPWTWZjPdQiDxx8Z5EVECADJOt+weeSLNSmtjpifUPFQQoLBh6pU+5gITnyI2ULYnG1
9hDFim7C8wYuhD7lHIj9cfRSzz0h7YAQJwmCGMDjfBijutHA1pg4ECvtcBN86MSS6ktVYQbBYMqk
K9z6y12g8y6Mcw2yFYUiy8uDSjy9xGuAy2BM4wfbHYouewSAKvB08TpewZ4v414OOHX3R43t/B0m
t7D9POWuH9rMxaMI/0vdwelS8Onqabx0+5I8FwQq+lWa2E4BC095ww7PcsEJRRKn2k9DEo4POrXs
h4W7LdPNCrWJb//QYFRt1OVwGPOFlHv+vdXCmQYuWJd6X+n1o59p50X3u8Wwu9sMuWJC80VJyQbI
0RgJ3YgbODa+x5RvEn49ciSQmdFTSPe9CYMmMTJ2ECGw+cNKhyIxsvucqA3CtfQnxaE+7XQnrCKC
dDVAaK2S6QMIHJyqdMLlPZKm9O77YsU4ifw9DcugKoH4qrbOjR2Fqxr3ixWo8bTUZlVAxOmae1dY
togWhG947/WLf+uRlWRENon3WJ3kWfFgWbkqdoE7zngPQmQ5eY1MFkYHnMHWaw7emFMhajx1QIWh
EhGJBMjajd8qWLpplC6SZVh0Ra9iXWifP7H94X2vl+xLWypapitBjUbMnW363gSL/ODlhXdykoRa
yiixJsa1jpjUXSrK/tXiK9aqq6AMc94M+O/VBU3QaNQ+odke16FPkxj8K5gvc723sEzy9nPlZrcz
O518F+aqI68+83umEqY3ftyRU3GoXd8QB4Wph3cwyhW3P79xJ1haOPkN2LrBJ4nLpVjvdFPAYALa
dV75YkzTy6xoxLvOS33jnQwswvKUKsfXa+fYt3OvDdhqmSPe4NaRQbU3Ru8QwnR51RmjAy+CJPkf
ri7tZ9yX2tsRtvJMiV3iX9JbXreRobNk4fPDmdmOgyQ5Wo4u5ovC46JxR89j+pZ2TfO9kqPrxrXo
OT1zt7QU5N25+TQTT+Fw5Dpq7ndNMi5msitTl6SEyIfC5LLHqYZtmunTFv2Vz24TPoqFpM+7Eg+8
lV8RIHo5+PAky3d2UzcDHGtrSTESCmEgDK+zRuCBFQlp9F23owDib3xEqe/x4lnfTT7La19VjTse
tLQrDKAG131I+2K8d7gKAtVzC7VjExfAgKlULMOuBagNDoswkdqvFO07f125hrBacyadoT0irfYW
QenfVCd6J5JtsH6au15/LTCdg0kRcuowT7EeRBnR6Z4bT1r2EVtGc+XiopYdasw8BhIcaw/vQtVT
Aa+1Zb9vc9t4Pxbs3my2lVEfiVjSp6JpbFwisW+7wQ2gqvkOoOLIQtP666ZQC49+kJUP0q3sLB6G
pjqUJIjjbG+tOFnMWshbq/QmCAOoJVz5Wedc5O6rGpDsI+92MfelmLBdymZK76ictfcug6Ncxu0o
LA+SkT8gwMFWcjykzro6V7Wv3Xs0ono+zpSCOLmNdBPCO1z2MkjjvoDH7PmlcPbWiAUEDdnuy+Yk
xt7mFRQr/gBnm4tyiaCAZhMFOUqeVIKhS24KYz+7J9ItKi/qqDcJ9iZd+35dhf6YemFvQyw1zAcS
271r3HbNElf2gaMC/en4HhKasaW8G527Z8ZRO9A+ha0cIFFuoTPSQ4toDxNr36kirY4drjfQ6/Em
+VKH48rOB0o7Rx6YP7Scwe8v7abV837JoEPuKEBrePm61Z/ElKn81UTq9EAbJPDVEfgzSSJKDf1G
9TUOYaYI5pvG7Otwb7WdQOyydqhjh9wsj2szQpabRiHy4+Y4y6PqwJdMw8k7+f7kYsEz0nhGzmCY
3U2b5yFlN1xI5Py1mT40KmiTOPekHCLfra170WIQyh5KsYuHkrfVblWhrvIapnfsr6J4T8m3UIBm
nKE7lbgs/m7yS0ghDm5bW5QFtmplEBIlMmpHffFxhOsj3ExG+jy+WVbHeZMAxsxLtsN2DrEDEmkd
pnGVFvBxSp1XH7uJbQaCDia00Yqe8p3ogvU11kHzN1V3K6t8ztVwOclx/Mq8JDqMlCk//47LV9PB
6nNLcZmY+WBGeoA0EgWjMqtToPTQHBGQcXLin6jtA7dew/hY185aRo1N+tJeGcP6ee5y9h1dZxuz
JJ/ai1Ks6hGZEDIQIslUoCJ7LReRXIslmK36bbZoh/XV6aU4TpKSRN/AnkZYXXarZcbtyk31C42D
ov5oFN4Ix0eZ/XDsU4Qdmwsbd/X7kjKu4+CbLE88VI6RZ28BFf2Nj4bxAOs0c42qf1PZFcm0rjcD
uHQYk8rrIPGm79NcCjy8CAJgn7YSbst+yX0l9738VbkGyTes4uvvFLf6UY5hZn0YE4ngo5ipvg9k
jtqwtbzWMi+WXhbt2yxLZXe0qmDI7r0BsJouQFd8GNLhTVMugeISgddbRAL2lY0PTYxrS8O1yM3i
RLrWiff8sa/NV12jXhPt8J37bhln0v+K+m9+LMKAzIMgDY+eP132W8kppHkMEPXi9DdZzpc0cJbs
6n8kSynBDbDBkljA+R0h290Kj+iBvWsV+Ax60qFnWGycONoSLlcZFN/83v3kvv6foEX3qLj+cUFv
0jlK28IYAYoK/TrUtvmWmxmahkBnlKfLFPS3MmwRB1Jole+e7wv/1kn1yTGiWUvkhGmQMnPGk8AQ
zGVmejjP8bZh07fZbpYJWhADa8znhzpvDnMxBHcBQ4JLsJnOnDdtZ3vGFQkfSVPk5XXKMRg7wzL/
JeTNKEAiqEo3MguMmrPmPWxpB9eVQkQaZu8ll6DmFcSWl/K1zkTxAfnusGa5oFOcAzRa5hmy3qPw
dqwB+m44EZV3UCWnTpSMMDH3fl8uN/ngBDeTb3CnKNNOvAs48L4bnk3p8/xb/dMHRMhJw30DPB3/
7BcZ3cQxheADUijr3TSQZyyMHrOETvwbrvg/5tW/gHB/eeu/Ma+uvjWb8P0Xh7Lt3/836cr8h+mM
zhdiAs4w/kat+umbbmOBDqEQ03JMeZguLnDWvw3KcC6DpgXE72wJJj4L8H85V84/P1IQ+XODCDUk
w+HfcK7ORN+wgWjnGWTJoOMlkwSrp6cYUwK/ekEB9dmdm8S0HmazIPEFZc0wIC6YK+m+CROMPS/E
qItv4bLYPi6BzSxeJa1Iplg7AZElR4BhHAR3ZWIOy+Mvr/IPfJ+nE/jnLwjNgtgt6g7POHcesVK/
lUmpv84Zjpx7GwSi3rlopMadSWvU/0sawrZgLc/GVwo2HCyBM8htXGfuqbokKCiFgeBgRv0e1YK8
e/6Zzre6bRQQ5i2ngVAUnDyevvQsW0qbir/gWoYmrqyL/qJq/PEFq/pz8sGPUTYvIsv32VD9M7JD
YJCR5luA8dKsi8MoJ+MmJGDq1HhuelVmItwbmfzm9OnywuM9/WQ/dz3YBy4qYJwUgOCePl7Xwa2b
ON44mygwF3OZLhA5lwdzUS8Zbmzb9a+Q8I9nxD7LYd8mFOL8fFqbWbrdqorINQtaYwMU3GztuH2u
3w2bSvX57/bbg3EUbHQO6iXoAfARnj4Ywa6VWRhUD+WSfhiczqDf3n+j9bO+cBZuE+DJY3GCMARk
OsKhbd7l04GoJkvldBmOxaYJR6DI633jTM6+8/DidvHkugpV8lK672+zcrvhbwRMEz4Y+wH70a9E
n8QZYXRXYFTlpBDErZPU35GLYIj6/Fv84zgwEzCwwfPD3Owffx1nhBoRegXjrFhmPrgJasU0l8Xn
50c5S/JlFvI4qKB//H8zqDkbhib7Yg0WDqNOgeVTBrIWIZx1jnlKo18511XaxlXhHHsUQF2nTkwX
gK7xYjXaa8L+QGxVe2N76wuUoD89PUQg+FQ4jcBzOptDIw5dbUZ7De97t7kAC1iiklCyFybQH2Yq
NgqQCHkL3FDOjYJwkquD0eEdE7w9BZFhbvWh2/eyBfvAo+eFT/rbMuRd07FjV/O34+Rcue6ESSmC
IkHcUKTiMDnBR3MMrvrAvUTc+7cM0O3DWs7mTQFRgTrx7A2CKpvYKzDY5NTNqV6N4c7MW8eLcLu1
9onVdS9Npd+Xo8UqhBfBQbn5DJ2NmLigOpPJchzDqbspsuChN4PLsJ2mXcnFFXmsGB7yEECkt+KV
S09sw0PxR7oxaBfw3U75bZemeJ8JWovPz/Pf5xMOJVjWUGdCQzTPuVFUuJCmAvoshKpagBiTsbNI
Prt4fpTf5xOjUMduvHF4Red8VBMxGGTILVMA4eRyNcsNxAS+SfBGTLYb7/PDnRk6bYuX8QgL2ehz
7IHnG6A90aVHRJxH0qCVcAkrAe1yu2bld0cRdUVLN00fCpQNxU6oPg0ATgPxwcgKJ4gV15SfgUBP
8oCeyWL58etApt4KLsNG23d2axjQkwS14vHrMtT9Cc2Wnk/zgiTxhQf/09f8daCzyoA0gMydMgbi
zlpBwbGzvWmql3aHbb4+PV4sShyuW1D2APid7bf4hdJpDdxUPXzAwT7HzIxVY9PxGRLbez/Nhc43
/HhaLsA31BwlXYvT/vOf90+zCTEslz1uJWxOZ8dba1b+AsbPOeqLlbSFLDzUqT+Ae43i9PxQiObO
H3Y7BfhmJpTIkNHOvp0B7tkUdoZWiHZOd0I8hOYYyy3IOvXUpEas8yC8t+hUexv8QOvBmnFJ5HTC
nO6rSQjKu7xOGoFccWroHXCUtHgBRC15vu1n6vuu+aKyVPs3If4XP6wDMhu2uJzo55XF2iWPg1y0
eSmqHo2lNMop2fUTruF3YjLpZWpVLcYbwq45eBqEQSCS6bAmzRElDZR7hPVTKWK6h+sQw8BYb0ga
SZ2dpukd7DBqJ68ntHQ37MfZIxmLPBz7WAeh2HSsRf41FWk4gI6LlPyFFkpGHJg1yQT9NJTlsQ8R
0202Ea2Hs8Rij9hEtImKB2Me6qMKA9Vdss7djxREdv2qVJWycLH3c3TbSO38Bd7QONGonJEa6h0Q
PFcK7DbS3JqSa9rLflpt1JdFhVdGm4KOPhayMVOIM1VWjiHm+fUYOqeFXrkgIwGfmiWIQeeVvvDb
ZPjkdPZwK4mzufMD6Q87DCjaMS4UegTano5c4rIy17cgb116NApp+Dstm/LjONT1V6VwF0c0XJpY
gC8+LgjjlIS35eonjznu55z+uk3SCKQNOpaVSS+4MCsVQKSAXeTFOYqQPHamcMwuvcTOH0fhGQpc
gyKKTJVhsdVupA5UD8bkIA2joSoeext6hB8HvDaUbmPoCl5w5nSXCRJGASMTne5tGuYNbbB6C0qu
GsqsGJ7HZu0eJNURVWyLvQhqZRTPpp1+6kp8WqIEU42K3q8wM2C3KpdXSF2X9w5ZDhoNqVMj/J4T
55SClBDHYbe1XREYM3Us8bI2DcBUDBsiHZB8FxWZnt9kILL1TphLABe5C+/qTe5+QAi3loSbOCnZ
52qyJCkX/iTz+brwW+GGJOUJBc+LbljaM3AFMnKs/Ul9SLVJl7YZBnkn2moUu8X21CtITGRtUA+Z
/n1jr7PxZqoLutq1jZrsKB1zrUJicNKxeY9VvI4lkUPG2zKYPbUPrEaYuE/Q900vHacVTYCRv0dg
y0XBUZVfcKNpvFMtVIFLALyBGpu/wLj1hVF8nsxiyK7bmbDgmMB1VOSlqJAKmn018URgvbTWUPLu
2PpJdOrTlUwJxDMoKpHCZd/cBT0inIR+DvdVwx0LebPbGzHkOzBS13XWMGrDkdQc9gcvAeuXjbsL
rcFAbtOtkOo8EpvAXtNg+5GmY6GPIyQFs9vOhPhn2Wg1YwlprjwRVG45sdUH6yvE9eTpdBCUs3h0
QleRVRP2r7nLteFe+h3kt6Ilvz3qfJMJgT6xekXveyWAr0kdcrRkRdOyb+xp5nKZm8uWPrNYOzqv
UAzqfFg/meHqfqhIFkEtmY3VRZ6iJ4pHGqJlbBpCPmbTNIWPmHSs/QcnKSpgFSspv3QVERGPwASe
dfRSpwmvWoXNx2WgfOnvCUuo1UF5PRdoVdX2xzEZKvPQyZWzxg7nTsSJZxRfsiCsxmMNyeVkceto
9rJQKaEhfulhUONYMx10VXTdgSrA93YZjRUPyKSuMbWQQJZRUGBDg9VK3pG00zoPVaiL7yT/JMFu
wlZF77DL8W1IPWb9UIbGWkcQxGS2q+2GXcLOyJXe62kci6gkMavciaGthyP8S/dNqpvK21W04lwY
NbJw5mgqWns34uxZXeHR0y1vB88sLRMPjKFzjpaVNcDLAkGjeegxcld7PcJ/QuY956/F6hO6kbLO
1vL95IWosE8U/Rs1ssu1knxFiIV6GL75ReKqR2iELkmRJm3/bGEuKlaYppbXtzO2rheiX9uPU1og
pIef1BSx73ZleZm1rtOw41TzsiecxMhBkrzQp0er7Hry3JiLCLSrY2gBbHY/a8P/6/v9C5OoX6qN
3/p+b7csw//3Vn/99CRj8cd/9bP7Z7v/wIvnokIfj4s1asP/dP8s+x/KL/5Hg50anWb0f7t/xBPg
fguvgZsbRvlgXP/t/vEfIf2BxoIJWoAXKN2wv0hNfHqtgUFPiiNXJZoZtBsdavunZWBK/MaMAdYj
DnfGvVuCRTVzVV22zQKL0sGYibjsznnhZkrB/KQg24al7qSLQm5DsPVvzqo/N6wde6nG9+wcTYFr
UpDOR3JskgdH5jKMgTom4JC+ru6gR0/AeJn276FdDZ+5jS9HvE9s9wJufl6dBCwF8ygxzbTezwTV
kvvm9fNXyCH5pe8lvXHADoMfUZgwove9Jo/hILW25LFHhnqdtnp8SIbQMXZigfl6Xdqr7RGbWi6v
05TXgGGX5/ZH4esJ5+EKMyqilsLy+geMARo5lzB9Fb+L3rVCSldE3uiimx9yo0eXrhMbjLPILSPo
iSIHrpH7rqTH2O6bJvfzi5VPjJs+xYbwHrIQBBGeeMiuh+0opipFDJ1Bh1/CH73WdrVkc2exvD9P
nGyPbZbL5jgDVLtvgry1r50pmNL3/NXWwp2DcIVN0eU2+TfahKPhmIX7tjX1/F4EkD9309KvKLgz
iOwQIhy2bSDYEQ4GHjkpus06UzMOEiqBM2b0SL/AVfo4y7Rx6phUfeyHWJ9AW8B2/KjnDQjDCUpc
00XaXNksvAUobdzUio2+9V63dCLqg7kqaZ7mVGThLmiFttnqwjDc134DTTFyrVJjKw1sPd3JfMPw
Mr/+bKkJqW44YQAU51jesJuv3kdZcgiSMZSKMUpd3cIHIOZ62GGMUmtw5CHoOe/nChcozLvaqLTN
jjhNWZcPkMbHx4ETZY3wtKHgxB2lbGKc4Ry5N4TGfWWxbFD5YS4weqvztTGujAFHLK+b5DtimLzH
JAsWEY0e7+3YNi08MqEJpIzapCKka7tfdKeZn3ERpk56tcKDJsrTL77paaq/1ZoaFB+zLEl3We9m
33pjGZ04NQjO89OmibuMtbhbW2n9f/bOZElu5NzSryLTHmWOGdgiEGPOE5PJDYzJJDHDATgGB16n
V73op9CL9QeypK6qa32vaa+VykQyh4iA+z+c851TK+0U9WQtK8KvLCclFhmsV7/DjTADHS+HJVoc
lzFdFXibWilP8g9Ra23twF71n8c1I0XUVnP7kSpkWLHH9XBp6qV7wYXEJTutvuVE6CLcEafpPPtn
5MDNsYbMOuxocpOjn3R8XlYmPMAHALSk+6pMaid2EHY+hkWrPuowRB2cJrilhK772zxw5ScHqU23
Xw01X1Oe8TQFjDUfpWvOakf4+3Dx0V/Xx2loSwh3AuyCbLV/NMkn4xvXer2GNLYSfroCE4kqW1LP
BL5CXR+ufL8oTOzZhjiFgyaqrXwqmcv2BHHCgFBkVs44hCNasXI8rMKl1mvl2D8Hfd4+FGTwAecw
+vWm0/X0RlXnfpFpuL7aIWSviN3yeM8oKH8iG675idpCdt/P4Y8JkhVENa19+2KmFX6nYO66z06C
T5SWxvNvTS7h52XRPMTeNISPDsrYT+W4VpvCGYk2kUMogKqNWcJ2vxLwUkS13EuntpYdbRskudZg
J44yzETUEWiF/A/NamrGQmSElYbmlDHnKtxSHEo4mxJcSoW9fFcRoCoYEgsrb38wNJ+fULT6/Xcc
sGsXpf463ITeYqK1C6Q1xLZL17dri4YWaYZLZkU9/MkWWEUAuyywVE0UIzyZ/EBUTG62Uev2+MhL
mh9xk9Kbuh81SGf3oqi2VB677WwDNFvXhCpEpEhzy8jqQyKRdnjEnDw9EFvZzojYusnXh2lUxife
5LyLgKFgDCk9O/P2rarQSPI8WbSyhWuW/smXCxrtg9FS0JQHAzeM9+6NsL+OngeuAnhIm5dzGfXY
QDiKrNQ1XBT2KzTnGwlsq4lVPw/rzpKTqU5ZAyQHyJXdj8yGdbc0Fl/atgfrtnSCMucjP6FlPrZ1
vTV51mp4ZRvbVpYcAKkLscOYUC6YKQct+12YIfC/bFeUuUPYSNF16opRevs1qEPOOKSSEDGu0Q+t
882iQiR9RGcq5T2ntekQb2LnvSm2U7Xxj63nAfTYLZVVT8/JVGbWWy/aWu/7vrApzAdMSq9mPqsf
i9sln9BbIMgdjUl8l5ZurXMjCCqJ/IoAD9IlZgiESeZw17mZ+Mxpl+BfmbPrAa7Qj4IkynMxDECK
UgO7117RANLSSUR4ESv+8SZYSqeIs97W1j6dG/lItZ29tmk6XAyRDV/HevCw2fll9+4sA21fAd0m
hJySLlAd1xaFQlpgC8IEwz0eGRN7C1xWrXjh8ECOsliTvOXEQvXJh1dw4qKPPfc+Id97LiFUtdPU
JVucm21fwWhk7VIR6GNFud/4XzudEF7m+sTs8TTa5npwZ7l+QxBNcqByRqxQ+LTEBzjh/nlshFfs
bC66EsRM6T+mWlZg81kQwGaxW374NazEt9528DmHbZU+hX1uveuVzzRu0JlfdFzIdx12YAZ6Ll0P
P8uhrbKMJgFZCadNVugHdw6CT2vZDcNedFXtkkLdTJtw2l/6o5box3a9InCevQOzKFpKNb3Nts+R
JYslC6JKQexCcNwBUECk4r/AaCkneFSKMOvQKE1GZPmA4GWSflUdtsDNN9ztQP0gjcH04bHGE7GO
2dfU4/mJaho0a6eBsehIVCNDhjAspBWRZ8c/Z0Pn3+KSbMpYWKtMd1ZQsiXQhg24hyM4B2eDrecq
BJiWMKXK2fdyIE8jXKK89W7qiWHQjsIMtKCFQ4mbK1hR8oJt5Hv3nmi9czE5xms5242/Q0hi5fHa
szSMPO3AUmbkJrtTkGYyjKyw5ET3+qUadmvJJAbxq6cXuEhLtxzXnIPpQCxr86AX0hXYzKqyOqtZ
Tg47OMcfj8vqjjhA7TQ/+HXjexeSWLoTWTjGFJOvHAr864ABRYqKMupRyuU7tH7JNXpKSITlYJgm
LotkQjRoZHxSJ9dP3FMKRV/t1KqL15kJCIevBS4w0rVJOt5g+OZBm+jncUJkCzhE2kMa91o79wUL
kIdp0sYJrKGJIE+7nB9ph7BeeIZ7i6Oo+QJLfb4hj5Szu6jK9ZaPpv7imm5mHfDxQAxCUA0Ke5r8
O3iCYqAfTPPv7bDq+3llrHTQbWm88pvjXwQBND0bhmC3w6TLHXDIZMyWvCVwvpJ013BFhfZ31/Rb
nk6inREfMeHjtMvq9E43hfElKIL+G9my4JQzOcI7RANFPizVwn2SzNnNDBbqlXdrPLeTm2M1DDoT
Tqww2x90t8DzLMCvz323mvbOQf9Fnmyl+5nIUB+QGOJQ4gZcg+CbSQbF2zxW6FirsTb1ccKUhw3S
MMAFpYmUIqrEZlUEZ+rWsUBK/ERDPaR06KTh4mbQpPgOmHpeATCBeKhKjhhmjoVHPUipzwmWo12F
vmXDQ+ZsLBJU5hP7Eb+1UzeyYdaW0IO1d42HaX10qwxTQWI6GIjsNbTUAQ9aeZ8HyvjhWqlxWScK
xmhWpv+54QN/r1gcPoTDEJzxF7qKF790zB3SM6/io2Aode5CJIyoDFMiI5d+9cTOsZPs1sUU972p
U/tLzVkDiS9Dm3MQEAKzGHUoP79vLE5zCMu6M8/0bOU1lK3t6gmGrjmQylygxM5XaGUOFsoyGqZG
5PuCbMYN3LtQhXaDTDqyKb3+0cwrQlryJG1CNPXu9te7EcdSSEE3HEdzHO/RAdX5nkqGz2Aeyv5O
eWWhttGKfShQBPMDNW5z589m+Lluh8nZrfmKaypdmu4sh7lwDkWqPHnoatP43vhJWgOqTsf6ukhK
lcWK74ehM6iKGWyul3lP0F7tZh9QJmqSSur1DhB8nUUJWQcTlQB2wghpsnKvc0SLzS4puuA8Mw26
r9LF6FlfpkzOVIlKfFdaJYJ7DKXbnL7KCSUv0hdtdyGMvYWhXdT60C/xTiT1exr4+i2H9WocAlPa
78FqLWs0bSqtmOdbfGmykLq1tTAMcAI4L71lJskuMRI04bBsIBdKyc9Tgnh7Lx2xje+mJHw0Zcls
TxVt8Ey0te8zf6/8o6Mmsj8qmIZ8LFoxUYKYY9fFymJ0dvLdpvd2gO2acFe1gr5n6Iz1OqVGrveh
Pc713uBYxWppqNDbAYG1T5ZhM7SHKjjl0WxnYwvocPRfmO4Sv9np7ZjKESx6QN8MkV447Hl9w3Cx
6pjLGPOoqFPjM6OkBRosVcieJ6qc9oNPMBPCvpadEzUVQkRKxGI5FHhF811T220aFTMWMpqrjXhn
steItG9q4jkoXQJErtOq+NRm+rOiFfkd1PSf4dLfWcH9t8Olf/wv+bdnWf/jf//ta/Pxt/v+H/+n
+Za33/+oM/v5JX5NmvzfUJsjL/M8wLkkA23yyV86M48/MSk8N8GKsABpsCD7ZxDmb5vIaSMMbDow
tDr80T/ZXuK3bf7E9cagJtjQAJbzb9G9fkoe/9/Skb0xcx9kOmBrWO46VvgXPUbFWJczAxsXMO8Q
GudZNKtiNuEAq6/y/qZMuD9QKBYblr0ak7NfB67D053Zl4kNUhXXpV+/0Ep0pIRDCMW+taxflm4y
4jQM5DMI6eF/3Mfysv1hVcpP7WxCErak/C8IEvcv28PSkUvV+288zRhhksk077M8XYrdUKriIbUZ
dGfB1DxwuNMr1Jz3d3Th3Q8GYPaNXdnOxVZgCA1ca3eV9thfpV1gXuHhBTyMeWV+m+q2eeaNpnEj
oG3ZDyL3rk1eRCMKIC1/Q6g+fxcYkB7nRoNIH+3pvWBofmNAY95PGTcTdpemuF6kdaigWufoEXoD
B8haKrrTdFU/XIr9XZsDVINu67IfU4b8n8Z6f3qdNrKTDx/ApJ5CychE8y9DvYEQlcrfXifWuITx
3WZjl+9KdvV7y2dAwRL797fmPyfD39lw/Hcnw3X+/r3Pv/7xIPj5L34dBIb/G1QZZDibyHmLLNlU
ar9OAkpY5seQ54CYb5yW0GQc/ftREPzmOjzpm6x0E7rwlP7rKHB+Y/SD9BKllstOi+Pi3xk6ozr+
00fFBcrhw1LjY+JQvyCN/cvYOVgqZzRpx3tF63MgbYCrC7eVZ+xgMWl2pRa+9Qgr3dY1+om12Qys
8j50wxbLTNYN3iGw5/6AcyipD8nIDbQtvmxSvVdGvnG5gp3F8QGqgxTRzdwi/fExs2qqKwYJWXoI
KfqMHWFhPR2yzLODanMviSqDOjKesFygBMCN+11DXA7Zoqf1lcx6pDsjN/pFzCO+N7vzgW4QYWlw
XGFfIlTMMsKrmUn/a2UPcJoJSTBPRKgXz+x06+9eI/1zYMDLIABdAOFsC+aD28YmbBy8uMMAKRaL
avFEz988449APs5ZOr8NZWVdwO7mVCbFCJpcAsf9grUUoKmjUXMdkxzo0x7eSI9lQMnwR6Ls6UX7
huteyW52DuPcU+3I1cspJ6SlemA99BLRwGD3yVeSWRQDx8SKjdruH5dS2F8bpAFnyo9CXNxlkV9L
bRkrruDKuG7mhYSIjCSfV03KTHPMVRVIoOzm5i/xUwdET2FPV2nXB108jNb4VljpfFV24BdYN2fB
CovZb+/RGFZNJOt1HnerPxbHovVnjipl4stw58eEIe5VuvrDW2fabbcrpoDFqwrg4kdJMBBZ3uWr
RwmIdeOGDYZ524W5b+/cJWR17nB033lcIIQJFPZwZZdm+dm3mr6K3Wrw5WXil3sanFovVM3kNG9N
forwL6vMILIcHKPxNCt9V/ElmMS5yvnu6fBrA1gFWmRZDJyynjtTIbEzvJupsnCJmb163obvH5NY
9EMyBs54hNkd1ld52g7t0ZrrdO8FjHRtsmXNyEFVaj8mLjHYzRbGAmZgTs4TVfGxTVBHxMMW3GJ4
Mh33/c88F8VS0jpVZWWfkqaiw/G38Bd7bccG7tKWCTNW8GKQ37rLa5hzd0VBm2MDF2bdvC5Biv/J
wsI6HKyNv6p+olhTQj2fa3x/wGddXL7wVeC2mqukqxY/ca4lepRb2wLOzzsmeb9FY8o79ycGNm06
EDtutgZfFuwFmAwaHxIv9GxvInN0wpnPwoM7YCxNILMTluAg9n7CZ/11bi7NvCFpg594Wr8LQdWi
xQBbu6nWSwrgKQsjrJ+gc8RPzG1Xqo1pXvvJs944uKYoAJmgXlu6SGyk3IGJlAHfeAPodj9husO4
gXUXYw4/y5+43WxpRsR75mzyOezUo9zIvP3G6E2sYdLo3MOk2omfGN8kafWPPu1YgNRrhcrY3Zi/
qhPoYJKNBIx7DyhwC/xMoQySphcPq8mi3hwM42vBBnvXdOiu+HI/IcNu5d3A1QM9nCQUYaeWpAgG
f1nlu1GHIQvrF9kHvePJloHnKp/DhQH9fnFUiyGvN4sfHrpVRBuovHZ1l+DKDBFJiMfQSrOvQYI1
uQOp7qIjyAKBGsUzTR+U8FTm6nEaWDQdBhm04/2QWc5th0zDfyByK2eg2S8B2kXOlWA/OSo5DOsm
5S79vqMxyypk1l2g+s81K4iLp+aFZwfewN0yduI27xvs24GRAXRfwyB/T8YW6LcOFc/ryNvPuybn
uPS0y8PmzeJbMBFNsJ818IjHHEh/H7MJWD9V1SQ+Y2XmcEWuFcqnziwxOW7Egba4m+fBXu6YM1XL
oZohKcU43dn5kInDIFDBIwBXTn7DXZ8YPmkRtkxbtUfD1+QPtiGJRAkXlWfxqnxUI5WaiuUaf+tS
IuDs2xsoCx7JhzxkX5TktYqNgYX9BUlJ+6ldsqajiHPbCe+XTVBNKTucWEwXB0Rjy9qb9c5ysZPH
tfLxDZtK++Lsp/PoHGSP+1b5y1CeCQaWb32YiYekWnJx1eS6MQGF5z0PaxJYz0sxefWp4Ny6WRaU
KffNGsz9kZDkEjZJ2gDRajHF8gyUfXpg7aEfPY18hhSFydLbcU4k0xWSRkuTnDIk4ix8hDDTjqzl
9s5d134+ZFXjoH8LSnVv8EZWOxYWfArbAsh/lqtxPBqmnH4p8v5Tt1G3UTT9K/7yv8gFqNv+YhPa
/v6vqs1yfzO3No2SzKEI4z//WbSFv/F/UjHRt3n8keXyb36v2XAQmR7L+1Cg47TBMP6rZDNDCr2t
caNg+/Wn/07JtvU4f+jcUOIGFGoAJbFyIPH2/iIXVYtdA6HBaKqnmpShQelxHzRGfo+0pX/CXq7/
B4381iz88RtSa1pis/zwK0Cx/Ks+1FXEK3lThqORXIq4Nx2DwYnxPpFzcfjDO3D/62v+UdgLqvLP
38vG2oiEirw/xPgeeYN/qUaByVZFMAwbP2axcPRWsAUz8dSGPN0s2+yO7EFwNVs9vU9DLYo1i4FV
IYSEWNB7K7KyKM+GMjcZIBbpafEGO9j57Dg/bAVwkY34mkJrkMK/RlXU3vpGYjFWmtM8JuaofBqH
wDUOVaDtITZGr7KvQ51X3TkDr8U1aLZjuJdGbcpv2oTqeSBXxU/xn64e74glNCP0JlegaxpUQVuT
XCYg851gGXeK3BbnlnTqWt1LjyCD/QCuv7wp2lR/YzCnrnqoa/7XutDSuQnW1L9P3Ty5aRc//1bp
ihl545okmrmWAvMfUw2vDmM3Jn6DywFfVvKuKkQCmhz3bshmpiQnLaOSRZZJJqdrI7wyFxlcu7VP
SUEwXTXHJjNPnM2r9jpeGD7e39J0Mqu3xsgGe9fPRl10VzA84FhoLJEUK2ECK+MqyDoNRtjVMlAi
ckpzZdqaIvhwl1gUiQO9ZTUDkBNHWBtlQapSzjqviBl5yvlzBxm4u3FTo2meg1ku80YHc10UqAUg
CPHJx4esiEtHk6cA5efbWnkfzLjwkdcKF4AQWwuj6YdoScAa2AdFYR2SoiIUoQKXgriz1r9joebV
6oFkDSCUMStSQY0u5qRmO1w7ztLCVshcf733h85k8YJvn9DbO9j9o3hMFFXUa1qExar2S0tthvCP
dedXglBlt0kkg2V54BegKorbgoE648jaUbiq3DZjo7XrRMZEJ7JMoBaPyMpUfV/nhnOXDIQCHsCb
THWsnbV/ZUnHh6ib1FIf2t6SBisp4TWxDf6FFVLeZ6RvUJeW8Tp4RX2aSsqCnTaZ7x5mRH5A2Fq1
7km2K6bjKpiqfxr7WpIDxFcTE/l00zCmdwBC8hR0R4Izn9yLUMa43ki36sAQlPEoQ58leTOzNHGM
NAhBwbn5yZ4VtQ+UnikFTxPYd345Kd5Nkp/KuPHy0f6YTXduLzMbanlrelVgX1eT7qqrfJkySBgt
4RX+Tjhrpp+4QJU6JV23/VUWiAX0g6C2bqHNCFITdIY8bu8QwITl3StLcSJPBU5Mnvpe+11IrP4n
V2JuvFIoUDd4lNm/czO6aEndXJ8JcHXEBeM8rvSoYsaWrpe+Y7cBi6kvFXkcAYwaaltyHkBJHaS7
5UkN5VRPRxfgbRoPSYZyRiEAacgHIsYQ9+XSnqxFgQ1ZvLZkgJvTrBGlk6HQGFujkXCWOlUe6gmx
DLNxtznRKHrikMIiAw6Sz6HAKgmO6L4M21Cd2rGen0tyP9KbhAc5OLqdNZpPqXb4+O6NqnKKT1Im
2jvZg2411QzYwa54041hbHlISA6GG3aeADSEXo38tKjCNXB/ElcTCS8X2zQ7M9rrhm13djasoOqO
/ZxkHw1eOkiHK4QGIBPUcJT0WXq7pGTrEe8q1qfcrKbs4EISZj0cNN0VAqkA0eU6u9N+qkd3QhW7
7YFKk9C+Jz6VUAeXzM2cl9mwNFsyc6jSfMueCjms3+CBIvE59uTSFOvbgpXIfEwy8FAxenm9yC9Z
MxEH9WYaTRryuaQ1RA+axjXLWipUxxREIu0BpAXj/LGBXVQXIPJO8Aa8T2Qdbmg9e5kMZ/7QVobK
5+XnlfSf+ujvzJX+cDv/l/roNk+/93+aam1//1d9ZCKkZLaNfIKhQoBpEIP1r6GWoAYKiIim2NlU
hbYvKJ1+L5AQWbLQZCpO4cQs29/mar/PtxmFcdtjIiN1wvOhPQf/ToWEmPOvZQTVCgmxmzfKwYkl
tj//g6UGotGSp53ckypjTVd1sSIZhjhZIkrveveDoRxWJTUmwj9xBU9kH6puEBe7lonBVgUBA3Ez
01LeJ0Y4VZeEbs/5QGGWd/dzYIOsKrK1PCbU/Ct+hC55rVpQgbD6dPPN1UP2rpC934RDw+SCwwmt
s6c6+zKKXqbvBMm16bVhmeuF3Dp5xBWUHCpYRP7VIhpRHRLQJ2T5EINE+uM+FGURnuGvtf3NMvST
Orm5Gl7o7TzUCYD06sgi7WrdrypjS+umZIz+WLjz/WsPvFFkldy+p6Dw/C29LvTTPdpMutgYGbkj
jguKWJbL3L3iO2lq+GcOgDsnB9XPKAMfbsrc4AipF6hE+4HowuQL2ngEfBUhbPatJ0ebWgs/OirH
2stKL8IDw0qSaVfyMYKmee3KhbhGYo0IR1uCRhzI0GKBN3vB9Mi9N5c70S2AVAW0nvtyVCTe2zCC
rqV0YExpRHF91I45eLVBCDZtPPpYKIrWemx7LswhTZ0rhOwJ7Mel+kzCD654aYTF7bAYAYlri1d/
Q5lQzrtBN9lTqFobkQpC9Aju/BSjrCvY/6ZtgWIsHPPYlDiMItH2/TnpjK7ekS4FdClbuJIxcCTO
LSk9qkX7iEsxdorxzaQFJggLtIyyMuYsy6ARXzIC6TPLe8xbp/3GCgbEXg+QxoxKs/m8oCg5rTxf
TVxrf/20IlD5oNAOzR1Jr57ccjiBmtpOao47YpXwwJiZ9YRJY0IOYRDBnpxmtFVNDEhpKGNcy6l8
rqbBbmOX9QBsog414jWJo3Nw3ThDoGHPud4mIFxTT9lfgYTXocnEJVTrbYuZbzn0WEUA8OQ4uG4N
azUx+SlSPA9COfJ5Xdziyun6MKYduJ4kWVbh8IMY8AaNDiPiBetJlFX5OZ2qZdcYeK/63B0pHcJh
r4PxulIz+at0ue+F2z8DxmI2kW6Or1bA79V+8G3u2y5G4ZRuNHaJFnVyT+xmgkPv6mNqtYBBs2o6
ge8BJJkZn5CAfiodYrSlM0AH3SRu1dJWR9GN1xrxsjmDzWNgZ5+WilGf8j8lwt7LJj+pwDciy8I9
Uy4muXWi1/tyFR9KN5/XxXvvPMqXTTemPaC5WGi/r5XzYcBIxRJ0Dw/Memp6zE3OzLo1lyXPflLv
kxbbhk2IIHovAsO4Gj/gFwLago9JwTCnsQewuHRB4gSjCRJNI+5IDAWoVGFxG+b8feL9vtIJSJs6
vQ4VdQW4Ruu1kVjcZXoJw/SL0/lPbPqRDEM4CsmAjTEbBfFkjLetX6RvbVY/kMF1Zk1OyplZsKUf
+8vqk3U4tMZdmhGPkVSvWWoUUY3JJsaIvpVSIiF8svYeVdu+oLR6M+rhbl4hKanhiuKs2iqvG53I
+oVTvQNSOsgfXmEaBzlvcqXc5bDQvl4uc+s9FjOotGqa5B5vKjuxFD5oVY1Irlg9kqlda6gODWKN
SbB7az20JomerF3fVvkBSxRMFGtsT0U1fGExMB0K1/sArlzedESk3DZhf582E93LBKnPTLzwWvUT
r4iPr3xxVXBLSDdpcqML+8p8rWZxwDUiIoTV5cMQDkxyLCiF0j0zHd0XOnnLPOe9CbEdtQXgvcrR
r4NmzV5rmtwUwerew6Vy0+TQvcoh2bsYZ0gRBkQI3Dke+w56TasgxuYsGjE4MWy3isvoI6fzM3Tm
XjldMdh58kfwQEbBEdIy8Rr99Rtl52MNbOjiTVV/nP35c1Wl9VMvUYpXsya+V9B65YNlncyEBF5z
0rfBVq6lPmuCVggSmrvrQTv7AcTlXpVG8ZbPJMs76XvNmOt5mp27qlYxMReUhxT/+6Izw1Od5UGc
DRO5rXP/whDho/YkkM38qiH0muN6/FRL+00F2Bo5bIxbTXxFxEeu2tG2PlS5q6Pc0i9YE/WBvS2L
mPVGbgf9XB23rFckT0BfS8RQGU8UfO7kmDvOsRxNefIyxcRzQjZjyyPT+LhaDD6dnQHwb/qQor4s
aXeLQvysVmGcp8Z54Hyrb4nvS6MhYD6AjB8Ymdt+gKp6cUXzw1LLxXOy/QK7h1JWXiM9DI+9uVSH
tTEekDClkR/CpjC0ca4759JOanjPpnnfJrXeEU7DeNhyIcdDk6VE7r5JudzX2yaFRcE31ijI37K8
uXL6nE3Q3MloUBZpiunjOobg4JVHeF74YeiVvrNyHmThXrzZv6ELLgC5MUbEH8/VXiKxTSxktd9I
hxm6H2IQ5fMg+TBGXQpI2okKdhWkaM+2c7AluYKRRIG5DRz0AI8r823y7jIG2p+crF4OCV5doG8Z
OUxtTh88dPqbb0MlzSNokwwp6MN/RrmktKBtHK5Bvt1jM9ho/5nGr5yvh7orzrSx5BxiFxzd3Huw
glpCEBZsoEb5wzJHX9bnjiPDWtlnhBkSqgRhENmLGXCouOCHVVROFlbaq9yc0/WLI7pB+/uEKUlg
HrUow8o62o0xu8URyoSlm6MaBm0A+FbNKeydyXrhzUMWTD9ikLIK4+5eL51+UCoX7zTTFsRT7goL
FN3k0kz2vltK94TaBRFjXU/2oUPvlrpIHDfXmJ2WGplqAzdGPFQWz6HB6MaexXB2CpkCbeXmdWFQ
gmdAGGsItoP152QBBhQHUr6wn5kr445Q1VyZZ+aygg6smieC7YuBaEIuPtdq1kHGUNucTl8XxRww
o0pQ5jqPJLsBxMtddD9sE9KuOLYVAvAsshGbHi2mCiWN3ZZbGFeJ3S83NYvWDsW+Wbmox0DP+qSg
wedv8AvQlPrmPpDwJpHn1ra7Uyz4ORfKlYvmNoNPpu5VInoO2Z7q+mGpl8Xf2chbj3qA+LlDk6Hy
t8bsvwxcBPmLmSrpPwEYGtIzApFWvucOH9Q9JdQ9SYkF98mWxNofEvT/N5kybBnXYT+BTJ4RT2cb
bzhrad6OahqI1MktKPgMcXo3Gb9Ps1jy+xnP6PAZL5+uz8lE1kKcQR0sdrg2jb0DDqOMsaWCUgxS
1/EOkzLm4m4NtkiKfY7z2D8MWH2jhmY+O5aYVDfw31To16a21GNSo6Yn/tUz+73XtRVK5CnsnNts
0rD0c8b48xHThmBUERYDa5rK8E5JWHX+MUtEIXi8HUb8lMzIu+qQC5TcAxpQVGQl1lUqGqKh87qO
WzukdycnzgpTPDlo3ztoroAWs+WuX9KGZAmm/tXZbBvL+ZTNsCQj+OiyjNt6VeFe+5mUvGhTUOIC
Rvo/bwHK3bIOww6jUf8ZXgRYWliXrFLL6lIPKB5HdxmOvW7XVyux27eRrGpqNVtW5NbvtXKt41wW
hMYnRqrAALNtsTM9nMNCuTu6A+Nah748I2B3rpEIz6eVKGjsin73iG9Fs5E1RoJL1RwPvNwXj1Ds
a/p86+TDhb2IgGOL39LYhxn8a0bKhA/LRGGL7YjjYzJZXhHXWu/8pFIHO/fks6oMzOCCbPBAts4N
aRTVV/Y/44U5RPGpYOlybYxp/6NZOqpEnxr/e5UI70ffMquM0LMQnTDCKMeUY7W32quKvVkjn8ZK
sMZgSukaCJ8eqXty64AJqTgQVyLeFxdRTlRzjDAogkxcd8Mtycr9dq+8twhjIjVWyY55XXDfmV75
Ts9KPkWPB7yTJRt/LYkSUNyV5z4XTHOz5Z2kQwhJZb2c3D4s8h2JFCk5qbrY5ykHo5GW3hmuoDig
dQp2I3EYXDvVzll0+9lZpnQfQi/d1W2SfWox/sRBNVyBqUCIA80bnWxLe+KPnonuYVtvN5M9vYYK
k3+/5H6c0ULtgsVzTrobvqugSw8YBuTDPHf3hLzX1ymzMHoy29+VAXd5uVbg92u/pCGrQyu25s55
0fn4ksxOtmUUG5v49OCkfhPLdPL2aStMvDLgUYouz7/VbBKOiV/LG7hjxJaMZkF+tyIRALRkZM2b
4daZ2ld+E0pUSDzTUdbTQidZeGfUiuvtXKv2PCa9zy8+aTD+jKb5TYby13LgP5OYv//Usf3/N1U3
X6uvc/6nUcy2N/k1itk8rWaApNxjoOJvdLp/jmJs6zdyEsGVsk5h7uJubKPfJzEGaywP2BmTGMdy
rdDaQHO/j2IM0/8Nqta27+EfEXQEDebfcLVyrf15GINhFpWS7wjbsR3wYz9/jj8OY+qkIADIWtG/
6gB3fxJCWb+m3RCHpEzkp6wROEz5HeZ9Fjj9QVeBe84aliR5OHoxEQb1lbL6Cn5oHhywYvWXzhRr
3KStea1Ck826xygYZR3rVmfqhgt7KnmGRMvWg+sGiMcVaTOAjmvruxUubzgldt2aPA5rs+eHa3dS
TsgfZloHodtPziBADwe6iyyqRMw/V+2IunGe7+xeu2iCkFobIYzhlLFyZJQkdc/LdCU4MiLPNH4Y
Vvg6ypKugaGzkUFCZRGEDl0xLOZp1IbXXloEFsitc7lfwz6NJk5ZoouS5677CtQP5HHunkar0PCN
Pb5/x3C4Lg/EutwOjuFgoKufOSOPadsQTr6eIOmfhgI7Sk8+DsfcbqTa2iOW4b7KsjtqLuLrFdkT
FqCS3LtxjPIlMfbAO9C7sJg3q/z1/7J33kqyI2t3fRf6YCQ0YNAphZKttZPRElqLBPLp/1Vzg/xF
MMigz2uMc3vOnK4CMj+x99oJzNz26k4tUrKgMD96zYf0rl6aAWZsZlu/ou+Td0jo1UYM7rJfXGBo
ZcOobGwLG2YBRjEa1/VMUBv29nK/lIS3pVWSP5CsenLq9LuDAnfKw8DYGmOfoMFwyJ4fxbc9OBAN
3B9UJsdEGPdN+eRmSPDL3ZSPjNEoPQqlPjtXjYzpnfghMLsbRCfHZnit8qNcYENniBnWQFPZKADa
VYP5xhPF+jyYTlYIbdaqzuBMl5U9WVZUjN6drpbfjkyTjd1Xh3CaJ/rb+StWyz4fcuT7Mj+qMUEY
p8ufNB2/Y8e91R7PEkASIu6ZnWepIdflov7Q1WC4cqpDia0Eiz+eJ6HtXQ2YfI+He2P4brbtMoRN
OZxgHD8VAtRMxJAnGJYci16frcp3InQ36U7Z8qHzil1fmasis2kWZJrvRdPfkMMEK6dov+VofqMu
38DKPtg5l6xPRU9tw8QFaedKDk25Rul2R3H/26fuPcyiPwAw48qPCeCqzfTX6WwwNfiQ9AIEuOE2
qPr0OXCGZw7/G+6IR8fgJ9jNQHpYyNqy2mLDUnTry+RQ6/aYeBWLl1RvfaZJn5PTfTnT9DaF0F3W
pKTedirFmNQ9hbW9sQOM1EYBTAI/bSaHn5jSx2IAYwvvkfSn6q6NU2DgoK3ZaIwmAx7rO09s65gY
HYuCOYSaWDfgWIwCVrH7aSl72+EW7kZzpZdDSFE1pXc6PsGoWvt9v6lSfB7mXuYh1l/zx1vcoyVj
rOlHdj8a6so0u/FmZDPCy1+svJR1Ylkeqi6yfWNd6m5T0/cvc/dh2jwzKjBbvmggLMW0QeF0ropX
u3+sZ3/TgTUk5mmFERyAJKyLHN4hIBvaZL95nQLvJyGQF0vZ5At+iOkowjmS5u1VONZ+86EGvBy8
nlVtMBiUmMpXXo7rpyWiAP80Gkn2Tw8BK7TlOHW6wIn1TziFm8EiSXckSJR4UFj/k14RylkkgKEr
T2H7WPy8uhcekVW3vtmU7XuNY8rcJ/9kYIRdaxKIQbBa4+9pebBLjYMt85MuAAyv6OKuRvF/0jSc
Kblmpw6x/dU1ZXArwoSxrIk96H5IRoe0P9dpDjO5ACHy8GsuB0kcCW7aIQuSKGkdFJj/RHeohZlq
xBzc+44FczHSn64ZH3SRE6czaCbsMh6DIuRqJGd5GPKKtl97sZ1Nmx5hUrkdRqPIdpr7xt301kgo
Dc0+uSLVYAsc9XZR32nLpefsO2KbCid+L+mC5VLwwgcugrskjleeM1UX2QH55C2nzM7fCu0Wn702
b6qsuHWCzLiQc2U/1ZLdUlPLjDWUtzzaZgO0z0H9WF/zFlCjvthhma1TNf6gtW/2A3X4rTlMvDr0
C53b4B+e95XVHY0yCY+t3i1YrYc5Pw0uRrN0wjoUr0uvWXuo+kYG+1OWbeN84oOv75TNbCwMoxy9
PdDqtcGYYstJu+zZaZqqgtaPyMA3yssUztRszfCU0lJBxZMwj9Itzmn/rFCYrcb+VzvF3kcnsVJe
sseku1cduHXULZs5S4dujWsXOBUGQwcioaGGLWAXeTSYYUosY8yc3Q8/iLHMY6FfsTIddpq36ODF
44uXgG+fGN85JOjpZqPyViJN4ZW02gSXqrwETbxDmPEoYdnhAQrsp3hJyvO8zPbagm/gxfM9Buzy
wOTlVHawjlJnlmvPlRMpzzLi24zYI+B4XvpfWRR/QY7gE9lduk+mBUY9yoe9HSOY6n0SAgsGUygT
ts3Mu6cJpglkUt4pJiUm5PJuNM5OPEQSYgJ0mJsggce+9Lu4Tk8UsncDyCDbTiAJjqQHZhFrc2YJ
rD6DEF7gfG4a/eAVtVxRX0ybDus/DsKJwWoeFY3e+6L7E8tw59tlcVvxH74u+KPe7IItRK3z5I43
fjdk646oHhfNXZ0+hc78KdWtzPMrBx18ryrNXXI1N+pz55WbscIySbnEVRowG3OHFyejLcFMtRwG
Bhx0r2hHk9km6KgC3gNJYPDno04mfSONcg8iKz579rJzU+tuuE4gqhDTpDGjRnBhjk1O9qSTT2Bq
2zIdd5NW1PXKJHQDMWXTHOWcvYN1BB4F36yuuF7aMTyYQ3YKamfZ+nwCjZ8+0NJxHqOE4VyeRbnv
A4bCGFPDk5Enf76tt4VjfBVdvWeMsbIaE5khmox6WQ8hO5YO59thXMY8ytPlBRIC/tIYAoO5j/3y
PZbdpamTfSt5QYSPObH6JUNtrWjeyUooKGMYQdT5q+0Oe8/lXZTVbV5cNy5YTHcBPOWDzQ7BbmuW
5fNOJeHXQNKJkzI1OUPu4CRpiShj2M4arwuf+rmhIRbUN88sm7e0qtFAsAzpe2LxihdWFtyCt6EW
YVQO9aGVxt6yDNy64Rp51tr1vVfRfk6l8R3mCVf/mRx78ZuW9YnMoDVCToQz6IKY84+p8QwYSW7j
zLeiilz6l0aFryZj30feyQBSALccrduldkUUFx4zd3srBkqaFpw5E2eI/rY1szbqHtKkb5fNtWFc
uc0rYQcA9iWDowWChFs7khq6IvyHozBYVlR8WPeMmzIjdCn88AiKy099el+m7jabSELpU52s61TH
d6qpX90gvRkzkW/cwYl41Bi+JNbVzzieJiY/vag/Z6c5NUNwE+amcWhT9jWgOvc5G0acpNgZcJVz
gl0DRnZQlvUbQxG60u6jKdCixK1J76ym7egT/MlFPokbZ7haZ1jX7gGJyudMyX2Y7lFlvOnSuy9Q
czJCct7D9mtiGDZayX6ql2G7SP+e+HS1EbbgZCDYRjgwPxGP9rvMk3TZsEJRcaydjOdnQQtRezeI
ASOYE/0mdcVVwlN2z3VVFT6KCkd/NwEpKlcH43S25wk+XDvrHYtQVhCWkV/6ShWbtnGeuo4rxmzc
u7pc5ndt9fovTfkzR8WmzU4uGc8QIdB34aCe9dJSWYdHX7eHwoXmkVnduiNAZGnTTbbE+IN8SNHe
rqvUxgUp6Dr4sY3SN+6ZqJO5UybTS5Hop9KiwjKWUzvgY69kB/+GiYRMzVdDeqfOl+B0p0M3wIMI
jGJV+uEZsfM5S8NVwp4UitvrWM7fTZ/dJNV9OLpf+D+vl8tbOzMjK4OtHMdtxtJ8q2TnPblmZey1
R/JY7xQH6IB7b6hPZqYvVhabnP7EA3ZsANKx2gIaeET2eluqdjfLaqPhELEmYnpvCTi/DfZPBlH8
4vEV0uX6d03ASNhxNuEyfE9l7e3pHuAjDg1ZqfG+77M1YQ1qPTV8eD0BZ6t4AgBhBvOzfd0O12WA
LH3In0IuWcaUUWfJg63GZwrB44hUfid7sjDadjmmKPqE+YpgOFwj1bJuq975dlPjqDi/yML5Cisf
MlnBxnRJt4N7z7Xy5PIvASVny2uzQoJP7ly1VESnyPFINuRrbhtrVFE3usHU7Xbmn+rS33hm6x1n
L2M4nsdEYCU10zenny8MjHi3w/3C1+LJPRJqKo4P6e/Sjp7AobytM4/7VWyHwjIhJ3n5NTzotcUS
/pIt43C2nWDvlP68botxh1zmVqfcyKnfLiuUw/AkbPXqNfZHVTDu9MP0BgbuZ6vTbVeVz0k7L5Ai
wrWZmjjo8b9ipDn2020L/YTp756BOhZ5gy1U49wFftI9tvihsw5in7aoThufVVAb7JRGO2an6i/W
Hb+ixJxKtjsOZ7b3KxFyYjE52raz9SnAx6/Kxf6RCbqD2oXZ0M3l3iBUkjUvi2w57NBnwokkMBv7
ylSezLmnSnQ+Hb/iHCEUHI7x8hho+yvu6ifae9PBXeATqCbD3TCOO7IOIe7lPlCF+EGNzQ492YPK
4u1k+VtXZVtECz9V3+0DhYRJNm/Ep6wLvCxjT49E5F0bnMKCXctQPMv6XPXlPSaqFluIv0mniSDb
4VrirJrkC5JMlKrXcZT+pUPWthq0l33keUC+oSlnIs6S9iH2wDR05d3oh8l3nKQCqmlaJL+xPepL
5mRwm0RdmQeeKHIgBrzGSALrdJXUyj4kTKS3S4oIvTet5k6YWpzznGevBTK5LvA8vEI6AEPkBOJQ
+N7CIJHmWWpoOiUlrtMA7evdmjW+cBI6ah7gFG3txvNZRGg99twVYodI7Us6CTg/IWLzkJcmRE+3
nfetnxZRN8kPA7Tes2l0Bg1dbH2hSG1fe/Q+UdKVYDHYR0bVFdeDpro/OPlY39HCmvfSNtReSs9F
9jeRr1mXrb1LksB+BrrgqjV8h5bxerxYD66Go8N/v6bNMRg0PUmusmNzRUJooyLmB64Gx3wxoS2Q
ubtwaXh5feZqydvIJ+Rto65jDpzP44XlhHlbeVIdyypIy51Q+fKDAddfd+yUDpxA9SHuk+Uw1Vek
wFDRewwOgocuZmDAlHkR4QiT359f81CXByLE8FQ3PmJ+PdVcAPw1rxp/9SeppxCDuH5U2ZPci1TN
t6gBlp/cDWl6Rblsl7pi+97jeQjXfkYXxDTdrc9IdyEK142OBrbka7+Lg4jlcPYZj70Xhe6Sf3GQ
YzYrkm2rJ7EPREAcGjfV/IvdsHkbWISFa8K07CeoKMt6HivnbNszWw90KnIPEzfdi9axNkCzeIfQ
CvVEZedr0Jr0v235xBgXqGaSZnI38uEzBSbUUsRsYwESsBuf/MklCJpRYcNR4tmPDGEkmgDt3njW
4H/NVpk9sf/g8/JsK4tC0Ri7Bi0Be+ekPtVZY59LYFAbiKennCwZ+EKeqNBDOvwxSpBn6TuN+Ijd
ZHxPfAusBioUfQ+MioYkUGXxFacVxQYQTtj7VLd7vx2uZAlUHe2VWbIq3RTpjCimZZW2tgIdgSDm
0Lppd0LzmRMrU2dndK7d25Cr5ZCNtnsy0jTuVr4M8TnWliVx8QwDqXsgJHcFwlnK9bq1X+mfaiLT
uGSQih1S2JiD1Aey1O9Nl2eg6sKHeaw/LdlFwICOCvNHxCJ2WnmB6eOdRIBdHgY5wNZY+pEJAOyP
ADRU6S4nVhscI6i+aJVmiMhIzqowClI1bWjkpyfPIGO2A0mINZm+HqHP4Lv0HpXcEWILwYJ2OkL9
5tsbtF3yoVZVEomr1sVdpk3DOxChPY+LzZiPNDuxMmSEVDrbdUFjYodJCkgZvvoMhvp1mkLzzhCz
Qx1QnQpbXRrDr5COkeBMgnl2b7IhuhiO/wAYa0d89P0y91M02HoY93VLUi360tG/zAipMUoV/fgY
V81HXoEqX0ErGQ5lmiGPYDlwTd5suvQEF8sttkPOkQqgt4ua2fly5bCQH8Xw9YKyKZxXZAZ7Zypk
c1stBtPW0rYqUCFsHI9mU7ersR5k5HUh0FDy35ufwtLMPJFVxXyjs5jXY9XdK+DJDLDopShGxuk9
aUrEvRr3KKcfjsAVutWWXa0pwGlAWXk2+hZlu8+fe5Rxx97H8Iuz9h2UR1Z8GELfZ1MvxouymmAL
g8F6sh19LT0AgRyUQ47kxsZsdBwYVHC95k2PbMZhqUcCw9lqpNVxhJjhDoI1ValL4DpDlYHtXddu
05I2sBrFdopHEXX+NH6ZJIFvekU3nHke60x0jaE37YzEjsZWnevRUg8WOFaxGm3B7h8NwcotqENo
mHMX6m0MdSPjEj/QXrW/qAeTnQ56dAV6ggaGkiO5zGUyn7THph1VFHm5a/af8dFb6js3cBuKH/xl
90VoW8jKZBau2hEpLj0kKiTS1E62yYmd5d10a/nxizO2z3ndM1gc4ntzAnFWkdu3IVsV7xcNPeMO
uMsk761qk4Rj334crEgDin8PpVGfiUSAwuwXx3+MU7aVftimkexV0b2Tln6HCuJpkubfleKi+Cgp
S+nDjZsJ6C2FBUAlx1EbvIFE8vn8yCLfBkyBW4TpCoJkxrNUgxissb46bPAp2dwi1jylsjy3/rtV
O49MksxIdq0DE9C+U7NPCLKqIwDbUMVqY58q96VvofDG2hnumTPdpVhBUmarmXiytemfsZJ8sYc+
ga9m3mu4Tnsm6rS9J/zpWrUa6VYvfJFXiTmL7ykKDGRMPvO6ZMEIZknrQwJiJ8ABg4fSkw/k0NsC
wCHWTjwtzOdXcxDczj2VA17WbzRVN8Kpr5n31YiFjKBxoiywjor62+VZaTiVEVUWtwLx/jZpJUtB
e6N89Vh4zoBloGoeUK8HW8uZz22O3kzb3/3gscN97iXifYkgUU92VPivdcEGArI1M6ehRFiQ4y4x
3U8denyIqf9MKvllmbGpYO3jrgVh7lh61QqTYUrWrxoi4GtmY8gV76AlbDET7Oem2fKr7lxOBMn2
pRwEzJ3kZV587vXSIeuszY6hQv0AzrJk4Oo8+G0lGZt2T2ocb2UIPY4G+qy0HaWCfiElinVLwPRv
0k+Ibwb/YRJtts+p087MG/Y1MbqX3KTIg2i2A0ov7zAnZSsz7H5tj4JU13V1x4D4Yb7aXLyJXlkq
99Fz3ePSMNxuUz/cDsKkS1Z7djrO21gjJsqbl8LDws6YfjME5S8BhCoqEgIeuZkycZvCiX/G4lUd
VCi9MrI9453JwWkkvHmFvfwFxCjm63nei6m/b3EgN0S9r7VEwqbq8q+PyWuexR/+xNeghSFWo5bn
ic/gK+EWijqSN3dMVJ5VytRcxO19LJr8yPhZX4xUtrtSwTB2kJdglvbHTdvb53qZP7yiAI1p8skx
DVupsn5iGg9JpxSon9OrFsFhUb70LI9YZhxczFi107c+gjK3vtSjZ2/C3MPDGUTClmIjzJZPTq7r
iWB7PmeXWc78tuAKh/0dniEwWhejZyGeG4G6n0fTWA+CLjYJl92iAVXQGZDgMSJtrW0dcOfqc9MW
98AFg+0cW0++RVCsiY7vY3QTtRdKeDd2FeOiB7OT3SJxJhMYyfkKcl6H//Qn6Hr3oAnMfVz0lL9z
kc8nGEJfGqXqu0Ps343s5b4aeVxiw6M9aa/rkQxcdNMe6Ypkm8ttKoN0bWLoBmNvX0W6/XL2WPjv
iFfYOEV9lmMVjbrZkqVBBCsDO8YeBiMpFmPkXV4Gl7zOWf1anMttAfqUPUzNemg9AR3XTHE40cBR
QjbcAiF0L5bHe9rM5hbs5I+VJbuKoFqitqqVrxCN2/lz2w3eoTCbNUBZa2Xm9lYZBl+SRU1NHyft
59QwwMwnKJQDBLtZ377pPEzOoZ9tltg3V8SPQlYF+WfHOous1FwNTnasWnHoTZepNkd0Qoebglb7
cFuj206yVzDWg2dkCN+Tn56MLDuamY9aM49CaLMYzxipAHdUV7mSbM8pAqgbJa5ZuyFocbBODcnR
Um9YaSyYYwmmFmnIoZbxSzK7qptzO+oD/PWCqnV092aIhtkt9w4iqiOIJ0INGgfaX5M/LbJ8Nez5
jy0Wvy4AKwuOpuFcK4TkjbTQzUh8/cYuO0p9JR7TLH2eOwNHfZUcnFYfllmeZGVe3M6LQLnQyo/J
KXXUkYuxZwZMxtR1r7kbXKTVmUMrQtAtlx2w0VSEp8JErmxp97XXA0+OUgGQUNeE2xw+GSERB/Bd
4BS2V0Kts5l86VxyfpNdjcUGjKyXQTKgbiNrN3vv1V/bs+wwePTxyCB40qn7O8TeRzfMq8539oQI
mCywKga+5Gs8165dXoWnK/Y1N/aknwhm/axF9w6grlnDAtiOiDBVfNNOBV9r6y0QF5MrJCwg154O
MwRsY6G2X0nKM8oGLJc1/1m3N++nNiOTg88hSxUiQ9S8LtFMQpyG2Cn3zcDpoANGDTlyzVVCkoJT
ia1r7pTXrgnc3gMnRNHU1MRsExW+oe2/QQlmbgoXtl+ezsfZtp0oKZ3g2Ud6zTVnJhsj9/tbx7O/
R7YdKMKi64pzMtDEeJZM4PCS3tk3+sPN6vssO5Nyv0W7Jzaos2lgivqp5VM469zkADe9JxMidL5k
XHlaEFeNTHLhg+a5w+3w54nvbOrU18D+cOf6qNHyO2iA/qqvZXgDKfy+c8mD8+1bOBgJK5HyJUeN
tXJCvBPe9GhQa+y1wL4eEkXO80V8eKheCAhHWhMwpB68e2HFew1RjB+LmKmy1EBvNIdc7TPnuDAf
sGvhweJlJTbtGfEi0jVl/3l6V/X8xisHmdKmSuI3q8t2qgjYLFrxvS5ZNs6zeWzB5UlKEEck7J1Z
kcTlH9S7NRNt8I1Cq8gdKVu5am5bDnkfQrUduHgwySYKCTOvMnmKVXmyoSSCKPLGjZ9jc6/sQ4ij
cYUdrfjmQsE0GDrNDv5ZVKdM1/u6Jk7bapnPsMYT+AlvebWuFkL9QC+09jyWcrLWzmbonHpTww9Y
Wb56YgLMuAtZt0xYBps/FP7okI1L1dDbZ34BElldvKJ7JcKKV8+GX5rcsRFaY+fb5iYHct0jfF7a
c0VRWKLrHg+mZJECZIf+fUxfCHHf2XqJEUyb8iHIm29lFw+94i0Tnjg43sDwMT2FJDJkxBaTeCPX
DcjEkihVWow4Al2DDlik11XZwtDfjZeVBd+pTMyvMUchbY2keZi9cwJsgXTTRsswEQAChOXDE2X3
muphigDNZWufodCGmnGPD+Udb9+2SlpGdK7aoANR6y7T7F/zo1P+FJm8GchQDJeE23F+SnDDBEI9
1mQsEin+x6yTfaaQvFhyeVZBln6MU3W30KyqjgF1M23zyaAdCtoT7umT1YAS1O+xwCYRlGgHTFSl
/j1jO9IWnIhYnO1VGQN5d430NMJI2tKZLpzOPRm6hToUA2eSvYDXmNKbYQpWJY6dTRkMN33D1YyO
HLnCLeuBQ5MB3aztb6Pl3I+74VJN4nyNjwhbUl37+8ki4ZyBdVPF461dtZvJfinJKo5Z/IXOYwX3
ZVjEMUmupYBDFg93Nh0gClwiiPeB8YYBh70y0ee9r1D/LJFpgxI0+3NWyx23LDkLY38wLWttTHsR
lBSRPHtpEA1L8r2Q0zIQ3iJq0uX4+ARnXBH7Tz2z/Bw0eDQ67g7Q/Zod4oPVt6/J0mIHjbdJFsAc
TVpU9mbyZ8ecsiS4rGcvP9Djr7oSa4hG0hQjn+285YKZlzeLQJE2j1+FMR1zk9FKeU+5qXbIi9FE
XIWK2acLEyh2jKcBQAuSdMTnrHY1fQOCPvyprA2s09g5h8YjX0hjel815cCY3d2VVldu6l4ka3dK
95VGCQAfNuh1ZMr+WGJokxpSUlF+uoXzOvnLLTO3YjMz2/eq09RhTMeMrN02uTf6CkpiIoiN9wVR
JGnWLL+WpHWSi/M3w1UsNB+U2zyIMH/U7jGshs1SWI8AdG8USxMO9o6OCozHDAJ3m+U5sog6YtWY
0J0b9NEBTzYkjXBbtfmNXbT6uac85YBMGLgyTnFiB5AR5MkRBDNslu+ewint8sew0I9Br/bpGLAn
L8NLpoP23Ioxu0GSpG/raT7NlqbUkT//wd/4v6EPmFfm3b+gBIef//Hf/hGqkal2nZOSxfCPCfE/
uQb/PSVa1r57u+TSayOnGvOfilyG13ZWDFLTCl/dPDW4CRBmDNZWFax6t/+Xv8l/5tyh5rsq76CF
uQHBSdhv/qt/kbwbrxxInEa+13+GheSbNpkJFog8q/wBaa7xw9geyOVY94/BYKsdi0s0pob28t9/
/jL/X3eJ7hLZ4/9Rd/lfVJf8+L9Ul85/tzzPhw10tZc6oWn9L0CIcc0LcYQVCNMF00HY37/LLsGK
CP5HwIgH4FH4Af/W/zTAYpx1CPfGOPtPGAff+P+D6DLwMOD+h0eZMbDH3wxKCcG2pHri6ub//w8G
WHiFQzzmNHr9LNx9nWV9tSmw/w9vtuJv1q2g7QcV0ybsIJBmZ1NR/cRtewpDYwwjF0X99GBDMfcv
ZTb42UHEcpj+ktaq+xOtx7QNS78ZD31h5f3BYqZa7WJMc/PBCeImWbGkAJPbuEU1vvg5A7X1bGtl
7lvd1eaGBiYJ31gs1My/5JJW6hF6sZv/sI8BQ8HB5ifeRlRl2f+QeJrelnbfNRugCir9IdXxKqDw
ui48ZAvevFv0SMxTEmyVCB8zx79PEz1TYVVoo6/LcFM+CV+F/6hI5k26cPqq8LsO1YVyvNzYXX4v
HePc2akt1zYSI6A/Lo7JqBwHk6gFlu2M8FgABy9CdB9j2JjxYcZ3SLijx7hOC//ZSZNXpx3Co27D
HhWGO2s+Us6ukut2hOGkG3ti9BT7PSshzw5enBrRN3kJDNF2BWqS+KTCvD36AUv8F8fIDB15fdJD
+GWfCscc8RfRaIQmVIecG/eWtlGeRxJt+h0hZPMBCQ3VY4XU69BbXtGvk7Yzn3rSvvCuJlOFrHyU
gTxovLE1AxXHfLBLp77u/mB4ICKvk/krC+Z03tXEMIloXhw7vtMGPeS6iMP+y+pNeWPLTPv3ndIJ
bGG4AayT88V6t9px+aR8YNwK/W6Ft/iipOuxi7HJ6kuD1nsIjelZV4N1oKeyf4veTHSEj5pcgBVa
nYTedrZs59uZR8puJyG2KnJR1Y+XJptpRYwhnN5SLwi4zpe+jPKk6IqPLCUzAJ413rhNNnRUJ8uA
IfshKTPmYwMkMhuTYJz7vylGbPOXoA9vfsSh2yo81T2Q4WIuRWWtcCzYFmIek6nWENnat1ubctPU
ub0n5CJr9Mq3slwcGjGn1jcTd5+0aGMRrBPFOJTA+AdX++9cqCKlaL36YOi8M6QRgQ2vZzV1U321
ywQhTG2PZiygNLYAKF+YhVydNqLjpdwSgBBmW8anff0VSoDYBxeYhv/YzEOXPiNm6PH/0sQWrL8D
XdOJD1Y74P4RYVrcDP+yBSVCFMgfkR2ZW5+K3165KWFwVz8RDtHAoK62S986eFg3T3nmBVHuTh0w
vL66IXmuXDMWutD0a8qkMVseB2A0Hw2Zfic4/9Yu9t2J4T6oY8KW8i8Er3gBW6KDIBgyB2dZQHhI
r0Ky65KK1W5eRlko2asK4ZNrAyOxrtaZ0UDeUbM+WVNQzCt/qfKngLWcz25n5PHNx/FlGcfuxBmX
oTDQ3rGCkryRofrLMie+IRjhqejM4KHOdXwUhc/nXscg3/IxxBE2Kd4Hgre827KZ7SdSdnzmh1Xn
RIKT8KgCN0eAKzMFhm5adrE5e8/C7fR9iNDsiKFlOHdLN62XvvOuTFsjGgpcNkxRcGw4pUPVPbU2
DqU05DBlBd6JqLUUGMfeDk4CP0sCWm+poiwPpr1ulvrdqhqaGSsFkz/RUPmMBKaVk6IcamwZbEzW
H0jJ6KeF1RsHq0iNyzj1d+ZASZaNBCjFlapZUmgGRjL3yHnsYKNZTG2fWNCNG5xOuIe7a0CewpOM
8U+svWlhHmvMX+7EItZ12+5h6Od0b4g0WAMFJW0JRNnOcnKMMo5hnhySfo5LopK3eMl9NF8QPhBA
dTt/hgOclu0j+DkY6B7CUxV4caQhFKKGp0JLQcAQmNehRDKa9DClHnL7jvafQBvDeGqT5gvPdbdL
ZzW+wQAf79uhYzgVIwkzW6yafqIiK3eSk6gyiyE17EI0bNPBy4rPWE8ppnB++PrIm5dYl/xIwHDZ
9Qg8mefR2pUN8w5CafOtQfroHvu9Oozsei8zE4o3K7O8kxNMzWEid+Y4yOI0WV2/ISdhuF5Z7rbu
xmrv9GG/ad1JXUbUp8d5ciXhVImMbMO1GFbX3SfRBN3W7O324DXg2XqrHPehHr58vsItQjvroVXT
riyL5JzHWbU3MaGfHC2D90IwtGIpHKJOYB9arh05wFSiCLxrwEeyx7WcdytNZ2o93D/RQET1ofYH
+w7DGYOtWLLmR4uJKGwhCOTFKdz7mgEcXjJhPRiEmGyMPml3BD4sG8Mit2vyxePU0YfaZcYkCdD0
umTIsEtFj9Qot4Ojcir7NSSnYIMCaSG+af42ipGjJbU7iz9vkCD7vdCgNSsWpvFgUe1HkTNctWC4
dPxTjA8Db+42UV2HnKcOEPea47aVgDWNujEuQxygOIXBAay+qwdSH6+3uCPcKlkb2NG7HSsH/76N
vfZs5XP2p3Rs9+eREOHUJTPKsMeUDAG/HqmNO5S0jZmw4WSmXtjocr2Aayd+GwNcS2xjWEZizW57
SJwGBnQja9FxQTPKO5Wt8VnLggCiIPF9eLUMDyBCiusX3oEaExYmVjEf1OjJcT3lIhnJRTH68heX
iyc/LW8EyArJ2R0+BuIOD60GxWi2VYhzpR5AQA0fRVsuaz9U2R4/XnrH3gYAiJcUT7lbFaz4YfaL
nfDtf2PvTLrjNtJt+1/eHF5oAojAGzITmUz2rShpgkWqQd/3+PV3w657i0JJ1jLGNS2XwyASXzRf
nLMPYh63hxeY5wNhqB2W2wdSLOx9nvjGdew6LVEzdulwBByRb7bNfJ5wbbkfrEX6KMtph8Yb7WPf
QDxslVWfYPL0J02boisYqdmHvBvxaaalLL4Mps/Gyi5o8I8Rp2GfO/WDVaXPue2AChOavLDIC9sh
wYmvNRnEr2WVWc9aVw6a17YkDdVLRlQKEMDdIYJVlL47vTSNW5xnRZIdxmG2v8XTJHaOGWlHMLGv
g49mX+cEfa/61L3Ah9Y+yK5g2mBAPpsYzhaWxSjUzoSS9M0Lkq/IEngsG9qTRMaDA8OpqL6YIxAF
FHPyubJx6PpT+4hUC2hEFMbyvjEX5+8yaS05NcMZ0uX0kLaD3V6WyDnc/RjU5uNAXCvIWi3N4+Ns
5dZ1V83h53F0H40sVHclu9+DE3a0FqYwvqsgpNhofBq/3NNGTRE35Vy2EC+WfR57kRGr5tD84yLr
2prIAJN2FXHNI0mJDnuTZItadU8YrccrfDGEoGno0vFA2P1JxThLM7tyWDDmN82lE9b2BhKLXOQf
W5KYcVX2Lof7pBihupnFOGCBNTDctE2kgHVxC3vvzEr/2EHDo4VklKTr4CNxXgZViS9zpjfPrIx9
jtR8JheVS19UfSFzOME8pxhiw1M4KfPaBnr3AeAN+QnYWMd90BXjc48o71yO2bKUZ0O4XLub11OQ
NtehM+rXi1D1ImEIdye0Ur+aSX57yklCuhSThasVxgnKPWNmH1PaU/gsXSO4Fk2EVnKGgPXYG4NJ
T42+6hlcqVHt2Gv4zWf0URFeZq5eh28jcp0HnvSlJuuBBCR/SGD3lJFhvqmqam1UVk093U4+6HnQ
MpzHbuPO6BV9PUfRkXF1xH5PmBui8lrTCp/rYHIdScpDU5Mzo3GCoYef4v7sL9ysYj3v6lGzrw1A
FI0XZBY+qCzlyuVCBIPMD7J3E3pBpPEE58ru6XogMUKdhMFjbCL/HMLoSVkVCzLngh23Ky/8XSUZ
TSBu6pKKwsOi+xiSq/KUWUN1pQ0oNQc0lomfjNfExbj3TSXiy4yADlzs2HzxmmG46GyJUhNmIcI0
9hSGFuztMr4MScSFKZGicUYkfgKD5pxsO/uESOi+M3uc44JFH50q3Fx26CVVvR/BRCMVCdyTg0b2
KwVqPQZM3TvRDuandhjDZ6NyE25YDSANsnKumUxJS9bQJhw0eryvjQPPbSSP51UvsUBwl1OMX8YG
7uG5qLUp5Kg0DsYJlFfS7I3UqeMbdvHOZ3r9+nwx9AYCPQHMo8Ig0cXpSxZN47fAECx90Yht+Dwz
nH6hLPo8WV5K87zqB/m5C6IMrRBhOf4BMnMHNhVGd7ifXGGfhhJmD0oeZBe7OTPK2tMx4sWE2cUa
WgjfgcWoW6q0PDBGUcfZK+QTlhk7s1MHw1wgMLCH5hbCbjW+0pDyTS+kZ/uFqBNSuMdqoVk0FksP
wGbiD7jBn2T4Sk6h0K65zZHZvSZ7Xh0Um3bnJp3FdG47Idp7l4xIzID6iH4aUDhC87HEyWVbXSDv
Ux85wi4emhJ1hA0X41r0dYmjBZ87SO8ZdYGn8Ud96x07J5SLo59DWJ8224eOdA//PIm5CKA5qPFr
azIUV2HB6zszTEdyWG1MZLWVES3WPQT151rcfUDzAcVKCNezps4/RDBObmEURgd8kOLc9OP6iz63
IV1lC371nDovQHZnr+Sm6UjmSnmM85wFU0KSO6tMSfc0zMb0bep9Or25ZaXnQk/NSzUSbVPpzse0
tnu+fF1mF2HdaBfBYI6enSDST7jh2cc5/xqQ6uKtNzMgpinbgi+oxBxMI2ZK/OSUEXKd4HY/1+y6
/TqlcwFfxPbfwD+4zIE2pvw9udjiMGG7B/muQEiBrpjD2QsEh8BYt8qjhruNlKeO9D49KIwjnqb2
PvMN/3Iygv4oNde8g7g1e2SVGQcZtB/ItpsOMnUMD5lqfdkX6GGwiZpXXCKb1zDG5XKlVauPbkT/
dkat9mYRm3mZ0vg8jKZk6kiU+VUr2/oypEfzgKrRQI5cKa7QSDyHu8Fqc9bZGPrJespBaguL8zsF
f7CXu0BQM4o37N9bU83JerT8y0FMYs/xOjnJ0CKO0E+Ee9W2U7z3bZ8I0SlInmFgJacc06HYA+Hu
TojJJy5aTMynUxXvU+Qal+EA69k0jeS8NaCU20FbemUftdd6qpSPQrMqP2EGghbGgSDv3Fsuf/L2
AmK2bbORtIPxAtYNVE2E1659TIyaizCyQQq3vf1vx7Gdlh6zYdOo+5uOIyG7X74UP1q9+Tf+ajpq
xtI+dGjrCdMxSWyw3nUdMW3rwPMUPWO+KCX+nSXxp0Mcze3CMdYh8tFL/lfT0dT/kFLHdQVWdwmC
AVn8D5qO4k/y8Lv+uTRdB36vbTnIQWlgL1TAH5qOswvPdQpea1yB82VGyWQ3pYgnqiLvquqEkDMW
5BAygZb7drQg9y2dH7fRTK6SYztlCxWZObquzgrybkJ5RUfHv0pM3amQ6NdWV50JLtm+sx+eE86N
CGrbp3iw2EadEcyKw+XkGOZISlJmEe3AuaBq3OolMJlLLEEaANiYel+Z0cidZlygeMR5bWZo7dQT
zNOC03johnqbX+PKAjt/6LAGdo91GHfpHfu8zv5oCTs1vbLgvuPOAUyL6VuZuvtKKzWLL0h+ldOO
rufo0CEdCygNMkjSQ5QFun4RcKpfzHGtXnl01+rvfqgt5jZh9vWjbZHO+eB28GluSydLP2kVLb6T
HEyE6nrW6wVeeCd4jaE6VTROTKInMiePoUkEauTufva5KfVh2u2xzVTN3m7y6oDfA2yT3am8P+Sm
qYpb2ReEoSZ9GcuDK6ZEO2/rzErhFVl5vVOEATjkTLZ2eYzsyj5viI92dy29zZJMt87pz5I00ULu
lezk45LNfE3Yjs55hIP895LNUfeFUNwkvynpIRqXRtQET5CGHS7ileV/MXQo7UdrjMrhGXla5OKk
I2mrSbxIV3P0munhEtOT1an6hgozjD+6CyL3lqA8t7lEE0UidNeQ+uqFSJOtC4JzxX0/wF88CFWP
bxkLSuC1uY+NMAZI8ADOg8t7khwFOjyASGh4ZtIQ8EeHkEfqZb3eRZXBpe5Mo+yznUf545w1gbWv
ybV7aik10K5EXXA/WQfyTpp/XsYIp0HWTUSjtecfkQUcFIX5nW0i1uYE5O5jZKHFQCuS2/ouCfX6
tpYDe8gzPDGkKnkc3JqSE0eONmznJxbH7rAC3X/Mo0kduIDmwESXg1NSokcm/gf0hvN1myu21jPX
D5z+R82wPYhUbnLDDpjUXrDN03PZ6eU1hBQ/vsjscgRYF5EAdysbNP/7hbnfnLWlY3xOVVfhRsZO
8F3vS2UdgfxRMHrFKf86FZYp9lOrpw9ZORjqNAysAsceUR0tUlBYIK+BMx6iNIrtPYaT9CGVg6TJ
6bOongVRrRU0iMSMF5BO6YwWIvHBK0Ds5kTStDUKeJt7PYDWxMgeO3pj6rzzS+NTVHObzQ9VuIKI
WNYx69TUUmZ7sqh7fjYTbXSDpKeLfbZ7PRzolF4zN76jqKLTgGqsxhQ9D8+I3sMMNb2Z3IchHYg9
h4Oq2rF1GGm5dShJz0Js85Bm/ZGeXZqRpJKa2EiJOK3oZ1VJBKzCYNMIW1hNDbxlcDwj3BhpPDHd
Bo9cDcqR4JMOc6dJJqN4gsCtD0cazUN6E2l6h0DUXzY9M957c2cigcd/pgHL/djDG2CTMZRJxPeo
JdCH0Ma88paH4W4sHHEft60Oe2UwNe3RrTCd8IdrXpfn6tUAPlaexJAJhxee4XWJlaBTR95DmXsB
VDbr0OdcTiFlglh3FpdGMmNeB25Yn9Ps75sDfBaUEiYJ2RL6HiwOc09Mg1l+hiGXX+pCCOvOLIem
AFM9kTwsxhZ7dzVq0etc2/Z91ktmcnN0MOsVczmgisGz/l02wjzvmeXLl6wb8KYqI0K6EFXCNq6S
Ns+B7g2GERy7znQ/TlB8nwSaj/QmHrRyvBIERsyeI/te7rI+V2jV2aHzwWcg+XdRT7g4wgIaMOHN
0JfCvOZSXRL73ZSO+aErpXxVokm6l4YmSnuweDUlp94wSR5tf3RxOWq6FZ0PDsfpkwDW2h/sAHfA
TQ76mKamRevYzjkhX4RAQPRDxIb3jU45p1U3GWThGXWSWLc6OaH8dlrZFPvaSsiKFJPUiHlp5hnT
fNdipgebOYpv1RQKDAoYemeYI72RBCPEdFrJKEr1MKmmuzCGESGJRG8iUoKdGTcl9TlPcjShBfhs
4SBmkil8QV8/AKKRzFG0RLLiBbiyoZzXbxw+iLUEyl7DwEcwXw+Q3e0sKL+a7QipYtKbQnzBJqM/
czszoa6b7B6M687VMp+JpUdIKW/roJtQlw0pNmkyhFudjB6M/1CVcmDMrHwJDeg+zrq73lZyOnIN
zvoIIavvwHajgcPZx84k7icSfBPzIXNU1+5Kk3aRRw6GYZBrPNrzTdyE+MZFHBnEpEtBrn0BDJv+
CfrJe6EiuO9n8M2qgAtHbTaONsiIBepJHw1fiwo74KWBSj4mBXiy+Ix01AhoJPZRxBdnYReqpty5
cRa236IAfdZlk+g2pvDCL8c0P/i2ptpXNWcg6ZALt5hhjT4SKj/DNmvmH+I0HtFxZrNyQrLu+HHL
Uxoblp6i05gGf/SQ6YfTNdlMEgZkGGb9pWi6Rl002jQ4R2FmET/cHNa6oAGYjd3oCVa5xt8xQSjh
oUc1UTYVOk0bcPOu3uFdlpYxghJH1Gn0x8nUxonuSMeZ6MSnGzA3mZMrw+s0szTnMx2QqbnuDb3s
boe8HjgyWeh66xdQ+aV91ZL2Zy4aJc25DLl8Su5UmxT53q0GSeKMUxdzf1c6uTY9VX6t95/agmMU
UtG6mmFyROMUnSYzqLgp4ehd1w9k+yHzQO4TWN+LGqvaZdoMWu4Ju079TxDii8qjfyafuCN3r3lx
ct7PUuRvJQxI/GkzjNP+82A3KZiG0A+mRXtFRnfEbiB5msI67F+Tvs3eqrz1y/O06NP+anQo4xOU
tiHyctcRw12SkXK7w4QvHTTcRR5eToElsgsf9XB+Dulibj/S+OIvFTDu65cxi+3HOuvyT44JlfDZ
yQwgeLkCo3wsIeRH5wH+sZ5IorwnRMMxU31v9lARTmiwI+0pTdNieBjcws406reK8AqK0ErP+jY0
eCiuDx8QZPnDX8qP/4ot/p9p/W2M3hM5P+/PPX/+3/869xh/LEGaBDwYwMYNziucK/4VobeoJgwI
xX/mYkJ+5OTxf5ArmOKG5dr8Y6AcWGUXjca/Dj7OH4ZhUmvLcYoNp204/+TgYzowtt6pLTj3SNYv
8j4FR3r6i8sDvj/4lPQZbBl/lzi6HCA+7CQ46ovpuiN6ni4g2NH5lSb8hECd/t5V2KAG2yHQD6Es
G9l3yJRsRUnY9u+CbPQ/EJ6lfw6HpHwuwCfpnmlyHlpCBiz6LoFu5p7j9u1rQbfbOqOdiKpXN8OA
79iAkkkSQt/dlq3mz7sGTigwU5rrKA2EKO6sVNTdOR0ivfQmrbJAVzdi+pL7U228GGyqwmPd9G54
ZGINR0IGkmjB62TLemA41TPygsLl2jswnGdLAy3ulYbG1ntKBqR9dFVHFpTWqcBuFaUBLmgoJ5db
m1DrTs5k9HSSKrdAMujkRvzQiLIWBIci1vA7TThXehBk13T1kvoQy6IVeyDsilvOsKnftHhEp6sc
7LGkvRXJbWEL6zg0MorueqwbYbADs4wszeVomc2HIap7CI0IoGl2WBIcMJzK3t3PHeTbswmOkH81
RWXu70Qlu6cU/QlZzGauuLYmGLzB/gbprvla+JmGJBSLx7PdjPYNVh92eIcmjJh7ZzQD3T2rl/HV
DSJ/MbsM+XeBivSyx5TdnMW1GDzOTpARKxDkxLn1hp2dqSz4SogB3CVH2hx+3J55i1tBou4AXxQd
u7U8rh9VAqntyI6hx9VbAaSBc0TbeAdjDO2l69szAPc4hv87wwLACY/t76zSEy0F8egH3zu/CcB+
Jy1fAWHuizSXBPaR4EIXeS8ctupr06smPA4ui/dZ08YRzixMrx0ng4Z2FQBq9zlO8Y0CVli4t3FG
ciGuiIEr8bLyPzYpPaSdSQL3q7TVJVKivDxSkZykc79LHitOm2ACEpFUO6S4M209W6Y3rq3pL5xG
G+QHaQ8LrGeFGM9Mizsex+pgwg+TBIbqtzKcdlYdZF+dykEbj/JvwuHLZrjcmaoOsBA6pXMzR1X0
bY4Ue6kmj4p7cuEjSN/NXLylKhgugzB0E893NYgsVsZVGpzgNP842mb7FgcJZ40izOQ3lL5Rc5pm
N34L3Di8m5KcUHZ2JbEG9xkDFXxKjW5FXzqczGTf4QaOSxGBbAud4NQnbL455pC7cTlEUci9IHoC
DSlDrt2auS24oR/jYdrHVjucgOL1hzSogXVw6g3bs07DTgzycsKcYLUIZFsoaf0Zdtf0MxDS5BOS
BG4Yx2hxf1sBzK2UMCiE9whz97FeSJM9Ff0/CCtmT3R1MJLvqCLT1WCbxjxqiw3v0YqFjypgLtu3
elZu5UnRI+Kd2UEe3bHHj8/fIO2jGvTa3E2ubjSLozYE0d622nOL7Zwovz7yv6XsyuG0WHFQX82z
LlLURxZtApfYk/u508JrkZKPsseYHX8bQW8/k6LEZV/Jd19zCs0y+qON27F/R2o9x2af7vpaT19R
TlSf+WJG3dOx0hfnOTMKKuDALy9kk3GSt8bAeUYow3XfXKjR2Qk7XyDAgCkuRe/b3wZuuGHpci12
VRgdyGXgQiWM2AaziUfMZd2cy1kSdVNw2uiYUNkY5C50+b0FQPaYEgmYII+xsJ7/t7n5r+ami6D2
183Nu1fSDNvX/P0qj6rhf7ubUv6hyPuSjgE7lY7Zv5ubjv4HbU0EuQ7Xha7LPvL/1nhL/qHzr2C4
1skPYeGl7fm/zU3rD6lbtEkJQBb8c/7RP2lu/rDCswoL6JomZ4UfV3aQJmHizDkJNPRcOGeEPlE4
6V9k0y/j/w++FT8RHi+Jbf/um/578JVI03Hoyyc+gxta9sF0xbMp6uO7V/wPhl4JiNvCEqSGZGQp
2TlHixi5N8RpZ+Poyx/0Tl2KOiEaCvY2nnLG21K4lxb3S3/VyT9+Kcte693YE+u9CvuALl+vfc5G
G3AQzd1tb4Ud6fuxwwFIJBsNZD6meEzH5LUZuo2/JZvN90Mj6a8ELRwHHmJEww/t436waQtue/BF
uf7upVgLG1vQGSdhosVyC9o5I41kv2lwsdq9cmzktrjwbU8uNDNupr9XFiq+bYOjhn7/5K4L6ZTb
Z9sLGlCBc6aNAM20bS99nV0tzbqrVOsL4DKFdk9bXZ0Emt1p21tfi6ibIHR6hRrVs7Puk98PZ3B0
nre9llV9FogFm6xkaJlhGyMG4CoT1Wnb2KvqRBWbp7PZ2F7JBTkKEt8+q+v227bBV+Xpx1wl1n7B
72nkX+MUa2dW3W0belWdfCWuBYKdoafK81O1Hxr/8u+HXl7rT2ZasarOWZROY+oxXDOrZVtlhfMt
HO36kun3+u//C7+Yy8WqQkOLbosxQU4zDfJldQ1b3ddNI1ur8pxF7c4DeCrPGJwL7tVfy6DdNo8v
2fTvi7Pvw8oO0oCMqUwfTpmC/9mhp9n23Kulk5jsyk91ema9Ja6cOTsHzu5tG3q1cM4DHgbIH8IT
feKFpnmR6MP5tqFXhWn4XaSbmrK9SnPURSC15jt3qvHzttFXpUmHtNfLmNFNf3oRXX0DO3vjO1kV
JkbxDk1UNHnIQL/OA+I4WzM+bXvsVWWGyZTDyQgmb0DuebB7opVQ6lfbptll4/f+K8xVieejb0Yv
tZ07OopHDnNP2x58VZUaipDKmsjGiUrzeSDDDf9+vN80trmqS6IoraAjA9GLKvsSFe5Nn/QX24Ze
1SWiOkC30TB5HaGfnIHjm3Rwt00n5qosOTC6HMkH4eURKFDVL8GX3eu2517VJdf0YeVEI21yclB3
lXS/a9m88Z2sCrOph6IsWpIHan34VmrNh8D6vO2pV0WZidHgwM/bRsp3g8HmhquHYNu3ba6q0uAK
mmxxwsUqbCXEijvdU2cWwbb521zVpVOjzkzKcvQGS31JbfEIzP03K+byx/9kxVyap++Lsi7sip5e
N3mmwwWbHhoXsIrUtk2huSrLfjYiHL3FCFZyOBqN+dDk47aqXM6K75878UeFgQ38L93Jey6MoCqG
275uY1WVKd22Cjz10uHsQI3Z0RUXTsHG516VJS0U3LplDbY4Sj7mTnppZNG2lYFm9w+vBOZckKrl
K6ELle5dNAo7ldv1ti/cWNWlr0qwKXyJngp6E8zIEpHHjc+m0jRWpWnlpAMnFR9K32mnKLc+cmm3
8a2sKjPQkh6zCx94IvQeGCZSTStNtm1ljVVhxuj80VHAg0rL9iOoKVDPun617Z2sKhMrdVgLyZRS
IFDZ5eDf5ijZuKgZq8pE3AC4p2RRc6byoQ3CjzAPtr3wtTosNmBIhrxnz2Iz+6A1Uf9CY3nbdKWv
arOyrESoFtJi6OdP9ug8zABwN71vfVWZgO1lI7mXYZ0n4WPq1TcobtuGXlWmyEeHOOwUF/6Akgn+
jZFaT9uGXpVlSP6L3mGk8eByY2QgUSNM5o1jr6qSm9NSMyLeSKGgSqatseO2NDtse/BVXbITJP7b
Tdj71PJ7jIOTFLs+3zj4qi6HFglRYEV8gyYGfifIX6t8ut/24Ku6DMHdD1y9jF5otNdWYng2gWvb
hl5Vpduheg9VzCc4a99GvMtCn7cUznKR+uPiEBZ2g4IcLRvRavreh7V9VmnRw4bnZvBVVfbGhCeW
04On8ukhcemgyCS52Tb2qizrNDMxhbA0CAEsnkyC4WRm8NC3jb6qTKm3NUGvfOJtCMMiGHBdwZyP
tiwPvJdVcUoMClYZE9k8wJj/lBqt+4qUYDhte/ZVecbOaGSqsUcPe9Kz7sQPst1SPjz3qjZbixvi
MbDpKmvtIRq49qotbVO3jcFXtQlQpNJrrK2eWYr7fIr2WZ3/5uyw/Gr/sZll6FVpauiSnAiHAEbt
CM07t0rt8EZ2wN6Iov22l74qURGlSTPBP/LGKjwYdnDQlbHtW1SrEl3YcV2g8fSBSeSkVnbPAx2V
TY+9wCreb5cDspZlORfEOHQloYyYssDeaN+2Db4q0USvJ3Rn9ewVVvshrofPVXncNvKqPH2ZhmZv
WszjQ/o1bTH3B8Qnbht7VZyhrmyimubR07PiU2H6d3r4tm3kVWFOczzq7uyztMXtHbfrLyHJgtuG
XlUm/pOoymfmq4a0AwBjDUFl9aaemAGh5MePxJrJiIyHJWE+mhZ31qPeKm/bc68qU4YgEmWpTV5e
AvfLnUckIdsmK7WuyKx0FDOKifpCY4flO4Nnbn1uuarJHleMb2Pu96rKvNB9/Qnm5LaZZInte1+S
4dzCILWhoNpz/8Km+cIBS77pbctVQRaprsC8l/yQmXyMye2aETNvHHtVkk5En01iePVqbSSlzFkY
M6F43vbgq5qESymSRC9ND/X25aj0+9nttjTuDZRcP77uKcJbqgu+wMwqn7BNJF7QITXc9tyrsiRl
uBLlaC4A+OgaA865FrQP24ZeFSUguwjwIkMbufkxEuOjwvd5tm3sVVVGoSsS06Z0RnQ0OxRXN1J1
L9vGXpVlr+PgEBPksSKavhCZ9AmHSrWtdP6kIr27JnVdJ2pw9kyeOyEPC0g5mjj4bHpuZ1WWqW6I
fEGksVKmh9zvz0sr/M1MtZTfT7YnzqosEdlBc3NmtifADN6IO97ltXEu4VxISh9e2cYyclY1Ctsh
1RpcrZ600k+DCb6w/R1EbSmXn/0Nqwr1WxMdMdosEhPSnTOK59lRH7e9+VWFSr2BAy14PUHYPhAT
AlDC3Tj0qj4Dp0NSjBqfUKnuNnDIoc+rjUOv6hOj2wRNnacusTrtCvIsgZ9vaYsZuO5+nLPqVjZN
mGDQBdw37uN0Gk/Amqff7JZ/9VOuKjRtAng8smZG1Kb2UzzWzXXmR81vPvZfjL7Wyo6Tsg0ZcODM
HeNL0OIeEL3zuulLsVc1KjJ7QPfKqoy07B72RXw21O62eWutBBqFK7Eqcp1JnzM8IzuQUCkiz7Y9
+Kowm1ZDvseE6MleXptlvwssa9v6Zq8K00pN3wlz3smQonftCRCom+Rp22OvKnNInXno3JANbfqY
q+o1a91P20ZeFSbrPdh5eNReO+QLhy2PL30IUL95J8vf/pPJyl7VpolGV7fQWXotrDVCZMJ0vE3t
uX1ocH+G+01/wvrePh7k1JCiNns2VNZyUi9GqY7bhl5952Fp1UzkeN2JZn3VyD6IJ3NbW2XR07/f
fU5lkctWcRkLUi0/w3T6pZuibVOivZpYWh1XazXQFcc3f4xROptQA//+jfziF11rmPLQxshYsPKT
a1HAwyA9LgQp5mj+tklRrF55VxDJG00xDeYieQxN7Xme1Ne/f/alWn7yNf6HikkmoyHCnCurvMOX
tsB9tCgYt30raxFTp4NaLbF1eWnYfHMjm8CPOd90dW8A3fjxaxFDiqHZ5XilhyVBxXP+HOjxb4r0
V69l+d/fbeaaWFlTSlij50fuPeEfR390Nl1a8dyr6WXUgryYHCZFV9MycMPOl8FB6L3t91zPLjHy
aYVVAF/UFO6CMT5k+DC2rRRrJVOLpcQIJtruILjIlkIKVCGI3jj4qkBDzW37MOFbyduh3zVZxgxg
ads+REuufs/GaIveofoHnQzbPPOyur/b9Mat1fI56HE1ZSTeMbGQEuh2JGbFH7YNvfrCnRRaH8ZT
jsxaC3nZseI9wXfbmu/W6hNvE2sYLa6svdpPbmXb3ECN3DZfWasvPEhD2Ks5b7ty4jeDjYqh2/fb
Xsnq+0ZJpyK34qlLkHgjPyahktta12spkJHkmF/wgHrGhBp66i5ROGx8Iatv23H6EVOWwbctZiIg
k5sudn+z+PxiplorgchyA1Y9wZGRGg4tOiGXPelFm162uVp3tLpAFBnZE33lfoc57LEJi8dtQ68K
Es8xNA8grJ6PcPYcl354Ut2wbRI0VyVZTJpsS9dlErS1Ix6w80oLvG3PvSrJCvaGW4dMgQNUpZt+
iMxTWo3bphJzVZLhbMV4ybgA7yaNpKYM81ieF9vqfa0G4gChVaFUbPPBV+p1fukX9caXsirKMeS2
t6otNkDW2J6hn/8uCeja9sJXe0IVW07cVnyD5WDftFFz6SJo+Puh/5T8/GTzs5YCWboKHXgU0KGc
JJjP3C7Fk0M6qnsBhKB57EUKsmse1b1mTDtnSodrQ3XzSyjM4bLqggaoVuo45qEfLdEdxz4viWUD
6mWR5MFRp9X90wJnup8GXSu2KFsN11gVTtHCTzWM5V1L60WY/qVd5ud//z5+MZWstTqm38O1Hore
i430g1m3Jzgmm5wVPPaqbqYQUhaw+t6b3beycu7beeM5cC3TARCSTySXYinNDEK3wEypeOMLWa1j
6QjKMzHG0pN5QgCURQfY2ba0r0U6Wh8RDzrS+cVBm0HYAteSyGHb5GqsaiaU+PewH5aeL4GfCx9w
GqaZTQYcfsrVYhaFQ9AmLW+l0rPsMPvBXscq+puN2jJF/6Qk10IdM/UJasr4NUcU3A9u0b8ookUT
U5KrW7vbLh7Xgp1G+iTblOS+zUMb6cRKt+4NDcTa3jYfrnWArsQ+PYfcxzqDf5Xa/UXgGr8ZeqmX
n7yftQ4QlUcJIIPpUGlN/AH6IXEoTaWIDyZ5qvzNf+QXE8FadeRPbpRD8gPRVrbTvh8yB34tuTab
phl9vTrj/hWJXZde4yewb2R7LNLoadvYy2t7d26b8MIbZsKT6512THTzkMfV521DLy/r3dBzP8Cq
rxo+GjcFb9dcaFW5re+hr+YZLN6RUSFR8eK0sWFy1K4gQQBZ7bYnXy3Pfg1mhgcXCA2l2A90sneZ
ZlqHbaOvJpsqCpw2c9B0W9PwYsbjWVgbG6/D9dVUMydznjZ0VqFO1VdGWCuc4WLT76nW4qMpKG2V
qwSnEpR5rw+jZpeO9sbBVztnocPXaescRJbtQHGM5uvaLjadU6CO/PghBmBZe6l4KUNNck2fn2Sk
Ni0cyl2VZiWsCsvzjAtK05qzdIDCPTTTJiMh6Uir4pSA3uqoYfTIBJE+xReRNfxm2fj5jKUWK+77
4iwif5ZxN9mYQtVL6DhXatxklOWpV8VpNFISt4HfNHTBI4WB+82X7DS2FI9a645i3GwGYCSb+So4
yVZe99a2ulRr3VHtG8RfkJPggVHXPPL0doDZ1H7bc68Kk4DRtssAEXhgpxSp4wvievpdEtEvfsy1
5iiZzRFZRszgZfmh642XOe837ejUWnLUV2ZcDiUisnmInirH2AXutrsOpVZlGUVOD+CL78QB27Cf
ekHaWrqtOabUqjAFwSFm1uDdwkM876wmeTYLp972Y6pVXdpzkASOL/kIA/1G5fph1vRt37da1eXA
4kDow+x4I22sU1u3AmVqaG6bZdWqNPkx9V6QB+IBh/5Aj/ylrJ3nTR/4WnYU9vZk2o7J0INcyP81
gDu5aT1WSxLT+8lKKQjfk0gdLyrKS32qLtNKbnzfq7ocJkXaUjxgYJdG4PWEC7WpafzmvPyLulzr
joJkTLu+4J0ks3YZyZ48ZaFvOtaq/xAe6QuCpePBAXEme53e9VRom3zghlpLj2QUZIIkI9sj0Gfn
yPzGzoq7Td+JXBVm29lOFkQ90OyB/N1Z8xK5TcCsFnbu+88k1MiAA5SCG5TqPC4TSmBM27Rvaq08
aoM0bULBKwFx+MEn7Z2Av/ttr2RVlU5JbKog6cvDnpODfdmRWFds/ARXW1nZ6WYy9LwTNSHUzWL9
Qx9m5cdtD76qS39oVJhKfst6BAdkJ6l+Vpf/4kv/M7QE3+CqMpWhEa6ZYLrXKnWdTe7TsI1EYKi1
8kjHgFdkWe94WUfQaxzdRUpt2tyzefrxG9QiqWuorBdUQCmJ5jUcF7tpEV5seuNr8VEQhF0bL5/4
JNqDDZ/VA+61yaDIa1mVJoRa2YBUXwTjH8w2D89Il9t2h6ecVW0aCOijFtC8N/nidUxoL/8PZ2fW
ayeubeFfhGRjGvsVWGv3fbKT1AtKUokBGwzYpvv1d6yj+1DhnFQkVFKVFKXYbONmes4xxze14piG
nv/H6vofN82YOwIaG6aKD+btQ13HyRUhsj922v/HT+4fT8eZBipfAIcGSpdHFumH7VgBhSe7xUnB
VQI0zCanYPS32zpfl64/FrftRUd2IIDvNj45RTp8mEJ5gi7t4HjsFiZBla3ml9wPLMzNdchsfR6X
4di9ZC84MvApDe1WJScdAl/mmw9q1ceGZK83aiXALKmrEd/HwRNTagUWXNr80MLcC47opfERzDQ4
ytRbfSWsBK9uTI+NeLxbmJNJlyDsMeJdsui8NUv9DfZu4lh0tdccVWbENh7B9KXvqzSPmW2fUXsr
D37QS2z0j9XTG7pUkmDUabPG5xLpyievTPzt2LDvjs7ST9HsoQiAZQALcxic91m02mN5g73wqFyX
agGsKQHfr/y+pNRn7bwdnC+7o7MPUaeqJa5soYGJLnDcHdoK4z/d2i676n8nPfleu7MAEIUyCjbE
NmLVw1Y3Es2+LWMTDL6n/lgkt1fxDH004HdAx6kqq0fgKzNH7KHSG9/rd8Cqa3FYXHaBMQb/bJTw
fk3W7VjMv5fwhKFB7rrHlNRAK+HtB537BXSSQ1NyL+HpOzzc0QRB/xjf1i75sHTpIZ0d4BG/riXV
ynQdYwwLm5LosUra/t2puXo79uK7ldqgzUqAxoOn8/jL1G1XfWcP5Wv5XsEDjheClg42YW70Jgc2
AtFib44lPWE+9+uwpEufSszz5ITm2SUvnfLAwW8Hx3y3UEejJweLd8QWpY+LPoQxY8S36tjuuDci
CsYuTGuY9QNhHt8jjrlO4mOKLL5XNAK+G8xwqcWF5ZJVoZWyqOzTYxUPvjcjmkFps6JHThXcAADp
QPhGr2GZHZqJe/FRpLdSdRKBqJCRLMqQftXmWB2R79VHDdi1W7LgTl6u0x2FN1u5/qlx8bJQ/seu
y3bLswpi//9TRYCwNzGgGqbXYyOyW5t6AaylDPHWKilbcDfr7/DbTw4O9+4QHSSDXbdmmCluuxFw
Es5oZH7++4v/5iS62Er/8/iPg7VtIWmGh9JSVe/91pX3OJ3qs5mmQ/4klO9lSEuI6z7vMDY2QvN8
qFJ3K0Y3Hosa2S7a5WJJ6q4DbFT58lHB9m1J+LH4Yq9EqgYVsuDCMeUkRd8b/9a00yE5JnBBvw47
hc3yVKcYk9iShwmJvrQEy/bfP+lvpvnek4hEvQJLA1WJwK7qFkhgfo5Vd8j/BP73u1i3ghNHBYPQ
+KQD/g57YgNGYHrI4AcP363QTsZtjNYdFFT0qm8MAAA57jL22FTZq5FEU0ZteNlaRM2+SgUUBi4z
w8GH7xbpHFXc1A4Pr2AfXDt2x9WfpGW/WaN7Y6K+9lLCmjU6ScVYmnVRaL8vXcBNxpyjBzf1vUfR
upQDCBb4KbNsmvuxC6Y8WvQhgxh82d0yNaYZhybEpFwYgB5+SuZChvEfIt3fDNBenmDSVIFjhQ1y
Bmvtda2+p01SaJtEf3j+b1bUXqOg0x5p+fLy8tK/Jf1wAxP9Y+HLXv0URQAyy+mSW+zDER7i4U3D
hT12cOz1T6OkgLtSGZ9cDwaX2a4rxo/lRPfyJ8ilgQFP8N6gkDEINtyQIQ94LHe+V0ANBlLHtUMu
t4Rg7dR25LYLtmOiME53C7Whg3NAFCJgNObB0e4p0eJYqydaUH/d1kkYTYGJAtjBifoxieR1esho
jvK9AmrTdiOOXDZ1Hr36uH3gwG4dnCa7tRlSyS0s5jG9qx64eA/o6uoPBv97/dMCfDla9TEk07y+
VQ4++6Y/mLTcy57iKOgH0OYRWYDMVY7tW2DUsfm9VwxRGsGaY8ZumHbhRRsLcitsBI+d0HvBEAis
nZzSBNx6DtOphIBE1dvt2NckuzOUVsPCyw4zZSyrl6kFvKKiHw9FFmQX5eLmHJkYEKkTxAivKyH2
1KDZpvj3h/9mE99rhpRqIUeAYAVJ4vBTGYLrCXBGO27HzmeyW5pQZ1cT+N/RKancCs+Fzr32bFbH
QkWyu4W6YZj60uGLOr1ExSQFBFtV2B5Lt+xVQ0FCOkUuQ9Oq4TVm7CYhxwoW6V40FHR2HlSJJaRU
X2ZNFT/LSfBDUzHdOxYJiQAa/N34NA36tun0+wYSwb/Plv99JKd7zVAAAEKoBD6nb4H3rre5z5d0
OrT4wcv5dRvvIkDt6YhYDrj2YnDmbu3YoU+Z7iVDSWBwm0sRqjCzdRnojSpv4vXHsUHZrU/dlCmY
pXjvUKgHOXzuIvZ27Mm7Q1MlZNqayx2O165IQRuEzHE+pohP95ohwlmQUuQpLvSbh7Z7X6L+w7HX
3i1L7LEkSVOGJ4vkWzOmP+Yt/Xbs0btDE3TIaB5hSHpCmxdgGspNp+mYRRlN94IhzRkYRSa6xOLp
K6pQZ1uPx3rewLj9dXL7aUoqY0NshFNHoO1RYQZx77FludcMVQIoxsRjVCRAnVHnnjqfHNrA071i
yIX1KMOVRqcNYL9MufHFLu5Q2Rb9hL+OCXgxI7D2GO/aNWvW9yxbGWDzh2bKXjIUceD+XH05edQw
vjSK6Q98deXRx++WZjApCtYbxqVpWQ6YzUMrjiXi071maATJt6XQPmA/WQ3NAiAN7vgM2eCx82Gv
G7IigBVcRKLTus2Pka0KUfFj++zer4iO0QYm3oiSnA+Apdmq7xVb3w990L1saIsF6qkMI96G1eNE
EnLHqUmOTcW9bmgaKKBoC17cJ+mjC/gbzMdPx957J+iLdRmS0UPYPDk1kczJwd806dL8qf3oN2fy
XjoUJ6uMkxLSr9RO7zpsK1Sg24NzZS8e2hJIp9sKasSl5KeByUcgYg91T6R76RCMX4MuGlAb7ocp
vE08gE40atc/LP//HdfitPl1b3FBotwMMtspDqsIOM2e/ZBhbepMuKo6+GV3wW3lgVIlYIKgn34G
8T6dsylIzR9+gd991t0hSqr1gniGCoLoIXowATyJ0TBzrN0TBPVfh8dwAHFnj+FB+uxuVeybGNru
2JvvdUSWJg0IZKiADvHIc6L4zdiYqTi0mvZKIoL6Zys0gtvVJsVUlU0eKfC8jz18v1SB0+AVuXQ4
KFr3WWNr9FN5oNeOPX4X4LbWTu0QDkA++PpMZPu2bcdakUCT+vV7AsgXzHDTQSmxBC8X2FOTlesx
f1XckH99uGq1pNh0IcgRq8u53mxheX30i+5WarKQZZpTgDCSVOZiFE8kOVYwh7b51xenA9LDSoEw
XidaZpiYf8/u4FTZLc92mBW4tpCHtI0AQlE36qRlcKwAinj51xdfZTKIBWrLUxXNVcZIfRc4f8zw
It2LiTqt0lVSkpzAsu0eo07605jI8djq3+uJaGg9ixeKp4duzEg9PZphfD20gPZyoq1bmh5OyglU
cutym26OZ/VSj8digL2eaIgr1rD2EqKP38NGfNb8EHuEpnst0bB0iRyGiyp5Lb/qpLJInVXHzKjS
eLc6cfdsh81o5MzkBqFsWq/jfZAs4uOxMd8tT9EHrRpRH0J7I8QsxMXXcAXqj62ivZaoB8Oz7crh
UkJgVzAsPfk/doD+5vzcmwCVPe80qma4hPq4fNha942zUh27Fe2VRA7BhaIesSjzQ3Aixv+0xm2H
1A/pfymIJitdOSokWbyoT80FRIvO0mPOLsD9/rq1AEipRsHx9K61hWqiNZvNwfZs4AZ/fXjoKrPi
H6SeNuoyUMe/sGo6pJaBivLXZwMoq0TicaHrHblTQ/iVS3VwxHenJwUSSMSXPCIty+fLo5N4Ph9a
PtFudQopOuIG7ORuEQXvmwcZ9Yeyn+lePqRZlwTxDCL7Vk4gqiIUEpoMx7bxvXrI2NaDrIs+m041
z2U3PMx/usddBvW/9SDp3v1HSiuSrdkQmdeMnICni795GyCbs1Wz+HBs1PfnpylJEOCKdYLk4aa0
TGU18qCHnr1XEAVkbnvVVviilXIvWm30CnKorvj3p1+W4f8Ynb2CqGuHmJUdLue6XJr7rh/LD/E4
QWCJRotAZ0KH6b3GoP5c+oQdTE7tlUWuLadmmCSu1ra93y45mBIuZ3/Y48VvfqPduh0TBkZbjWMV
zcPkQzvGbXhqBB/RE7rAl+00zEscZN24WQNGbxrB8JAF9thE2IuPzNoKW/OAwS1Ypjkgq++Di9kf
vlX0m9/s8uf/EPGSGi3FU4tv1YfJJzM6lVNaHrN+Bn3714czP+pIyJKdFjurbEujsNDCp8eW916A
hMJ6UK8rJnHckKeo38LrZB2iYxvTXnoEd+alFA6vPqzjzdRD71nSYwfvXne0LF3UBbS5VHyQYMJ0
nV+gF9Z/SEn8ZvHtpUcJMLyibyw/LWhs6E41p/wjUQYl38nVQHLiyCTDOe30irqHb/l47Gjb65KI
NQtYkUjhCB/FgIVEgbgvaWfJsYn6X9ok1CMB8sAqSJqpz7qezllA1bH9cC9N2oR1JC11emJ9G36Y
It881dPYNMdm6l6cxGoiVVBjMqVJlVvJN5C26cFS2V6bFPYunKXEwOh5boq1Yre9BK3837fy32wP
e6ekJAmE5iseTsH4PpOg/eq29ZhuKN2rk3DHCsYpuGxsFS+vdPdumemOhUN7TdIEWUlfrTgOSmFf
jGrbJ6oIPaTBS/eSJHvZ3GupgTElE2LPhP916cP59xH/TWixVyQthq5aEQF9XzX4bwARNSRDYD6w
wvV6ffv3H/Kbz7qXJVnVV4oEGB0VLO8IoF1GO3rsgrvXJRGLNqJ1wrZMklHlbQ1hcqfjg7N9L0xK
SCvMYrF5JjGTmYGD5HkM2+YPg/+7cbl8lH+chgtr68QBYYXIZf4WluoeLunH9q+9VRAcpVjAYZ9w
mhaaw3350cjo2KV/L5RJKWrOhmFMto0gOVzLEFZE9liLUrqXyrjImtRo5Lb0xuaM42ZO10O0Xpru
tTJmI6QlDbQygbMf4Gf4ZNKgPrZ17aUyLWjx4+DbS3pYBegF5ae69H9KWPxHUPY/Yty9VmarnWvq
KYL6oR15e+0lmdMsEFUQXbXa6ueOlO2aGYEdNOdVnX4MoCCdChrDCSEbWlX5wkMEd/n/QVA6z30Z
/snDgNL/bBb/4+32Mjgp+EbkhJIHepB4eS9tYl1W8yYMMu+8TLN6bJPXWnpV5TQxsbnuDFtMfxVO
zk9b1q8b3HAhjGpWij9b0NXRRLS6qX26/lzrLhUZ1NOqkFL4m8m4cD1XcaBc0a8d1MgrEPceNuse
dnHxHHTw2PF1mpVJ376brUn4Scz10hbNNpUqD31Xfounte+KWqn540J6JR8gP0x9VvKhGvJ1nfzr
vE5b+jNUbVnBAKtR421n2vlpBdYvemwqxZN7mHFt8n6LAWW4U0FXSWBst7F7R/Uxne/WuTGmzWYa
u3LL+Dj2C0DoBEDAdHEtbCMBgOLLGWjtTUEfaygEhEyX7hqYVlVfmRkJsE92DVdxta5ch/lox1J+
BMdxeG4NLn5PG4+1zhRLuvpWkKghj10zUpaLHtns+8BU7fwcj0O3sKyCLU6MDYwagaSoBq21zbXS
bLr3o1jqv2Ya0v5GrirxFE1kyVi/BAyUnfsq3Dxcl6gnqXnxkZc9yrYUMu0s9PNEX0ZPOnuDiF7y
rF0MtyD+6HU7gy4L6HYRj6W2p6iSJv7LdcE8pNnY+FCvhSWp5RyO58rOIB74Vonvcz+U9CdIC+Pw
gaVQPt33Op67pyBKA3E3zoFonzzfJnwAPqnSZ6A2T12co11/3S4viTJem6foaqg+TI2PzZNsYt5E
eTQAudVnraPG3YMlkPB3FY4oPHmrtrK6bghGGT0itTzzaitNnyVQeb1KH9P5ybUtkhBpV01NPrdz
Z/8WZi5Hf3JDB29/Ng72Dkpn7hii65gnBO3Oy/TWlQ3qCjBp0vSDLisWFr2RvBhtT5oi2FqKrx5H
BJS+LjJVTra52VCead3jkIbDo5zqCJaIshVfyoj38jbh6Yibni3luOEXChqNu98QmTzh7WVw+iuD
UaAFo/NoC6fi+hPZjLFXTLTBLTKSY4A0bdWS0zr20TMdWnrj+MSGvGtNE2Z0bX16NkwqnokIOOmM
DxqMTNg/lyabJo3ctAbe4Utbd/OaccklzdoA9SplyXjFAck4w0Iu/YLWb9Rs+3EzeVe5WhdROY9r
RnnbX439zD7PY7LGmY37XkGoXPO5AOtY+qs+jtjftZsCkFCb5C0dhTGgQjdbWcRpJM21GXpUaaZx
kxmZYvGBrbEtOpHMy9nC7qR6XKQIzgHIDt0N5IX2yzBQeVv7qvoaKoq3Ugp2hbmek5ndOFHW5rUP
gPDKKwpPnWLT7SAy2rdifBlWrl60QZ98Ns4lfV5KxavCNoTwItG8AbmtNTdGbP1L2Qe4rK1xUE6F
6+yrtkNyvaYgbBULS+fxHLTd2p/dSNf5hOg5VhmsNvyPUXaMPJBKmSqDAmVo7mTrUUMzaBCbb7pG
mXwsA91ds63s7Aln7mofoAq+6fg8/qCbxOi0silsMEmJfWZgN8pQ995VEf46KhaDyxvUiV4qdOPz
LCRr/LxMQ6puwV+KoQWQjY3PLFr4mxqo8neR7dEKVJl+Vmfvtzq4N7rx9hq8meWu08AlZ7yHK1M+
SRbOzyFr4HHIhk2f23FdFpCfybp97Du+XKWokdzXUdV0BWVoMI4jJDXuxZZoki/JatAtaZS918mc
dD/HWXfpWcY+XTKh+Bhmgenq5WUQFWohkm0t/h2hYxkVQMXpic5xqYq17SYoghZRb68mrmZWwEYY
nXXEj9trFGPLAGJC9OqLFw5W2SDiTayou2p+KKHuRYGbu0Wf5jVka85rWEFlyifKX9Vag22bxWzS
GUOn9x1lFTtPbTO+ixUsw3kd+Xg9KCh6b8d1Xcfnue36EjUniHyTl96sjX/AWVTGD9aJ9eMqelqf
gw2N11cND+C5kKuBAYsGSE3yU6aJRf+4IKxEO2CtxK32MOe76eDOq1TWyIH1hXdwwXpwUy1qYKEo
ae4wo4aHitc12trnVqL6ClTPaR0qOr90F0raE4sbw3KvevpXlMJ5Dum8VsJi/uKb8pH36VDpOybh
fVLABpOUNVw3HC3qiJOTM/Jn0wfuHQn7rUAzCiZ6JcSQBym87HA9iNIXjZrVp8Sa6bvY9DJktPGp
yEtRxjd9zXp48M/LQ2SJf62biCe5GWEJ2KuG3dlpmrosmk17h4yNzB3a6HLaa3IT2U7cLWZzpJhh
/ADmBv5S86W3Vf9XhP7dZ2X6ammyqOwTU0QG8/4VAjEbXY9sI122pJZU50Yr0eTNrKe4GEKffKGl
SJBZD9yy5VjVUZCZ0A/0HYvKl8UiVDDcS71VsNBrNnNWtqyjK8ismj7D1LN3OrJwRCcbbW4qBoBw
HnAfDRms99JrUzWby2FFMVbXXIn0ARS5wWemDvRyFVdNHd2yeqK9z8dlXN2cjWS17KlXVRrlcwdg
USGUli966JOh6C2pP8hwtDoj5cxcbhvtss4DB5aNSaLmx6ARqc9rK9SN6XTb3i1puukrl6rAvoYh
3XwOOQ7KfUwiBJF8rdmZ8z4w13XTpMj8+KjN4PPzd0unrjuPcdzYQsSS3qrFNPUVB79mOJmZ1IVO
uM1ZNCGcsio2nybQjafMWZwB2Ur1F81HcVejIzyDF+5zowaAbGvWhNjp0UKjimqh3J5DRBzZgsVY
ZmylOKQnwpvHRVdtVhM1E7DAp2uncIdIZ5pmzFCW4SeZYhTl0+Lrz2sPbDBbYna91BNHFqZPUPNm
DueYjxq4ewYLdOkvjvg2vi19Fct8WnrrH9w2llOeWAmgUj9UQXJm/YD2UokWv9BnCGLkfENJlw65
dm2jsiXcFnXueeKGRzZV3ufOtUxem03BU3ipRZXeuhTxSDYM/eR/rqGORRZtGmi/CUH4XNhy5roY
BhmSvKaIHeC/vpDxE6/KwBYD5aUvjASoEy+02A/Ik/V1vsF8+h5BPXr2WVxOf8+ew5/GRCWp81lh
Nt0l6SAekZHdyqsgRnB1pY2N1w9iHHWMuRzOJO+kW9vnoZrY5z7uQ6yRNTCIUEQZDDmHBW2Lunho
6sJaWLxdsQAuBGdWiojegAWpRcE4kfJVoveJPLYi3tIM4YC8bjsahBiBNnSP6JUq26Ka51LkvRb0
k0+DRSH3Viequw48KJtZVyNuzUVct+xRQ6FQ5aq26LuZFqueptChDFpFMHHIkg1SvetYVErfDRWn
H5Cbn9Ic+2Z3lYaUPzXLSlzRJH1tXzc6zq94b/KN8RKmiAamB/UN2cBCyWBSy6fv27Ty8ASaN/J0
S+vmtWjS2qbvaC5OxusEX1+l+ZhSIb/51oGMutWo0mZy6cSHmJulgalzlZBTAChuna+BI91ZdnDX
Lfzo/HoHjyk/5pHswqHQHk52OYJ+cl/LbpkQ/Vrd3bXwufoEpxROMtN7eE8OvVtgLJr2y1cRdgut
IDKZ5+7aTtigr612nTnZUaE7Du86CfDlm7iCOBJH78mzIdBP2MfV8mY8eozutrXCXTVcVtXeLEss
wmJMwWwqyoVuvKAujKJ8o8kQXddzyLHfTGEFy27nVndNtwTXwLkB/fgd35zFdyCJt+OPvsMRehUn
0TZ8VSHai3KWULk8r3G10hc2Bb46wSao5EXXkPacRCn9bELqHiuGs78I6eBj3BZah/4HhqbiQkdD
uRWiM95f93ZpWMGjpgtuRAW13QsCUeZzgDbr8SNvt75/UHB7Q8Q1dQtSH5UbzwRPfuzKDQFm21ZM
f2zCuPX3TRen4nOg48h8nsKWJE90cTO/XtHF+2FiMesxz3T/ZKYxrq9H8H3iAmE1VfkAv//utHjR
hTmaH4j4wRi0hSar6TZD9rf64D5Ik9LdRj3KHvmmB91jxfRmy4YmFlDwppDcpbeY9QLjDwOf4Kkm
ZRk8gwuFcKApA6wgfOymSjTaqfCdzmwl64zSCczPMpo4T9CvEI0fIqcTTDr0jS/mS298M38XMKEs
vztV0u1vMWHm2p9hiIVKLqxGPeKKKnhS5l6HxGdrahZ2ssMFEVfXYr7zyo5NoRecXpkaJS63snb1
16hNks8LAF6XrHwvSQJcfIoVgCrRLM++xZm5FizAf0tAAJSfl7symgezPlMQLqs1FxNTU19gL6g6
fFTPYYnS4NJkirCxuL24ag1hy4capDjB5teqgtVqtTk4CCHJoMSRPXaFBS4hEy7b75NC0zmS0GhN
bNMCYSOB2XuSlhADZ3zSa/SZhg1LEWkYGuRRpWv5NNGZyR/YZoeumAXm0rnyQ8pveDz1oC3EYhnF
F1GNoX31FTIEr51Je53bOOkkbhnSAySsGTa/FPtoeYoplbWAwMux7QGfNanvNnBP3sIuqZsrOrFp
eAoso2ExYYdpbo0Z5jcAUEFs7TtfRS99rSZEp8gVkB8+ZhE9pQSthdcQNU1bPiLknt7sasmUxVvb
6tvVzuV0VVnKUObawp9Q9swkm41cvhI0EbxxLz3aQYLejnA29awrtPFRf5fOc/2j69bS9pkN4S2G
EN4ozEIKxKE6z5qkDX5LDq9/2z+2PTfXWIT+c0V0yTM2eX4dJhv/2ZAU19WE6DTOVxRL7ImpOtUP
Dl+lbzI1eGSps9W1RmdbMzN8Cb/Fz6Bfo+lt3aIlI/i8xWxdNBVhPITPiXBhd8dQrmOIfXC8ZVJ3
8QgBp/YhrIctDj2QLwU7hwM8VU+iD5n6vlDZ+RN8RW0EvGFFBdYWAuy870fUVVxA0FyyxDp+CgXw
ds8xiFkmZ0hDd/mGS7Iu6s3Z6m5b6thif9MVyyCWRpN4jfunu2EwoH9YvZdNBqrUzO9ttI64QwWG
1TYDVTb5FGvL/2ZLQNwXQq1dnqoUnXhnJHVhKhuauMSvsHQxSGBQp1V5AhD9Cx4xxPcTD7jDPkSp
x5DDRQ5+wu3QqGuSzC2A6Z6bhOXwrqDvlCDzlC2wmnhTNEVWBkiXEjfNJTH8BucN2gkjiKVukFk3
CcBmignkc2DBkJNgGGtIBbDNwehlWnANSHoSFUNpoGPzrRzKu5F2G0jkNC3DHFc8/jpXg0gzImbe
5T239ecEpmg3zpRjmMuw5R9Lz6GWHnpRfRjkkHxSPlVxTomqv6L9a3vjwETgJWcc6Lj5RCKbKiae
k6ms/0qJ17QIZtXd4Iesz2xlwQkbq3pRsnEhgqVlbnNfcnsVy8WRm7ZZoaCO4KdQ5r2KASxpJoCQ
zhvCAHmGmXYvcc550KfmElvmbTDOpnqTF+HvX73qEeaEqMREP9GWK6u3FvJ6lGgoTinka+DHmtcl
Em2PSjh9b9eYnBofwManxnAMp3FsFH+FKS6Z8zQIseuWOLU6X6B8HpfF6BHcD5hgAUUqLdBjFi/I
IuXbUrUwnUZ2JIvr5aSEeQzjdP04h8pfS83Jeuek6cbvdiElDovWOXkbrLZFFyThNRNT1qCl5nkh
jOlcqKEdsihlQfDMhrV6cKziJJeuT282vgTlje0W+H8bVcr6YytBz3sueR2FiFHptOS+lvKFpCEI
TML69jG2EwOARJdmfVhwqb5hwzzcrWUY+Rx3J7gMxSUOUocrmXruooh/o63WdaFSRCaZiWvxxkAX
vUUpvIeNlZ9GRJlTvbwjR9Mhgg7Q6IqrTWPcXTCmCQqz47x+Imaeb8pg3FimRdk89pNpf2qapkOH
PATFblGuemvv2gkXvrtp5KLJ/Eb9kq9qwT0/7nQAc6gY3+yKN3qyVQYbnbp8S2PZ87ugCepb3Ss9
52OkluA2LL3vMZqp+wGIoJJZ7F2VZnSL1uEqgsnUF8+XZcoRx5VPdTiH91EpXryvIB6F4R1fCmyb
24NldR/eaxS5f6CRPn2BEYT4snJcLm67iuryeqSaxFckSlZ/BczL6DI3zPVrjPbEl8iV1ZCNZbp+
Qdti+jns5u5WOdadSDed1wq5lrj7PjMsiSyydv6M+kGUQR2DaA3VeuychjxK3C+fGPLfYGdZSARO
E8Kn94puy82As/MFPTQ2uGmTBSlSnZTzSyTC7XayaVxnayn0reyvvvfbnLkVpLMlInORXjkBa4k8
uWSCK9rIt1DL6jPlmFw1rztol6LYX4Ediba8EfLFPnetwqdogCF6XKUOHxO5rV9LJPk+tnFpn9Ze
OHotOvouyJqt8/gzltOHTWuKxLKT8raJN3iecUg67+Khqm7wYYKst4CsQEczt2vh7Di3GYY//lgG
2zIVCYLnMfeBrqEVQo7tJ9tgMIfVwJCDBslRvApcmp9q4flTwJrW4tRZpc0opi3WqV31S0PmZTpv
PYvUqarX/2PvTJbjRpas/SpttUc1EIHRrO9dAEgmSZFJUqTGDUwDC/M84+n7A1W3rxJkK39q9S+6
qqxMMjITQCDCw+P4OcfBXQdVrz/RxUUV7NxSgs7nyp3mKN2FJtWO1i7BWHzTjWV+tOehUgEgZ6Nm
S8jtvwqc0L7rxpDwUbMeUi8g7gbgHkDzIJGRuBchADUSu7H/VIsiF+5YSMwMsqbpAr90rKRxRWgE
E8nhPF310xQnngE+/wALRk448ShFyKG0HT8DEVbF2WDW9iMLS5yb5nIoFJkfnERLr+XSDKlrVrK/
qU0nvCZcW1/TnGbkJ1gX/1vhcMN0wde5aysjhhZvDeIC7ersSen8ng+OtTUHyFSgDZEWMEaY4spA
upUJ5dPvlYI3JPAwruJ6SNbioZacJwPhSBPj77W6sbay73rQ47KlafBumtb5U9E5PF565fe0CFvd
tybLOQrYRnd4bWr2eWyqy6VoqYT+Hu9xK/yGrZ4AeEOpHEfzrRpcCSf5+FuDvhV9z3MC1BItsK70
1l1C81Yxxe/NxK3im+ISgo+CuRKGwddqzD9pjX2K2PfyLDe3ku++sLJARny3EQYfWnvxEuv3WvCZ
W8F33MaZkUxUayOl+Gzk1LHC4fPvDLa5FXxL4qvEGQBDs4JODsZoSoqgj7/33RtioOzqyOFUiCg7
F48LBRan1qbfKmBD3DomI1A6QhBTr/JMS/lKk7jO18JM/y0SGhZAx1/OyWbKpYFAE/ebxE84QL+n
hFb/FiPBdDbhUOozAGK7TsJeC640oIpKLr/75eL41iOi+JinJWTMvj2Yc+KJqv0t+xhz2ygCr0iA
dxPxlN5N74EW6aAeffi9mbKh89odtTIFNc8uaGZ5G6eR7o5L2P9WQDG3sm/KoqazRBEqe4VSzlgr
F1YS/Z4Dk7nVfRujqjqmWmHcJcFmqV1AXeBc/VvjstV9D+EUWAv2XVDvnPdDTU0KgO43v3uzOvMJ
Z36QbugljTjPrH6XFdpv7T3mVvc9mEsdWDa3DZZ7NhbJZyctv/zeiGyWZoN9pmmsxnqW7BdvlOl8
Hrft4v/et2+Wpj1DLAgD7B2T3mlpGN74Gk0pTuyYq0biOe/E3Mq+DXAcLHvRwmRjT+4YyoBGqo06
QbuQFXVhYK0krc5zU5v+bqH1n0du8u0//4u/fysrMAN6M23++s+HMue//1o/8z+/c/yJf+4fy8OX
/LHd/tLRZ/jev6/rf+m+HP2FlruwZO8oBs9vH1u6ID59f/hYrr/5//rD/3h8+paHuXr8xx/fyr7o
1m8L47L44+8fXXz/xx/aKpn7z5+//+8frg/wjz+uv/QN4GHfPvvM45e2+8cfpvzToPiNbNhWpYX2
m3k0Pq4/Mcw/DdsQgrMwIU5XV01hAbc7+scfiqb+iROchZ2Lw0cdse6WbclBj58J9U9DGIYA4dR0
GnmzI/3r7m5/vP0fL4TR+Pvv/1H0+W3J8aflcdbM8t+TxBbCMVTDwupKF1xI22r4lqTOijS1Jq9I
LY0WYtb0Dp1QE/lFDxlm6VbzCir3foLtVu52EIe+jLCs/qrraD7B8j4mSz/dCtWf9ak0aer6lqBL
2a+FnEfSLsqwPTcA7HyIaP05CCaCzlyPurvUDoNv9aSfMltaY9DPo6BLU1q2JdYXgVfJVgEDNKuM
rVxK31Gi93anYUdVTI/JZJ81lJpfFQhtwcUMx+DFcaLVJWek462TZWVC07IrP1P0Ga5w/0VWyusU
SP+6iM25nsdScb84vkg0FA3cWKXyMWHULpQygciBNuD+p8n+wvQ5lmJwFYvv500566M49nbHq9qh
Kwut7/x0KO8MBUB2CusHx1oeQ235lC7VhT3ktzRKPEUNZXEcvzBL2KsXDp21VHbVLWu5NJ1GCTuz
9zOjBLnq67iYz9LRrj8gW6Z3Q0DVkmpjqX6RwbJcT0rpPER6kIJPDiXwXp/kiR8YdQyboR7td/Os
OCto6UwfYqDgheqtokaukmtA9GitB91HbIRmuZ3kQ9fafBtdd90Rnh58lNRMg4u6mJfDPBkWR89+
yYQrRCvwrmgUYYH4h7Zz4bSNBcbU6L3hOXmsvMd87z3+BXV4LhtoFq7W0ScHKQUtkIjVFP7d2TS6
1+Wy61uTYPacHDTgMzD+zWmzxBtaSTEH8fOiTa8VsLxdE4Oc/npuPFtT2CChcxBSsp6dZ23lu3hq
c60jYR7RrflOB4GFxG7ClXJQz4ZFnHIJON7unp7KZFFJzYAeaxnbpjrUkCqjjxoSdMvmzfWFhBRe
635YQd6u8cT3tbk+xYB+4SFNqYO8CAMLaLHVbzpUv/W1TuZbaX/bNlV63kWwPEdg42IGqvr1kK5J
x1GYWrcRQ7V0zSBiiy2bdmFyDA0tf30rSnp820fN7yn5nHhxTxaKR5chkXR4d8RgnU1r25Gj0yoR
jwQuH1JW8RmwmRpmYVep49ZlbD/YQ3VF5xIz9JcQJqg311Z+VsR607vCEtaDOQ/GTdxKeIxPj/+q
7OI6/taUbflXt80djtKNm+qxuO+ax8fu+ku1/c3/D7MMsRK6//cs4/5x/hY9Ztlj+3Oa8fShH2kG
yYRwGFDwWmHqpr6aFP1IM3R+oq5xUpWawyJZI+W/0gz5JxmJ6agq+76m0+yP2f2vNIMURKhUrpkF
UmdFob16RZqxnpJ/nlEaPRI0bC9x6xJPO+zxbgQDrRGBIwK3R5J0BtGtcUOoPH43T84r18jTpSyT
yvea0JBNbC6lj3muCztwqVhGJBDYy1VWdiq4bVciDZOkaoFaMGoW6dPmIFmX9TzEdaa4iS1z32zw
bimU0N7/9JZf2F5fuIpBOzbVcUj4eAvr9vuTEqJXeYYgW9lg87Sc54HUvLajH8yvr/IkNDl+O5Zl
mhahxdEtgvXmYXRVGOOSAQfb1vy97q/qAsC90N2eIJMI3Q0X67LK4UnP2ZUBOazPVd8IS79U0fHX
g7uUt6JaO5NH97++s21Ip7ulTkNnLKQ0YZvPbDcIpUZuqyL0kpwqWt3l92VodK5jR6PPTJr9AGOV
U9Hv+aA7Ohm3ozlS45JbG4QhKsYuSALoVEViX0ylUl50qmi9GSLd3oCu67OtjDs7TcaLwRlUr9HM
QxGZ096URXQRmUnthkZ4qjHaU/p7/JYcw5K4bAhpGKzXzVtqRjjvXVvEXlYo8wwwP5/pjSYUn0aj
pen22jDGbqjN2lsqUfd48JfuEjvlBztRZk+lAdqVnQTNfrGiEEa/FT4qFNgsP5NhTIEKFvZnSt3K
G9K95e2A3KDwoe7iXaMAqAetInKvkbF4Xe9VG84ST4WLHWFBF1LbIqWjaXUj5UTa69HYHrg+zvZ1
qI/+ryfSdpt+ugonDFMlWyQf2SykJZXkUbGMPMVQkRiU5sTelZtwzyF6izQ5pYZ9Hu/IfFRBGmLz
77P0VNfjurImgxVFAzdvrAfFVfPZ9Od5fB2s8mMAbalygCHsEyzkcYxAVpCqVa1FVHcgDZAtD6xb
UZxIuJ8Uq5vZB5HJYUFQQFD1rZeE1lddlKiM4KI7xSEe1enGsrtml8a2vqekq56pGqzKnoo6lTHb
ugkSDQWUSbV+vB6CXTRY40WV3ndRA9kNhsUt9ksTnE3FOKdv5meyqxgWoNKf6Vqw7IQt2jdGMam7
LFkJM2FdeSKzzQvbCU410t2eO5kc1OvYlqRJBY1nOx5BdUjLqY+myOsymXqxBcFTLGnmW2jkvV7a
pq/o/XWaQoH79ax8IdKYZOGmaQACrMfC4wuLRsLDrK3Ii2YZnTuoMUhbk/LE3H8hiLLtghmYumFq
4ArHVxmnlTElgsgbyNXZr+Zpv0wy8IvBMT17hJgVENBOXPSlMcX3Et0Oq01D33B80croVExjlcjD
3wAYYUrSKwWzkPtswLG/ibX4Qy/n7AzCRXwCRXhhUNmXyVotS2M5bG2DUtYIPLkYumI/955SKJPb
WnV/Yj28sMAdtkX7aZMgiSKr+nlntjs9c6QFSSMjXfdSIaZzq1Znv0rQQv56ljypKX9eeuRv9DNS
HYxOmSP21pdPzBEJSAfFPG20zxXKkaiffFNRkv3YiMI1y/Y+tLp2VXjEt3NTPER5NkI1t8W+iO1s
X9Wyh88Kj7G0i+SVw/3j5iyaJUkH2GarCHcCvYbiws0tvRHdjcuSX1PDVk+slCf99PMx+Pdl1vn2
UyZUmqbN8RuWQRE5806be82LMATwlGVevqZqEF201POv1HKYH2pIAchFjNyn/t7fxdNs+F0TfJsc
R8IQ1OVF42j9Ga1TPrFl2DvLHsO7wUlGji9JvsNVOj7Lkzzfab3z+Ot3+aRhP34OnTxYrLGapf+s
DEZgnpFxLboLH2RnO3H9fYJg+p6FG6t+bPVfu6CIyXdEqgIdQH31xnaV6PQzeRaU/+xT1dGS0tNZ
vBq7vRXi/JxbMyczqd1nRauoLrY5Wu2h79An+J/j2GOHOMShGw5xpvtCbwNIJeEQevWSnrKJf3Z2
5NAgHEEpgp2CmL31eayXIB+tFiFT3WsCxn85fuKxst0UR84lWQcQm7QHz3FU2neo9vg2hu8RO7QF
D3IFTr1xyo98u/WvpxjO5cLRCfJkT5v9saV9jZPqM8JHCM3vM0PCqMImZK6XcGfqSO5+/YafA6pc
D1YXuJRN9yN25eOZmncpgg0WszuOE51mtavURIbZ05PT6/u82acklO7SBqbXwO/ZwTfUXelMJ5bl
k/r9eKKxJAj65K9EX3W7LlF0NOuJAvKjyKsdDfDCh643O490u7/qo2LxYUgb1yJryzfK0mXe6NQN
dBkKVxXAjQtqon2pRE74qPL0Mm7qzgWvdB6GdKj9ztAfpTjlObgNqhxDwfQAHTTNJK5sy8+aUcpq
CTrFNZvZPHMK5Rt+gaObFmV64i29eCVDtznYgqcY2xo6lGeIlvWowPoq/srzvEZlV4yeE6nKiStt
d1+eyVyPioLtgomxBbXpCjxrRuOEXlxrxvnni8kxjTMks6M/xdopB+5ncx3emQMga4PvsfVui9Xa
AhvYgUbode0i9jjmRzg56fuy2tlZd+qg9PzJQH4stNJrOwtT27pSOIg17JSG6h5doWHE2EPZoMYL
alfNjAakPlve0BXtlHvH08n6aGKzoFlinIctGFMg28frC+xf7TqlSL2paH1b7R+GfLouB91NEN4k
8XiZWvo+icYr8roTi+rZrGE5AWeaHFpAGZ6ZKWaz0c/OuEQeXmRyJ4Mq8PB4Scm8T3qpPxtcLmWS
GKJEB+d7BtEmQYXXlyCLyRBX+EPjpG40VdauqKAfp4lBT8uq7k5lGmvWcjy2FiUlRNGqILnRt8b5
Az23jaDHfijmULav+wxSglaEl/U4hvsyFd5SOJ6VyOqmCjv9qm6C7kYLe+eiCdN3r42jgnsRJk9P
RcbC9f74PWMLWgPhw1ebuknxhdVOrevUiAbMnmYBWWBV+yoY1JvKPMsLEk21mNxO7U+Yizzfz2xQ
bMKRroGE4mK/uQ111HV0LHnlKWTXt4SS6toUVXkGQ3TxpRN+TxFz76NmjFEBTNqNGVTtvhu12Qc5
ML7B79g/Dcz/gaB/aOt8+99B0H0fF49fFJcy+5f+Zxz06XM/cFBFk3+y5VJRtVSDmQN8+S8gVNFM
4E7qVRyV1xn15OT8NxKqiT/ZLAHagPNYa8Cl/wOEgoNyfCd8U+EC9HtVsfV4UQPemCsmwEmP4hW7
89YkaKrpiagFyU2oKuaMBq+TiksGr+4DPsS2qzTvsCXWlFOI1ooM/XtZ/7iubVKeIEk2OIxt5jCK
4JL+JvFNRJtqrbwejNZFUF9AdL8y4/yRFtY71J14wsn0409v6AUAcxOtny4tJEVIwR5IUrhdPnNg
1dlYNzdDLJs3eVLVSL+cYjlzkljr0OsDRl3bS1yewcJRAUlMcxw9flecPEWted5mELANILkUUJgl
93McT0YNLbw+RzdxEUbU5ljymd/iXg8+sYRa79otejrknYX2daRlM42U8jqoyZeytMKPwY7eCMSy
nWuabXXK0e6FiaELED1VA9rjFOIc31uB2NacFudAVYd8R8/sovH1ocnfzQQ/jjvs9uUbdILFqZ7r
6xdvB0XnqMw7YgPnwHx8YWO2dUzZwxuVOfC1NPry64RbCi1BJ1jpWq59GHLDulWcunyPUjw8capb
592zq3NSX58YusO2eAZpvDWN1jkkYRO9j82p+yqkiM7CToQ/guYRLeVnmsMxKPA0DSH82/ZaEeB4
8ox9GEVTvSjBAcMJ9Z2ttfW5lvfaiYu89DjsFSB/Olg6LhXHgzmUYOKIC2C+69T29XB6N4UqunGY
E+9+vaxeehybdWwIgFPKgRv0ARDF6GKZ3vSa2T/UrVnfWDiDvSrb+TFm4O+EK4yGKQ+sk/anI3ef
Gqlos/im0Jy5dmHA5xew0PW3CCTmV/G3flzKMViT/JEQvF2bSCwCLYjTG71ZeiQEER7SedhD3H/9
sIFgQvTA54Bn2iyzzhlnq0tjBitdHpK8Cq9aSLqnou0xo+bpYWCxkCeymiF3bBudjCDpyLWimzJW
Aedrqx6KsyJoHU7hVvOxkHl3P9JJUfWLqRNE3sTOba+phGbtzUDDlebVD00Jj+VFuXitD24eeslw
Fsoz+9B2RXORhot6PijptPv1RY4PHj+emXIJDBCyNo45G0ZBhaiwCWrtIMRaMcCpw+3L4kOUpV8n
53Wu2k/XAlpYD6+0KbU4Zh/PS6szcupl02EM0vDC6oPZV2VonEqF12/ZxCYAGqaJDm5AeXQz+5Mi
Ik9GMIK5hbjMW7Nw86aKfCZX6dWkhB7dNmmsAvkdjV2QGB9pfKrssKKRV3DrgwsRZ8FDXXfJvUjC
AbsUtaG8oSTJWwPV7YnIs97M9mYBOSBsC6gIJCrHQ6L3oqqFQN0iGuVmKYfqqxkaqEJWCVs+h+q5
OqrG21+/8he2DvaNf19zE4O6SJ36pMNziCMTTJsxmbxomvI3lY11VSQrM3CLrLMGT0Ocf2W2pnL3
6xt4IQhyskaABr4B0rK1i6TlnhMTVA5W0E27QWnaa1ogxye405v8/8dss1Uq1xABBVXSTVBvS63W
ik49kFdIuesnTDJ8EdHA2RWLM3w08jb6hFy1ve+dmYxmkYW9ulLYxQ7nKSX0Ma8y8ftScuVUu8en
Svb2rbPobIKzuSaum4WwIA+unFo/MI9tP2jK6K2Gr9BXzDfEbkmb+H0tR4xmWmSELvv49BE9p4ag
aIj5k+Pcxojk/8qwBTgRZp/yyWc3RiKjshGygLYE1GExnLF11EMfJxquOqVIcNUahst2wJSkNKb4
vm/a8pNZTOWbhpPTB9l29CCO63bGN4EcfkcXAXExVQVqtVypHl4/cRwgEoc5YwOpb2auWfWtyjHh
oKCY3cOxalzUkqcOji9ERLw0ASps3eQdbXfPcEZZnYYDWmRtSH38r6N3mOyZtLoLOv2sQGVxYrve
AI9PMxVURPBETFVaUq/pyU/7dbUMo6Zr7WFS++6N1nFabzGV/NyYo7gdm2LCcAQ8BpcSddSu9Vib
zsEChvtgAWZ5/Z7DkgS+1WyVktO2KUxaYrITYWpLIwtzt8T9X6qYshM5w4vPa5M5QnxZK7rbo0VX
CGz4o/aQ0+nPG9FWehFecPu+jORbtH8jW2+EE1MeBjTrAbjpFG+Zu2hXNI16Yuxf2CwodnG+MyS7
AjL346FvusZqYqU50Dml8nKhfaowshpt9WtQOp65LPvWkqc2qBfCH+0HhWQDBLART8Pz0+tOcWRp
jbI6yBH7M6VqajdIdMODT9G5JQYmelGNPLa4mrLlg7LGSdnfGXO3w+3tc7jmHK9eVWCPzDymPBX9
rfXwIu16cLri4Cxhc8H0LnxnNqwTT/38oWGD6Ow7TxkAKODxQCM0bMamrA/5JKJ3sRq3Dxo9pV79
JCuLUDClQFLXwtbxRVbvV8zTx0Pe6803OZrp5WKkp9y41zs9jpFcxEauDQMbkstWcVEoDvCQOR46
dRT3VbfgLr+gwEAkbuSnOBabCuIaGjiUSItyLI9DLNrMz9lUk1GPmoOVQZPFUEsP76LJiN/LdqJV
xjjZE/KdRL7DyYZKISeXLwgUokv4t9dhmxmVr1iDE6wa9xa5ejen6a6VbXWKpfEMLWC4QcspjoCP
EKGfxQ3DCGYZiEOZTCDKcM+1xVedIX5jGGZcQL7FQceDa4rNgDm2Cv/v5vk8bEvjdUxL0kruhHMC
K8wBs3G2zqKpnDI7qucDBjmLRxqa+ri6nmozvZ0D64mU4jhcHmIYiNUmNZ9tO1S6sD+MBR69zZiM
16Y64VFUJCfswJ+0qT/PtqcrredeMhhIDluedt/kcoR5wbqh7+KimNQVbQgRl/GIMQWyv8RVZ9Pa
N2N01xRDdFtgGPrYObVziSXacmL/fZZTbe7G2TCZYisMTVF2hxjx+DWbSHFbC8T/qjpe14pOu69w
jt7hxull/bxgpF0iOrcn7dwyQ5F5pVDSU83dtsns9o42C2Sa8VNsguawjIpaAw5p3zHozO6QnLZu
kFqJ26FaoNIaIcyt6tdGtfXq8LAlXEKhrazF44DTU6XvMfI4WLmGP06Nm0QM8e1E6NyeEZ4uQqhx
yAx0yqtrwvLTfoEBRN1kKVOg6sTbsjODs7Ger0Uz7ZnejT+PuA39ekd4tkOvl4S6QLiG9UmSvnnP
mVIki4NtWNvaaudOoxBXeTsv9zaC3pBR7vrCEyq2eqCm8dtkghfic2jWDVdqpeacSEpeXAQGChf4
WLSNJS05HgHMUzpDy1pOLKHzZhlwr3AxD8boIUiUj8Q3zTU5alw4hY4bo2MiEoht9YyDQXFb5lX9
5cTorAO+XZPkLRIpCMxL/jm+nW7IV6OU7tANs0KBo4zaTxrmXJgtkVUmXl844zU007beTUBBsUvF
w3yswrmrL5UKYh9MLHswXAXDiH0Sz3JylQz216We1+njiXtd5//2XgnMhESCIWnOJlKxa6gl+rHD
YBXhgmeOjoW+rS4272uENOZmaacAYoQtPsFOq3a3vRFaj3IZOfnyJmHa/fqGtnnAOrNAMwjSyJds
AvXx2DVZP4XmUB00pV5ir+rVcW9qWX9KDvnilIEKCo3IpE8QwfP4OjTyLRIRr88tC058RPPESx2Z
kVSlhe0FKW6nBdSLxR3MfqlxrUu13Idwkx3wZ6lpf1KM/WthUx4edgEnvyfO5LObgnUXisV2rlt7
dq7CQs/uBi2KPsdLNd6/epjhwkrVADTltLQN1FYU6GmQKdflbE0Xep7TvTOtlRNh4oV1AMpIWRVu
OrWXrfbKIikPemFfV02vnwfB1PsFcPEdDc3pmewMRXb+64d6IctwbJR1mkYCJkhWN/ldQZcjpBPD
dRuL9qPaVB0WcTicVO6Ig2XhYp83qWft4miJ6yQDrkVSG+fvxRB0pwiAxJ3twiIno96EmI+Uw6FG
cjzBOD1FE4Yv1zLSqSun41CHO0md4ePULM5HQ3bjO3I7qhE4AnbTN10fsDVUwJXaW7xzdOmGoR4Z
10keBK2bOxZ2Qjg34weeO+GS7vGZXJQPqtJay+WMb/Gl0stWcZ2+Y2z7xuhpBE5Dm8ETZjcdtAWC
JvZu9TfqAXrnwemn8NkuuHS7yIP13NcnJRp2Ro4WHjuh9G6Im7R2I/bEb12rhodynOZvBqzGtUlP
1mKaHWfWOQSsWV6EeTq11505TOMZ5lz5N1zHMsXrAEMTv5R5/7bVtSZYGQvQVrQeJ5wz1Qr72VuE
SL9bmAzi50t/yrc1jiqFN6BtH1yV5OUiTaAZVYXENzQWCoqsMk2z2rcGKT9rMhQYqCgGBa5wWeyb
OJYlbuadFKlXqmrRX06J02N9Ocn+vCuoVmlulES4q8+1mQP0TBohbe9UDk0URnvGXgY6GX4zGNRR
dKaVCLuIHzU6+4kY57k4k6kN5bp0sK/c5/iUOW5C56LUcPmURf/IglOzgjGTxJasQdFhXAc29nfu
jOc41ue94ky3TjHYexm0/LqjY7Z43kpMwAs8Aka/k+MUusOSFovbBeFYu+oanrEhxvQWnlOzHHJZ
p2yunVmniDZh1/uNmWH2rqdZabgBRn7Zuw432N5PdD19EIPR9L5DB3TTLbFDynza86q0ol1Mo97J
LpwTd2h5O/7ihM2dkku2TawRxZ05ZkKj+fOEsG0IBjP3cqPVst3S9n1zrvFyP6UJ3Va8DuNFDqoR
bfqgt3WUH3FIi1rXcmLtsVXAcoNFmT6X2KAvl4Vazso+1IPmW2mm7XKo47nIPW2xYCqlYVfed1lY
tv6s42PudjLRNM/EfO127kT6NlxqZpA6Z3Xr9jX9+9zAmfDhLbHODn1Kocxqhzq96skWM113NGQy
nZVzoYWgvBL/5KgCSsUxdc6ADijmO7vQCfJmF+WKLq8EXpc93PEk/KJ3UaeehbKw7vEZn/DeFmZ+
psdJNJxR8Joid0qm9EGdWtRQDUZjEBXidrgdgnG400oKc27P1p/v4skR3810qrSzZnDEDt/M4Y1l
yGovM0wXs3Foz8sQz+WLwOBrvNoJTHccq+Sdac0aLlR9Ez3EdaFdQSNV3tRmGNHCsYUS5OZ21ZsX
pVJ0UMCc+GbqgrZw4yiuRxdPuu59p9qF9MSEi8auX0adGBLWmGhW+jD93f/5/+gLfwD2/bQRrUr0
I6X42/FL8Z0c8fFJdb5Ky58+8IO3INU/2ZJUHb7kDwYCe9IP/Zaw/0Rfh7TL1FRYhaB7/9ZvaX+q
nNVJ5skFwMCeSPn/0m+JP5/Yl1QE1hMf+Yt4jX4Lpv/xRrXSjoEOnsRV8JFQ+x5vVCUdkufOse67
NII+ENOQyFWx+Lqoq7F5LwT9/ejGlx0i7DDvimW2r0fNmL6qpNzekAQSxWJOpwp2n0PTDdMnMQXj
/QwL6WEl/Z31Yztf0LYheb/M2oOihcs7DXduj+am4V2Q9csbvVONXTTTQsCVQzifmTV/xw0es8Ne
tzxrwAdPxpF9mXewgtwui2V4lihNr/oVnne7OuqGj6ldzxDFoqiy8Dy3jNXjhnwj1Bdhepkp2xvR
lPabpDYa02VHzekmPtLnoanNznKnqlrssxwleeapmZM22HXDxppDJT6HUlWlLpBPObtGp1d3OU0V
I4RDff++hdybu7U+63f5mFp7bqW9zgPAurrEQ1+vZsvrdG30y9moLswpVgw4j53WsDonzIOT0O8q
7bKlpLYPZHwg+Vbf0AnEz9Vquh2tj47sbzvO8HMC2d2s679q+dmIlPEuHEcc1eyvTTpfSdzvg/zN
UsaX49C9s3LVM9K+Af3BMlFt7tUo+K4EGBHWzfixQiN90VeDuGl029OtlAKWpJmNSMyvQp0wlOQU
wlDd2JF+Pzl1tdOH/iyqx3k3B1H4NUkMaOqV/c0QSeNFhoW/Z959hzuRriJr7dNktJ/i2rkYBU0Y
YI/h9hlkb4m0yd6op/J7oZr3ZtH8pS8a9Xr9nqB3DnkGL8jmrEXi7RUKf6pFq3NKw47b1WkU7tGj
ojlLKrs6n/NA7BpFf0u3k4cm1+qrRIxfDDnP1BmC83rAua3qe39s0mU/5BQJsF1f3a7L+KFNxnmE
N2uEpquNqtjRqEH9qxx5X7Ru4ZiAu5yCXkS4Jq0zV2nx3lAgmw/9RS275P2oB/PlZJleGuGiNnwk
hTT77zgZ3DforcLiU210CMA7qiFum2NpWM52K3a0yrK9ScEz3Q+iVSduwCyzXUOR8ETjYO4vC0cR
vTvJOh+utDppvyiqVdy2Q2jubNmHF0YkaJ/RVNrMpj8V8KoxIIyjNn+vhPg9rrVZqvidW4M5zTEF
QhSHt1ZCd4dxbs9Hvf2Ay+6ukflbiVV0Hor7BP+9GitavxPVXR9m8ZkxtSo+s2n7ppeT9DI9/qTO
yRlJDBQaNjKX+uRlm/E8fdVfFW0UnVd9fCV7nBJt2pbh42BDiRY2xrdjfaYX6hkqP1D8tFEvFzIn
xBSQxGHwYOI9wGYnseB/OtbbelpZ+1y0N7RlaIULneqqUCfda/PsSgFBdfOiyb1WyYedpRSOH+U9
PQTK8D6PYvuimCfxoOQGnpIGWGaVMpQQtuYzxxozDhpd/x2H3Q953Fwo2V9gnPQnsZd6l9cmOn1T
by+02jmPqvpDVejiLMs5Ak9SO4d9jxOP3e/HifEAaDUo6dPUZjApQQT4c7ktSQ9OGirYaWv3JjVC
/VyfAvtMK0ZtL1vd+qoFoXXWR+MAEWARn1DFvg1xDw8U/PuNKjmPiukr+fMdDW50UArTj2BmRmV3
3w6z4815OlDWsTGLzINk3+shUGnyLWDo/Da3Wr8KjG8RdNgZA/osit6HVfsNj+f0a1q050nDho+6
0JvqnnadekyWn3qM/02s94dCM94qSoslJZZ3Hl6b55OtcmpiOaoO/vkptv6CdxCPEyYQtEQpmuy8
KALjkFhZdcvjNB7NC+JDTu+bXaIlwTlqqnFX2vIy7GY4+MF4boWada5HMSSjxaeRkfjkYG3JG+cE
+tAVS3iJlQANh2JBEcuMKWeS9r7LguxDUqM+wx7bl+YnVIZrYyFbL84RsMtgR7DVP0Tsn7dSVvJd
NfZEdTv8qsWCtYsL+4wmz81qBJvlYg17Gt0YXp4N+jfOYT6hBx8B0RnKReWQhsspUt5IdVD7L8Ad
+Rsd34uv5WSOEx75hvGtEEqh+7i7o2vWYgOjVjtVaz8nGd0jeKJ9OYcl+1qUpfauT/FwmvREUfa5
ahwyJ+kPOZYdEdT3QN5ODaXkrmk0/7/ZO5MlqZFsDb9KW++9TPOwvFKMGTmSCQlsZIySa5Zr1tPf
T0AXEFVJNr1rs960tRUQipDk7uecf2Ln9nexIP5yVHZ6cnUsbIPGXAUufptfq3JMMD6i6hYZJsiB
TdIjCiRsOAbfDpgaycOS2fN+ArV5rGP4f0VxbZGmpPp4XxeHahryAzjymqaSD30wsAXSvQ3ESY0H
kOvPwBTNyZw0bRNPuTME7eT1O9lY4uB1Y7qrtCza4YUatv6wnFTR6LetmMLYGbkF/IZhcl5hjIsw
dZL1i6W1NWxC3w1LKndoS8nj6udoN7kESHewutH/teMhRaCyJXLKeRUTBfBOmPnyEOMLs53o26/o
a9JXQo7Jcc5KsbdMGV8QKZVcZIYvrvGyne+E9Oo3cnZiEaBzmDk9Zy86ZkR/cWB3zotOifKykFr5
CiisfJ/oznKPLXe00ZyJ4BwiBnbAY9EtyEC+ccgQOyLBWT58Kf7+Vwf/E9gbFSpOR7DtkAVQtlJL
Pk3r/b/38yf5Y1n8t//+a5m8qlK/lcUu9e2q0qZERJHKEPDPshjGLjPnlfRg2VSsjFb/JPP6fzBe
8iCMMMtyYGa5v1UUn8FqmKgAtesQ5deqfeUKnQ1vJkxRR1F3b+dyqh0qoNxBQtOqWGMeOGXAcKFV
OWV9TNooon6a1YXZ6FYuw6yolfeC/JA4JwBEDXmt3mJ6oaqIgUmm3I3KXY0Xt9ESy/0PXrz/NnsM
+Fcrvefpl+jY5p/+UX3+x9W7n827vv67b9xw6w8Tih09FuTvdXa6Kla+vk3C4m3SUDDicwFWChOX
q33jhtvWH2AX+HBB8EG09yM3nD9CNw9QCF7ImIbO7Xd6rLMOi9fnC0OayTatFoq1sw5LVWNlLB2b
VuFySHbRu0nVcLJ59ZngSPvOjdM98fLJtqpr+xls5AvV9ocB/3pxnSkQGDEu/YivzsAImIp+YYyk
LVV1I0Nmb+5wKBdNhWXqxMe20XKTGsHpLookHu5Eb6ER6aW+z7WxvWg9kwjDqsjaIrSt3g9bh/yS
buQ/snJfD3MRb5IkabQTd5fAN4jIfehm0a3Ui+nDOIpq2kRaZREUp0XbWNndo9IMSZpaWnSHYpbG
R4m7wRRWLQk0OzkMpOsIaVTImuba2GRqvoyYet4VcyHfdouVVAGJRHUStPE4vcLAZ+eQkkG5XDIE
JICvB1o0i7XqayxiCgy3+kzSoU1M0ehbX2/t/zb6f8KR/9WavK+Kd7n8eeKx/ouvq9HWWVaw3bF/
AFoAzWAD/+ZYg+KCpQRzDHEXK+sHxxpd54+Y2fuIBFEymA64z78GHvof6DtpLhDrQEtE9+3+zmJc
F9v39bD6Y7nrLoBxFSJyKFxnkKxTwWBjGmIEbjKr97ghtdBatSJ5Zt3x8/96mVVRhmAFp51zc2ND
phwNi7V2kml7Kbw2Pqqx0zeDFtfbxJ3d+x+ewO3XH/AjD55d7qcrAlBhKuhCO8E+Cu4Ju9fPc5wo
6xYsZkUSNH6VEiWEWBu4I9DKwpSoQsj4EYGrNX0M0YOAxxRdRJ00F5JgErpuq6MexDa8cLo7ZZWF
d2Hpk+XvwCUw9dkTBgjEjQV/mVH2k5oSCSIJZDp29kZ6ftxJrBSg4JMv5s4RM8csztVI+1kL7Pj3
nSSQPSdno7d0OiGzd11yZnD0JrQL6/B5/KDr9TBEwYR4dOxCBASuP4SDZk7DGmoPTIVVpwfcaL5R
JfsGHDBJBqcbUsCKHtlzm/tOE2DZ5So9NHxJRuRhKvOY+LQkK83otT2P3fLKbUjzNcOppc45MOvn
72EHD8CBYX7jmNABSEH1i6DMzIqMuGGkucQSh+Anj0YpYstkIyXtfVqb+Ik4Kg/LxOxIRphjbTRs
H0pjm0y5i2wQdNGe7IDv4huhx3Q5IqUqAQrbZFkDLA5bJxfqzlNSSy6KfhA+YCs/PAoKWSlyB4C0
H60ib5xjnPqZ3Kb1olf1Bt2GHr9tY61oj3BcZsKvCDcy2OjSTj3oyH+Mo8AXn0CmaSH1dm7MRA8g
iI5+WDaFZzzAJaynIC7XpJLUJRDmYxWnjgrJFXO1Pfdc6EAjlqd2dUSixocx43z5VFaLBd+O10yH
VJRCdz91jamLzUI5ZyJ1Lq3Be59h+EOomISPt7NIeGCWlhsLgVThAB2xgBkyusAlnBHRacIwrnhR
L0JUF47L3CcLCm2oS505RiOY+k1l39/XsdKcq7wmUOPFnM5cMBNEeF/nuFWap4rU3oy0Eikmtv4M
G/dgWURtbguvNR2QF2McANMKW0OKRI5c5JycLm6cmylOarwGiLqr0UmnlW/kgbTtDuN9fFcUw828
wAR5orWs1dYCCir6IE+NGlo4mUlutYvV1C5v/ME0iEtTmdVrLzgonYz+zrOyq4asSvrTqjH8axV3
NZLkysuKeyFN2V9Td5r6g6VapyCilwS0o4iW4gChi8GQU/tEdJISty2xeCf9yBmjHG+WwSvk1SDn
2OGmryPFhg4rbq4GfHV63FmUtkq93VFq+R6zjHo+NjTnzkXqMJ+5JuUm8YIesoG+Gdt+6BkTgZsl
+WZpmjHV91K10j3Ueu2oN35D/MNdPGhRbgINwR26V9lkcbIS4FKlfZD0efa2sjnHT2LIMu9lGlOW
s/ssekS6QG9qDUXO7GB40IcJMXzN8mIcmA4uzE0A+avh3iosoep7CJymRCtEShIgIfOKOO/vIuGX
U3/CbIf4yfcLUht7OZZGEqkHHI0sMd831WQB/0nTxDOjUrVDNtVAKbVtnEVLamyUVNNu3dTB/qF1
02EEBk6cxAmJJxxNQtVW7ukNfYYEFpp5+XxALIDWFnatFk8kLZh1vFtUg7WSC41ZuyEwQaQXC84j
Ygux2SNvxbMjcZi6GExS4ac0c3e0nlEvG4f+UhDGYu/LnByioPeYHxC1UatTGWvI3jOLxxG4grkJ
szbLmL3NHC3EUYXLgpcvdGoTeYFPE9FOJEov5Jmr9E0shhk1NLOhIc7v/NIj0uYqHghtFkCouZv0
4a/PlZ+PS04VKkdMH2DswWZxqKV/PlUcQ/ad6aGlMyF+qG1R9MzBc2eRj//BdTwdXTBnJQrlszKV
c1/rcjKwgyqrQYPrvB7uU2C93zqWvx2S1PRIfzkt/5K27qbSa9yIy4hG+M5xKaZTozXHVtnq0kqs
wdj9+meth+73amO9fZTfCADxaMce1Ds3PogqN54Wx+D2LQBui8TQN1jsqtqUrt5u4iImPM+atXdZ
RMTery+93rGzS1MTsIusE1X65rMnV2nz4EQZ71hnR/k2HbN8RxgTbk4a48tfX+qvLwk/0kT8CoGF
A/rcMIDD2i4Gm0vpuLHczImRXTLNeo4d89d7uf4QAwOO1QPIO6dV9fOcw7YG9rTGhYlrM9X8GKy2
X1tWB4W0At0v5zQ5DGb+jWL3v1L/n6tBxtPd975/132i2P+p1l//ybfG2/P+4OWmcmclYSrwgwm2
8I0/WMccVxAg2TcwIPyz8dYZ8aBkQFGps9L5Czzpb8U+Km+cUKHc0z9YuC+xD/yOOSVjnx8XAa/9
6mtmOMyrcP9CU3m2rWQjA3RzKbO91UwSjwW9IS+qy/DH7W41ij8483YRZmn82cMP4UFzldh1g7jD
Nf+QprNCEVS3O2sq4Xb0xgxED53ByFxG2F7rbpEp7MeSqW0wx4SEEeb6HnviEvYCQVT9PL4lYzYL
4i4JltLuL8nAIndYEHyA8SxGGsPrsijgIkXjO84kkgTx7v3sTt6wbeY5CY2x+WyTIbulOmMZmwAM
bp3thzq/L11hU5v7Jp1wP09b5bUVWUU9rlGt2UVLQHJcfSDwN951o/YQ66kemNI1AQk87xH+Lw1C
Hlul3OcqlQF9ewZrp+4uZ302d/yxc2VAkrir0zrG15hc3kMkTWw5MLVxwjGCuNBLee3W+jWCgO7K
G9sSckR9MTSu3KMYMEg3pKIUDZ6E5lgDKtlCupg8NdU+MZX9tol6c6O0TiPiW13jSQNHHV5WkWXO
fsFx87NvC2KAa9+/ruIkDnsMV+KNnxpvvCxvN3oF5yQrMjIFrVIcxqypA/LsXsdUSFarlh3Fhf0S
GOAlp7xBbKEWX5VJXxBN5hnvKkVrsGnmztpIzPze5mNHeLu+GPRG2dBeUNq/0UZn/mi7TUuud+4w
KXbm11Uj2vdG1bzTlhkbzazGujxwzYbpN3zbYZ8tcz9xN/ESocka3XClvh5HW/g3/hrl19hVc+FW
EUY4Rdk8dIaA4+jA28InKWxrI3+9kBl59Aii3gwcfyevHZ2PsfJ60Bcn+ygVyquga4beuEuc0hRX
3dik3aGbDKyJu2wqLqOxE+nWthPEDQN+00zqowGkRuU5wcca2Zq4UpeHoRJRjaV2nqUHtCTliyQG
pA8MYkYDWpolrGy3u1xi27yED/aCg3va2nCdwrJ0kcEtIJqa8h4hCV373kT9RKp4UeePRjdWm2Ku
X7WR325MNd+LxrLuMwz4Tm6VwMXTG7qcTd/OEdmodMLzY43wpnk9iLy6shvToy8buq1d9u3jJEa5
A2JxP3hTmtabzBfLPVBzdFFIHiBsc3LcorHdEdHX3dONMv7H6ORBqwp/nwq3bMmhtr2ToWyWR+qt
1J3GeJFVKr+ZWlm8JqPZfJ/3lXbpaktqbmU/p9UNuXqC94HGeUfGonisCDO77YGBavqJBsKARzkJ
olPg1AaSWR1qu71TavqswVAI57HSQxdKRQB4SHGNL8VmkWZ/AemYTjwpbvIoep1p00YMrnYQ401T
uf1msq3s6ChHHhpVfOonpmJUFeWuwVS7SFe9ZwmpyyyRG5YIdkOrtKYHPZ+DMiIh01XEAReknaax
eBHJ+Jrk0o+RZnafUAdAw5C+npDpButTDABcSSJe0qt4ibxUscjhTtdWJu15G4/tks7bFgsX6e8c
OzL8atOOdf8KEstpiRzzg6my7GMX5c5ruyqd26hNrIum0YNOdbf0XnbYx50H7OrAW/aW/NA0VnEA
LaTBYmDi3qXS/tB1M3MXuNihEdX7MiEOmOoPc/44GV61CVr7UrxwkA06mBC59cZif7zq4Q8EeZmm
lxgOJm9Sv4tuTCiDV5Es4qu+L/NmSypmtEuUcBD5QGXYoiXZ2dVyOY3ysovck9creH9T+d6AuOhr
fhIMLUpxIO3QkJM8RpG6J19W3yBzvLMXkmLr0t2M6HhC027oNNNp2omsyS6q5k2DtaQ07QFPrbw7
EVHv3ao8kts+qYcbPy0yGgozfVW4Wk9Fq5UtMedNEtQ6AtKg65S90zJw/Uqb3AkWuFvsdR0SImyO
cbOo5QP5v3dke2Mfr5njcITdZmxKmZifB9feQrJzcJUc5rt1zwxRxV8tFsNde9FPPC8gXUerjrKU
U2A3TR9EU1I9OFmzc6Wj3zB7KA+4cE4fDZvKcGxb59ZH23gxdfK+tfw5dNVcPZhOhC6jZyRTM/Dd
zModt7WhCMoeRLzl/a1DMFddC1DS3udKVC+GdkILOTWvNeExKm5Sd4sq5CP71G5qKhE2sGYBVxVT
i57JNFSKZrnvdJzy4srdlWWyozpAlDPkj3EtR8pjO96YyIEY9czqNjYm3sdp6kLGCoFS0SWhmzOj
4UJuvDjGFS3KofYv45484XJTTd0+0sccfp8/3nQ60x4je2nlQ7xv1nxT1TTTjm7d27WclQ9uF7/E
9xCsB/sn8ivd+2FcXi/DmN0PbdpsImscLnOEXAeLvMdwdRfd9VpUbqhBZibkcWgq4nVlWV3HU3/d
+gZegwx7Tj6CXpgs03wkVHY+Jbi/HvJ+VGFkcY5pkccPHWczKOkxt3KWdKyaFvIVNcSz4s7TSON2
u7kMzTS6IT35OnMpP0hoGnaZlWKJ7Q7qZDiY8BcwEx21sFORsvxA5NIu7a3XuDeGphzgF7+AltxK
DqDWsFPrgrG7BZXfTGzPC4xZrxOmk5HmvhJ5nO0Fjn7GxsgSr3vXtnV5M/sVthHGzqDEyPLyFVu3
DXHGkJBeOh0vQFFuYSCnOysyoNwO1qPeGfZ+bJMDJo1XhtvcVWU6hvowX5GBqkIAb05A5wou7c6R
84Zwiw3Z2wHh38dYYVeNLz3FvV7uUmZqsXzkWH0HTLBNDQhjvr/KXnktvImYzbnBfLxztrPWXbdL
VLMzJifHn49lAsaMk3I7qA99HSd0zP50L8bkllL0hYRkv0voOQ4iq7SN0Wawd0xOO4eoaaBz3nl2
Li/KPjRVot/XXbaD60udhqkLvODIfmmPGAjYUTNv4qr3MYEouJej/8n2+/Kq10kGHSbrA9OiYldN
Lixb1Q8cIlGH3VaWXgJ4ah3GClDAjQRx5SxTkoMovLd1TxuE6rNK5HKlUAf0m86bqgxaLrTBq6xv
oYUEpj2l7lH43TgGCXwiccQOJx0eM3+U/od5bmf82b+0Ab/VEP0bcUD/nqf/f1FoEFvZr/ql+0/l
p/hd/iPo/eVffGuXQDnA4AADaXuAsJH3/wsaEfREa/IPBngc6g6rhk7mXx5Wzh9Y+eNygy0GcoIf
cUrsrUA+kf+h4QAYwVrxd9qlVVvzfWKwikktB1NbLNFADZGurs3UD0KyCoPSCXrdnSOF/tpRZv4S
m3y2fpiU0gQh8CY2bjfa/3CH/ga5+Hl48PWq65QCex10KHAsf76q68Uz7Gb/bgCJDTxwvntSU+Uz
mvK/vQhk2lXqBIfh3LigMSLCljuPSGfLej27qn3I4maav66KJ82IfgZ9vv6UFezltnAZ7dwaoPei
hvm+d1f0CSkxnhFbdxZ2d1DMR5w6SveZxMWfJzzfLqdTHGMMgl/GF2fvH55XluoU6r17p2d6c9Im
8z6GmnvZ9hwmv/+ICJT414X+MgQsfQMhlns34mG2SVzPCTQlsmfmVX/39sFghwnNfE7/i/WRE7dD
kSTOXRF5JOlyoMUIC5flIl9qgiX8NM9DC+775tc/7Yzq8e0mumjCWZEwR86Bujxd5Jzk3l1bmGoz
wtHE4LazLJiatrlbKj/D0sKPtmRzuo+21zo72yzi9zIGNqPWoNub0ro4ucpvLsYk16NNXhYQNH/9
Lf/23nirxxlDaRfT0Z/XSK8U9p+pe1f1TYsIJVusEHmEC07myc+Gufi3NXYCh19f9G/WDNNLSDir
cxOt4dl2MBNxbCWjcTelnX5hgOZtlvVA/Q8uAiiLJJ89kWyGn3+ZosdP5l678wsMIY0IXh497nMJ
C+gu+ZiftzagPy7B1oumEIHdz5epkzhVqpaX07KWzsq2x9d+6uXVBUoer1ohTFisuZ7Shw2G3qdb
EuiHKrAAuHr4kBqDGEb95OJgubfCCVbtEabMI9mrpXWLDblq0aXTIN7bjNUk0lAuvvMiG2f6M9Cx
6HZBoyoCCOITKRe+rF+6TlG/VFYBbDFMjfqcDC01AOkS2rAyg1FYxcuU6QFNp/k4DWooISN26UNX
azz8Ah8IXPnMbhtrvZ4hPZGtsQGNXrZ0PSBorNjpkuwz866evIi2oZLZO1tPJTFN7pLqYeU6+t5r
TPMlgqDSo4P3zRfKbMh9bsvahG2sq+IuFSzBfcZ/ACMZFTTGdrTHt45eoxvKm1KDmdjUhQqbtgZK
rWbJX2m6qPtkJWUjwkzvxIe4N6bPihDko1d2brqxR9seQg+s+p776B+NqSz8o74UvhWyxOKT01RV
ccSBqXvQzMxId3HZRcdSc0cR1q2BYLO1E/R0UVaNyb6s9KHaxIwFPnuxWcwwRHQj3sqmW6pLY2Rs
FUiHDLqgS2wIlHGrxCeGNUjKFHvCwXdIibiIemv0dhPGy2/LyKFnIsOA1DirEaYTKC9BDGd3JUHz
0m5umds311XBFcI0c/MHqDR+G1Se8F5yqMR7Ph3ExAOSeuOJkbmfh95005iZul2G1gZy8ON3ie8y
+0vTpNT3jpqy16Vsy3QnMwrPsLWm/lJ67ZBtIXcrHFDQgEZ7TYszEGDmS9km8ccaqrAGRZ4CWgj6
JtXoG9uJy3dSH/AIMYVktKQvY02+LbyfoJ3t6pqQvC4NzQxLp6D3E3Mk1R0JHuB8Fn+wB/KNAxxG
CHuISzV/0MamZ/TQwtI0p8x4dFEcFZslSQHWET5GDIqa0QT9qvTousrQeF014+hiqmWP1ci80Bvv
O5l1l41ZmZ813tD5NgOLPhlxNmIHAW/uy2QVVLyEUBvkcwIzHQu/HBB+8bMO/MyO4PNgJCd2xKfl
iDEsJGzhCI0WhL6YqwkONuBro2MXi7JCrb7olNLRZvAr6vc5nuBqx8yaPo9eSSveDJ6zE63GumkZ
3UnOFel5m7zR0nQbmf30QQJ/vzSYM74du0beM+4FpR1Sh3GEgdDyHQL7/KXlFvZdZi7yvT8V3rCR
FilwGzKts2OFBXdx9Itkum4mlt5ellZ17IsKCq3BcPg9JGge0OLZxXtNi+I3fIP2sRzczgmdklCe
wUDrvfH0yn/r58R8BvOgEOYRal9gILn085uo7JZka3Bv46DDCD0jEUnTrkDG1VtpLaMellORfpp5
DCmywHJ4gA1cfXAyEb3xSo9xaQXS+rZudevVZFo1yL6fljdpCeYbaPhWjiE4FXo0AxmqGbY88VsP
txlg7NKVbyKRJFfE4CW0pCKyncDFPtnZMRhW424sGIlvqtKsiZqJXftlZQ3Dg4a17wDDo381tVCZ
w7nFcifQZU0kXjc1RAvEizW+0icnumvmOs/2jWwxt170PpN7rOHMNizRnV9ppsS9wRWeTVhOO1gI
B6MSISISWz3dZbbUP4+K0ALEniqZGFq0sb/hAJNdkBjGeNvVYKdjtY7YpS30S4dSHSx86Ext29tG
MweT8GM/aAnQXPvyIb/LeO+9ABJIXm5VZ9m37Qg+HMbdqmdijm5dDCBsRwyyXO9qYiev3xZMmlD+
WoaMxGp5jtkiXv7Yc7nhatwnLxHfxm1gsB2XXVCPdoFmt3fVaN7bhfIUEtbWuO6U1YEuCDMpGBfi
M3EhfDtpr1oGt2JTdiUr164NCAMu/x9mPKtiQnpJqBsxJwtZsQrclm3TQPjhjYvMcVRzjZMOGvC5
pFu1tvmULvuFIX0ckm5TtUFukckyovnMD7YctBNuD8bECCp23qjV8s2qNazQtMUZSlJUHPFxyET7
Kh8i3961OG50WwhI8m1fFNmtVubDJ5HY+ifqb9I9Ea/w6BGAJ+OxZ9qXbkTV5tNWNJ51VxtJUm5N
ZAea/sqTrfbQzE2ab+oZKe6h8aa42y62zLSwNiuUSyJR84Sks5jzTQcbJ6YxT82PtMO4NAsXwsLB
AWpOwwllDx7XY6RNkN/rTGwdT7nX+QqtHzovT/XtbDbVEEKgEHI71MyrQ8RDzWOadu60MTq/eIw0
b+6CgVCm7hRBSeISWN0wjbXWN8sil9cPm6J2UDeYSeQwe4JYYJalA99zzMpthPChDq2sHbBSiMee
6ZPDGDW0Z2Q/u8kqZo74rkWqajpZLbZaaq2+vn3v8CpqE+NUMoeiD+ZkIYxFE1AGsCFYO7riINpR
euTRlk4ffgrVDCQn9LclTrypnUSBW5gon2w5Fm2YDQuyAr+vBj2QtBUgBzIem3CUvPVbmDm9gfGi
zRSEuJG4CVORcMwjX2ibK82Yxm7X6qM37KO24qRycm9ODzIqHXGp5agJLyaOAn9b2Vk6HYu2Mh/x
rvGODmqlYdMJR73WKBXGoIMHHaFUI9NxM8SyjVB+Rcp/KCBnl/XNojdIdItC2XdLobtvjWZE5RT5
zUx9Ak+CmVAWkXLhQvekYgIAQonXQKdBhUPLEMDsFzcImfUZyYyJEMSCnFWBRQ0FtzMaLMS9/ToQ
5DTq07DBqwWxjGuhvG6/qLDdlIiCjVrF2VNv9v3B+KLZniDb7o05EtMt1hyoi2nZUXjDdK2BofS0
uHe+yr/n0WXa+VUX3vqVMVwoAoWTlwS/ZcwC7cUv9sSVxEvYc4iUu7xTfccjRgi0qeHCoD//okUf
vgrTkzEyUKl/Uaw3pCYhX/cbkCbcCrt6ynY9kaDZzUwcTzVl5cUQV2I4TgvZjURyFEUcjjGzcV6H
uEaUHcG1suxEIcXqS7sKoU/Viq3ezvXQ7Gf9sq+ddEByqPl9SA0MU6rDVhXygmhoxLpucW5SnfM1
KKIlf5ktfurjY78I9mUGV8l+AuXcTl4iHiZQWnUqnGHojjVENuJqc5m+7uXg5scvzcRvTaX+vZHT
fx1P/tcS5ENVxv84rf9z/38vfpw+6eu/+zp90nX47iRIgqn/yb79ysvFm+MPJk8w+hhMrYnRDBq+
zZ4M44/V7nHF9hk8mcZqSPwNquePYO8DrftYL0OU936LI//zLEPwTtCgIdg6A+i1OCnGRHHIxDY7
03Lhlzkl1jNN/lMfvna4PwxIhhl2HwZU2ml04ND17ataxiT7Gdvf6WG/f3fz7OMZyLuEh2knf+W9
iSAC3vv1J//ctn7/5LN21dPq1ADN104Npjw5h+9ARkK6VPt5ujJsEcrh068v9HOv//1CZ+03QCKj
sYULKe9KV5cugsFff/BTt/6cfdQbiyE5x089FeOEjhAdAilVyzMurk9873PbMwkuIehMuEGQ/2im
axgsf9Jc/mYouVLRfxgY/HlDvPWJ/PDKiJT5uVbX+km34BCY8YUP/XIoxG50q4OdDTd9Bp424fg7
xQdhNLeuakKv85Fz1JeTb9/EegQ0551w+7qitwsM7cJxKvTHY/3MfObnodD3r3g2DKpq2xtc/E1O
k52+niMtqNNks2Sffau40O1h/+s78dQdXmedP9wIPR/0Lqq4w3r5FlCLMdczq+aJN+OckhPD80VF
zIp3tVf4DQbOtCu8Z8I9nlg33tmCjyfwPkfjSxe9uYUE7OIYk+of3ORGU8Yhqp75CWf0ou+P4Gzl
Y1OCsiRftJNtfkJaeKJUCUUrt3M+wkWPin0uvAuzcqGp5BeVZu/IIXhZUAPOmR/GXrsdZ3SXgvIi
ivZ9We+Eu9w0TrJRksaeOraIxRZiy1Ua0UN7tHgo1Q+T5oeDQQHPQNTw8mCxxF7FfmgOSPLVqwkm
Rd/t8H8EtL4q0cMLjHDsIbmetfKmJ5zKa5ZdhdFe1mOyjRQ49jBksy+qCtUziVU65bWbqT0bD247
UF60Ci7seC36t8ShkoX7sTI0GLfz1lpdFNyPE/4+LuyDxUUCjn/8grWjqe5+/QI+9Z6c7YHlSOHq
Lal2msv7Rr210ku9ei5A4wsz8ftc8PsDPNv30pQMhj5nDa02OsVSBBa+EsHK2FnaFFuj49y129i6
lWiJe5IL6tLemlB0R5mcqLYC/AYCIPQHEyjc6/qLzC8vZs4y2t2UfMLhmRftZwXZ9695touWhEj2
uGdpp2Gg9jNeZ8g71PxWl5gQKUBdL8is5wKQ7fW3/809Oc8kZllOiy46tFxe9Din+q71bp0WiFoz
g8UXxzn/xICUpWXfdE5XUMDrTN3ckykRm8TYFnUxvo7aI0SiOEiqBDobzbJun2qUGZ6pAIzrgxsV
yDOscJBMjgwvTFPMSFfhxhtSXyCVi0u9NUK7/qzzIWoAKXY8XJybIINGXhbV3piWsHO8MNbuR/1V
VV1FcOCc6MHLPlU6TlnPml4/sQG6ZydBJLx+7AvuvdETGaKRaBo9g3h8sVb5uzt9voPr+TIVQuex
IktPkhxLQCPQpm2i+J2g6EKEuuLcL0NNf+vNB3fJwlkn4a+fQ5X4gbM8Ti45mDryEk2/TOVd6cCQ
051tacA1/PX6e+r3nx0Azjqbc0HPT7LDidXiNBMffv3JTxxg516/viRHoC4NjpbkEsxjKyxYNB+L
NbpDf6Y+eGLzcM8OgnqMU+mPHDKd4MR+NYzvTPHp19/+qftytvdnNUhFC2Rx8n0miYfZfubAfequ
nO13MN7LtNb5XIdtBOvHQG+noFFHr0sOlrr/9Zd/6r6c7XsOOZKD3nKRMbqtnOu0+eCkN7/+6Kfu
y9leVTmjg0hh1k6JwufvgDDsmc99Yl86z7lo/Ab68TBpp5os5CJV+zLqtg4jH8IYA5skb8aRqq1h
YL7EMa4lTzytrIcR1wGXkZYUkEUZEQqJBFtlh2GQO7+1LySmd7ahduS67Ial2YtiDBvwlkQ5R9nf
tnK6G9xrgyliW7xrrXIr4O7YYd3VRxlvfW1Xx49WnD5T0z1x85yzzQYi1VQQqURRBAHZbHbKF//h
J5/tNQ6zM2RuxdqkvEgxC6ryZ/aHJ97XcwfNOolyUChnORUtE6Qx22kD3CEH6rQXuLn23NP/+0Pp
3AseDGcRRpSxVSZ7YRyV9cxCeOrbrw/ih/K2L2TKiqMAyKSBKdrlkj4u8+c57iEV68/coace6tlO
YVlVZ8s0Wk55/KHXT1FThs8siSduyvlWkaoajhEntUq2wOTM8n/9uU/sDs7Z7jBOCeLdyFhOTltj
jztu5jK5EfEze/JTt+Nsg0AyrFpTcjsK1KLdsDOx0P+Pvre9lk8/PMyYmGD8SvzlVEX3LZCXhSsD
uMczd+WJV+U8d5pc8dhSs6LYxzDMzR4m7TaxZJhyZhvjx//sF5ytUiaJRe9O6zXUobNeuv/P2Xku
x5Fj6/aJMiK9+ZumLIsseop/MiRKSu99Pv1ZpTtxjpTDYsWtiemO7p5pEEQCG8DGt9eX8GbZ6hd+
gTMDry128qhIaxyzWalF7las0Ut3/HPtnqbRX8MenkjLZka7cHNiR710PDrX7Omf/9Vs2ZoCADFt
3iOaCSfPn92vx/hcu4vliF9RgAqe7mLZAU3osdEv7Hxnls1JuvV3hwUZbEN3ajgI7nrxXuIOplzg
vJ/r82JFgkmPhn5gLICNCL0bFg/XjcViLcoWL3Dx6dNZ3GvmjaZdWIln+qsuV2IGRbQtT/0N18ZD
ccmc/Vyzi+0R5kuDUpdmk+iAFK2f11cNg7pYdknFIbFuaDcL7kflvRp+XdfuYsW1SRn5AA2I/Mb3
MTnwDnnl+C6WnDgOlZoWxFBzdCmHCZMrB+I08H+tOXzVZx88FjRG/VFGj33pAnsayE9uOksEdBgN
U04pxLyPy3s9ae8RrJIJCyiVN7djblw5KosFSH2VH1HBPe9DZBeTsCuA6F73IRfrr+ybqp+bUtzz
1t5O23G8bi/8A3P4a7zh1iX8V2FCp/gmObHlXdXfpd9kJ5RxV6m0O3Fp6Jw2uO4UuYRLKLzGCUpC
vBiyXa6usDq9rr+LBTi0mQRd3Rr3VDxo+WYSLsyIM4kTZbEAzTAvzBO9fT9b3wdgk126nrrGAbvs
WvWTGlSrqD1e9ysslmQi1RIFVsbMPZlUUvck5T++bvjUwCdrR1msyawaSqMtWZMi4gxZFHl1ZBu4
5Id3JqQqyr8rPsl8KxXBze9HCKlSqjrh+9fdPtfwYjHGOHtTMsPQ97WnGxtY39e1u1iKba5XuY+S
Z6+DgJ7lu+jaDi/2wkmRdagZNKyWRwU4avf/JXH83+TdUp5bK10WG9Df2Qv3ALHtcLpkmX5mZiwd
mWo1aBTrFD0AiNsGF9tOPubAUL4e6IVo8v86vliUoiEPARW6uLzH780UHqFHQ3BYTUgQqTj3LPQ8
1NFWSeMEQm5PoFwC6SGV1pO6UgQKgiZxE+Eef6E3p8/wyTI44cL+3pqAURUCBaPzvukNKJa8W5eg
UqVd16q2xcpoY7BWxsPYm9fF/NNr6N8/sC8ifkKWTns/DY9VWdxd8rk899kWCxoRpxaWKb+Jga/H
qe7Lvwvj9kKvzzW+WM9tw9NVd5ptrSI5VZqsTPExEuQLX+GP4eRnX2GxqlNAA3iwySOllORS+tHu
qmCV66A9ine/gf5jUZ0D8leeuj3sQOR/MTiwCEU14q7SsHHLWhVSdFvkgpvilpcY4q6d+gvdOxNz
ljaZsy4h/BhYwqGITjPejtOly9+5lhfBYZyxueawQtSZHAlLkEsOQWc+l7Q4KKtz4TddQrsRJXcF
6hQddkh4yf1IPnPuWjpIVnE95foppg0NWJs4XWGsJI6ak5QoZuR5PcbKbyt+Fam7jPsfufGkymuN
onYt1928+pkO6r5XV1P5qs6Z1zSJC6ZmXcq6G88aPg7KtmxeNOHh6yV+WsmfzK2lI2stxo2Fnm7a
l2JgJ9E95aZ2BmMUzNiFxXHmK/4pAvjruMVzD8J5RZz2BbKZOIUJd12MXxqwpwgHQ3ij017kbY+L
yZVX6z8OoX91GNBTEkwlWbuBdxIBnfCk1+uvR/vcWCwCRZSWozTGjPZU7DVw2/2Fr3iu3UWEUCRt
pkxBIgAByA5M/K7SKxNp0mLrr9LMlNSqmPY6j5613b1eNxKLtW31qtDoqTbt58aVj9Btrmp2af4m
8OY7SaY67fFo1W6vbnZxB7Yg4vdJ5Y/7/gkHiR9l2nx83d8zoWhZXFJqZUDpNg+tfb2JhW+jSQGy
csmb58ysOOE3/95Mu7iMtBDvmL2Aaiyz6+sOmUuqZT9xNC5ymgWjTwK3uu6asyR1jj6UTqmgWeVG
w7bsuuhDkd4/YzCIQlRSasDpPTxqhvFO6fWlR7oF5vN/z2rLIp1aV/6z6lBjonoHR4Y8pXXwH6AI
eivMVENgtCDGtY0prq2B4sTswQvNX42fO21Reon/KAjlqij2lnnPxHUmHjjkp6R+1SlVn1qqBuLJ
ngpI9XO1HeMRb4aPoRa2mjRtTH+jdQ/tsNPNTWlt/dhsbTKNXiqVtlWrDuw5sPFe1jZQ2UTobrVt
hRKM/edafPt69p6bYIvY0GoGYul+mPaUQzXQAmr363YXnob/N7KL6IB6NqIQURz3Aboa3Xg8QUgS
CRbD8OYL92L0M01/CdljNbxq/XvA8efrn/v570Ph1b+TJRzF1s9BmO1NwcvzjTpdMOU61+4ifCTR
IOYq+Ix98r0vNtN1uwlWuf9217DGJPC1U7O/tWLX9Rcue58fCUxrETbY8fBqPX1VP37VOcyl84Ou
f/jDcNWBkcvMv91WsjkAWkS3C/+FAp9IvZDP+PzchZvbv+3qapnrcg02QkL6BTyPPxRbxRo+/9YD
O7huiiziiZW2CidwkoBSvw562y8vTPnPNwLEoP92vjJECuTV07fM1lQx23EOZSS49Lh0bgIuFmoy
mV2mJ/S6QMBRbIdy+/Vo/MlY/PfxEc/kf7vtpyWasrbjcOffSIFyL0+7AA21Pz2htg4RY1FV4oq9
tkqLGDCxZAvSrWQJqygM7bipNsigN5o67XIeLpUg8aqyc8WCslpBcwWBWwqlMvmvrtzU0ZMohW4u
Nc7AAxB2yG6ajBc+Khhz+vvJ77HUNKq91J+s6ElGN/Adg8HrStU1eXMeqp+xT8Ue+aUgUHgezpxQ
NL1Mw85pDN1k3PaY9midsR057Tf1LcVfSNJy11S7laCnm4SNvdY9WZwR8wSo1FRXQbpVyvmNnt+M
muoUBQE7ST1Leh7VnwpM0Th5M0rhUZX6lSZnd0XyQ2xfjE72GiAsYaDZuqCvlLwGURnZk/pBcSVQ
GRQt+qotjmH4msaANaqD1M/uqdTM1CjgY03M9yfjvaYt8DmI7VqTbNN8VsrMrcfvadrBfP2W5jic
4ysa1iCxcOsSsPYZ4TKapmAH2fOsHY1CxqLRWFNjgOea7wL4mEWU9Sam4KqXYLygmy+mcpMUeL1N
FkwFyzOGteCbThiLRzPWnVEXvFqW7CKjKg0DovhdaZNjoyB3B/n09dQ8M+X/yAf/PsWrflBU2umV
BT+V2OmLS3PltGY+mSpL22celU0Ys5y1y/KpMG/MnwUYH9uMKDtdldImSLZ+cWF5nZmVSxR+pAUh
ikJukn666yHtNuFary6+TJ6Jl0ttB55/XYFJJzlOmLN6/Z3CwWj6nSo3ZfqUFlvsDn3lHkc4xzI+
muCxKIdd2jwKyYryQqppDQczFge8DTWBBy5NGzOtHkVqNUKJ1IOBlWlJzYj5UAfFS1ivUkoXdEq4
MxlGMIpqwfIygGpo0AbkdZ0n5xXitMFV5V0Yv0TGfR6sW2MtwG69akIsZR6taozgOUQmhJjYvsAr
+P11DS+2YT+to3oQGMfMcqLpWPdPX7d75usv5dCU9EmYyfH1zeYmrvFT3AjjBa3u6UDzyRxeOr0i
D6+0KWOr7Kk0CpKfVdA6eUs1KPSYnog96VTUm9GFve3MgcJcHCh8JSmmwZ/GPXB6rXmqk4NKDWHb
X/hlzjV/Gr+/VjoQ2ZJ6cfYgn9LhmhKycnpvrMjRh/jC1DmzUpbS5qbrxaQ7nVjEfA+f27bMrd/s
mLp6cuF3OBOtzMWxQqZAvUthB56uakq3Sgfv6zl0rt3FsUJKI+BvJe0m2mrE66e9EAXPtbs4UAyK
3AE3JuOpJ9uR4lHtwiXw3LdcnCfysqwlMETTnoSqa9Q58mnMp9Qj6L1L2qkzc38pta3BdmHxTNeH
6iWt3lXhtqbSVBEpByUFJk4nwfGlg8WZYVrqWAs96SjgJEU1QkmVO3ON0Oy6qPNfvJOJelY1bKa9
OTkgW+JLr41n5rqxWKwS1ZdTeHoVjNrmIA3TFigaFXrAEMR0Jwqq+/XEVE4z8JMQtBSi6kXU9qlM
dDOUG6DOGLDdWAZez+JxLlpnSot1af1op6OAlt6MNopKFWxzp0GAGKrZjrEfbaeVX0vUwlbuIETr
OrKcsZyfyuo5V9s13vO2mf9KsoNgwoKL8LWrHVM3V1/3/0yWF27Kv1GHktBcMWtWVt6+pQD1qrF3
4o47NkZpefgDAB3HHNkueGSoyvvSv0v1ewPTQEr9Kra6GN8kcU7ge1X7mbyaYFlQJ1ctpn1NCFXm
JcMrzrgUgc9sJcYivIyjYNZWy4OjmrhD6/ZrJb4qCWsulYhmKMVCd9qkgvpHh+tjXP/H2/Qs2OfM
2lmqD/2WuriwOk0Q8yMvjsLw7esvJ52RgJv64tNhGhd2s8UFt+axBG9KO6jBhbxn0l2dkyebgnfY
lnZavt9Dy+8011B3afkC+F+pJioSKFgl2YGB3pr6cieYfg8UQovxW0odL1UDyNS+SYA409RrqnUc
5LYqxPZgYAfdal5vYDUXwPgPKCwZp1++cJPW+zC+EbMHqTxo2b7MD+J8SLV9O/1q602priThm548
RvNRaJqIWtUn8AkatPPpYErBg1GbzPRaek3UhPvdrta/TcNdkMD6MN/b+qbW3aB/hc8YObi5eHPZ
YIP722gf1LYGy3GYoaCEKhcUFcU7boyK4SoqBaVKc8CFFynckzE9ReVRHp6q4WHG3rELKC1/nPOb
yt+Kwi2WekF2U1Z3U/UYq3td2c2R6YZzgD0prp8wdoc77AfJHj8n6r5UfjbYUejSLpr8dRT3rtn8
TNvBg2R9Z1bN60TRU6i/nmz7GgEK/qva/fz6y5+bUYtV0AfKAISbgxqFJXF7GwlXroHFJgtHxspO
1In9IFOMcpgvheI/b8qfxMilJhQeK7afVPaixvNXPIuCnMSA0b8PMkzYtGdImUryFr9+81fafCMY
3wTtw09m0BZbCzxs9EsbsXio03tN2Gh9sgmNRymuV9qJzRhQYHedMMpc0s59sR3KSEKF4ZeZrRl7
MbiwVE/5sU9+/6W2tILcGsdUxuxn3D4IhmG17sdnZdz1ojsS36+aFkuNaQQbpqublvN7xfu5y/3k
unYX9wJTz3PVKE9KgeQmNty0d79u90ze2VxqSpNUhyFyEtj0VKfWce5ZxnecsWW2FAi1bic9jMGH
YnxU067EmmlucGQtdlk+rep6AzrRrhqcohQeJ3F9keYf9XRLSiMFJdxWIlVNrprfCs2tolNB5OEw
DiMz9SL5t2zFmzz7JZjltsvz27L2wTbtklFwfHNe4dJhz+VzU4PY9druYAR3mnKraSt441d+qcVJ
39IFTLl97vSgNBM8uUlgfD2kZyKDdvrnf10h4n6UEhxtyOrJnv7RRRcOCeeaXQQcBegZ3qj0VxRq
O9TffDJX13V4EXImMy2FTvB5LPkQAjjgRn1B9HrmpPCnQO2vkcghVGM+NqH4MHEd5aYc6k89tM+v
u/3nWfmzFb0434c5PkWhpnIVFCA+hMYeSxq8Y0SZrFSL4/svQIyOn4+No9U4xyQpxxWIpFEV37Yl
nKRAeDfy6JcliNfF7qVodka6nlHkMAFJaH8qr6Gi/vz6Vz3z7dVFzj8Y8H+AtTSjXLcN35UvHeXO
tbuIKoEpR6VS0y5UWugd4a/rurs49kcCz1Vxgj5G1l/xDL5SlIx55L8rq1AyvRIKupvpIHxW3cW3
j9OM+WQmqafx+Wui9mLclWFHh1sorIYx25b+bGaKXeY3CaijoP+dT1wsWjcGhaaG9yQynVilcnR8
yM2PMNYo652o95XvipgqlPStnPrHgTLKNgVeNT77GRV90no0JRsgyKZB9Na/zfLtXByDap2mm05a
A0p2lPZuaN6UQNxe9yEWMSOWU1GpSgZMfVfKXTVcF4pOLIm/h6uZAA1FM8MlJHdBvxabC+vnzHVR
XSQCwl6JpVZSeMdX7wYNi+ykID8CBydS4Qm24ZWraRE3gkGZOorxCEty7vYGGBzj6arxXqp2i2bW
xBKA1r4bN13jGle+ci1Vu0LhB3MB9GkviTfd23Cp3uHMeC+JraOidAGuyqjb6yed2t684I30uQu8
onm8bkAWkQACVKmLQUdusM0OXUMKtrtwnDuztyiLWKBV04lDS99xkqtg/cjKTW1echk6ExeXil1F
y1WzOTU+a14Hp0i8sGWd6/RiPco4X4Ch4wyqxd9063fKc0pthN51Y71YlZFfaOMgM0kqqrF9R73U
6XODsViVhsi52cDcaN/in7LJy/V13V2swtGaUlHv6K7hfw+kGzW47q1mqdadhRqEq9wR84B9w4Gr
ruvvUqtrYgejtmJC0JNAi9taelUFAdaZ/wbTyaCwUzFiMs5r/9g/XzW4/6211WqwbjTa39TeJeDH
mYmw1NNivGrNqfr/ekra5+ue/sl7f7L3/kms/LX3+k3OHUAax/2glVA4TRQmmf5jwH+2UJtdCucs
9/etLq1iUG4JEJoo4/UzD3hFPJbAkOxGL9YFN4z4XkCslueHKn/JyrdUDTZDHriRNrtg0T4Qy3kV
kAgD67sayxKtbWY8ZuVdA/JAi57N6BhTcVJvtf5WkUmh3IH6WnelhoHCa9pX20whPY1zGw4vuTgr
2yTUkL8CJnMgQre4Ghi2EJRbP8nwZm92YQhdYpzKQ9PeDnK+M9t16z+MIwmVfRhsmlRey03X2NIo
I3XFG4HEpVv60XEein0keJM+bGR2FGCfg61m89Yqhq1l5Ws1gPdK3XI+WE9WpGs2UFwdl7n0uuvA
UjtVBHNk+EPBU1Hi+oVd/sdu92wO7kzwW6qnKpFZjqnoqb7ippHfdCOBPHGlKGEpn7KCLipzhdVZ
aj87+XHKLuzo5zq9CH5NmYhxm85UV0yr3pSg+L3VTKqv5/6ZBSUuQmCT1cOkyQHbDHWMMdzRCw8f
n3casNe/IaXOprrsJUY67NecxIHvrU6nqK87/Udr+98LFgLlovUorVsASuwzo2DjBeqC0yXSvtRh
gTsWrrCwtIEfulkmu535W9DfSnSvSeOvgYfew46+0JHPR89YKpZiM5DaWCfQi+abULxk151ZcBz7
9/eLxEiyAtQOexnzI/NO6a772vJi85e6Bo7rQPhUVsHz9OPrr/H5IJh/8Fd/Rc8C8qoSWhGPQqvg
MF2YP6ff9L+/MBYm/46A2pRW1YHz3huz5arktOcWhYygo/27EPVPm9tnP2Ex87XWV6qhojRD8fVV
DgZJ1EY35bQfNU/p9HbV2Cyl+RGyUhW3qWmfbqvDlW8US0F+Ivm6mpw0oIAegERnz8F1R+WleB6M
sYalpsBrpdp6mfJQUlzx9Th8Hg5w7Pv3c1bY04wiFcj7tt52o8oTErL8+FKJwpkZuFTOo++TR6mj
33mDKOdRpArtum6ffuBfU1s25ikMRqJjbLxXwnxvpp0N9Cq7MCrn+r1YjplfNUMeMTuq+a6ZbstL
mp5TkP1kai8J9QIYa9DMvKX6pu+UqNR4FIJNGruZnziQnd1ajrz6Uv33GXUrRqX/jlLQFeB7G16F
lXA9l5bbFu8jmTZNHNdD2qzVrHdASXplXZGU5VWmOya++/UHOjeCi0Ws6MUwNBGxJ3ngyeZCZPhT
2fnJ+C1V9zW+XJlVEnxyM9iHndcmOL6Z2l1ORt1PI7ea6k2ual7J2WnKCg/fcDLV21JFdZLn6wn7
o0z6RgvOkGN3/pKJd3OxS0Cejv1LbHbbgKoUHwWhL/U/hv570jwmzUact10FvNcwndr6CVjZ+3qM
/hR6fPbrLHbLGF5vrmj1vFckcj07FcV4UWbeAAJN7PI9Khzc4qbkjuqFrMHGWrqP5Ievf/aZILus
B4hDjZLnmNtmFh46gPn+vG3k19TaD9gQfv0jzkyBZVXAhPt1yzxAEvIyPySr6xo9xbG/Fn5dx02a
Kua4TxO+peH106U1L/OfT5ensRQMQ5zPs7TIOd1i99ZiFlf80IebQHwzm48BdWGmbIL+LoHDnRvf
+zDg0X2HhgQmaA3f17D7fhMGNya+67r/Ohivpr4bpDdmrC1mwhrQu9sI1DKCW7PEo9TcGMpW4V/p
jrmPoh5PPaVez0W3FhD4FfpGM9RNAwytDXcWf6T6w6j6u9Iq91L9YVi9HZWJg+sOrm+wVtRfhdZs
ZeNJqM3bAh+KQL0lxe6ZmrkexXItR1Agisjti+lhHmU3KXetfxyknNSj7vq574oCztzCxje4Wukl
9d8YiSv5obAqF8dAjydnh1J5t44fMhIT2Vw6I/SyPhgeQlx6NeElL3+VhsSDNn9nrQcg6KmZerL/
mAc7P5X3PkaPo4J/4A3CZnzqXXCtIN4PRbHrVckJBwWHsd+TcCOHET6rGzjGK9wzGE0I7UXhVf4v
cfg+jKaNyYg9SfHvkiHS+84JusETxFsr24hD7NVVsUmkgIKqerRLEbbnJIJJbtaTCNJQ+DVk43Ei
6lb570rEr7vZKOY7zppYjxWkcHF/YWORX7Nybw2/InHbRC9yETtiVpJoDN1JuMW+dd3EGgaYDwka
/rrOHjT8zCYWMLh7rpQreAjukOiu1v0eihKIO/D5WF6L2tHCUSxSbqsUoDRhyR6mlRRYqzQQXc04
maVlNuhmp7XgkE8fSXxQS2ktm4pTUv0gjaVrRrOrGo9kzcgY2c1orv2pdboodSze6WR5XwN+7pNf
RhXdqjP4LKo5B+UWezj8bDUHLaatWN/TcY3+2B1qrFhDCaO+zGMjRQ3SiG5leaoXq4+afGysp2B8
6uObPj3202rkb9vTX2vCCSfpVBVkyecyueXPOX/un6x1583VipfT2vJw/sMjllvGgIWqsW7k2pa5
Z/f9bY8OJeT9Dg/Hel/Jb+1UoaohEOe/Tflbk3wozbtprnv/2+R/k7rfKf+bIa0T0HeRkTlpKhzS
2IvTgz+/Y0MXa+iEMyfoj2N6V6a3crrlOO3Ah3cky6d2GTWm6w+HLDvUkTeID1YE7pxKlkq49dFS
xGHpidMdeZxVIFRg6AO3yd76GNdI82QXYRf1exZv864++Ni9JMm4EuV81WJjPlL0EgrWxszHTabe
Ye7qtMKt1h8GvQWi7Q0ZJdXZd1N7yqfCNZoUs4LuaQRdJpOTgJKHOe7ktdJdFtDhZlfPgpMlr3Ox
1dpx1Qf7rsD1JajsSNvVeY/DYOEI0MVHoo4g+TaODp5VrWQCkUGtX2zYjZogyWbIhzixu8YiNYLA
ZB4dU27cylwrfmJHrKkw7Q5WdNTUO0M8Zia6bBdBOm9iEpaHUfsdFztJxmFGlR/GFBWKotpC8hKT
V51ROuW87XJPN/PHpI02Vi244CM8AKm5wPswKty0e8jKn7ieHDHt2cVpYftKvFaUB9/EhyfB9k8A
EsIDydgoKM0HW8407qOdaw1PljXZZaN6RvVNrxMqW9Gfl4HbBuNzSjKlKzDhkB7h8tqaOti19dw1
aKBYe2agulY4OoZ5mzACVvY9whY2qLDpLbMNb/yOAOmjo5hZ0W50lP5F/axK6PKaaDOmW426c6N3
qTdAaIV5jPJi6Y++/NJF9a0MehLXUGTI2DYr5QppvVc270FP3iVv3mpx/CGh6DMsAXcINoF8Tk/s
TKfQM9uvu00spk6gtNuaG1OfUIMglt8KJPDpWGG8wBaSam5pnthNyUptnqYqt63OX41T59Zz5Bq5
toqnbYMLaZmuQkyfBVLE+jofH+eestTYy7t92rwN6l1XvegyBfz3Qv5KClUodxoHHv4fo5XhGPOe
h/cDM6jyLa5vJ2RsZsdI6hPlTmLGyN1jUPAmLwcrvV+HtWcWd/FAouoljh5VFkuIl4Xo77CN3fM4
5mCR5OrJ+1iUO4K1Rc0ZThZk6ET015JXig+9JGPUi4+L8qwYD3OD2DJ1U8x1p+q18Kn1tBJ+0nYI
DkVeeGqlklYLPUMenyLlPa93kkC6NsQTRyAbR3kZKi0ItMLw3pQ/NXmrNBz6ym2h3ZfBhzQ3rIgb
IDqbuNq06Q+p3cV0qQh2iKW2et9yItz3mmz78dMwrYW+cyf/BQWRVEiupcp2Wa5EA+1V9DFSZGcN
91rjBs2jVb3V5iob74R+18nRtm0fSPawhabT8DGrkt3XsScLwjqdmUXf9Px7w10qlGqSdHi9EGLj
EqBCvJVjqqoPOf5Nk1Fw+Ko3QTHZWbFKp9uii+0qJ3qFbiMdpaRY59Bgq2Ze+UZsSwGOR9qRYsBt
GtzOZLDTZjMIv3QYhoh2xILVL5H4rB3ShNyMNAh9AQV+eT45JY4Ip3gzF43jN+1Txybf4Cq7moI7
VXHH5CakzBJfb1FZsxmjHXOSCOPt1BWl76K4GeW9pj7P3Z2kvkjpUcGmuDfuKwEBFwXMnWr78l1v
miuJNyg4GDHb4RC+toFb5xuekoA64MH5LLD31SYkdexZVtlck7zlZ1D6YeXBXRCgpY6Ffd1+D3qB
hanaQ19v5c53MbrMC9HrLQ5k/cYouoOZNnbdZo5qci6Yqzu59lMm9G2a8Q7BqQW/XBe8MO4tW8Iz
Jub7juhUlKUTBYETWs1aGDRHNgaOWmBV897DuQOL4EdLCFZJf4iHZo2hC4S8zraiFXVkx5DkVdiQ
nuXZNwp/i9MhkfdZ8QtUpCAd03DXdo9+hr9X9a2dfS9ojnh22MN4KKOXOQKJO9euqXgtaWs1+tZk
r7G8SrAdNbpVR32NmRDBArb3LsbihHIdzOKHGE+tDYVKDh6/TCLDbbjDzESA8dWynlJjM7e3GI67
VaSt025fWNktLsq3SYBOCzDQKEQ3FUyxFr29gIeuo48GN6NfVC6vx6J5KKvKKX3fjeZ0HfblBxY9
m7HzDH5p38Kdxq9uMgxHY/GewyGhwFyhttHT73JW2FEUuVMruE3RrCT5CfWPnQeJM5s3vfZDlraZ
fxpX5dj4st2zhpo22bcMAYbZdiSsT9YTprrOxXKVJx8z+1vG6WXmTK+Y5CBOtrGcsCslXA2J5srT
D4ENTocG3NW3U/C94DAtQqgwws3MKOdV44TafNdpoper6mkBWGG3CRrr0FLopGg/8YNc4UPiBbho
4WSybSfRVmrcXJg3cVlsUul9zEtXT1sOAo50kFrF9jUZJ6BoJUW61zebuq7cMaWYUDixMHZJd0j0
7jHWf+vq0ccJLjtyAG2bZl0XgzcneytAXiJVThFvgMQ4eoftwdwR36lGyQ6ppLlqHNqZrh3UInGx
qTpiIbLJysnGRXZdpGxsVbpuKsrBNImlUTgy4blVGbVOpqxKXffaz8GC9Tfx8IBP86ti3Crjczm9
cWbY9OLwjhkEP17ZB/hgUZdCcBvQb31M5VoMNC8mFTvrtyNGtZLMcb5jMnIsL6v+GGWp08j3+dC4
JsZJXdk6AgeqTh8RaQ9cCMa1ZLyGGf6JXX7T57hXYcOk5dV9Da0yrKWjqrHlDJ3dVMn+5EqSmoYX
xPsIh2VyEVZqOU1vOlUGJExXyQjjdTJzuqlNp4kMxxC3Vc1pMaGBjEGpG1dLVrMxQpUuj1N3V5X5
qkyaQ2TkTmaGG2TkjgD9wqRRnHD4poCiscrrKnOjlMlND/AbQyF3FuYbK0c/pmrfUgJqDV5H4lA0
y79bCv1037AtjOmaYauNqVNRQTRanPAB0cha6inZ+JBgPJ2zOE28hCoSTz0n+THBZ1gaD/i0nGab
6LT5T93AZT7a18X3RvExI8LESRxcfWo2RoNKP7xtCmqczD1WRTYQapyePe621LkVa9DGtv+79yPX
b1/wBtqIVb4CX75XrB2/Ryq9hlq4DqeVNXqKMno+2KFeWU+Z+SvuQeVYuZdgaRQGbnmqmL7B3HtV
TKvWuDMUOk5VXz4gVO+626o0PH14kOVp3ZIDKkRcjS19NUbyfV1mN1WLILJGwmpycSxdWQ95HHtu
uSIG+ksQFg5WPT4nxzjwPTMovGg2KFcdtr1Z/TZgg9tDS2gzuuZQlo/QW2xdvu+K6EemhseJSEMV
ZF6tozlykC9kGVzk8SaXeg534MAlonbUjPk2AyzTKsWtZe416sQA7NiDnlOzVaBONjd++dDUhyHQ
iY5vkfUDMF9pl4A8kyhkS+MGFLVI+IniMIGVTrodTPI8cx04Es7gkli4WCkdBhgDhqS4rK11OT/n
VEsGbLza8AhG0StNUOV+8TRo4xOG7ng3YxaHZoc7SiOtU5UfOAt2Mk43ljB4/WCs8IpAKOB0g+9V
YWfr8ZMUpK4hW840cZ/gIjnEszOwBEc/97r5xWg4EmSqk+n6xoolNnRLWOeIIDNCZdLC3q/Ho6Ww
u0pS61aa/zLXiZNp4e2s4n0mbsUkOVrVb7NSbZUCzkYZ3Zny5Bmt+TiqTstlYTKbW3V6mpW7fPD3
cyt7csl61PaWfz9zKQ9DvNQtbsFBhSGW6uAzs85DA/uJ/qYs1N8qVHoo/VVxbJWVkd8G0g4mtG1J
3+TopQ/vewsbv/aGuIWavY4OVUxao+pQQq900Pq6OD0JYez4PqbwRXrkmYvzQ2nzzLvWJ+teicON
P1nbNgkOajastED+mXBC1fvwZjBepr7itYoTg5WRgpmxEVVWVhY5OaWxeULw0IW1YoU7ESlW009c
yEkwwG0DDo1LlwKBJwvs/+HsPJYbR6I1/S6zHkTAm8VsCICelCjKbxAqqQTvTQJ4+vlYq768pVKE
Vh3dVQ1BADLznP/8pqKXYMi7NANpF5hHjU6jtRgmi/vemsmnoe23Zm0VaofBRIB78bIvx0VmNr5K
FJJhV27Kbqfqyk0sRQfByFjIno4UTKLSIYMpNFRPUgkamMzX0f50smhXtykZeL+6In5gKnMDKoJ5
g7ItIk64rLeOtt7ct12wgm5Ht3Brl+VNFZ2S8e7SmLo5xXDcaW4iDlnBgNlSD6Yg8UrvKM9m+qJd
aDbHKuAYmN+wRXStQluoheTP9msCpihYReBG8HGziBH5MC8yJsTFa5khW78gOdFd17wll8w6ndSx
KvPq8JP0C3Ct0G1Zay1G9ZP2NkKMVJn6ms57YEVne+ALnlZGb6/Nnlal1vZRqnmVSaDNRUrT+FFu
EOnnN9yZJT4JI11IrbU2qiOIo6vw6rESX4X2OiqshZkNriPFSxPoTR90GnzWBLEA5DkrEuFsZrTR
wnaNW5HRPQVmwyb7ObNxdkg+kyA85tKwDilaM41+QklhICeuGmefY9WSRMe5pp8usIjCOSb07pyo
a7s+MnRDBYO1WfE7rt+cNtjFcrdSiJhXlem2jnLfyj6leWXkxlINNgR8rsbIIaezIaWzWiQa9edo
rA2qB3pjRZv9aJrZ82RtU1tECball+ThmvCy28J5LZT+WIJGGYa26EnCTUL5OHNrHfLWliiG2HrO
561sPQ1QdELpdzndAmtM9tnwUl/EH41q7x1QodQ6Tq1DBmJLhZui8n5Vjbc82AqQ9mYtumLV6ssW
LbKUHlIquaF9TopNCYih974hH4K4W3TQYkX0q8BIOYnMRcViamJ9Oc+fIwXLTHc5YsattftUEX4N
QJxgqmQgdwJfg7YtbnIhPTUYW/ZpcUzYp+uM8IQ820QkK2bOvFAS6GjVqRhGL421RUlfOo9eTqcN
93sfDvbeirR1TgmXm+HCGV/zrt/JwU1FNGlZ3JSh7Ul173XOm97quGbFh4TRhcz9hrLJ0x82nZ7e
SEZNZfxJMqfbBYM/1FR/Zeulw3CJmyPXJwCufAjmYO3YK5sZl0mqT2xlu7x5rIrAdWZqq9LY9TaS
Ghkkt7v0kcahjqat07roAtzGgptO4pyUQS1pc3eCp+6k+r4a2cSdZkHmnV8S5CZZCuIH4eZUBWOt
g9hBRCVwpR74AGsF3QtKZSqnpvzd9sWjFV6s6ZObcLJ82WDXMB3PqAMvrwR/tfeipHYjVeyFzYeS
p/twOo5qdpfU420zFijt2cQSaakr8WooA3AAtP2FWKdsVY31apkpIanKQudzUWXKECnmauwb5lOH
LkuRlFOtO48Gri6gEw+odF283g/17DykhdjorXLo9OEwBeOqhUorg2yr0ibPsN0HgLz89USXqMYL
3xrJCB6kDcehOpELrNqUY+Fw6KZf453dabuu615UARVFpQvtA7EM1QBItzTQA0vnqAdia+CjKYAj
RqTeyo1N9dvMHPB4MlhDvBZT8y471SpXZ6+Wkezl+jZXJL8rDWkl8tc50HcGdIPJILqEKF3CUlFA
If6XQ28qX8YWUnQ9HdVA8YphX2LSMb5o1rhIg3sjfA4bZ9tX6Q5vu5doZud2BHHPk2skLBDzyR6I
u1E+6+GpJp9Djyx/lgjR6QI/Sis/V8VN22RkcZrRHU0J7ABvKGjUneeos8kKL95GAXXXLA9TbWyU
tMFRQpbSRWJ1jKSYQ9EICTaiNIEHL/i+Jl/okmvVe0kRe63hGU/ncNrb0s2Y8MrWbZRHrhw+JJZf
mpT5TkdMgY1XhVqanm40hLnMsls3JwMPt15KSI60DHcOjnd1PH9W+qpqKqJUJNC3lj7DabqloO+P
nAe5ubOS8iTVte+k6rZoJ/Dretli6xNqsKHGM6G3y7Z2tk2l0pvxhdmDg2FQtTDjV9Gec4CLgOxS
ubNANuty0ZFKCuxYepJ+TNJNCGn7gtYtw6Zcq+pJn48RXHxbCK8kpMHXsjqDTn1nhMhYhuLNvigb
034ZOSpDsH55+XfCYpYas6qaf3YMCS7/ftGKEknrzxSDQrEXFTK1Li4ufQ9uSVyYoGFKxAxPSf3C
x97I2LVo9b6jYGjn6GSp/UIyIrBU43MMStyFsKJpc9s1OzQt5i1yRi9lrJPuRA4I01BKj1pzbktr
NYpmIZg6B+MlaBL8ybkJY82TIb30cu12U38myuWtctAfNOSo5q8BI9fx02jureB97jkmJWvZGdWq
1oGD8foYqg+ruq+tbe4MnLmt34jDGBXLtiebub8xbSKg+evV/Jvu2B+Matu3/ap1iFbOAzQUzoIC
YNf15Egd6iZZhdNrMW0iY5er+SIv9o75WMutX4lL9LjsSaAGiezbMlpNRXVjck2L6K3l26+AeBVm
bKpDHV4CGE9oKRRYX0q0iqXmOR7UR/JsM5ajWAF93eX2VqrWqRUST7uZjPlNpuxsxg6jKQSQ4SYQ
66Cu172EsWchL6MYlKrvl4FiLGUWwsTD7qOPMSXYus1ZYZknmYKj9sOeRrcc7cdYw2bSsdKzTbK5
kkKml+CfzYl6wBBmGaYKtfV2EDuOjQ0f+Kpr5E2jsA+kw6fJLlW21XpW7kOiS8gnjWue/hT3QIyB
5U22/tZ1A0y5+OSE5kIbOKONAjetEgBpnot1Mdi5Z8m6N84ngoIU1wHuG8fJL7R4j2vLicyYvWjT
vW3O6yhWN4Ekr+XCpqvT91FcnBSIXF3XkqiqXlJnl3U6rPWB5BHGFkp2CLWHdHoqk3cneU/EW8gR
oOBtku477a0k7NrqbkLjKMzTQM9W4BUcgkQCmEhS5qfze9I+OdNT2n+OyK2K6agPazB8aIKyvQRB
1SLDN1NkCofL+LpRQiSYtwwUlabgCreherJBZRx5I3XbUZzS5hBWRz07KNEhVg7y9D6qFz/vM5+h
R3DuspekE6agBVvTLCduFiBMTsX0HCHsbK3jYNxklxPwvo7Su8mkIa1zP6sHl4fxUZbvjbGsSGxX
Wk7c0R9Jkh1jl53IxsElOpvUuwYgfBHh8RkSqV65M9QUDAK3lk4DhlZW22rZ8dJeTs5tKt00PehR
cZAC7W7Wmr3BkRbqjALX2JIzelsRxx4yKtDnW0NsgvwTk1LoFvteflekcK1pLChxIBe8lR7H+KEh
v1vZAhUUuEal4uJT0+5UY1VpjpeX05b2P7Mv73vXW9pRio9td2PoWJcw7WWYFoJe7kS6LXpbe0lm
dYW6aJeVr+ro7LX+Tm9HvJgLGTca560v+xuDpEHPGd4M+bGLlCWd1jJ0YhIPibvq/KL7xZ5/mkNn
rUva4WKPk/UnO3q6JEmr/YMUP+bMi7qzTVB8ZW/1aGtTmq9160MSZ+OlSDZS0/rtpK9a+ajkN0j5
GWu47coeoJuGfhhg2NNq91OuuBn7sQhqvtujlg2nOD1abeRjkL7K1ODFjE4RO4JsYPBDjcjAgMbP
jheFtWo2tDO5qbu9fe6lbCNp9D8yP6gimekepqQv96CS0rkKP/Iwf3fq0p8HZ0/e9M5U571aMXpu
W82tLbi9GLBm1OFObPsG23dcL02GjyShxKAA55SWVC+SpeiI0Ons3m8ieEuR5qnDA7mA+AS3zJx3
cveuElMOb2qhAn1kABlGLnudIp3H6gP5Vd2CZVT8SZE89KI82/1ZkaVvuB1/Jz9Y1x5hhDq3TS8g
CmatJxXM77/xHvvqulfMpGTMS84/rmu3y9o5VNaPmPHWtS2YHMdyaUxcN2GQ2a/lnxImryhIBRFm
amXDAJsazKR5Rd8QwL4Q+FnXhmAh6fNjl0scSpq5SeLXQRp8xVQ4Y5nIqvpqTGs3zNRl7vy2g/Gc
Re2iAn8NncYLkbwXv8w0/eZevngn155eqPyNLLn8jrXBaMpLf/aqr215hlSYdlrySuT8ODHKYgD+
Ew6NZV84Qe9vd3ERtv/v/yj/155NZ4jzHMWQ4vWJH39H+Pk7NdS6tt+JtcZOAxV9M4dNYeQrzT7S
ti+CbP6G/POHZPq/CVOWfcX+ieWwk4ZYEriYAtfVbj93q7CixmY4PigbK5EXo0QGoaZt6Bh3sWH4
uvoUTBll6E3hMFsZ2IdBRpSgPMrNcNPl3yg1vry1y8fxn4eaDeksRyGM4xzUm7hYtOprvAfCqtqn
/Qcz6E3dr4vuAbaPbh4qLNRNXCyk2sLGIV1k9BB0QqQC7oP8XjV+Jt+1ru1+eB0lYIKDTW3ugTmT
lPqzT+jCoPrPb1vbed+2MkzXjtHspP7uf+bLfsmb/h8XFmVTWs3MhfWV1C3I8PnZ/V7RES2RKrrk
mFg2qq6s0YZ6P7rutceP1ehpLeKG251UL4R9aACD/OzSV+RAEvHUYu5RIhbdTs6W8fiznf7azyci
TqAIh2naKe/zU/nx75vV/s4ntP6Xm0+skgU/WWzHOuwsaB6DcXGjBT4Z55jBdXYT5xolYHBypMvM
GmOQhvmiyPaV/sIIQpL2erKNqSaqhFgsVd8wiVimJOXW80cxYCsrxuNlOh/LzmpQnuXgbajvHFVe
mdJ9FA4QorbKbGI/zGLKlbt//1qXZ/2X/ca62m8sNYkUFcR/l4nzhFeJaAayGFrxolX1W1zxK0bB
+LNP9NrnZ0qN3MxqPiUruZmbpWU//vt3+OJ0urbk0Qq9LxQ9ZrcP92Vy6RX+fd0vdnvragsw9b7C
a5NnM0glGzEpjFIAsGSTAP6dQeyfb/Jvz/9qNxgSWZNrgzWQqJE7F6ei3Mv6fTm8dpkDyhgwQN4M
2r4t91b2WrQ3HOtl8VRLEkS3dAGKCXSduWX9ng+vjnQOrKdYfSFe3ZwAbEnUIAm9vUwtJWx2QqCd
MluW9W+NOSlJ2KZacZw/xOmjEXtwmRc2I5vEWSmYL1l15HbWQe1XlriVwRHlX3FyMpR3Z34BfXaH
6EYZb2fzksV2mzfOUWp2Y3KMS2gHZc2Q8bUC3zHr5jYsNHiRMHjCO+wM7WYmY7c8j7rsVfnjEGxr
+NnONuy/UX1/wQm3rKud0EQU1iU9nkQXbw6aQYhPjGrw1pxGgH4T8qPjGqFC4kbpVXTCOuC7E0Y/
sp8jWfZ/bu/t6JSSQOi1G+tDGKzFd1TqLz7ya89FtQz1SII/sOs/7fvqmzP9q03NvCqUplgq7aGG
rl8MTwbxolBBgcdcXLf0EOVvCxzXN8sxVDxlMheyPJMwzUQitLyq3UTphm5fdCsjmwANedhMNSxD
PYTl/CzH7Y2jF7ANzJNdRB7OgisFcHmMzU04r/NQc6M83k/gyam2z8lmibXvlN1fPavLgv7P2d3p
mSjmVKEm2OJAIH7mQmNd22gNLdPsJuKy8ZFpXPydY8plq/3LFnDtoXUJG0jznC8mMBjLfSCcWJvN
D89CU/ufjyJuRd/UeM/t4hkPBj9PvilUv7rpq71RkXIU1xXXjcLcdQaQDsgk4mfZida1W5NMXEcu
95iWK+9MR3/WbVx7K7WSWrTZiFbEeg7uzV//PiO++NSufZVSM2ylAZrOxZukTbz2hx3XtZOSKdoy
EJcnMD/Px++cPr440Iyr1Z73+LTrQU4t59SrxoGPDgfJkqFJ2J33s+dxtfT0hA1FZNq4K197r/j9
s4teFSkJbsxybPOxNc+15YPi/Oyyl3f6n20ib2Ka7pI6ERYjYy7n5d+X/eopXy051QgbSagqLZzW
ry0IwHlYuVarrbTsOwPer37E1epLVbw1bZi4+MozlPg9mKeEoHon/ca56ItS99q5qJeTSJOUjv1z
EvsxHBZOJnY2cOak3iLm+VmZ/seT6z+PP8l0YY4pzrlqDs187XTh8t8v4Is1eW1EpNb60E+tgqb+
MbyXfvZhX5sQmXrJwFZmRGAowQZQH037v+/2i51Uv1qUZhBivXnpVuJ0nUJyor4qo8L/98W/ehRX
y1F1iBTOUTte0FoxbCbth0/jakVWU2KAjPOI23Y5Xfjii3/f7xdf3rUVERYGtYp/2EQkHKTgDuP6
FM7cqZ4SP9Dnb37IF6tHv16gZmqHXcIPARa98DqYL+iwvrT2ZwfNtUGQZpAXErZ4Oph1Gy9MXfFK
6Ib/fkBfvdCrfiE0bCXtbV6oEeAGh/PDN1XzV9e9Kppt/MTzaeKeVcMT71Ky+vft/umO/1LcXHsC
6Z0wnNQR405GEzbhCZjASRvDfYI7qzR+zOEA4xFdUYtWY6o9aZSRcG1MOJeyujAZZ2UlbK4bU7Uh
ACPzqKNVUmkMPfOVmB/0YrpM+neRrbqQJS/uoFoVPTi57tuTuSpnUFltpZiDB2Dm6lhoBMWvizpC
SmWoCq8zTRZpDnsTw75xzna63EHVPLdQu2OT+Tlusrn1xojeV+iyQqA+k5FLlBWrORs3atf4Hf5+
duFJs7nPwmnjJPxx/9tgmNo9zEq4jFAmDflti59/oN/ZKsyEXEWP+oCBHeyCb6oQw7q8/7895yss
BamwolCbCpy7O7S2j8H4YMA3kiBQlva5nHg+watIpJXqaJvJ6ZZd2myn1mSGsbW6ibm8WOfWoQhw
LoefquNcPjqMyqvFYH9cUIm03DYWYiK1XF0sSEbNT6EBhPIWquAq1BHs8KfTfFOnH4n6hvQBhcN9
weCw0Nczs+exX446PJY5xN7QE3XuxfC8Y/FeovvCwsjV23aRQRa2xhEd0FpXkmXKdGOGlJQxqDc+
SI02xU7rX4bMWeW2WBkRIAkM7elXqf5KSCoZxSaBl6HcdNlScuDdMLOtFbepNqP6CUzvCrN/SNvi
ppK63ZQyVBqYVCJSbrXSbaCUBXBMUg0PWPE4tTClh9sJynyY8ySSo8VMDoEaHClc0GJs96X+ro1q
OGD6Oot0d5yku7KD8/mmKNOip9msonKZzunjSP53Fj+W8+iXzU4zl6XMrB4/x15pPIs/FPnjTBSy
MMRJQkFe6/zPajzAkJVkT4Mw3k/qgmVQmUd8sBZjtTarbtG0JwI03CLufU1/z+q9MRleYhauJpSn
oq2RKcJJ566GWPtlYuNO1NQ6dnBdF0O/lGeSrdGk5FF7N9bVhf2lGe3dNHSejZKiVyUP3sZqjG/h
TVt54WcYlFuS4op42Ayw8EMrc4mVnCtiJ6J5IyGw0o8E7HkZdHTHSAnKsF2FWzD40TVMliGEinUZ
MPqqHnh60GyUoF0OwsTp1NkqSD2dYERTlfuR1a17Zm1dHPkZZIW0GVe1+dkNwTKOnXWBt6Yaae9F
CHUagVbIgNbOZd+MVa/IzlOjXSxiXFPC2rfJjpn6EVu3E1IGQFIXOARqqkN+Xu7aVr/pIsOdLrrD
OYBM9Jw51cme8WRigmIsJPQIknRwku5QMfitRz/Xnyfid+d4b2F/169phG7By27sWewV506Jfo8h
ak0FSkIFs90o3VG/l4XYOukKRIm5aLAy4FvwoxdjuGRKhweH68BBhxbktEQ4HIQiQxcrIGHWvsjm
+95GEFRDG5X1RcEb04unZnyS+RKhRo0MCYIhcPOghCqVL9pQcpsJDxJiX2bHWmjiCd/jNo7cdERi
ksNMnfOl0LYyNAezi6CzMbWsYPtmiADeylRDVripE20RWRo5idj85Sgbm308jUtcoLAe9JP0nOY2
xIHfg2YvSKhR2q1UIE4HJxoHXvhguhp+QZp8Z6C6RriDfbiKfVZrvLZlvoyYZtjJfT7dtTIE89Bx
eRlwrHYqimGngG/v8B0DRnbpk5Q3OBNpaDHUdSbsU2g458HaQd/KoT1X8VbgaF6NS7MxDz0btNU+
SxmawBStaNx6coVZc0JpheMWYxPYs1mU+ln3PBqszx6aDokjg/Ybx0ZXlRFgTbpXGW817NZufOzG
YiXHFrPXU2pjm2mvIQcpXer2EdmRF/HjkG7L+UbhCFPip7aHFZ+8Oaa+rioTumGzdiwZdG5YlEg5
M2NYSDKLDsHPjZmfypTPeDQWNrx+2VlPziGwiGtrLRyjS3foHmwF9iYce69Mo99ykm3D6JwzX2ct
XQ5EYUCAsp50UbBFFv7chU8B064OWnDu5AczfLVDqPB8cB38OUE+zGKCNFSxRGX7MYHpURChU6bz
rVnLDzmc+ClHXjwW7MuJ85pL7IjRmDarbDQ9sxvdxgB7NprypRnMzSDvIaVGuMXg8YB0GAdSs1hq
8a4bfinNIc4Oqvxii3GZlJzKI0PJ9mKZK3aqzrH/MXX1pq20VZrcwTX0p6A40AG4Ou+NNJgmPRsV
nszIADsHfm3H8CjI14rlHBr1MDS/aibyoXA7zOvNDh/DsPIne2M046K2Hjr7FWzJS+LBq81HI//U
zPOQvJAb5ulISUKKjr74ZaFjmEneUVvr1CS3VUtcSnhOmsc8XrKiViLgakYWH8J0uhVkgsXSNhUW
XDp2YDi4eKu6TFwQ4hn1Ik1aNMH2ti1kV+SQB/I28fvkLii73VCg04CLY0LzruFumlQmNFOm47wE
052cFvBwIbCE0X04n7kNT4Z0JNvDL20I9o18kvQHEa86MGGkVGMsNpm0tQIwYeeQMkKqILFf7FLy
yXrvS06c4XeJNi+esmXej/vOQurmsH7r58BRNmPElLWF2SnxsWayjF4mWBgM6S6RtlI8UgoLCrU7
o//OQe8LTwvr2uMtIjwxQBAjds507FrFi9mb2wZleP2pi2RVUFp1EF3ipiAECjk7+gHSf/3QlFwR
oX2LP2c1v0sDDrfg3OS5lxshdZ7qlSzPpAR3tDddP0C6QvAed24TSeumL2GFO2g1z04GM7Qol2YH
qQpi8L8rW/2Po/HfSq6rxq3soj6togGkd4CvmKF6x7ymPkVqv26l2ovZjFEar4W2qqt5bysvjf0B
B3ahZqZnlcMimtFeIsSqYHmMiYEi+4aEkcWMLELMCEglv9b7HbTCeDwlVeZXWM6b6W1fIFpN1F17
4RJWFKiM+jodVbxVuVlxnyqnDuODuROeXWq+HEwevepHjgjVSedlHOJKxdBgOhGYviwRcsYbgU4s
7m4NWEzaRAaR/DBgzWghJkmCQxa9Q6U1qmErzLuEcyoRhR/SS9q9dUhSGGmg+QGVFQI25gxlSkyi
QDrdbnEKUhZ5HSMpXzZI7gXT6QZSENvB3LzO9Q7PHyoh5MpW+SRLWF8DJV5saHtpb9ThXcfGNaEE
GNulUx8c49g0Xhef1HJey8lm4r23qLmCEFaxVK41NXQhp1EXbINqFWQbVbSuaUbezHZmWPA5EVvY
OuRspfJ1+6ZgU5brfqF2Jbs4lE+ERNqb3t+J/C5CfwYKW16g6vhUQZTDMcNpnGWcUoDaK8lEp6bJ
+zg7ztIrRwaMTOFpVE7VcDclzEnDpRwcZg7Ppj7bs+2F6koaF+LOag/1OC+Cy6xF3oXzSS3uLeXW
SBufsOOFzpA87g+99dyiy8w2I9uaSblsKHzJF148fgIp732OX23MJlJk/+05EI+yfIrCX0Ozi5On
AG11zLeQ8/1pxrEKfzkNWiounNyXTXxJvKbWYMO1ke4z0iJfIQjt2wgVzmjBWyYIze8RIja5fD9m
p5K5ukXyAERb387VjaMqS9sM7gjl9lNnRxCGnTbLqoJ+r6r7row2Bd1PAEW8zEyYU7weZ2JcUD+W
7WsenNv4QcmdLSIhDAG1+2DsnyW52mUs6dJ6n83xNJD9SfICMW9eQfBZC/7Ul/d6xw4hI2SIym0A
+1OLeQCopWMpPEPwcltkooPMITCdyjwgqmxcDMFxIr2zgulWvwXK3aCWiwYhhmPhX6A/GBjU5jFq
WTnd69XDkK368TlJJ6/st9iVXYJCKVthYelsjIp2KFiKWnUidXjBIkMDj46Z6AYW+5uS3PWUFzJv
33lA30XuSCfemmCnMRVWb4FLKPd9FSJxNx8MfR8P48q2HQ8HkE7eTZwfuf6aoHQYnUfd/q0Q6WfG
pR8O5Z2lhw8FYu0YmxE8UDps4L0+gBofcQKl9J8h3t4r/qOSYeowRatceQ+6ybdHygBY4W6jr/Vo
NYkaJftOYYiZmfS+7VOalAiiU3hzPaJ2bBiG9sGW2p1cEhpTRx09sxmsZ8rrsm+fIwyyTadHgxWt
dAcjA6ZEJhrEoYPnmXd+iOqg1et7s3c2eOofBap+a4LVmnm5iX2agvBOcVxBxE5yacUFpRDq/968
NRD/R8HxoqLBPCWwl93oMJtjGw9RK2MskM/REkFTTQ8gLsUcsXqONC4j6L5FOHo2ogmr3cbyXi0f
RwA0LZsQisxuGlCRo+VQTPuumskJubxPZ1oVw7odNpdDSM3qz1jP1kmguUjOXbtBEKGfJyCEHLRJ
QpI1Z6GH4APLik3cQ4M21+O4bRP7xtJzhLXxQdMwyc0gFdadH4WrBNMVu83vAkVfdShhwqY/Brq2
xTdtNUVQpwRhb824nnV7Y/Xyrs34HtmRbIyYhfEiIfsJCjao9i6E4N80r0MTLK0cfvM9mT3VFOyn
wjpnqVgrNsxDjHC+Oc6+wA+ugEKUSzwMNNO7CWEhuuio+f3vC//xm/vbMXkFFQplMIWu1uPO7rsH
NrNjgE3PaFKHahhDkBE1Uf/bOaRP+zd2DdQgpou4bDdLyk062hu5nR8j+zNxwqMTfP77pi4/+2/3
dEHB/gM9N7NTw583sQ3L9EVKEXShKIuq/AYd/eP+9rfrXyGMemoPQ50x0qtkzetm+UGE20Ilqkh8
xtI57BUG8xtFwDTutoIzsZ+SY2Yd62/jd/8Y8v3tDtT/+RtiUF6afIP8huAoMwp7dcrRg9Q+TLJt
IBxUF6RMljcjOQoxSueWsypXOWWKfVftoLqOuCrYqvwzrF+7gi0jhGBxymB8F0krRTzM8Tf4Iqfr
F6/yCri0zAL9BufVDvH9oiZjFzQOXeIaasSZ5hlxSLGjACLKI3MLpv5F/F5nGNUrnjy355ITZY50
r0akxlng60ilR3QLWUH7exqqFy3Ul4bZL/VZ30bV4EfSiw5DvNTsG6d8FtXgTmHs5/ljPVuuSFHD
VZu23QfTY9HVHu5GDopYpbtpksTNMRVpAJrr4Faztza7KXuaW5l7lH91/ZTKPfAa3jYd94CgjN29
LREEpbNrVS9YhWQBarZtN+DILXuwQPrconhEJi91TxEb5YjiaCzzC5LgBlK7uLgM1H1FVfGWRhSL
KURdDDSyDmVoZB86c9xIOoz+i1OHb2d7R/YRseozcsX6GJWbdgpcA4hQBYcYtXydYMSV0haUHWJ6
ZaNX6QJDNzSq5fSQdKXX9NEGw1Sctl4sjbI93qT1tgJiI2opDt/m8bMow12F0KeO4E+jYsShRdVW
htg72FWX5BowItvPc3xs4pjTmLqdU1UoCWsl98IRBbhAzhiugmVoKLhNWbxqpK/jS6Krh6L81Mp6
ndmTl/UXdf+2iu7jZn5JBcWPiW7QVHxaTreKOXGQ6bXF/ZAe1PQAURRzpyBZOtMvLVf8SU7urO63
E73rauRVAvO43AL4SOi10kWjyu5YrKXqrrMqb9aqT9EW606a6dleLH0HkRy5a7fPNc3Hz4RGXndx
VVoMZn47IyYX6I2aYVyKMgBAyvYI3v4kjIdR9mJDLIiy0u+r5xSAuL/IKzFStOYEGMna5coxmg8d
1WMzhQ+G9DQlzc4pflsRqloj90at9id0Bb1wjnqkbbtQ+xVrIBAQNxz5tzRoaI+J1WoNbGsrgtaf
EnRbuIv11dLBX6PI9dvEkr+Zg3wxzFGvzpQ6TQY+mUBQdQyghucxjDzJhkISoY6bv2M4fLGXX/ty
49ZaqJgIiV2XPuTEDBvt3kHW+u+D4ouxyLU9tzMXNClUUrtSXichgXnj9F3/+Pd9S706IqxQiXWQ
XbEb20M/nDkBvrnwF9Ota09c09FKUVgg5T32EEMw4wyGiRxhx4X83fH2xbDhD0P4P8enYRVZm84G
LxYlR5V2ZAiawGXbBMuSOHmI5NVU2OwzsevotvvvN/HVa77a54tZka3p8ms10ZtmXSpDNH1YAPz7
6l88tGuzXDuNonzuec+hIZNEvhvVDgEqJnTi498/4M9H/5cD+do5Nwk6mLSGxgloTpedehM38TGt
9F9KCEhPNG/Mztop79Yw0t5mxzx4thtakksSHoK7/8/emSxHbqRb+lXKag9dhzscDpjdqkXMEZzJ
zOSwgZHJTMzzjKfvLyTdaiVVJbUWvWizrp2KSYJEYHA//znfgbK06SvAYeF8SCt2tKJ889382JG3
ZHi3awZ7myTZRcFq+k9+4//0KX9wsgl3DkVQTYwaSRi6EWMFt7wcs4c0eh6rp3DqoKyFzwtILgfo
h5/C9DEWSLNuZY24uiqinS1hJK8UjJReC+trAgT+j3+3/3Rbfph2tUFiQ5fz0BLxHfISmdEH//gn
6/P99+8+pw+qTs0+2O4droSuSG5zPe/rPNz63XiU7rwviaVZdrVqy2wDuB7KDzSOovziExCyEbXD
4uAl4zpxX+wEJ2WpTkybVkGEJzVZl+YtTHhypw/1GVSCrGnbLDPoBBUkhEdYUGELTkuAdAvSQ+t1
WxU9p8Frqqst+bhDNadfynk6pNiNs/hWMcwvqFnt/ZcgcNatvy9i0A/L9OZMzj2t0agE6k/Oyn+6
PT48yefUj8IaJP+FnZWIINl6AhhM2RuT3F/96//1AyC//ed/899fy2pu4jDqPvznP6/ir03Zlt+7
/z5/27/+2Y/f9M/r14Hge/nx3/zwLfzkX4+8ee1ef/gPcmVxN9/135r5njx61v3848Nv5flf/p9+
8W/ffv4pn+bq2z/+/rXsi+7804BoFn//9UvH93/8XZ6fJ//125//6xevX3O+76F/f/39v//22nb/
+LvyfmKk7wJCFb7rMgriJ43fzl+R9k+erX0tlK9c45qzRawomy7iS/InKR2s4dJIKjXss1mlLfvz
l/yfHI//8XMcaSvPNfLv//N73f5y+f/yYXAefv3vvxV9flvGRUd0Rv/cLPC/bxOjpHIUTkjfsTmg
qz6GlByvTrulc5/aZundT1E9QIVYh3WSiObSK/LQfAvF2HAzdMXSVs0LhgBLzudIXj4fZhXbYk1+
Oti5YvLTalPnuWdH68zxo8Xft86CdhtUSnUS6lM9F3IXxN4ZvhbpBLsqjXCyPaR53bP+iceEQXzQ
uW1y1ZfOmZUTTEpeJ1hO+dG9FcOSWM3wKUy6q92c+Vc4tZ77FgZRMqc7r5zZSxDRVDo1BwMwh/EB
+3MPMgph8K0V1j4rOdz+ZHH8CuvY3iuhQHP7yikOd72es7BZL+E0knex0sScmDeFfbbtglk2myas
8YNssvNneWKyrvV7UmhPXJW60f1unueYR0sQOUW8M7KFFGkvXiNYwk9Jxey2saGnJUVFN6DT5+Xa
lA2QnIorpFuHXtVd1ZRXMFjT45mryPwhrVgQl3kJP0Pn1BMQRTT1W9IvLO/dMCxJxmqt4a0sc5Nq
aJDZwDK1sDUqdF57jDmMM3lo6+gd6fe5dAqJBidDH4xFm/fp1kKeJ2IsM3LmnrLLx8DuYLB4jTUc
o6BYOiacYqpWTZbVt309nHkRvtM/8HHp/nNrQL5c1JaTpvMqKXp1NUHoZIqYLkWNwDQFKFYh/bB1
T/nYDuAbXlbU82VgWNEKCCWwYuS77gzm4cprGmLCXMAVq/8oJYk8zF1xykULsymy+YdhoArD5ou9
29rMSUwpX6rC/qTdUTx6YhDEOhLJd8YahoraxZDa7sooiNi1jT5DzIIS6rPW33mczIKlIEiYbuEP
tuuZv9IMxeI/2lnuMDNu2RtsvZSU9SpbLAnfn81n1JO9Z/PjreBMhKASS4dqlVVUyd67cas01hBd
PAuoUZqX8fsYqGjcs8NVShwHW0/qNQRYoJ4EQL8SGHNtVeHZMOYM8ggUZDmHUtIxwLrRNcBt+owy
FR7RlaKKgtT+TeFPdbBtFg8eoJ2E/FJLXFbEBxxNnl/GQYZHB5jzDDncgh85RUl029u6fXf6JqN2
NvHmbhX6XkAoXlXsV0eizx3hlyG85Y6dvnDVchpH0SJLxpjENLOZkd1vlPKjZST5YjIEYHPL4Qx4
8XtVPft0yQIY6SUjN4vc+CZMmu6lyF3xYILFeVkEXKSqbqDpDJMqKPkN0U09k4XjZR9FPTvmSsYw
NbTwx03UuySpF+e8JM0qPIYMLKUhxpt36kzX8PwYw4sghuONbnl0dAZPpBPTcI/roXnKdHXOUc4R
rvHKzPzWRZByqZjIHZ5rxlXFyog5Gw8V2bDyEpLtsjNAAryXiTd3ScDAUcF00wnpdWtZhRH1NXLM
EVOyyWuLU0c8od/xqOLtnZRSdw+l7cnsqgg7EJnpuJS5vw6rQlvDSrqJA02SGjhQjWut6IV97FLf
iu4t0Mnsjq16DFCjZzkvDPSaCa4oKXtuUxwt0CLrjQokiumARSPE+NNGjALNgN5FmGgUdkPfvOfn
m3EACrCNc7t2L6zQcrpjWuq6vZr7yLMuuG8jcxqdkqZUZjj1BJPXlOIs0kEyWRjBDoXiz3OHMvyK
bhMNL5N/JkzoMQCd2vqlbT0W3pDIOdpkVRMPKArWNI/tKnJMZb/50vUW3CKJFUokgFA1Ijn4Y+KG
nxfR6ps4BI13zhwwBhWDyS5D3FRqL92hafZV1k/CzZ9kPfAg8wdm1nO+jmzaE8SDG/Ke8JwL2ceA
v9I+7R6TNk2ty6GXVX9fxK5dHaOoDcAucsMwXI8GKLUN8s95Lx1DrVWl30N3i7r+zK9WMtrKjtKR
+zBvhVl7ftDdeXZLmrHpA6ZRMreSae/PZ+JknYz5dTDUTOoLR8hXT2SQnPKgx0SBjJ5ft9pxAXGA
GsZIBeMkXglSlKjbpkVdb+G/ZVe6xrQFmsh1WVaz4srhTWfp9aBsZmhOqzuyrS5VcDddC6JgX1tQ
vvbtHAW3QRlHAX6bcqR43mlEuRZuV39rXbd6cgtmUzvfT8zVUFPSFPJuOl8aQpzIruOMGAmhJYcl
DXDARWO7iGPstrw9S967EkIGD5WdsUoXg1ufuQDrkmpAyl3mbni1SpjIoT956ZXVyNrdJX0BFzZI
fLfFY+Hgt0ISho2bhW0AxitwxGmcy6TZxCUvANw+eQtPq1VWgaJXn2HenZ+z3QtHmEAYZ/DmxKpm
JOAbPb542saqNzV+lO2QzhtYeKmBGh4N8MbXLOfjFKJRkJ4cEzImnZelplqZy/WQdn4LqyWp9MtE
ixTmwSw1VY0Wb3egIkurYdLYZt1yj5EzwqSjFOTYPnbLExcU2dban9wFkX50HzxRV/E2mUT07gYo
6Wur7+aTzILC21Rgrcqdqqqhue6LoDmFKrjPahTatZ+P2bXvDx42G2suXgmdVp9GqwXLNg0uozxo
gnGhrmodco3FYWHPn2c3slCl2jiAZN9KeeO4DgzHtk7s5AZ3C1jtpJt58rP4iO54kqhnVfZpfHAc
TZE1nzInNE+UfBo66fSfC1IBEPmBbxbrxvIjefIGZxD7wgzQTIrOLDyDfGxiLAdq/TMqqq6su0kj
4L/Hhe3KEZAMScL1KPzlKmhi+RbVU/hQK6dkihLZ4mswRVDm4qwnoF6WNSjImXN9Lwe4lbSHNgy4
pBfRw4j36b1xeqb5TRSCMJqEWr5mE5f7zmiczEyuMvbmkaGfIJ2UJ6m7iGy8755SABF0yifczjDE
LVYx41YaIY8aqjIDtcKJgUDHQJ+i0IaM0DSV+ExNPUqgKX0WFWHC5BwrZ2XHq7EO53BbDC2m05Ae
0xzu8FK/5QylOqhxUffq22V3chsVPVpDUWL8cme5NXPqJDzlyuEqLrWhAtp0LLMciCsFhLsOS3PB
G/bYJiL/PmgdXbamC7630yCeepZ+1X4elN67mehBAcULe8rSCxt5JBUuvmFCcZljAdH6IuKx/R5p
vwwegeAoQqSiyqetP6SRfJ4ymQ+fStdNIYeGUc/uVMaNDQyHORx2y99sVv7NJuDHTeF5C2AUWxTf
9RzpSv+j4OQPtY4t/qhVhDkUOrZXZdm2tEV7F5sUQk5bD82fRTZ+d0zHaHYdUklq94TzOws3O6bB
A6K6MnaaXziqgm6aWhNT7WnZptnQ/on+d9Y6ftjmcDzjaFvJ8wHdj8fTFp2vGZf6qpzDO5f37Zpz
3G/tZPHB7eK16CaQnrIv/K1ijfgnAuqPMgdn2DEkUVyluYpZR9sftK8lrWe4KbBIptIVW9+FrEUv
xZ8oUz8Ka+eD+EbZko2mAFbPppNT8BtRL+mqIgKPC8FwcNx1NbswNlsl5DZMh/L1jy+Zf38s1zau
cKTyP2apAztpwyYu3VXPogvkvZU/1qMPrqZJGLz/8bHs318rvnE4kMeeV2lHnH+Z3/xhll2PuLXx
47FNzNbubArWrblYDk1dd3BlsnFbsere1FNSn+Dqem+WZ9xtpIAkDhVDaN47zuM01d1rlRXAcayq
+Wsq8C8nnw/ZdV2Pj4A76sffcQhDwL0jJz8poX3Dys5g4STB7udT8X9BW7mpvhUPXfPtW3f1Wv2/
oLAo7pn/rLB86ou4jblIf5FrftZkzt/xi8Zi2z9p3/fRURxX2YrP4X80FvOTRrthZiU8Txiec/+S
WBRfQvOwhc1jwRX6HNtpf5FYlEB98QVPJxtlRij9lySWD08eRBrlQSwWgjeVpMzww72fTM4yiZmC
DW2L/CVLxui0OPG5WYSpwWhl566NZbo1hUCdg4O0/815+jcP9w93Kod3KdHThho8V2vxMYfozKqr
4wz2b1+79jXNQf1bjKzy0BnWsn/xUKw/zhqXFg5DCiU+PIByK2AZM5pipYokoz0kcbEQYW6rbfz+
f3yo351Ux8UAzo7J9oTyhP7wSFBNMTXNBD5ZaBI6nW3FgI39AcklWnS5WzjkJxccmo05IfK/tWM7
q+Mf/wofKrGMtPkrz9qd7QAtcdyPIbs27sNRNGm+WoIhKQ+jP0Zs8oqs1xtviUEx2HXV7Jq5Wk4t
G9FnTUmJwKqcVl9wLXTQ7mvSwi57Z7kFdf0X2Tnn38+cr2FlHF8jSX1sIotnLwM3wfIMDDFsaysZ
TlZe/ylN5ncX2PnNKrh42QKxUfl4gdV9Qt2iTVtsioM8WJHEmTVwunOJAxt38WymML7Je4tkLd1V
47IXQ4XleDS58z7iaozu4kZGd3VdwJut66G0tl4YN9mmzxPxkMAwpIGGHx0DzM8M+NewxWtkSCub
sbOafZPOUu3mSJG2qBP4iX/8MX94+UjJy1Rp7dqaYI3Dy+7HB7snnXzmJssBmaVUgKQgP2puN4ST
fNy2XTTe/vHxPr7tzgf0tTLaFxxQSfHhgCHdS6NXLvjRGcOhbuCIVO5mCLBuBemLFzQPpaf3SU2H
SOk8Ywo/CS/YFIxmCre4Cs8nkUTzn1zsPAx/u3z65ZdybRfNmSemZz7Ma4y2BIIGDpSo0fFDxZMM
6vT8bWlT72JCvVpnCK3rPz4THxZNUiKKa8khz3c4d/uHx8kyRMUUOj5RlNQrj0hP6Y6x5fCXMA/m
56MY4XEgotPS+Whs6WPttYmk/6nOqnPwBoh1QJbuT87fv/tbeAuAImeprVB0f7yK5slxg6E4H4VN
7dHWnbspfZP9Je/Xz38L7ziP95rnS4f33Y9HwX0EbawpuRVBReeOGl/gRDvvf/KxfOBHcRjDUhbu
kcvEVgvx84PxN+uxyXbb0h7018bvediLaNTpwY0Xv/rm2pleD5UIH9uQOqZD6DiW3GTpYvQ2tIkP
beqxysbrHlK+vNZx7CRQSFNTXqucQutDS+c36UIKf2rYyV1IE/xEucVaTi36YNyaTN/lw1RnF9KF
dH0ZypDvdXokkFMU6IpXzyzshQ64IMHErZICQmITdWi7UUHvVY3OuVoof8s3QR8lhzBtfH8PqxLR
YuADAU+e64FOpTCZ3joNwXPTdCMFaEveJCE3VjWGN9UQqsNEb1v2yB51NuuuNFZ7mUXgDu97VeMW
C8oIwzBifLdsR99uvvqTRWcLHWyLh/zsJvnBxHjF4U43ERTJWYzwAY3MawowZWVtmqGd8x0jBi/c
z87SPIoKZXXTiyDsUKAq+iTrJsUt2wDFPAVLNQCALXRJm3GGGkYfW1uDPpdTOW907JiWtJYdfQL8
eR5S68i3d9bMhnCFwywY13UCDXcvOzaacGrZvjNqqCHOlChj9na0M9px2sFWB2G30AZCQp3q6NkO
5ydtSQh5qYGZilIvXkpKLdNtFTs9TR6ptuodk94I8091PoM6yykvmV0d3nXTxCsv5p19PbO5nVaw
qSZg8lXnYXsoZ4LDS7IMz3SQp9+aUbElNGGSojzz23+GcsRFkDnOPTF3G0fSVDUkpALbzbdNOuTT
XlZTNW9jFLDHVMazuJrKJOq2NmRXdOt5KnazkxfBUbY8hE8SYXxk8KHS7BYeRN3s7FSmGLeTKK1Z
YPTWk9345by1qjoHPZs1+bOnhvwtiNGpVqxJ4xiA8hSiNCegXK/tcqmfUaUzb5N7rG0PTeyhvLUi
r98HVffEogkIHmI7JRwZ1i7cs7HN2mO5RAWjZlsTTuFamm1ipxYTtcEzuMUwJWYQeFXedCwbNUbc
Ip7Umy5LKv6iDmVzNeVWBJHYTHZ2UdnpgDhCbfNptPr0rZ55a63LJbRJnbgOo+3J1KShwtIqz9Ha
lpd0XJrwdTaMyg5unTnALWdLvnlTSulai7cYb3c+wTMORd5d5/VUmGOlQgCuSVDPw63OfFDhtRhx
+cpUUqIQ1o03MWPLKK4wA97tHUqjG2/DokJ40jplKIWz2sIZrTxn2uOAWMxtP7Ty2WXKVt2CnA6D
z3aHSnuyUGaPYU7GHMvTQHQub4ciWrfpROwyHiPyn2Fr4ScbW4uihGEacMdPxsZz57fFy+zH452K
skgSegoMI3oC67rDPhpgFHfazoVlNFQgeRnxp8segjaEjThdumwvo5QWoxjpqV416NiKOj3ofit/
xnkfh21aXC76XGDj8szEEetFrYP1OlRs+wnykfEkmHtRV+0gGYLl1OFgWCmuszbDVtw4JQ6/acS2
fCu93oNcLWvnXSQqsPfONMeQcpMpYjpVloIocFq9x+qMd0L5L7eMcngP95OfbO3Cb0nmJF514TIP
+MSvFFwFSesx8SoLCYY9zVrKtDKkwThrBm7bpCky6o8K9wE+onO0vIYxjCsy5yqtTDFSWWXyEfmt
SsNNnCUDPrkY4JPE59aAa2f1yThXNeooRRU8OGbhLx5yFb5Ta29fW85i6mPOcHZcO1RiiQ1CRr/s
UxD81Ubpaqxvh6Bb3KN2KydcF3okT+m6cxYQ7W7r10Z7M4BJmxINOoiMvR6GKPtiT7lfbiueVvsF
DRP2bsGGfxf7HtAoneQULVLOvUL8tG+WKaYAq7J0e6Y1815bhRKzXdQ79ol7M1eXrm9ZF0U9yoUT
QYA0y2uZ7qqicfGEUC+VrRcjKTuS1BGRS/OSjnTgJK3v3Avt0+zY7mtZoTcT/KkVdTR5hE10wOIC
NT5i2LcyXkBeZZzCOV1HqcV2sHIZGRAbRDEmD2z0i0/cRtJugi62K83QJSvdRh1NdWFu3c4gzNK1
GC1LrBeO+ZWCgzbY1U4JxshaIvpt2jjHiTwmFciqTqnwKeHlVJycUEb2moQN6M+mdK2bMMgptsz7
uXwICNwyi7fjiAsn6+NPaTd5n/2pCr7nvZ/QVlTXWIjZTVFoqmg4JDcfVeH3lmIN56hTlX+ZWcEx
egxbjScTOA95xzhQJC6tkHh4EDTNVd8H7aXFTc3YHX3+1q1ciMVZMMjPGcNZ7AYi956Xrq7utJUV
n8u0pWo1ZdpI+xnz4Hqty4KRlw7ced46wlHeHdm/bDrY/eSkRCPmxoK3O7bXDIjL8RSBgB82kdeg
wWoGMLDVnIJPwhVEa/LAqhgwpXVP+jTRi1rlqM2B27nM3IecaiaJk6NaSbsXFr1wKRRlZK5yxtBr
mbRfd4xEPi1+fP5Uh6LOKTC1yc66fjoVzGzjhiFF1syWvZsqYcJbHMj0H1q2kzCMtF3TmVPJ/8dU
arbDmXlqYWbuMpm54YwryUy9d6zbUqMMlFIFPGXnVn3vI8LBm6kOMWVs2zR23Xzz88Lu/4tLf5cO
m9b/LC6t+iaNi9e/7V7b8geF6fxtvyhM8ieHLYjre8a3z4adc1P0Ly4eS/90VpWF7511JmWELf+l
Mdn6J8Fq38dXw3qZb+JLv2pM2HjYMRtkIc9jDe0jWf0FGw+a1Xk39FuBmx/m2jh5kKzYLiGT/rj2
z9Iot/targ275LXdDfXCmtpX3zoLI9nAvgm0OEU7buG7+3xI5XMRJjsmwwcSsARp8smXq5rVRhRQ
12ASqGssI5gFsK6zz+UASxDNVIum20bOzo4ipPhQZexS0dMp5AkasNUtZQaF87lpuhNpJcKMdCTT
2m4g6re+e1G2yUNEU804tQOFTmFwE5fMojtiy4L5cDMHISqFZHxHPeANIyww2zyWV4g7uPlZS98D
XiXkNwd3WG0eg4IKLovVd212eURph2sH4aNPb96ayMDlzDxnk0O83YyLK594ZEZUEuTVmtdqvFko
nmKfxyM5EO3nfEj0zdhJdcyUIDjp5t/zzPjboB7bW+Emy3dtxS8sEbONJN1JnWBKR2ZM9UHOQW8S
v3eoex/TO6Q4Gx4DI2jewsPn2OTlSO55sk86CMWytbHr3Ds8z8nMU8UQj5u5cl/8IbPfpyRjMNVC
zx43hV2JO1aoA2T51gkuPTmRpW5LZ7mqu0VdkUmnhJQCNncX5oH3vYZpD8KBZ9UWMw2wAb/Kw+eS
ai9itpNsb8NUmkfIpoT9+3iZb8s6y68Vd0XEYo6ODR3S891q1kK3LYiAq7gx3/0ui6nM5BTSO9kx
g561T53ETOomXrWdH8V7NzQhhdhJ4bnrvh1iolvFCDmgT5iljFA3nmTieNNb21JyY7W1uKly1UKF
GDJpf6oF5UJDY+4K13Lo6rZZzblZhhvZShir06NL5xwT1MsyXpotDYHn9EU25SdKZtybwefTiOj/
3IZdvNwEDWUAUuRAh1QxgfdTinF7jtgfmi+GxWh6gtha7EvbOdASh3lkCeZdWMiXnCJTpjIE/zGG
PcYBLQJLiZsmUZgxhd7Xi1YkcM0Rr8ByM5P/OM0LQxX+iQrvzi4SErzUiozOpZOKy+Rcsh4PKya4
T8Qur8Il34ZefEFlm7cBSL0NKcXo83RgGDyhlFqHaLap0qGczTO0GjWaoYWur+gtvlGD2Wf5sIZZ
vZny9pM576CEzChLl7AQhukabW3ducdO3UPkrDV2imFeh/JrSs/TNNOlmYknoZP2vk/7GzLxKywm
NBP5BHqxfIhAXmTYVsUcYDspNlNJfBXLJ+9FlhBFPmx9siRxnASHTFALQ7fkGFr+hReTFuWj2g0Z
3NmK0mZsijiXaIDspxnAiKvgnUftaXD0cqsjjhslDHYt7ITb2mTVA7fNpZ3czqEkRvsSpx6ec9SX
5dwlBWuEDKLKSTwsxXHukhum7+sqNWuE8gvHcTZR/N3hqcIWJzq2uDw+jw1LThvMRZ7Ue6c0UCyD
ZhtE5rPJgnidtrnmOde+BELal3gFqT9K4+9llt1m5w7GJcHzSBvKU1WP71bgB2R5M3Nktn4xTey6
p+ya8s7XjEwLRV/LgXD721ykU3iVLQFtiDH9JnNSBIRtUxFsUqsk+iHOOzowfbiNYsVqvrrupu5c
+BKHx7ZYqIVLqsCiNjaNLto8mi08ZbCVPoc+fT7G8nch3eVdlG4sMW/nNnsIYUjElnhDLeARF3np
Xb5Qljuw2w4G4JAudUeJ6a17tvTtu1qae2GJ4L7Jg1iy4LWukwif0DbIGPiuBuEPVzqY4d1XFsma
6lx9ZvrsGIaV/cW3ZUucpy2frLIY1tJpgq2FOe6+SBL09tReXtOG3lJHxbswkN3a0ECzbSraAXFU
Ui6knStXiocooFJG47HOLLo7piyZjqPPliODPdHESXyKFBsJL2T16sikugwk66Eo87dJRcVmlX+y
s/GWUo4NEg7jdHZhl3VQJDdB0fHsjz4zrQ829FM/1nQTO+lrzC5WkxszMbgdPE7fvNilci2gKqg8
DHG6t7HbrEsFZTsc6mprpfVX25ZXXtp/zaf4XDsMCCkt07vGtr/WFuynOQQw1tvxIZ9scAZUk1Ru
uvUbtNBgIh+/LM45/JlQcBkaHF3oTOwIiaxnikYu1bPFxUnJInOpvgY2GmaGqXHCnPM+jJm3Z2X7
7jflaUwbsaONcp1rAs85iZ5CRNskgKufxzd1LVimN2hNbHapzQT3VFebCtdm4bAT+rIsz62GwpQS
qeBsNywnzxddSy7fH0YMd7zVOgeySD8dtPUcW8VeUYODN2V5NF66T6xnt2kPfT1e4Rj9FFqUBhVN
XWy4SlZLD29Hm30virsmG3ZOOR2X0OV2YMvtmOE27KobfJgXMSoUIXXAHIa9bOy1VxLfUd82x7Fw
NjNmKL92Pgd19ISkcRqG/pRyEZd4MaG5XRSuTxevPawVKhJjAUhE1dFhUA/VajH9YzxbJ2mpTxZW
ZnA21jWgmW/L8FC3JtrZA/U/Y4V/fpid726gt4peukC+On268RLLXgmCXMGkH5gwP83t99xkhyEP
r9yOxwzTpJUSyXWZ2YcqaLC3efFt0lOn2ke3KK3O2ovIdelZcJvL1WBwGbO9v4rUxaiCZJtnX2sR
H0NAShLqVEKDcz/bC6d8pP30BU4WmWbi79Gk1ZZpwpUfDMQSLOvoiRYcFWZjpOEE6BQqCSi1x4iC
JDU/zmO093J67qYZsx5YiUSM1Umg6q1iWqiG2j8MC3n7aEBLoE+1D/x3btpNBKsyyGhBFyaYj7om
QBaP1rtbYZbz/R0njAaccj1n0bHMMS4t3r5o5m1Co7VwP2mreW2YPajE2iw8Nkh+1tyAzXWAX1QU
3b1s8rVRpDGt+jgPCWwpfx049cauFYgqYa+pAL7yWrThJcuf0/abl1HgS/08jYU7tNoDOZqdrpbN
ErGxzuijEBkU4uQYmsHbZIugsjBq/H2TKT5e4RJN6TdYbXhUOZfGkZezIGcr7PCuN/3nclTWJh+f
l7wnqZ4BkhhyQyjLSvhD/fnU5e98lMeUnCIoxc3U51fcWhQfJpshdU5uG+gVrpvrpibtXYzmzh1y
oKr9mGxVr6kvwcO1xGbbRvI+rOBbWbK9r1loDN1wa0W8Fid7o6Px2CwR2CfRbgBX7O1Jb1yahUfV
PuBh15sSHZl7Iq8oOaA00HGm4bC0zhPeMVKMhVNslW79C9/i8nPx8VGSZelPGOyf7PKTv0zXXaUe
UN9gM8ldb3V3kVfTSyMvDbrlSGFTge9l4zTkS+E5umF95zTy3kNinCTdZ8K77focqNqlHK1NtAgM
RdDFOfeZ01Kg7X1ylAPKT3TYrCUas4OTE8jJPtMUmTbd57qQR0Hh1nltukMX8leCt7YPz6LxKEFn
N4pksTPz47kv2ggn2xWx7vetd8pKugDr+DDg9d0KExPP1JpLvfJQV/Ot5cuvYfNWRHMMERDZJMAt
tM1l/6VQ+bM9ey8ym4KTNtmWqQePAJvnhUweVYEhy3ePeFTORnDeGTwXhqXw14zyeHPEOOKVCV47
Paz7IbtWWJtYndA8CiUlb7eBGnft2ZKTX+UquHZCcu0vBa5rz7nJ0nY/FNZRt/XzWa7L6TqvoahB
HnxRYbZLBf1tAbWlIWYlUW51SafbUgCUQB3HA7npAokF32Svtav2CRVcXswHoq1PZlyOBcyKyo33
bFsPk+phi/hcPCPEj0rui4IW85hQQpQ42zrT7jYtDQAoJvi1E9yb+iXJYTAUHg1Ei3OvPDoLdG3h
2U69XWDUqg5n+qe1fUwgEK2NuWSDtwugc8T4Z9deln6p4ZzEsznEk38N6hKrY/bm2zS+26+tcW5h
qZFp+5oJd9q7EbbSOjn19iMTm1edLlwzilBuGu1yAtOONFhUMT6ysEQWLYtavUSBHTx7Yc2LtPCS
2lqNct4vDRvJWJYAlJrmoQFU8iUqGdKc4wjzVTtVetdBGN82MJZgAYW8MFvco3Dm1EaFmnK/wr1Q
TvrGyOVp5PkMBArUYWidL0l32LZhfCtn9ZbT5rMBqfZgT2ZXluNy8sf2UdbR/aid5pGCzvfk/C4N
0v/F3pntRo6kWfpV+gWYoNFIGnnru7t2KUJS6IYILcF9N9JIPn1/zMqqrkxMd3X31QwwQKFQqAiF
u8tJ47+c851ry2KpKwxRiumDN2t77zSwDQb7s2+tS0cWxNavINvlCmpR94l0fDuv6rgpuEFFd8vq
Yd8XIAhDNtSA1esjT/49K65rkm77+yyk3XME8abV2Ga3DfCZ09x7DtVp0YXpfiyyIRQbQta7Wzpd
6zBWoTwP5Mg/FdoBmANy/VX7Kn+LmO4x3Fzgq7tOf+0XlPW6sZY3K9bt1oyjRW63CG7GxQqJEGUV
AFyTPKxNHxn/oDEvXEsnKMDbAIxiVqhSDCWiXNxfY4Mhnu1ARexVRnJf7HUWA7Ml+H1WzEqCUfoQ
MwAFTJnuBBbdet+TlSSua+pc0x6r3Brq8JTVjKxIAc9j77m0oYVsA2+MO7KvZ+smghhx5Eor8dYt
I774jLpjoQS/b8yIeILRl9omAFFuw1Qamm9L44lkODYy2K82eZEwo3XIHNjqIob91S05hoWmBsrK
L0ugEx0VBpGR8QcjDgqLl4FzNOV7c2hF3cKCJCADAk7ZIRjghAu2mk0UVqvrI3bneZcUrn8wRCqf
ka72DMYzffKztHFvVdsUeCgyPz0vvYXpo0dSepo7hWV7KMJvdcmToJe+tSaZs7Hf2m28yv1LF5NB
NdXqNtLM4lOGy3yD/OEJW/e4GbukuhlimPGMFfPmgRFSMQd7FhYmuwuE5fmHLu+X5ZvnpoSLzJNn
0UGGpFbPoUjPZUu7tnMtCAVtVSeS+DDuJVQQa9kJ9sfP7KaHTGTzAFMqUm28DUOwjx8Bj2X7rFWd
YQyqldfl8pQtud0SIyha0dzgLsfjAtaTX9Q5qsIKa7uZbESpnViwzWSLIAywVRNp6wX4Nzhmi/Kn
p2zwCvFFA5eor7QKOX7w00NbYF47vZZoYK+1dlFis5sbqMEms526ID056KfFY4szJdpyEoirSMiQ
kwnVPowXnRVwFnUA8Mi4BYOKltOE86ypgpvMDyAj+NpBajNOU2awVfmA5OwwJloLrT3fhb9k/Y3f
s25HP2At3XbMc++99kho3Fa4L9iaTpVXQdGcozObtCRi3TaNpEHHEbXerL1MsL2x1V0zBR4o0VBY
j35fyK+qCYd3B2XrA/zk/qvWVChFmOPIJ7f0yAi8vzT2WP9ocIemmykHFnk29myTsx5GKuVhgs64
YlmNYsNZ2sckzZoLEUjxQxZFUbIL2gWtvD/F3cFPJ4xBc4GUpk3SV5Yv/dU4FZgiWcMyCTdq3iQc
AyN2/Ij+IY/Fl/aj8MwSO3xqtBc8tmlQ37DZ9R4Q7pPIS3auuHR9M2AJLr2QrN3Me2gr46xtd5ab
beH1nd4gmJ8ZbMzZfPHLEvu/zRKRgUjqhff0T952srLs3Iu4hK2oanfjRblyQQbZwcvkJfoX1hKu
dRPBR0tlUj1VSuJfSjuLVMnZuSrdmH5BXKcosVcEKDVEKZry7C8zJ93U2UBcvSJ2nvAdha8h7fMl
E3X8hAubesQ1fcgoa2Ta5lGM35apE772bDR4VKf4FHbIiOOfVVUkRyb6yz7re/GRqwJIhR5F+Qwk
ymPMGIOlzGC83i5SdF8iJtM581nm6ib7ZWWB4EI1y1izGO95xPB79g9+kN7ahc2QtOJ8oWiPm4HE
4zU0Wvaxi1C/B9RW+IEfwGEJ/BcxNVQzsYK93kg83kMpaN8W10GUUBPO6G9ab1qY+SEl+s7M1QB9
MvZ4EiFcy7x2KZLdO+njahMEeB/h0URqI5HhH2DT9SfGcPLsTbF334kgolkDvkzadtI9GkQM2yiA
csbkc1ZqelKjTC8td+FF+oRKp0rX3mZg97srLZF+iXyhxJlENGN76OL7OA7cJyMrGgR36YGIpP03
7BE0voyg+zVMdrpBGODStjaPC8zvW4GwnZtLBlceNp8Tv2/9IDlhKDu6am+mbzJnQuAwYjgVZEcR
RVJbyNs9UIodI0m+C3sNyxPMX4JuPBSSkPFWllzdBirj6EVMVPXtYJIbu+Bx6mVHbquC0M/8tZ29
p86mEq7htIVXUxl/Vi74VvBAFqWN6otzGc6ngSUbi1/KjiUCrbcMhFf30aZOyWtt3Nrh4qyaDda0
ikTZbrxxaxNd3G72aH5y+emX2nrJYpmUB7s2/nNecDpBOhyd+wgg0SvO1as5aLv3aSmTm3Ke5C+z
es42s2uPrH6d/LUgr+CrcGXxQ7javUSztQumpNt32NSwukWz6k4jppfwrAurhznT5NV05Posk/Po
h85roarsU6LhuMvzRX64iw/crVVWule5W3xHuiN++HXY3MreliD1MvBmJIuqYaesCbNUPnwTLKxg
JFvheDc7MOwMFgbG7ghT3jMgBxcnpYzlLx0Hz9jwRF3/sxGFuk6okJCDOPn4s9Mu4wmj2ztZFeUp
aD37mC4kBfdKLcfKsjeWrB6mifnQEF3NaFg2hU6ANSdT8jp3pTiapMQpZQ9kcdd3MY/AXdRAjvLD
OIYJmIZnO5KHnsO0tQkc4kGO9yNcb8kp1YdkaW9GU/bMntuAROb4irEW3hIZ+3u3EOyIY2a8y0CW
MJnu+6mSp8axkk+tPEhudX+F+y7fR8OgTzVkrx0wDGJzLQW9lon9iqgtrZ5mVvewxvDAUyskPNjH
vfJAaRd19N133AwesJ9d16JEddFof+/X83KvegK90+4rI1Y+K0mmdloMJW5VXQZG8VtnnICIifgy
6vLZKqy9jFr5U80Dg6WEtHQfSNnQDkf2fNG5CTIGMcb/vq4Nb7sxUndDBQUuBap7YKa1nwdNSRdY
5AzmQ4cF1XsaTYzm016amnM1eneC6oplxM54Gullbf1oGyaYNZhOt+QyDvE0bS22Q3qQah+Mn5ln
aC5C59RUa5K8Hh+i2CeXtuL3MhYryToYXyaEU9zH3i1Dm+yZ8jM/1t447jnej1EKxHFCDsE/Mz8G
kkyVrD7EiBwg1LGyd0U9E2I8EnId+OIcMuw9zVVH0iuiCErrjmGFjK37wnv1gvpIfNElZrSLM4Tm
Rvrzg8ihn49xdjXMMj7pZZLLJsiXZWN3Wm2nEpVCXqAh6l3nTnY+Y2JW5CLnXqqDjscbkUYM6gLz
AfHZY+BhH2ivmzP++HEzMzc0KhePBVIhbaty78TjtMeCgJUofptZAzNla6iYBv3i5ozOCcE7RMZh
l+Z65h7tBJcHddhWWz77+khxB4rp3E/6VLjMHjNCpR8M7gUq2+l2tR9y1vnZoSgBCZVd3jyFkX0T
hr04D1b5rRfzNTHKn9OkLm3TXgWLus6a7Dn8fdRn9BMVPMFzdVk8NEJNnzGDOydLutt+DKw3sMnq
zrfBPSxTN5w4d4c9a+XiKigrsK0OH8YM9fLgO/m7HljPR9xpCdvFHVpJwMM9MfVDH9+WXfLdZYhv
Z3XJ/B4UZjOclQ1zr88fWBGeykCdkiSDlB9MPJ0M5Re4qbzviCse7ipP75spe9Xjoh7mdtjKbq4e
sr71ftbTGDwiYobzFXHSUS3ZxRUYYcqKyXHRkHfDtljdQGZxN51fwyeWzDFLtizHURf62ih5cRji
bUfb3PZRPzyHYZ7cQc86eI5OH0W1MHLTCJCGZnI35HQsJMkHP9uWteIq8nFujBFMdfoxOts1mX7l
qqGz32Y05KdKEH+ehuh1BnM0MhaHepDfBo6S3RRP3WWoSv0+ZbOiGM0bLorqUaYEV1crLtZ/tHrx
7sj4WHAkwnTY8o1epMYXHD7lFVubOIVmaoiOj6yrOHfPTkV9HtZvDVKZtCKh2So1hThaL7dBVNcv
jBObpmC0zsEeFlPOjNz+kGO1awo+TZa1n7gRHpsuv0IWhJWw22GThyzbWP6Rbmk++YmdHEaneJ4Z
Po6JI78PsDwHBnkV7pUNQLJ1LMiNMCVOv8IY+xf0ZCBL2bqgZ2q2nZmdg0Bkf6W69kcWJ1dunbEs
YMO9bFtNSIBCo7DnuQwVxTavqlcvfUlycZUU3/k4uMk8iDhNcEYIusldJsZYUcl4ja+ldzFJA4I3
S6A12+lhmL27LP1EdwN1BQWTe4fA7KCwCU80hD/S0Zneu27y7sbUYGSMzeDv+wzz/TQN6yQ9bcOI
xD9co5saFOQIRdYNH9D8acrgAFJnTAtikQ+qrDs5B9WPOva8n/Y6cyt4lwRrB+v9FDQ2rGPqNjKq
cc+1pN5h0t051Qy6zUWSPLBNETDhDVPnqB/vsEMHu6BJ7BuBg2/ZdYqFlFvYy4dKKDGYx5RfFKMx
e8Rs3GpVEJONVj+Or2LJ8pJh8JcN5KunDkp1bY4Ohdk2QTX6Qw4E+tyAo5wZbvZZZ7FAnMjErgmA
+P9iED3/7htatRv/uRjk6SeklH+7T7+67uvfflaf/3aTtsMXM8o/KUPWf+NvyhDacUQejCQDfJS/
+9TwqvxdGuIjG6HUR44hPN9BTfIH38VVvwmXv42nDS24QO//D2GI6/+GqFqh5ghsn+RvNCP/A2EI
OpQ/6UK81e+I7cfnRWwhEKEgQfln85xrDTLhLEmOySL7kzLpC695aPvyWqWa57pc7E22YJUthCby
I3nUOZllFRhXHP/HpOBPhm5OToxqQXII+eaZFNuf3e7dip2ek+LeLJdL1EFMru2noS7eTFf8cht3
O3vqavCtS4zkdsfCEQX3lH0OmcMS0H2GwTFuOHn13hnqV+ATbB2bcLv+D8gWOVVD0mzdKX4ve4YF
qWIC4bsBUGCp3hfRf5WAFPaRj2e05VnHGHblNLrigQ98C0LhLbWdU+3lNtO7KN6hHQVXgDAjcfuQ
YeLC0oH76oZ2czllRX7TTQQWQbLgHaTZL+C71Il5J6kF29eiKd9CHn2ViC7USf3GZNFlHhUHIS9f
6vzd9thXlJGM96OA/vr720p7h1Dn1jsWI6i+Oou/h+iUG3m/LEG+H4P6DfjGbRJP0Et1+plEwbfY
5Z0sNhUihRXrAm0/QzRo7t02CjaWa9EZ069sHIr5QWWfNLkUNfl7h+d/W9JosAIbbt1avJS9tVO5
eRv9+blnu8zwF4/9XCbvZlHnJYBHEzkdyP2CWXQf+bc9MgXqBr0vKwTQ4fKy0GJvHY/vCAETT7bh
YdDNPdMiau6Zz5OHy0oD9uTRWQjfCMR1Nw36UgSgEE17KFXwql3AhQXc/WL0La6UAQHdAnrR/aFs
5o40u/S0aJJknb5H/TRfBVaBnIPgkn0404YkdQvMXCFiWWYXbQ0PAZ/FaCosyQRjKs4p6sFHN5P6
ULFjIblSTuRFzje6h+Op+o66PvHxFKPeZx7HW7DoJeeFZUm+jqmscNB7zx76b9HMb4fZdb/vNFEI
3MwpaH0Wk5UbXbKObUw8kdce9dkG6N/RKljR0wvezkrrDeGv47YwZJUkCxe77w0b1dAmSbGVWch+
gm2PqN7Q6NPlM9xjpH5BOv/Itv9e2Xz7SavvAUPOCLKcNn/7p9Pr/+D/+7N/ifsf2ZqNSTd0vdUB
+Lvd6OPnP5LU/YqiJh5UfAwKGA6qRmGR+ScvzdHHuMW/oMP+bmT+DxXaH68mA58uiFcV4fpu/unV
xkEIy0qi+KiCmiFSzBJPgSaoK5RA+yXKbw3thdYjC8y8f/2vP6n4swTujxfnUPW9gBUPn/fPL16V
AlqS58THOs/fJYC9nW/NW6j2HHDgqv/2RdAzhlGxoq2urUUd/uu38Geb1N/egbBtjvRV7hc4f7H5
sFt2SwgL8TEfmR045XWc+Oe2pY9ycdSzc/gXL7caev7y617tOLyeYyuPz/yXTywJ5aIphKcauqjw
Oh/e6nOX3+mGW75jpUogTfiNAPBwm3jmmcnojW7enbY7gWvfIvbdBFF68HR15bnuc7hOgoarNhuf
gzo4DE5+IkQas117XD4tXVTbttA7NTd7onaCDcCnh2pG5LsYLAB1+jMz/dmK+ys2/HtOo70dJF9+
OwU74G1vExKQTSPF9dzW3ZY37gL40PusFbsoAIWeJOZnK8NvZcypmduyu6LGsxglk6/Tdq+Uf1AY
eIQdm0E8wPcnayrs0mMREwJC2/3stByfgfOcz8E31pvPcwv0JwWv7SAfp/NLLrh8DnVjnRrcwP+L
aolxP//5q9X6T/i7/x4W7/hVr1i5/q//1Crk/QdK7/8OLp78F7raIv7Z/dm1vf7EH5La4DcKI6og
KQX2a2riv9dN0O+kB/QOlZErXKoX/uTvhZP7G6eYI6ic8CH+rab6Q1Hrit8c6SE2F0hqEZyB7Psf
FE6es1oa/+PeUlgBsc/w5la1L55M9Rf7oWtS8lsjOJgmjrM7bLvOzrM8d2GWWdtH0rWnEVEaHpJd
qVz/i5EDKRq5pE/YpXafvfhBC654bDykBW4asYByB/h26VKKaJs5enkVrpWiV4KkyHwpHxkOBfzf
ipwnzyHTwgGJc26KqH1cZIViP0xjV3OzNKRzJYkIHgbLg9cpcL4wMevqedhUDhl2WxnG4hPNfvwz
K73pOUuAzuto4WXHeCJyomsaZZ+VB98covgXXhpAxXncoGcnnu/QmeplLJlwKu/OkeVd4ulXi2wt
So8bC+BJnk3AuJgojTkxO5gtWospCfonh9yvZjpF6962Fyf+XrpjsTjui8mzz20Qr0khntT3E77q
d895xlDlEeKRODdZ0O0qUsZQ3yCm8k+93fxsNQs0i2dmkF01bfjdzqeHOWDZb2V6vwh+clAElZCw
0eNfERPOugnSc1+38/pf+zZWHedKYHP2y5kfcZddlFhwTUOUbvIV6+Bhrspz16LPP5St3kgEMDpY
TlOKqLNIvDcYduEPZH9EB5E32UKtm9B11LWLUtUK4hdLmvhVtPWE7gry9RebbjciSGp2iTgqV8fz
BPwJtaboNlKiX8MNkmJya5qyITZgtPPvadd1t1lg1SmaHulez0mhjrCd1VWRS3hUeTYgDhu7lSaW
pI+axK/vKbCjeZfPhh4Vox+CCz8bm0MnDB64qkywqKToIh9jSHANewmRXhVczMfI93tWlbp8sP1h
PtDp2gczAxq3u+nJ4C1DoWpH5pedhkS5+WN0ykUVF5uCJnrP06f6BVatvOLKn04aWdA29+D9B141
rmvF/oQHeNz2VZ98QO5DjWF5NUpDp8zv4swsMCObD3wPBspSNPxCceRsEIQxMo7KCDezKOfgoqZ6
qrfBhPsKzVKbQmvTZkRfVEf1p558/ZoY3bw4lBXVyXRRDCDeyPBBAlYgEb7u+YJDX3SfXSi7Z3xX
BdZJXYBlBNZzP40tDw72weqtTsr+BRWfh5KTl15lr3O6q7K+uvbkKhGAi0nlWdqtdxdF2UzcAdaq
D1maVf6cOOH3OSxHsSX4ex1eFUn/3sfLEPAEjg0gqahzwBa2cZgeCh/l5RbLlEEhrDOznyY7/+pd
BRQOl2J33Rs3IsupH/joo41HD/CdQ3ZFXbjllxKO+VCys5NbLFB1955nuWi2QL2qIza7DAWKYh53
TAK3aA+qq6PgxNJXEA4255oSWBPUhx5qlq9cPHxGTidns7SRh9sVJrm3ga5ZTTtlxrK+Zg6ZgX23
Kx8romYvdyOq0sOURRz7QzF0AydQnvbE53AD8AgnOY++QuczVhkrjsU1iMGUYdOkGX0LZHwzkwtC
bG+XXtcI8jsbrTdtSxLhAEgjvXMyB9uuGy8YkQYxYpyrCuPza+wlo9RqWE+aMoHTQQVv4uQ2FtzW
VBQTiVem71lhSy67i4ss6cfoksu4B8OR2vsGkxl2YD8YuiNj0KA7utKazGEwfoxoIBpIcSz7mOSO
xLWbZm9cL5peEnJM79LVfrEvZvY3O05Yv96H4NfkCarDgHTC6Km9ImMt/BCL7kbey1ptIbqlBZk0
BNKdAbwwARG2EZO6XF7tdRuCAz43Q0SEVVhUWXKop1C9hnUYLiciqGS660xAmGLbFqPASFfRljtR
gvbMCtkVb7zAW4eH8yLDC6reylyXCFOLfcTM8RgPfTDcT/j6bud67u3t3HSajr5N4/rkG8NebBJK
WIeu1QhVAxE1zt4ZV2uh5L4VZPPZhbMnccEgZWO721xjXUu/lhYpCyDUvpnvUFmV/rUaHZHsl6DJ
zjabd3srENt5OzaAgbuXY+gj7KtAhCJWzY0+m8mrfoaIRq+xUjDqc8JiAFAHjhWhnMzcDT84wugY
exZuy6THqwZlB2tLHp1MCm2dTlvdUVKfLTZFxdbCSc6i2J8Yj2krd9+6KnPjfRaP6xrQnrtwV1Qo
tmU2+lfD1FhkiFm5T0SCV2Q7O4K5suGhznzTEhi7dss4YdaKqTTZ+jIF1YiVwUfSIVhMQ2UpK4i2
k9LTQQbGIR8i6YJmRxlKA9OHsn+bB4WjPGwiYwhfzJTeErmFYqhyM7EGxs7E1ox+moTQCBPUQz6S
iIIurFXdPi6WGrlmO74PcgIO1w4DFjSJHvE6DYfmq2/R5PPTIa0qExwAEG7c7nrhPLUh/7jAYxjv
SPq2n3JPDggBChZx6FKwK3Ss066X2JgX1y3jgIwsSKGCPQxTFeO8e02NIBg9DAaUxoj0MuaU7YzZ
+2LvV1FVHNkoIHYPXM96mJ1ySdm31PEPTz0zmUm2BKYOn+XUzcUtNp3pO48nKXcOOx58FTR9Hy46
BxdNgp7v5tnS2O0G4zxnnMsREbHKK4lsHmL8nRLTqWpc+SFrDUebEaomdR6V60dQBawPorarJYOV
FYNhWAha8MICm8jLqUcYPJX6lZi1Rm3T2RDMFmrhU0EH8pcXGfkJL1CRQN1O8s0x0kP+7Kpg2NWz
P7oMd+AWEEgl3HLHul78ik1jXFLpRgewIq7kYrMC/vBDhBpjTuC1xK4uaPEe696dSMxe8v5j6qsB
maQZ+PpQB4yA9GubL0mC1BPMxClUpIN3l/EIhhZVFI+yW9tBeLqoBOo2rNttopZoXdWFHWtcUiwH
zFh4uJCJTjA+ukW4l7FhPL3xCN/Alxzk5jA3CpsED2iLzFlZtw9JlBIkGA9Z8sY9G34u7AqQVy5+
RDbgHHQgzeNkpAjxzZgdGieZHgvbrR50KsVPFXo1N+RS8dxalo6N4gRSZN4vPC4vyNWoPaYqQf0O
F5K9YQTpkWu4HDGK9LJf3P1i17DGwn7BJ54G7JL4b5DGkcKeVZQd4p0whELwv2i6/nsd1f9zMKzV
vfefj6jpDtP3P7dVzvoTf/RV3m8OYDbwS+zoQqFChhR/m0eDyUJPohw8h55wV5/sP/oqS/i/QcWz
he0wvXFpWGh3/misLCfgz0CvAZVzAjosbJH/k87qT30Vkxn6Kp4hQQikhBmJWgfW/zQiahhhi9nR
mA+gCj6wGH3rhVfvyXR3/sU0BkfJX1/LV1y8wpGS0bADRvPPrwXGQcxdDO7bLgjntQYGk8bmpUmr
nawt+YQTo82CMgwVmn9rj0WCu2MyT6qMqp+NltVtbZt40w5JeQ5KLz+NLnFqmYNovkicr9D6PSh2
eknrUF76obfu04GEcBedxn1eRMiB5pjw7qAmZtWCazp54b73xq+54wFiqlh+pBZihSCKifZcCrzT
Da4z32WHvdFpNDOftyinyAf2x7u+1Pej0+qvSEas34Wn3gMv6Y9pSE2bgjvY0G1cCooJqmU4SljW
EeZ3Q8eDqBqqzzlA0u3T727LsWvkDlx5+4QwZM52jeuGyX5gxY4Up9Tx1xLny7ST2MuIacNRkEtP
284GUWxsdRpxRGjlYq/K2CrspzABry6CE88MxBQ7OXhUohc7tJyFRT2lvDLU9YFlXlnxc8olKMnG
Tcjq1rujTA/vx1wMMEJjEpWtoSTQqrAr+bOfWjHtYxvxvh2wFMT9r2cAjr22foRMbB8WIpM/B79m
yzvMYUDzmI7ubhT9qAnqmr03TQETnpneezwbEoffuTB1GF+8RKrXua5CejMNYwSJhT2xBe3A4Ypu
Dc2Lxv57XxvBU6cD+HxBANXmGBzsbCb9plsatJg6KHBw2+mLg7NVXwBcEcMZF0ApNnFbEohdYw7k
6RCE0OQ7yKkwcMo1FCjkhZnwdx7jbV1KeGVNGycXNaDq3VpzFpk1uL569tCTaFhmvv6W2R6RX25I
cccza/BZUASgXZZiBAcSa5NPWxEklAuRWxoKb3SZhGFT6PNEm+0kZkug5EufjUm9RUSqwO6UlfU1
Rn1XEnNMwHbQoJI8Qi5GEigVuYy5EyaUI1kSMoVjyU8EMqaMy8JcJEHa7lJKSXTm/baw1iu3lk79
kZWiuHNtnto7BnYT7QiYLzS7phbr39bt55L7wF5HFeU1jjLV+juT01bsnM5tx8PYhbOOH3rsppwL
HEpz03/lXeAmOxt93A9UQMBCVsrRpQFav+yln4QQ83vfqbYJcFRkGtZQJZfWm7v6xHS+/OkDV0Vx
lEAUKyQsmsMsAPNu8EazwwryPg4ZgiJn3lioLaNdxzj1gWIh+OCaSN1z00c2v9xizDlFVEb0qldM
8zsRtYm71xBOikPmVl26z4eA04TLB8vLYltPTkb3tDMua2ue4TSNtORsR9xsWpxjWHPNwBCLDTyj
1FdU4H4JyA6n1ioWk/qZWFwI+/Dx1VnXuYZC3wUI5XplzTyOjZeeKt/UCTYRu/+qfIHcaU4Jkq+q
cJhPuhwR7eBD9Nq9tEcnu6dcN59K9gSWsXjDZJvUKM42iWVZ97Fo01ebpjx+ZWMhPyfhDR+i0MVj
FyWl3NXGJf5EWWO6bEAaoLuHsIPwr0U2a01ghZNiccpsT8JIfx81uDg2CEyTdi885L8nGCjdowid
NX6LNaUDqQ+GBPAIgtey0nIJu+1QJZGKiRmSDUwh8YmUUz3cYa4lKyUsJwLLxiryoaLIdGBEhYqG
EHrTJgCio1E5l7BevObcSkSMaMGpak6hZvqwE1nmvA5F4MitccKRwAh3tsFaEAuF9cC1Y+bRxDZs
VMgybr9UNjPxxbFb65sju/hDk0HpbJhdov72p3C8ytNSR/s6luYVS4dTnETejcFmwk7MwMKhBQZN
ysbypUdugSKc7fC1R5iFz5YnsTtu3mJ8rrq4gItji1nfUK+X8VuNglN/BR3N9i9A6GTA1JGTlbvc
aVsPRZFgtPMYwpIMHiBDWAtgDEiDKHShhZBfOYO0Mk+hZUhnnKtUsLw0oPdjbpXeyVhRRUk1Nth0
pcLxAlzCkke2upm54/csLOgszJ/wA/sjYynJvx+dktTKhyvw9y4faXIR4agN3uhI/sosiBgnLdE2
DGwuRwu7AHLyGb9FKy1cTuwH8diU1gBweRdrK+JEslXbf4cQO6OqQxFaBs9qRl3C4Rxn7WPD7lLu
gtlxllM1e7V7jHqJ4cdI0MO7DDcNh1+bl+klTkXD+qqAuHtvoREHamKcmmcoD9rhFZR0Xh/tiuHu
kST1XFCEroyxuVV2uPVrQOborys0mY95z91xqvJuUGfkHMCgUTvnAmmlEW34Mvc+jpCqC72o2DV1
12Yfy6gd/a0Z/NG5mUuFb8jzGtHizHZnBo2TqVVy3fR8ocdobMqIgaWzjDvox2zfncyrS9593zGv
sUpzZ8wsYdQGSNuJWneM+SJmslw9afDbHwwbkOsp4Xy9Mgut867PE0IgAvaU1WMehpa+JEnkfzTC
ZRJo1UAD9ylNtCKssk+Ge6RxtHnCxMOvbm6j5KfrinK4cYeija9x6CpnnfEAWNzUdsje33CM2goz
xtz65Kui1hr3TbcKX1mYx0QnIpP/nLzS3UwTMq0wS8tb37IoF6hSSmcH5RJQXxkuHh1ok6BzK5He
0mrBBHBkT8rzlFFxYEM6eRhMM8evfpi8bRlcl6QjpcTEMB5MiltqhumXt45xkB4y6Obq7A/AWxbu
ZBjrZTdVdzA3k4MzrIashqneRlgNzpvRtGco+6s5Xs6bKmoZS+i5OY9jvTxXeZaQ2Skw4gW6TbbO
GjY5A9+vNjFN7k3F+PjYOYD9/TQkCyvwboOA2KtGKXZgkhxaAWl+7NVnM+fjKdFkuypETtucoeah
JZL5kOnpc8GYdySIFQxMtCY2mnp4abOpug8nlPWZSsSp893stTJJ9GPK0ftt+KyAKsagglgDGT0k
PnZxViIW4ye6ZA81qlIt8Cfv5KKH3yMc0fOuLwdC1n3U4PamG0jKidywYGK/WB9h5L9zmfT3k0vL
JjWyPkS9w02HeAjhFO5FTquiA488LPdzXeQ7Tr7m0vooFYSnLUa07nWQTHrXWnm5Kxdp3UW+k2yb
ts0vmZq7p9EfCCBJ8ZrbnGJddgz65NdQuaSbSVpaTKIw1Jl8eljekU45bvGcd+CczLT61HpjP+J8
/3f2zmRHbmTN0q/SqHUzwclI2qJ64fMQHrMiJG2ICIXEeTKacXr6+jzv7VtKAZVZuasGGkgIiYQi
3cOdNP7DOd8ZNqHvh8eOMBDwUXX1hLdyvsRO1F20ztWxLgXFT4W5AiagvUvJBuE4pXzSTdyeMMRn
PNl8FBowDrIbR7tPk5bJ1mlSqFKIyknQbOtt16tuVUx18pmbVzGoMvqLjc5unVmTe5mUaMm0hCgS
z33IehJxL7SX+1TWnxhLsprPLetQAnj3Z1GBeM0GUjiXDf/nDGGYasw+zOz5pYRa3u1S6X8VlLir
gQiTY117eKd8u7wGuS/c1BttRcHb1QNy70081kPZi0vAg3PfOuNLOEGUmwd8emNhvFM5hWxlqq75
6KSLJ5rp6cldyvKIju4J3ipj1ZE3jtGQ3elSEemeg3sJgUD51riGevlJZijSVz72hu9OUwe4WfNA
/XB7NyNNwo03mGcahvfJaNfgzyCyTrj5NxIOm9mw2QZ26te5/r5UjEzquifMfqA8RbJLxLYI6XFK
sbHw1ByFlmSYaG/EQadn8yPv0iH5/70+2WVXOVr0p63+jly9b99/lp5d//4/Gn0JwBodLm078OvA
lt6/FqgwiUABRa4MQSPDFEH0+a9OXzjI1ZAoQE92uJQZB/yr0WeD6gm2a9E/KdpB8Hf6/F+EJ8wQ
/AgNcAD/60rXvq53f+7zi07EKr7eQ3hIp+Iwgdp/wfgtTzWbsZuiMCBXfpqC/LXUhVWF77kOuG7i
gGw+mqs646fJgl1Zre4btOxlDXbCSwWhmQvqXlRIk1ItguBsefjzl/wFAs3vJXzUJiypgSxfOct8
0D+/JlA1el6bQoggEVRGOYzceNVPce5RRrLLRdwabgHdQgkoszL5bPzG8lcwk35MnirfR/Y8DaQ6
b3qV3EHRX0xAftGj8O6kQ0VtMx7yvZCQhz++O68xQUyELKwYJBJQNes+wGax9MGdcBoLg0TJlBBs
6F9mTjrX3/s/t+d8LvgfILE7vsuVRj7AL5OXzAQhcjLm7xxpVgMVIPL2SQmUBOtmakijadBdsXly
1Z0BDeqcu8zIbo0Z3XIIju8o9efOZOUjEFZtrf7iW0N08Ou7uybeMRDiJuHu+EUp5E9+UxEe1azg
B04uVhUnuFd+D+dCFdeEx67KwoOlLKKoRaDmYO+i3P3RRIgS1gXOkK+G0uEB7E9hXdI+g2s7B5Zs
//Jtyj+qNxnVBaDF0PYgP0BKh4zzj18g5NBAToIPIxcxiaMJ63F+m/xcFNB1Q1t9NCULQKQU6oXl
jf/e1XmiMMuERHZF+DdnpJRfWBnz2HTIQnmwphBeE9EtVCiR6hAnDYn47GUWtNg2Sx0qi0E4b+ba
hzNDGcq1LOYi3bPHBJPEDEcv9+OM9PzBl5nzzuT6OgHDUBWXKyyFdXG/5C7RYZZsPO8hlxWkJE9p
jzqraiLYGW6WNnTsOlETukDHWfL7NBizaZ+g684x/hR+v2EAESUCwAKul6eQZ7TDFzVF70Bm2fOo
rLP6oymJlBt4Ktd7PbR5sY7RcUNycMIWqGjONWeBEVZHRYquezfTPc7HhXEhLoZGMysrlSCOOggH
S21rPU5vCQlhTPgRBppNkDp+djNnYsHWtxTFlgOH/+PSzoR7DvaAGT9uK/dB9XOyKXUhSJcJ++wC
6tJXF4xyRKa6yDhxQREzkrC3CpIRymrBJMhWPh+lbpa425M/xDSyWdxGwR7M8mk/W7b9joYwpu3l
eZ9uEoFptiR2y6zEmBDHHbPa3WlYbuXzQHL6OeoBYFA0gDW6MyiRoe/gpXthh9lHG0nW20c5Lwgl
BMSnNYy4aVpTp4fvbMuoy+EoMsZCdzrdB77mnMZHKs7WoCeW0BYExpUd9RxpbRPZ3yJi4IpdLmV8
gdlzpcC1LOKqZPD8rSUISuobuUA1HfWwZUVnjv5i0WDnrrHXbE1r9uS5SR+WyIs+QByMFiMLOJpL
j8++rxznASeIVqcYGypKiVzI6ZkkVziLygP6C+UtoqGTdXcvkBQrstZ1/WpxsgwHgvaCp5a91nSE
Ux5hFasYrURM2+bVgFsJAxCue0FDNzTHTrTt3iq0c2Ig81ZVVjWtAvCab4sGV/2tDWK16+0i/7jm
3zFFoc9lEePNk7Nl29oRtEZk7rwE57HVywfczGvEo+73XuYO38j/yi/UxPZzqO1qQYyDUQAuBQYg
DabqVseiOiaB6V+FMrANdJwQBgvasUGAzNZbN+jxBn7/eXJnvvgo2SZ92lXg9Zthh7elylc1PVS+
9lsNYpJxRLrqo5xzfMTkuiRXxzSzY/fVqUFiIyyqQbQ1Q64OSiDjXWGjinaOHX4PdJI/W7kvf3QW
87K15uflmh0gOjcaC2eFTCI7OYpJ+VxEVHy1127F0rdPuW/NrMcI2H0tGrvYILMbku3YubibHb5u
FzVFkdhbO5FiVfU959cyzssJlxsAniUX7xkcuTsAqtM66LqYxRUU4Q6zA2SBAK1wa4vm3AqXU6WB
oDFgxCtyTRNUC7Urjd/uZvw735tIqgt+9GVrnBYMWd3EKUF3ZAGAoTLFDxIVmTbEXpGv59QaJPF8
VnE/Kdz0+wkp7KbP1PJoF21GmiIxc2xBiWnHMJleZm0ZeS5pgVhxlw5aI8Qn697Fdk2cPNLo2ubJ
ZdvLHTL0kKea1uPnlm06HW2QeBe3TxG20BfeR7WT7fMCFyyqA91vB6HdB7Iw9YZPxjuE+FrWvmnE
SycRUbLJzKAXpA2xhFK5A7t5122g5uTRISdQC+zx6Gen2eCRt8GD6JsmKf2jV9vzPsdd0q5q8NXr
tKzNE0/+8j0KMu+SO9hpq2qK4wftLGO68SQGWxacbvdY2Z5UB2tB4c1EgoGancUBBl4ZFedBg5sa
5mm5t2pqfGGPTACJweMsS3s0UKZf4KH08MJrRlw7KMfXp0/SMKYqTFNZDxVXOnDkEbH4gQeyFdOO
Lyzox35Kd7jOYRSpwr/tQxfB0RiMOGmJos4JSAMenRuggaI/TaW4H6LxyIbqGXWLe1MM87wbabUZ
v+670PlWlctja5Pz4bSPTiNZJrnvc5LcKRxT/pLdsxwFV6v67s73FPPnEr0EC/+EMzV1nsoWWSyD
/F1PeyemcjxNVce/MaFcdyHsLj8enS2ZB8uneJTTrnNRcUMByA9kYDoMC1zvyJOO0NAky7/HLQoJ
n6xZwmVNuC2CUb8PfjedB14CUghX+FZFfI4EeXUv7FJj0Jn2FQO4TP0O2zwOdERydXZSYjYzu2LZ
nq9ERZYIdokDq3HJKfQL85Z3y87BW5Fdgqow48axUhgAGfYLRrJuESdvlpiMYb0UWU+wsZId53Oa
HLM88Ci1vKoUB7wRdnQZo0JEW8k26RmaWv3q5i2oJqAY+O46Ez8ijSdKHaDySKuetGtWeHFyqmqE
RCzwxM3QxcS7odbo95Qa41riykrXXjZOt8WYS8Dq0ozqxpvbaZsNeFPxB9o5s7FuIDmUHTx+90iJ
W4YQlO+z57PSb9CbpOt5Ctmq2HpZHnPCAbmFLVJh4ENV4ktnwlRu3SpN1wsmYWgqDEgwiFFHfeKe
7W7y2cZJV5MGBbR8qK+ThKrFfpGLXe4BrdkOfVJ+RAmZD3xGITR9B0ij184CGj+e8OeQ2l5i0auA
Vs5eFbj7aLT8B8zW8brMZfGjhSHwqTMtg3e84PWxT5MkQWlYqHURhghJIG9+mgIv+pwSJGJOHcbs
ep3rzIdyk3kxT45hHvcpC/SDX2Pkm4ZEbuqsU3dNVdXpgadJeYdTe/pi3KrF7CDUaa7s6AGFZn3B
d/Q6RHl/CgvfvTRemby4MxAVk7ra+SpoA88E9sgDSAvnR85I9VNicLGhETPf+GTFF+3E9pkvjiuG
Xy9WCLRcS5PzJ9Rr0DXsv4LpaqC0DDFFNb52t5nQBTj5VenaHnq3IEmLcTDyEhlSBZQ+ksiDSUrn
a1swfohUIU8IJENM9QPvs4AnUO+w/YHyLIgrXJoU+Zg3TVAm+mEPgI5xFOF723hss9c8pPJb2iA6
2VXSOcA/Jr5JI71551uCZeHkFOPNEHjnLCHdhjCZgOlZwB+QMd5n2+AIb7ndSPY8xl6e7P1oAfzA
2TXeNg7wtrlsHg0ztoXxsTcgV5qSbWe10T06FOe5SEV9rrTT4fNo5/u5rXxNy1TLXTE29TZ20KJi
1jmykSm+0ppCVZPj9CB5auwjO7JiFqT+csdaTkO7ygGpC4+OiJ6x+2BEHd+ArHHOSln9J49e/ZDP
fneqGMde3LFJ7ju7OCd5f4c+pL5pZ2O7wOfjUxJaRK2q4nMQN+ObiE2DhzMZ92UZPNhFtqeIA66V
Nv3et2x2Y+FQ3ijDno7UCyxQqKt30F7MZbGqEIUIvox2LMddU1ZiB2sDSb5t0TB2VfvMSIfeGTzN
nsEw5NwoxUiUFXj35/YGjKezlYk2t/KaUggBLD27IYhr3eEJcLypv/OKIj6OAXHfV+Piee5bfcIF
Yz1TcjkbJWrrPIwpeCPJ18333ql806VpSLSB777MSVfuI69dziRwIAM24j1t04o6xHRb8pyHbVVk
w76Ive+drxq5MwUmpiz243NnLVeNdC9XYMXcO6uam2cn7etLVdtIevwEntuUelTTs8W+xyCpiYiI
PaOrCSCbzPMBTaXYtJaZIZXUPY6C4ofEevVRjbLYYAmXzYoMgWgVZu64yswY71lklPvS1hblflrL
TVA3NzjsP2akq1faan2GS0M6hMvkWXud97XwYlitbZtw7vT9bTgJa9WUDfpUG/tR6mH9D+AhckXT
qQ9BzlcMwbL3i+XBRNp9Dn0STCa2RbuSRRglSN3Ji8n7BdWkWtZ9jg4aH0W+Yx7efpNUht9DhVbV
sCHf2XHsHolptS7E7oFQ731gbj67O9w55XjGiGW26VC+MLnkzBUotuKSpc4gXfVKbubG0nF+0kS7
wnjxAlor0l3gnnQ2W0w5JjeWIjibqtjeZt203MRt4OxGnTzxnUxopTOQuilyRyPHlygW9Xqe8XNN
s33f+w5rXRIvaGPqGV98uIcMBx0v08Cbu5ZLZGAvjnuPkM+owhCMbInjqKCNcXi2PGdZ5h0sSqlj
RH1BQ1d738rArnaVGR9Bu4iZZ4FMX+0MxkCSLTv0L9+xhLgnvm1ny665OkrEb7I18xbB5O1cTuOZ
s4DWDUP2E/Xacih8Xa5T1+VZOmU3jFJZxdWVH1XrWJL0ILty3kPsJ58MO/8m4fY+MPqKdxTHX6oQ
rCO7be+1ykN5wdNMZdWkoMYIZ2NjbjhHCvkO4ebJHVq4JHGu1m3rmLVD+sMucOeDxQ2EaMFnR1RE
+UddluPrWEV8BNjSp2M0ovSalxq6bUkQAkCD8Cme23Y36LAibrhCXkHlEx/EsnzO8K/tCL02NGPC
wPjGfM+sl1RxdNKBOUbTNY+7MkYT7KsHvsJuwRnnh3RNfkeLsIoSig+7rN9j3byW0xR9EHeZn/nB
6i7sDRaouDPi4mPVgYGplP85YSN6Im96uGXDMb8VlqPuR6dllRyPc3ewsWH7rR3odRCp9jLgk30r
Uenew7bKT51v+Rfl1t6931f+2ibUfYWI0QarYIlTHBX1vq1NeyK4rUXlSHztsUZ+cbJAdF80STMg
R0t127HouWikditjLO9JowhitOGPX5U/OO/VqKuNzSxc7UU9wnQukHccZEHi/Kpn4kVYRdjzB51A
73XjtqOs+9SGi/0RE3ixlSaaP2BK9ftRRNNOkUpApHdKJAvKImhOlmn3EzqCeivjouNUYD+nN7hQ
oHxZEE7QTPSV94mgydFs40ZQdC5avjZL6WTrsLLF98HqjV7Dx+4e+rbMXzxgFhHo0cE8oLubT5MK
GYQWhfoWY2JAyO94n+HhNaekFh9XovrJnyUBD6yEnynbn8pBZDddTkeLRggkDOCg1xStxtXSYQ62
bafvhR8V31vgpswFAsospfdNaUN5rhZ5Q0ouNRIUhOdo6KIHO4T4k3PRHGRu25sxR9E0tdjda6Pd
PdB469EdAcTMbbrxBebSxnW+lf2UwGZsxguxNV8cW5YeDyybEA1gmO37dZNq7zmRFHKWJtEbuiTB
1hrZxoGAufYz6xwI1U0BTSHIkTjwgZN7aCeXyunDTVBaNQkUeR6ccM2PHuTHikEOVay/i6OS6x18
AVwFz48OGjdA/NiWc4HmCyqZtVvUNO1bdw6+h2OwbDtnzC9t0jzBjpyab6kmBY3FD1t55yGpwmFm
qtPXd0NRing7io40eqBWGD+NQtUZmsWNtsDMR59crGJKXzqmT+PKYaP37sg2mHdxOZqvksKrQBXT
yX2sjcVVGC7uGbWq/zAU2JBWEXRghka+D0VzlbRI4DDxICLNDp4Kk3THBI/quJpRuJ5FN8SshiDF
RQdZx1If64WBy03rJozSGisGdOmgNiDzChcnW/eILssZy2TPkw/9SjNKc89xWhdYc1ABsTUKshzR
ABK8z2NKK3SbFkMZ/GACV7SK9zFcUaQZocypYJXpm3gHzImWrwhU65B6XcZgHs3Q59flafFBwFT1
7NIQSIFO/JE8hSk+h/5YvuhKlS90TzCiYrvyvy6qCMw+qyOxoNprXAiDok23Qoz+reEuoz3PXYCx
3ZRm1Xama70kzTz1R5bNUHY7Hff3yo3j+hS6Bhc8wTjZxvLxhNZla83EHmDSXYfg0Ot9HaU4l60h
eQBoFwIQM8yIubSyqV3XdVv+kMAr1MbBrSY+kRFBUlCTKc701HHJUU6Ab+CWiBzdbftxHGOE677X
3Dr2hGupCJGXwZAOQryWXcAGQbkuf594d77XnpAge4X0bLofloHbO0gCfwAY52r3DvoXf51k2rRe
A+Mun+OWyxMSsg3ipGXLqrbEFjl6vSSpDzgvBgSOXERRTNSzRc4NmlB7h5KF6UjuWtMlyHsYHgk2
2VcWHuMBMHkpHoMG4WIZCxBDHkA/xXOD2+pJ1F50oSpPL0nCAmLtmamCo5+xelqjZRbXBavdhciO
i7GApuvnGHWiIrVX0DyYog8SDsdqQa5jNuUE+nOtqcA2ssnG8GHxMh96MN7U4IjGzGOowQ7+PhEJ
yUZLjVOrCpaiXge5ttlmU7QxccprdAWpH1IlL4F/lZfOPEAGP5uCI9JmrCYY1Dgzpqb9SH3lVGtD
w/0FD1F638PdgA1VmheE25IZeNvf+b3tYLVvQhhfYiHWKa+radwbLxb+QQSx0x/TMpiiY6MUc9qU
BCcISaPob/qudPCdBcU9lEAUFKQ8lS8e9fvr7E7LrWxCEHZt10qPB2ojPgmEBOVayQn9I8Vy+Ibi
Q+4sJuU8pTGaBCBIwqF6zRCsUtBXfZj9GIC4pxsnDU1x6Eefkp/5c13tGMP08ibhebuXQqUtyOF4
xt3Gefc2DFJgcrPiiCt+FtnWTCFXH87G8aQIP/gMDkU9R4mnbx1VJHvmDFwyUJrwOGrqR2BLGh/Q
eZmRy62bNsmiTeMlVbnJfNgHuKwrz91Xk01hZVmOey+6sPLOc1mXaqUD4ZZHy81qs7aGDiIKWXbo
7UKm8SyznUriqekZ1UezxcGmC/IkgUyKk8m0V51smN4ArqkWFugL1PsbfPYkB1xBo4iqqvHJ12nt
oW0z3BU2jTv3nKms49wPHPVjGVJSzARCRQidrsE/OgMWkwZYL2XM6v2wqKq4xaQjgUaxQHUZSDiU
VsRoV/hOQp9fQXFXAqFoLdpA9/fr3Y6S9PtUIGfZ+rR5ty6/pLdBlALUvgdXuJ6Mar7CkoEZ0Y0B
GqO41+UT89zojfV88XWGTDvt89YrX1yKzpabtfBeFqT5TBxr2ACQA6uC6SKR5BG3HwrhOpxenbno
x00vGa4cCZKvaax7i3cYVm6BqKgp0QvmSZwDuPUI2fBVLd7jgcFzpTtuUJNovrrUgea3D0cBiAfh
LLxy0s8ra+P5cc2ke/baHcGbVK95Z1U37DDndiN937/1ZcevZkrbhtqtLPabsRVs7dBLvE3WtVbK
Fe/E+mi7bj/ua6fxpr0tFgQgPX4wsxnq4WqHH8u5R4rcQpWFtzyOKw6uEr5Y5XZ3+F0583gIw/Su
6omgq1RV9Y3Jx/Gm9+FXbLqQaK/PgV8134Abin7DY9ydz4L+aHro0zqhPK1Gt1vP/TKPGxU13adR
h22zJiuAPccM4HF4/H2LNZMtVgG3znxvVbMEe2/6Ud4OeFLnXT8BUKN7d4EIzcgWn4p8cN3D9fAE
9+aj3CQmR75APwwz+tFIP6K7aJwjlgsiWjKZfO/J+Vt7zVWF3pAKfEwHxkWrRUf6RYgYlTUKbQhm
TUHy5LrpeNRBovBHHFOubHdtX8u9sCKG/Jopf30gFo8nQxqUyGaSur6JHbeOz0Ukq+DDhH06gx7W
XXILSJmbV1SEad7YGDm4AxmUuOe+CHMkmQORPdf+2SuPQmIO3nTKapGXqkr9UA1oYdZnVvHSep09
n8eJIL8v7hIsHVFfU1we8ZQq/WZndoHzPr5WB5EzhtFWFAT8kd8bWt2Tj2sy5SlIPoWjpUF+F6XY
EUdUJrgLmfsMccczgyVKlh4lnxLtJfySgkh3MgnSd39JM6hu06gqzG15n/cPVZe5nxazNODYO+lN
IGf6RKyhDxpxZyyrpJrD/BoN9rmoHffRJHWxU4wGX0PUwt+SzI4vYmkc2l8hzipLlldfNBkVdt8/
hsnSHNr5SjtJArY5OogOBeXSXedmCJRbx243dQyAjWKOV3JbGyp9LEIiBQL9rajChMtHZuHeTtPu
nj12+d1p1fCjXxKM0B6nz1Wv3T2Ce83leTRVdA5a3DqoaMaR5AhXAlRJ4vk1RHh86PMWebHUWKjT
Jfw6+TL+0tuh/GRR+m5CzaUQFmlHDEYivldZhRmTdCr3Msy5PoZDbd+lONzBsqFdcE9jPBMfUDat
2mRNrg8cBuJAW6VawuPy5h0SNJ48koetaTfb6MgD06Vv3uLnB6ucmABEozwHnj+dBOqNdeBY8jSn
FZvDqQhvU4mfMJg1UW5ThRB240+CMJKYh+SeeJ3lCTFpYLPHqm1/lSgGXNHiTweifrI3V/cpgU2y
uOMOIvkULTFFZZj25tvoSYy7Easolt5DfqOBjoBuYYzSsZaGNLxK6HR3g+xksW3I3LtbmLcCOscT
ve9EMuMrdVr8eW4XV0+LKNMf7LI57JyBji2tbDtfM1JuvTVwTQhbQ6rJzYDqt6WurU+jbr1+A2gP
L3BpkJVyKa/zIYuPs8QdmJO8+iW4xkGZzqgbl2Dqo9OULMec+BW7Jvj4WcQWumkHKsl2yUdFoIPz
I0KQetua4VMoUHFZA2C3mYnWDfvTGTxQipTf8lX2SGAACkYVEU3L1DNfq7gXJz0hkgggeT8jzI3e
5nJsbhwkFvcMU7nwl7GDaCwI45pEx7Uhk8xdqRjdy5q3JhPqKzc+ltAV8IgM1rgLgzZoNhKXc/pe
eb11YvG2jgbVAoXMMwU0auzJY+IFN3405gF2CGpJAAVP9hRVNyhJsOPjN0I6yibx4PKZsa2m0b/3
zTyPq1aMzWWJoZnSIJcvbByqjS4MRlmrTtnTxxEEBH+U8pzXpvk6ZQNPsXFOm09jG4W3GaDwL7Lt
3K2MWDLlDOhfa8camehqHqm4oRlYeIVNOqZBac8uuSrPGGULVNBQEXaJ7SqCzNofVugOB1HjBCem
jGTy/52ODlDSgtiNxcJivDK+RlupMti8IlPUbEncnGDnlUcE1Mm6jFDY/bkI5Y/aHKQdAMNIayNQ
LnTxQ3lX/dRPaiXM+qR4YTYl86vjpCawShCyZoZvI8Doe8uuwju8mlSWf/6yf5Rl/f6y4MUAAWEQ
o3ITv7xsbbJJLLNmoV1bYXSFUfvxpmTmzZGKDDxbhTUhHH/+mo59lfv8pxyIV5XQzCI3DNnr2FD2
fhHcqD6QusICw0MI6MVquNokj5nN4bVCQaTVLp1G8zzFmiUuUtwjYogoP7D0p+MbCoyk23QO7HdI
2BJUqZXZNK8hqQGvwtXCOgYWE/OSwUzeiHfWzdTQrfDzHxXhuhCyBixvB4EsnBl07uhvQF5ZARkB
05snM6nZCMobiJSMNUhmKxfvdnBa8ymiyx3XlaasfWhU4CADsk2rD6khn2eLkZ80ymKEsL5xNMDt
VU5j1L2DrroqSCy4vauAm45RGWi2Z5kZNqhdri3AtnNhsVUau3YdBsNyFNhgHycvh55Q0Cu8j9PI
sy6dImawlFY7z6K4JDLO9/xNTuQBZaF1RSagwkIeq1JIKccos4d0M/f1TDKXTc82CcH0A5FPe3IK
MDzXua/3WuuMWJ9WNNb3qo4QsdagRcM9G6vsS1DWrthn+RDpLXHR87cymjLMEoC90NAOU29v82FC
GNClS7DRLZNoGk14DVeLOEkIhNWa7lhW+prVJAsGxzJU6oxTlsdMtIw56ZYRxnQUzeAdNi2hCPRj
FqGiSQW3cdUEngeFLNAGr9GYlowFYL1yfCObEasZm9DJd0rSm7tpXo6tnO1p//uF+rciMIH48M+v
8J2f2Tv/57/nOv1/iOMDrOunO3rzpt/+13euBD1fQUT//m8MJt6Qwmc/61B//5F/CFE9F7kp9zTu
/oBlt+9yd//DcerZv3G+YSkNIz9kDOChb/snycdyxW+I2ihqoIUBseJn/yVEtdzwN88JhcvmlyHE
lfPzd5SoaF//cPwweLGvGkSP9+A4LtPZX2R0HgolQBuxtUrsZN+17bM/WQTlsXC15r1iCo6/mwNQ
JoR3GSg9d5Td2Zk+s/hc2oX8ShMwf7NSBdkYOXa+oT7t3CMxgneDsYLV3BAdVtSafLA8fUVxQQuY
obxwvZ3I/VOtQdd5cbTFd8lYTTzzWmLf1GRIzmqHRBOaX80T0DWfmQ7eXxOj1zO7Nsood4LTUD17
Bj6INyn/pbKCbptiQyxx1ujK3sZsH80eIZNOn/PKjT9URioBWSG6bJ6mtMZoxM6P0Z4PoegJUDBj
spLtmG1RIK2r0e5ukzqs1lOm9L0liAbFejBVbLrjkRAREhE6lsqNV4MNt3rymthNz9lWj6kzfPhd
hzQKfDSJMlTTTKI8nKEWkqvYYV9CAkLabwhWdy4NR+MN0QQUEqYMiuHVADFFqJGHAXgOl9kpizC7
3rqIgsh2aQ3jNoZQqCuvFVsQkbGimAEhW8cKX21bK06eF0d25tabarMnyxujASrT5Ipsn+hJBoLi
ZVBdYHHsee0H1O4L4AVSDxMKXGACVk+50iQ3XDrbsWAyMLf51TKn5NGyDeMMt48PHTb768yuzrNN
YtIDejKfbPWWLTUjjDOKiW17JQXY+Vmr4rkDvII0UGHF0u0uG5blIXQKONBW9sqslcUulOS9yjDw
4JDBtLjRkOFZa80plU2kKEU+pXblRnRrVXqt8xOJ28OqfY8wwL9/1v2pMf6/d+T9D6SSuQFq5P/a
Pv/1rfrVPX/9gX+eZd5vRFRwt0NmxZ7uelQy/zjLoJKx5WD2w39Gzi6uJMX/e5ZFv7kUNZQ2178g
OLkQu/eN0em//5vlRL9Rb7kOKmyqvd/Pub/hnneQT/9ymGHoQ3R+Ve4jN+aY/OUw0+ysjUWuHQqK
WMtNyoAkO0kXn23pMgNkDZoyF0+uVlSSupUzvTLvriQhXZmTEP7FhHX8oNqY9T6PaiSllP82FGFN
zfVd1Ma/ajIhiqa3ZVoVPP+DsGleMhlHfbnhqU76HzsU56uLqam8r4RF+ebkDl6gKJvtB/o/LzlK
qy5YXcdLWl+SzPLUBv/eYrYsYT/7bc1md2HdCmQ2IWp9gUxaVEid3KtQbVXryQs2SSttdYYJD54f
g0yPILVKZqt7iK/JUHR5OFerrd0FSbQ1DUr3Q5iGdbEPFhvVo9dhqlw4Sho3kJdMD+nzYjnDORV2
/zQp8BR+m02fQQfhJZI1Z7PpzZPqF27buPnC5pAhM6b5ksHBxp2d8Tzy4a64XfWGRUz3Fl5TCSAz
LsdYVuUh60Y2hVOD9tM2d1bm13wbNCch4SlrR6Zwt9IJv+EwmnPfF3DgbO/LrLNhHbd2dManGd67
lR2TYkbCZ1CaTWx35lAj0tmiZ3wFrz2cwd8NJ3BF9Q+SBPWJDEhvj/3UXoOW8jZdD/K/4TmN1TTU
n0UVIdvVM5PAJh67q7aehhZZ29j4+k5zCOOZznXLxIkEAUzS6JTaYd4VYc8XxWlrN+rB6pdFfhkJ
G+3PkiLv6r6+rlaQ7ZlQMhjgl1fgX11YCfkV7J4Md7TITBXy5Axo2B0PuPW6kpyx5r7uGPlu2Sm3
MWmlSKQGRJokx0iymlbQLASAoLrDuuS2V03rpJ+LgCD2KIcWa3M40jSi7ST7kUCXikCUWGH3Zg4O
dSXx+Qm/9gnDQtgYyccsIyR4hyjfXPocr9kUu+PDQgoDKbJD1HlPaapcImSEGb4MKo78g8ccKj4t
OcKLS096WXbiCy/CG4Iv3qGm2/7R8mJTnERrM1YfPfW1h9j11AS1CHfJDJwKGGXktoeYqM9DGdUP
LrbmFTN4TFRCi2MhAp9BIT6MvJ2d+/9g7kyWLFWyK/pFlIHTD3X7NvouY4JFZGbQg+OA4/D1Wrck
k0kayKSZJjWoepb1MuJecD9n7bUb36WAb24OsRuwU40bpz5zAbvVz6uw36BkabpNNeVUJqb0zmMt
Yz7+u2cvexvZZ5Cq1OLtuUUWSAN0uHQMuWd164sqkR4w9ZfiIchkNDDvEByoRbBcPJ0+cRK668al
2nuku9xe0snBVZVFR+e+W/xx7UcfLR34bV8WII2OXZ4AYpLmO0U0p1Zj5ckJCahXBRtTNn53rsKg
Z6wUVqA0yeBPxW/N3jle22N4Z7UtBK2aNEZDTlZTs2aynTHC8L1P6GpqxbBD/M5b4qi6lxceUE5I
VWrP75R+QxpBZdrl/dHxbf/dM/XJ4+/ZACaO9reeGzdA56RVzmUKhuwPzwLiy2oJ8dhFgwJNLyqG
AnRkmxwQQIuJtkHcTf0JxJZSDny+y4YYXaa+daUh7hOXSkuSpEkhNjHNcv7qlm1CJYwOJz5Ync6K
LbgWTjs5MsjiPHwZGrB1vryGgXndXglyjJBAOe0K6J1+zR5npf0QTNY61L29oZDlj1ewnhxduMy+
81AZYbygtXRaXlkC3XP8YKzhyh601Vl281hRNxXO55aH/k4kVniOisE9czjwTl6XW7+jMQfdJkOJ
lM4POvvoMHjpdhR2ee6OzLW/C+Pxb5mW8QbN4/wJtP3eW9rf5XU4nyqmMrjAqXd34OnnpeXvXfrD
unH9P4Q18ysdCze/K9A7Hw3vfaJig+1hvpxwWqntVGtDWzXhdUQRni4vQRAuzETH/lA19t84b7Mn
nrfJJY5APjt60JlZs1BZK3Jr+zCog6Nf4wkeZLB8FkPa7iwirJ9M1fPqpu0uLgW7o6NHAOYxUl5z
oh393vHFj+lq1vsh0OYpiBI4q6FbTpMZWWMnvngqF7LgXYA6nydtdMxLnZ4iLZNX11Tp1ucx2HGH
9aajM/fo3njF3KhuB3EKF+CvkvUN4pYm3jKTnh50VxSPkHnAg0m9C53OPRhQz0OJJOAiSUCuJLjX
yp0Cfoj0ZPX8m4TBxejhnOdVeIfl76VJanAyFwuct/UW/4d47ZPvN96xoClsr4rkks0a/wFY5NC2
h1aKr3/yPkH/YNUYpnzel3XX2M8CqoIC5McaBV0auWsYUwN2PU9nkbvLjubZFnJsOBRq7HY+Lo1V
w3YVpJt6RQGbPvJr2ylvfhIzz/i5ZHrgUciR2eGRBVC/5efvvcXexB/FKG89T168z/IwvZoksne8
9W8NPlVyCsgdrFMo52/PGcfTsuC08IElNpkO26tDj27Yog2sY4Sc7Ox+09BDHIPuS2RQL6RmPDB1
ce9L6vRkO72MdDkwl7WCCSIuW/aJO/60un0sJafpntrZwf3slWIVlZ36Vq7KjE7iArOwWbL3tJs2
erTvc+WcQkF8i8H9zs3z9Fog/KBvsnjKwu4SF9Mpi5Zia6uUbMPYvonJP2RBu/Z7kJ2VT80la/hz
0cXz0ZSSFEPONGUv2uW1oKqMzeFc7/zQfgimiL+L2ZFxsjf+HPDmVepX4PbETowONv4w0+IFaZpt
8yAreS559lNWJvFLGXc+jd35/FFZXKuirsmJaHv9DMgtUyQHjS7IP4G5Ug8ey3zIjkuuLYZgFX7R
NWO06ku4y71ECbgNMrBbN1CIE3QPdjkufA0hQ7PfYkqrYzc4sNxXB1AXEG+U9Ba7QC4ZloNdzj2Z
h3Vpn7Mlqd8j+A48BTheZ0WNLnLIsM6DPd8guXPm2j1G80CPVjHW9/0yMrJsPTmeBM6NX6oR9s5X
RMK4APYh5dCx9Wg1PF1WvTPBZHsDF50bDmu+oPaj+lYHanGQXAqH5RyqCBwAVDq6FNALHb7rNOji
rTPognZXWJEHWwzDPcr2AONo7t6Pykd3SscpzSygYtgsMqmLI4UC/Nfk3tpj7zrLQwxLeycJnuJT
cEuI5bJDfnuLaY780kXtsDtoyEL2SYXFZcrte5kONtczVoBVXTA09vT41nKafpzm8lHR+HJPogVO
2OWzu3Da32shWTdqX11nf3wiTv6r8yM+GBzBMRWV9xwBzcUbu6ii0br0KZYcIDVl/UzIhA/0gMMz
KtQbkIsijhFfhL3QHgh9uO1bzybNE6b3nFrslRs2d1NvT/RzEsprWxq5cpeffrL8TQPrqwqd7JSh
IdxmYX6YlXXsYUW/fKpXNz4g4Xayl+FosOICQPDiJIU/NS/8WvWvOhv7i4Wvz3jE13Uny0Pb++/S
6tUdVyD3iNiO4V7QPBNd4BU2hzPt4xIvn9fydKUOdwCOWDwYG7612QVJHu2j2pfFoTLafVDMUp8n
kIGTmyEInEV0rZzZ3/uBSY8afmzl5/P8UjOmeMdJmeyngEkE6kS50TKPdwbt6jbWdCywo/wzje5j
3hr5Ud8ajYDgPt3BidbBZNePCWH/rVOb9HdciPjSRov94WfDPktbzn6Q7B+sEpEVNGn0tJjm2YaV
+Bjy8Y9lbAq4kUuh35t/2b3eFXrKD1Vae99t2bcnH7fq0zA6pASxzX7LIQy/W9cf7xUS8tcY8gbY
OQkLTiqJ/9xMfMXSoB2eR3upzjeUjx4JHY8//mzNO1YTAMuO3e8t3KqPkeitfSC6EA4gH++rDnlK
GtggiS0Zx63rVS+zz792VLXm2db0beaj2NvSA5W7lfuKSFg4kUzz2SNu3rZz5GxLM2KrluhOkD/V
91U027/yuhY7O6jYYkbNu3aNszeuRoJJvxaDVtw6eUr9dxWo44g2dS1DwZwnWZJ1Gy7LqQKn2C9Y
hPedzlEd2yOc9wr9enJmzqP3kmbpR7oUNhHbqjWKL1bYQWsvDyWgLgu1MT9Z2GRel/KmwU0Df88X
9SmTZX+abf9WjJg8ZgxlNm02OBtTkMudwsw/Gw7ym5b6Rk0+9WiHJUBhIT9yOLrHQbUvrl0jYnXT
a1rDzkGEZaCoOSLaISrvUdz4W6lIhVluGn/5fcb3jY1d5JnsoXbS4CwXVJpO72YXj1cHe0UEK0Ge
KkT982vSxoQVqoly28x9Kjgi7VKLLEjhmAq0m4G2qRTdFakf5yQjkvlFa+gjLFDoxwApGBM5xIwP
My+aP0XDko+jbf7Q1jQRc03ndpngf7gLyu53URqqQQtXkkaKsvTcQVxdmsSyT3nXM12LRxoXF0hF
VM2SJ4i3POR61meLJpbL6HRP2qVblCEbd5/UZwxg1f5d2VXpNSqYeaVcsng/OrdibUhTVLPxoQPF
pwFNpRtQsn5XlNJ/am7nHxI77CuE/I3liW8ocv68BFPqEttxYXOD8DhNvFOF7Oydq/q3wgCZB1nK
PXSYJHdv2R5mis54EdH5u/aN97dLmw98yuztMzKsoA005Dqz+eb35Z/IZd0uyvlHz6X/g4/zMYGU
WIckX3dF7QV7S2tqK+IlqI+eLKptzaCAIWo8p4brYEKznooRUdMn0EKmmQqe1rgnryxwe7rw+TYF
famOon3iJzQy2E/its4j4pADCkavba43jt3iWY+jq8skdW066gKmsuQn1cSPceLTJz7qZLt0+Rdz
EhrzoGv2wVx6Z9pwD9TxLSuCWEfqZz51fet67Ia+v9d2TLtfLtYLjNb9DYE6J3Ei57Wz0MVc/c5I
SR8wq4/XqMd3LhgWfCbhQu9XhRuOLfremuMzkWr5bNFG/E1oCnLQNVs41/KZIuJLFYQS+sMqdyks
NqPH8oXBUf/Ww9Tfj7wHNvOo3T/cD74iaZF3aX5j5m6+JtOrC2Ar+zK3oN6xTWWwduwGRJM1zsYV
CxZuhMgWtcXvKKvyPaaJ4KtwAv8DXtXeW6K7VDozBEpiClXFQhlZl7jqQOzXIcXkfbo33RsbVfAc
84ePSMLXwm0ZqguLEpXJvuRkI0KPtpzWbQvyrpX3Q3Xz9BIw1EEupKlKi/FNgQkjNxnZdKV5iXLc
cn/rumKVBQOXb0Rn+xsCEvWrwWfGcztTDwURkyNXtmDDi9fayJEQBVikv/aclCZ6pihbK55x4PkV
cdLad8DHbWvje3ikFm9GUBY73WunGY1Yhsq5qpmWR+F51UkSKUw7+2cxYbaLHTvdoYYMwo0srP5Z
zsufgkIdeFw4DDAHQuBWzbsyIrhrWtFsFVE8YE2337c2drxo1uYsltjep91y51AWO83hO8cjDuVe
3d/Jli5cbHDepYpc9Am4vqYVLZ3hJ9mwhqNh9mNIBK2qiO1jr4PmgthZbkPSB5eWvxy5p3lrZ/5b
lYEMEgfJVrJm6h+PcchL1633Zd+Yr2pwzF3ftdXBp8Vy09XLx7iQKnTxGl9Yvtf8Xwvvr5UmbPcw
tWEA7xBb00G7cdKhZqrf43vk+suOIxfPOWUzOzKyYJf27V4Hk27WY8SdECpM7aki9rhX84wPuWds
0Yc8dpIwaqtwwoUiqg9zsnTHrgadgBjCA5GLHyZQEVeI4pmsGR2iE9E8uxMJhEhjbhC0s2G6+SM0
SE2j3eBQi3A4CAezVacooqtj9RCg4mPSIgihB7nPO7CvTxPnp7uYGA3ER19QGxww7qCTzpnA0UnA
2VSbgrG5/rpnv/BIBrwlixI3jOuoDwAz6MFWI05HJELhetw53OieRghaFV55QWMfsOZlS9VcSHpU
EgSkiGetMuuTNx51CXKyzxG95cdUTO6uLvz7mSYCmVF14KRG7lWbzUxPQ86OPB+42w8gb4QTmm1U
0oZVGCZLnh3h7+56gyWOKBYVrv229vvXNjVkp5gsMl4Un2mlvqs2uBek45A5+dPbMMT97bPVH4nQ
jHuG4PdmARkpA+8vy/tyPbRZucV7We6kFQ5MfGazVsHUnQTNeZcEP/hWNkWI4bRg8prqfZ+a6Qjl
RPP3ADNeetmX0UninrizD8lZzJRcrUh6Zu2+JKqqL2KgNrzLGt/flWM5Lg9JyiR+VReJ3WxCLSCp
euH4833vLsUldwHY1kHi0iVdFl2P05jHw42ZpyS6pDI7Bc0riubDQKRzg7aNi7Y5qKOPaekxLEuG
uO+VM8mXHNqQ20MjacId2Rl1G5XKFrAkNtwJI7IGBh7D7TUvy8pKuVdG061ysJY88nq74pYyzcWz
tBHH/8VrHVmPIX51i46oVli89FhgQ6y5ZhCPg7a5cBcdmq2NEyejvLoTcPepQy/HtTEenOxM0pR6
DB/att3w0HSWk1UEQm+mdK5Ydk98l1ZLFtTmUgf2iFLGSsT9UITzD5kYG7+Yttnmm/7mAMgZLT8w
+Y+JlOc0PTbpS72MBY6MgGNafU3G8LVyEoJhFQO4dKrUU5P6p85zvhOBoqCsnGGr6xJXnwn/6MFZ
3vggTK/Mbym6tc2MBxHk493pyf6XBaMOLLBm16Oz9LYCepEAWiSvcdHbabNu86W5HcujjqxYpYs3
gxR0eBT92PB5UCY8AIAXAghYN09UYjTFNgV9qJ8bNcmzzUBoXfaMLXuV1u+oNdMJmlOO10kurCXw
qAnL6dY9gYN1JRZry6uzfTNav1es9+suTL4U9oenMbf8J5D/Zi2y+WIER8SgC5pfg1dwthj8Z/w8
XAt4SGY8lFBxkeVtHuohk8d/y/WPjMzflj4Jj66M/F0HFAUmnc0/btJ0+1DkBQCSDJq13yYfVTHM
1IQb8o46dcC/Mv9IuWjxE6vxBjnzxCAx6Le9c42MArf0zeT8MVBtPEIWSRKqDuZaHGowKLHlKN75
B3f0MnbWfRIXbznigZpWuJYkQ57VDvKzVHbKPRv0gvkW6Cfp1h4LWi4QgsUPV2SchzcbveBfd6Xj
YkuJDIRVY3Tf7pCZI5Nox3ZsXkrPV4aZWpnzVp23c1mPBrtYRz1ed0gzQjIci9IQ/Dbqpi9WQQls
Mb8bTCRxtqZNe9nCZb6brH1gNH1ix0qPeeaGpEBadXAWJrW1XUToy8CZM0nJNkYI+8SOIqdFgo76
lUfOah80NAi4KWNsn6fdSkzlAooVXalKKe7Yd6wmriu/UqXuAbq9dadNvReTl+7Kqg8ONjGhe4Vu
k/17a9a6iOjx4Onu+BCLujuSkIj6lexrccYoKD8p6Q4/Ugq0Lh2+l62zuNMnaHZ2MoxIW0aETGV9
9hKXoV6oMB7jiKJrk57GzK3HHeCqkvx+chKXhLPZBGdpaW0qPjIEMjxQljCzBf7DxnYwcJZPmIA/
lzRxnlkMkP11joBuctz5Jpt+FqXM3lEcy+2kojcG+9xWi4CYOY6XkC7TWax5f8p7DHHAh0uERUoy
qdqFenCZxyOYZYbPyOd96WP6IlKLMa7hePuLSP3fvmXGXKkhuEgXOIdPE63MDWeYQor2OsAIf2sZ
3Q8TF64C4H7HCT0+Fja57CjP4MNTZDfEEe6CmIZnNcz7SOd3XdkflAziswPCgPfBLrp7AqGs4NkO
rOkPnNbEv5WzAgh0oLB61j4UkKzAP4YXK0zu2HbwUuQy/dgRHF7ZDAGfXK+4Bh2FA4t/ylnnKcfl
M+9kza/OQi3YzOEXmhex8Ty2TFlcpE/OnAUHpgDZYxUWdHVoT+wDAzIoMv6lYyqnZxGX33IpjtBj
X41EaDrHTCiB8qYV0wAUWY+1tM1vnrf1u1bhxLexS3aBPd97GCg2aTiQ7LSYENCsgLlsBVtHyl0q
/9kN0Fqs7KQG5pgc9+AWZtrMSylemMr+pWvktfZt1l987y4+hSKHMJ2WzRwtA1rb+C7ANvxAB8bg
ItLkrFD5o6KXt46OnWHXpHpe2lVHJi/R6CDbwbXuRse/pY1kfTbWDWP1eD7zhUbxQANV96x1+ZTX
HGKT1tO7iN3mDcF2UBaK5ZiS6185Yd0emzF8bwoXtcIcEeibpvpaW4JLYKL2yFX7bzBd7qxjehfe
fqjKUSH9IIRv7dqdNzmnOVlbHwrE5UAzBce3on3LStDgMnIKbsnTFzEfdIEoMVhJZQX6XB4h58Zt
6ms6yACbRPC7CX2WNPgaXuh4Emu31NeAWCrlTvVydNNkx1+QcXRQ/HNUdtfYJbPjZt6iaLc+Q69B
FMND6wSjUm+ccakbaN0se9H40/tzOWmt7gg2A4WsfDouzzXT/uRT0ZjnbwdyqlTdJRVuHk3FglW4
/TqZptTsLeOeaaDg6hFLTruw+MEpSGqRv7L4yIgak1YPDrQvEYPmRph130loB2cF7oxbdxS9PP3f
SY3/HXL2P/Ic/w9Jjf+R0/iXnzT7wpU1fP2X7t3/QDVC7x9RFEc3tR3hOs6H/4FqBPY/bhBGTAcc
HAepBnCMf0c13Ogf4JYB5gtOQm6IGO7fOQ0R/8MNuWREkQNg8c//6f+EadzQtv+EvN5AOB8OBBNK
6DoidP57f9wIztT7FhIIp5mKi+VGfzkGuxt7oQUqzwKK6KdTN7DQSFrWU/RT/yq9wqZ111/bYhZb
R6n2SgEJkD0fXn9nNQ78LM6aEjdKQkLoZnCLH9hgs1Tvdc4tgYD9VD0w++j1lv2W39n8KViZSsSE
pmzFb7+Xnvrj86o/L4a6gncZsxV6Jw1Vf5AN19fBC7/D0Rkfq4aPNkv5WzFPlNUTje52uU1HVsus
ZTfaG8D8bSuNwLRmK3BuHvJGXgGqYq7rExTVqhqiaWD1l9OoRkBsPbay2rgRmwNOUreTXeWcQO5v
BXJcE4F6H8LFcDJOGKDZOb2TFn91q3PPtPZ8zgpOfax5L64cULWTp+tL7zc5r0JWxtzF2mLTCBVw
gljKleM0Wwqkzk42FvuqtLue6fbAiIMmqpG72W3ZvuUx0L71rOObWWx64lprJ4WuXWmP0jR7ceuL
E+QDHfG12aqaVGBHcdF9PXCGs2vnhxPdFcvx9Jx29Z0a5z69k5SD1ViSQvWmFGADuw/og9Qi1rcE
pXMkm87/Lz7+7B5zEbkCTHAUQc7a89fIdeW0UyKLqV/Jhkxs6iBnHpX1/pulVNSTDUkXpDo2thJT
JKwqBb7IFvXA9DbPTvaMF2U4q2x66/IJR3MwejVbJbvYjbYnzz4/tge7kMexWxBYyIeWJPZ2djqx
qQShyVQFZEf7rxJVGA7c3t6T2FoFvDn7XQZ6u9fxRJ9oxeaEkhDnvglvhQalaCc66PjIaPISfvaQ
kojDele608R1tppfw95xgs2cy7ueNEoyFKeWN2C2C9PUG9cE2oFBKFSgxqBE3M+CsiCHUpDUT4gZ
8Q6CVM9A+uRjVbNiOMnMyesNAjmCHzR3UAXmF26k1rhObiUfMNFFhXgiWBAAC27O+95Kj6PhuR8L
rLR51uu1ViNbusU3W8d3EX559vJsSCYooveTDZ8I6kjO574YWRmteGi0f4wM0ENBuK8Gp/Hu3Qic
OqGI3pFY4JZ03AyS/WjjGYAPtuy5rn8aN99Lh7y9HC4ohzb0VX8HJZmlUnKpTlR8CZ08efNQQa9m
5to7W6aE4PyG6CPfo1zmeLDahIy9Nlb9V/Bl2vGZnimqKAvG2gtrlcDHppOVTYNVbeFkFaJ7ui5G
xssKsX9SnlpNdjikaotTF2M17ipc3BaG8Fx6TcqaySxYeSxh10+NCsPnVNuXQEgwn4Qc9GlU+pyk
U3EGRuk7zDVxhfdk5EKKulP77g6WCKAGA0K1W6g02EeQVg1maDvDw10s6osl+eDtoYf7er30xiVk
QQDhNIqxfLTHijB436N4SNuWpEpvz82DIE6DmJMkjLUfyMh8c5VKy12oppuSMMQ0v6YXYu2lXrQr
rDr9ISMS8JybeRvXXPyXqQwerTlFAtdZpLMnr/io4nFM9jrPGM1no9OsOMtN4a33wdBCkeVPidFf
4Gwx1+GQb3pFOpijRLm2ULO+lFVGgQlatb3dC3dfsyPYFE4E1NFSUFhurXlQx6VqY/uAw+3TW6z+
FM+dOGMNSkHAypRckWeqYj/IhDGgpzp32nU+HIjfDcqsuDyw55YQTtUEiU353xrhc7rjB8vHLCcr
2dLdhB+sZeqPCVLtaF9pGm53qWJxTdvcCdVYfVeEnvxARIlsQMX9vhwzFplprg5BG70wSBpRePov
VoDtYJX2aU3PmVGvqSfuK4k3EnHiISg68o5ED/Zh7H7wfFWnPg/1Jaa32bM1J/50ltewBrmGNyT5
Q+s1R2cy84D9CV2oHZ4+ZYK5g0cRm4GU7oX8mjpb1nQPAUsOMUJKcmtDvQX+anqrg4PM8+ARKz7O
DranvzSydlJ+XhCtOiF+uTH0rkXlVJNJpgBKvvIpjzi2hUxmqcspHe8xoOjnNirprkns/y3m8o8I
J5/gOXrIDWWD9l0FsxisILwJ1TKchEcRtRr99dS5zaGIvCdeURE3jipkJuSZa2fL+qWpBVyMB3Ds
kma/SCem0wEDFG+dRIUZgTmxfN1CdRpbCNd6AoFcM1YDIlRSyXV/om4GlXvecWZ1BE0rpdYbqRT6
NctLyfjS+BJsqoQOrTpmVJ3006UV7tU28ilhAjPspt5reMLmFHm9A4DE3iaH8i5X9MPvEqvZV2DF
647eiQM1pSXcXe6Mn8h4mpchj6xjPojmfulEC29sufCIgcoVksExrpZ1oJoXitqgnsno8dSMGxae
jxbdhStGvCURsbTjLp/xGvuaB4lJph7cjCJFUlLPgBYOs4gCb9dKiPG3Dvni7rwuRuYTASK9LWOU
I9oImu2MjvVdkj7pTrQK3sW+z4uFmQoTbULeIozti0HgtXWn7GKi8FaUlGVAfQUZuhWaleFXGeLp
W9Ny7kS7Pk7qh2AesY0llV1dh7IOhjNZfWNgBuUl7oT+FaalEhfTi1uSvXjoq3ZP90O5gSf63RT2
JtfAEOskK8GqYQ6HlyUvbSygTnxBq3VLvXNELLcuQRN0OZjDYOEKgEA3hsWnA3YdpbcyJVE1O+Zd
+0ZqNEBd5j4h3kQtyMeE9pMUf8NDZvPLgSnluIpCaaq+U4cAHDV5DlPnfJEK25rXJ9xwgB7bTU7Z
iVmVwmMEEgSOK/F5BbBiQ2R7A2sags0v6TCHf6tGPyaFTbeecIdwZjvGyWrDb3Cg3HOGqnnzZChZ
dZm+Vbu4jsIvaCb7Kgn91ysK6afkLnMjW61z9kvjSlZo3FcRKpwMQoMSARiiHE2EzQht2hkVkKkk
uzX9FA6ULQ9Q6y1H6cuSKa4OVm+LXcABxaysgTH8rmcFc68FX9rIBQoyBRrYto1OpFqHXd7qdwV/
uZMO7uWZhymFEbD8ySbOCWAYPmmb0mD1qUjK8kUJIEv52ch3UwKQrgmCGYf7v/3QO8mlaZFeyNZP
zlzR9A65gZVtmmgszX6RFBRsGF5huMdOMVAVk5Nh18ZPQfbVshzJFeQnMhvCQgDYHYZRTDtyYtyR
8+pvldPaUpSuuMshMq/JTMPEeplTNo1WI8Wdzav02w8hA9yl6pFhdMAIQb/BWlc8ZoZRPF+EOT2R
2jr7pSP2/JY5tLu1d51dHwXUaD0rY+fpRoc5TKKFWq8o1KtIA4Xmosx+M2c82CXXWsbS/Vs4NUwW
GWq538yumT9ErfPDL1Ye0oppZjxZj1w5YHJJ8jT0LLTJ+yABE0vLjT+7zrH1LjM9FSp6iqZXntzR
eBqyRJxmX01bhNjRa8Z7msCdLVnrYOyZvrVl569uUtWf0zIxg2/dgXITyuMZPLrWEQKq+soYiawH
dMIZkQlH/l7axim2nuP/+C6nmG1TdKfSQnyO9lzlcr8Yf64uoxvypCy6NFg2MdGwD9oG6z+Vizrn
pJfCq/bNNC6ArJa0tk7CtHcjF0ZTq4V99osTLOhc57Dmn4sEoDYpDQf+KqxMwN5bLL5/zXxvZMNY
Nrl7UEXKPI3E+LSGOPIalAjpbZM187hawYDd9jgRza38c9p9NiHNjUdPsVTYWrIb4tWUQlgLMmgC
WB0fkIAL8wKkJXWHawbKVa+puSnYLZngu9C1fqgyJO+7bOLEN21TvmOM2NMS3+xzrHtffqqKJffK
69SRJ8FUN1Qhy/FraQbHOYzgGOUFeS3MbF2wehspdwyVX3aPdF2YP2WYQbZXXcwxdE48/2Xw/JyD
5RiChUmssAIKeL7Wnef1L7xH2CpWdqqSLUayZwcyuj0NADsal5hx0HqNcz7T362G/g8lRTGjzUne
x+zzQzerX2019x/Mlls8GH0WEbnUPNnpgOywgdq9updhW56TJPe/66Zl5KvjwfuF4qEhtTnhF99B
gDfDrmZav66VelBtyLfYzeIvvJNs4zkQP5qlw9+JsWXY9gxaK4gFnwCh25RsZJCfgw9TRKb9bV0V
oN/sR3NrZ/PywhNn87vf21OZUvnhpWxCkAWnBwTb5KjEgkR8100F+kXKhIN1ak3lzZ+dOsEnU/AO
ZKPqKrmx5eC9JVYdoMVFTEEoWzSM3Pwg8B/rsuXdxhIrHy85Q16aN4cU8kzlt29qXdc/KvGDakcN
j/PKCUapde/p2zEpLUH+dXOX1Gn7beYQ84pDevU9sCaWIisNOXqxvbJ9oBLLr8heJg2nOLfdNY7t
6l1Ca1BxJZMxMI0dIObKVS8D+yPGxt4Rr5LWtQKoOWBSS+4UUAPTtCxvXxt6m/LdnA76sUqc4VsF
KHfk4iY/fUPNGtNdeunijLwVEy5OsxXZqvvKnigRN9g6U/4zlKxKsrS4Y5vWTU+YlQCbHH9xV3Lx
bb1JgAujLch8U1zHeM47zqQhh8gu61vQwjHidpRMS1MgEfFFt/UTeqjxGM/ju5FSPcVknQO82MBW
LEuC5aPFlJec0ApNACkWyNMmE72n1oUvrqG1eE9eqU9Vapd7R3KqYY9jxIOOb/n+OZlHzLM+p4LV
jNzeXJsYrTbz/MHeOET53otlgB6PAYnKY09Uh0Mvvt1NWWG1uUQxS6vTpIyLvBBLCzDkAqf6HFW0
KW8MiQRufCS/2Ag4OIqPlrZDc2ByIodrtnBJe+jTIi42FuyZOuFgL36nrLFYsGR2suOcy6usZ1vw
C8FiCas+WmzkikiQ9Ug51qiqoGU3q3reUpEFixHPT4HicjVGdk6xj0uyuMi9OxEWwZFJTP+gqhIP
kNW0qwo47yN0x/TCESQidZO6z0zMs88qNR6HhioCdeWSzrvUvelgdKbhLaOWrM86EoyqS1GLi5YO
NR11TQunwCVjx/MCvsjvITP53ZBhZI7xOW4wh3OBgHXK7ti8erc1u+XMz5UE38hcU7jnstN0EMc0
hB3wnYQZgyqmq9y5mlgh/UiD5iEa8oV2eVbSPnTyEJom/sYZC9PHc7UrP/VUy4vq+N7dh5I84mHK
rTge6RQaDx4ZSvsWAmSK9VzI9tmO+NXG+OzIR77j+OE76XQvpgUbti1FxII/yq4eJzs91BHEaISS
5B6F+0DZ0L+ydx5Lkhtbtv0VWs9Bg3IHMOhBBxAyMzIiVaWYwFIVtNb4+l6oYr+uSvIWH/tNevBo
dmm0WwKRCIfDzzl7r92Q+GeJo0+WGbpN8FZ+8KVFEA1j/FD12SuH1hclrq6dprypde0j02JAj6rF
CDpbF834omNd9kyr3Qf+TDZbCii4SV9QLwCntMSDYvA09qI4g565trXsSdTmbaQqpyFlolSQdkVL
zeA0ExanDFgqnZuLAW3KCu3+iyiKJyiFqmdbSLezklnhyFa9Anv8RjaG/p5qKVVB64CFqYOXUQeA
kSeXZFDQonHoo6TW6IouQAztNJC7VH1ZMC1TXkrqldakvpsZ8S4rozs1qyv6MJw6We0fg8Eq0Xr9
JqShj7bxEAnGWwREEfWmQkugnd/UewXU/rxTY7UQkF8KVBn3Tl7O2HHg1PIRLFmbwX0yG9VaZdbF
C/rKn2reccbE3GMeT6JydpjIb2jqHFEm7Ydcru2Yvkcq2Lc0agoMQySVJDuUZs1+UHqAoXq8AY1y
oTT5lcEZ3k/gUcyyV0jLlK5Mw8tBKtkxL9F+TFZxIs6Vc4lsn9IRaXxSR90mAfq41wnkWjljidkC
o6xCTwDO74ABzAZi1Lb3zmSda81Br2SQlUYlpbI/rTgTjCiDWvEVY5EBdMO0D0NPmUvTprpQkm8y
nvGKs5a+KkgNs2vmIKJViYH3P/AVo0fz5xdDak8afIL1kCb7IlKiywbSLxmp22HUr1BPmDdGipiR
GSzCJbUjLYfVvCewL0dZxbtJohzxrA7DDnVPeaE3VbQ34+nRCZVNWfIBefuvOLgeMBQMLujYwdUq
C9ZkelVrYtzLML4pBDREikifxVdFl0AUG2NtLN85hDTCpPpXf0TvrZsUggS4QV9M59LLYgBOOm6C
PZOXk6bEt3OW0kbqy+nkQGR/BSG7l4H/pTPm56gg5x0L49ZIphPdhGplFMYN0HCXuSsq5T6Otsz/
10YJGTXGBX4ZaiZK0EwYLg6KjnXWzycx6uVusMptVGT9itcQy4ndm4l/1txymXJtzzweS0G9s2rt
pVpQNZok7ALjgIXFIFN3ElIRvWb9mOtDd7LpqK26kjmSzG5E7D91NnFhDm9wThs0BlT/I6UNkzgq
THVOpn7EMLQsI15DnXPd2HV+KEIz5zSShrWDSLZr1oNFCEgTGuKRqTeotSo+taH9bPjVRaGJ58Lq
hzVOeGc5FwFHcZAy2Lnx1ChZ7cKfvbKthgWrNZeBTNpnJyQDk+HmvkpJ3WsrexVOSeucAIEN1JHI
Q3yQumao7Bow22JHn59GaS5kkL8ZuV6l77WjDds5TJxLXAvzbYNifFWVzELr0Dbu5BzPl30e6C4O
vweHMmsdQr9AgFooHv5KpNBDMw07hMzNwyj49vN+stZWVFubTm+nm8YP54NR+hmP56hsuonmv6rX
1iuJsng3OxrrJceiMCbUFiN4dRv7WobnBLSnDSIaCUGyD/JK21hIdlZtSfMtjg4APe/sbL42LOMu
4JzPIK2yLvo6m8Bid7uUA6nOXJfT3DHHCA9rQvpeGC3AfmfC6BeHA6846460oMqlz7QIUHVShTik
7OwMZZwKnTqlA5TQmUOYVj2AhYr3SRNlOwKPcR428Yzq3MrWGpGlRtYeCUtNXRBZpy5W76cKeUFT
lp5J+wwacFl9KDOngKAbZzw7GRlviPWivAFUEY57Qlj3gzUemizzb3GzT5dBEGvkzyUG4R9UkIRS
NI+lyGkZzvGVblikO2TJ0UiHdl3rWKki0m+eoip9g1kusFmiBLLs9n7WhvCOUZDqhcj1N4NdH0bU
YFuY5ne1lZGCW+sHYkRXZdRX9MkzYP4R0PSxK14D7DqADbzBp6LPBAl/Tjp8TXhIioQRG4jOItsA
QVu+WMAmyrVBf4OSlL8Vhz6PUtcEmzQwIfQMlgl1r36Pl0Hs1J7TWoNSJpClmOk7BQ4veEXd6hU5
oXb4ONq+C+zoPsiwodItv5dmKZ+COTA2rD0+vN0gGXL65Gir1utsD7jPxLwNR+vZj/KHjhtqaxqf
uar0LcjYvZlILDr+sccDocM9cbMK/LE3RHglPB2K656BWOYihWWURNPc3EQVAj64IRHGyhxjPdM1
/9CxTX0x1O4xbkW7titCSf34ierkqzF3p2QEDl3p7RXnQpRtBlG6QWe4ACZ8j2iVEhJCcmtLpva9
z1dX1zMpm2xAXVxZZ+S4m6owj72BE5F5lKm/pLGtLWh6A5xdYLe9ST8dJBaNTOTSWYfn06ypb+FV
wpaOkgJIZNZapyFs+Tah57NEQ3EJZt9ej62ypQNjYbtwikfm/vIIeGx8F6rfvGiKeFTnBv3FqrYm
VLC0B5qTYA6lMHAkWchjtudcceLKjd2MTk/f+2Y9AlUYuAWun/j1l7EK6GHE8QYJ7nDog7xEH4uQ
8x77KSpZhPGARYeAyGQU02npZLz40r449XQV4FAJQTa3vTKLoo1v+rkaBQktNWI0KqkhvEFpgERV
tIxrJtHbh5qt42tCC/+odkP8ocs2wCED03m8F0kK0zuYrRzpjQHnsJ6Rv3TaMIrkyE9nhaewMiNx
SOnQbjJ6W8EqTFpjS9dsYhXitMaOSRhkZD9PWXZMzJFWqzR5kaZw50sydooYJV1NCreeJ/YGLxBd
d8SK5ZViiyO4ZuUtYq2d0b3RzKK/U+tIAp3Bp9WMxLWYVcSvjb8hCeKd7eYqJy+B/C3CZcDgLS1p
PEhF6ObYGUEIpqDK4r7V34WO8pVHx/Sw5hSPyPV5CXTDqfKJcVkVQYHv0rG3pYEyBR2iD1Vnozt6
IJbIFKHQX/oaSnVWwKJROuuSYtMoBs4UBmKo2E9xDJf93HAayBuEFTzc6F+FlcybjrZosCnN3n8s
ybZ6jcFL9MQziBFqab7EJUj0w1Ch/r+Kof0W4aiLX9JzmPi1URP+9iWqgyj/bU8RkL83P7F0lr/g
O39CkSYsCRVRijRUw4Jx/X9UDcsv2TqKB0tDsUYEp0Gc3x+yBiATACiQGxhwwhDp2vzSH8IGfslQ
LSLgbOIYbeIitX/C0vkZHyZQTdhSmiY8fBQOoC4+JQpOc12XIzQvj9K8hNzGCZpQQer4LTLhr99W
DFyR4KM4f8eD/caB4IyPrm3+/d8+pfR9u5Ztmba2aOzglS1Unx8IaWqTwktsYt9jco8pkTfomsFC
uYam8OXXV1oIRT+INb7/WEg/hEAwopIS/IlPNhL75kAbdiDo8agazkVvf1lwvx7n/GRD0ypaIS7d
y8RXPLIqHieLxBNfPYdMUp8z4yu+ekUz4zUGLwqTCcXGRPOKyhsAMULAMP7+MP3LW/MJaPTt1rBL
kQpC88FG5PLzrQFNmgm6Xo5H0DMOvKYCDzRgjLWGmRhbzYcZA6jpb4h15p/uEnIuVhitdWFZDB+Q
4vz4haRpJNJuQgpBaNxC3Syug6r/Smhxeo2L8TiQMg6ZDOIfvEfsOXAbzUk6x57WL+RHgQsg9qJo
kYy0ictaZsqJzDKojmX/ZYSCuYk0kIiQojhEzehZCPermLQ4z5OQsOwp+IdaXtO1G9cktRmctGbT
7aQN0ohJfyLU0PMzEv60kmSNmhGolwUldsoyfWg41RtjH13+euFof3FLEM/yRTiQpSX//HxLGEoH
Q8T53AvtDpSrhenZYPqIkjmCu2BaHmemx2yJi9bwwau+c0CGSf+yDOR3dtm/XBKfIzd5MDkB85wY
EOo5MMpFkPTD4zIViWWC03U8FeM9RIEM9FI5Tqs4Q7w4M5ddpcDT1pEOUVQzaQK0LVPY2oVO/zD0
sr749a35007x88f5jKlxzK6wkp6IYQfH0ioAyOL1Ru1ACv9SD3Ps/vpq7Io/P8BcjXUJDge/giO/
AQh/+OFRkGem0Tu2R5xcSgIJCYT4mvq/eQLYK/98GQE/jDLEVkGTLVvWD5chL2AigaF30LTTDOnH
9pnsIsyoUYd8ciQcmiJiGm0DnYoBAFUThyU6yGOIiKFxh31bhVBtNehTs5vSWAAsab8DSvIOX4t8
VufYIdE/zjSssC12Gz/XyWEvoq1C2UEh2OCO6q8MPOFuFTr3NToc3FHmRSnTypsb5r9VEOLyicqC
0xy59zKD5T15NkaPfRUwV2OOhg1EsRasfbY28YK5Vuq/KGr8TlDgUxAw5rZTiDBOMHv2qMJ7d9hS
kui+jzATMtnVsAE0cOLDGH9Tji7J6SEd//rb/Mu1LEyWsqVpvLaMT1s/Rr5qkEnqeFaaokYfOaRR
oxlE1e5aodyBai0uGIZS+BHst7ICD2nO6KXCdnv+2OrXn2bZTP8bXsnLgbXFhgcr0xaICZfX7o9f
ukUSTGtjZVhorEj7G+bxGbaxlfpGslnJQRsCBI2e/8FFqWocnSO1Lj5fFJkgXb9FUZHTH8KyswkY
OizSkeNMKb6yE0zkQfz064v+5XYmdX5iFZUkW/Kn7Swf4D8AvOD1LjrU0uzg9jQm2557WvSKwwCo
e7aKGZFcgWmZuKmLrBc7u4H5/TefZHmSPt90aRqchFBjCt36tJsBkpkLKHAOwrSBYJFMhZSkMpsO
LbSI4GpBpSPidKtgJDC0jkcgDMwjdEu5KjmVHGzpKTgb6JrW8e7XH0386eXLemBdMrG3DbaaBRH2
43pIyHEOhM5e42RPBpkUp3S6okezEoPcgA+jkHbUcluYxt4w3Fn60xFaF7uFICUuzkQLRIt3lAbV
aNLrelWUzhNhLwKpf0iOLBoCvSbBsYkJqXRm/jZQjK6VS6xgpHf28bGC17BGfv00RpMXOHiRZfIi
VQaiSBLJjUgv4cLvqFB8YP8U1h1RdkBTF/eEDF8E29oqnEGbF9p8CWSAiENM0ljEV3nQXKBz6bwh
g1uccqOZ6MceYh6LUAXmXlqVXkeJefr1Df2rNwUMXLHsqhzznE+bqqCTkXc+IQND7PSe0Sku5fFa
b6P7SNfr71vLP0J8/l+KqfuPuu3qj9+OL2Xz2wbYFxDMIv9MBv1fKKsWrMh/zb9zCyTVv91Eby8/
1iDLn/mjBLH134VES7PoSzhGfNt7vjPwSEr8XXVg2Gn0btmY+ab+qwDRfucPINXnubDInRcclP4o
QASKawSZzkIB5rdwVv0nwurPBy650JKFMAyhWkuE/ac3g4KnTU0nh9ZXgaQKOnjfrmH/1ljJsxFj
L1FvZMil+hVeO3utKDL00gIYuZGBOYfWUP7dlvn5SGBxCLdMzn/wAXTVtD+tXvLRJJPJJT1ytLW7
EEDXHrEMB0KtHM5510fbXkYgKZaWRzWp/kNO/XedowS4++FbPH/fG38sl+TnMHpKMuTwkltjW2w/
PEk/b0yS3GeiJQBZt85SMC2wFTESeJxPgXaha857SOSQO2I1ohcrJygQY9Fc2DB71ljc1ctZ5NpZ
+BVxbLNhPMKbEtuKztBmjjSaE3m66cIWhDY8CefYWgHuP4nsrp7Vm0q0b77eoLdI++4S/719JHAm
vCoaXF6OsFqXjJXMXhXoz85NNyo3JKoTmJFZRFR2JYJYraSxlDpS/2qMGP9JNPUvUpHkR95SKN67
9KIYWvK01LkgWybrtoNhvpF+nLog1J/5IMaONKgJ5+Kcuxi4Zrck1QzPWnBjpunF6ATml7SV1Qb3
8/iCaDDcjCAOAae6lWq8WUryRLzY1RCW9wNa+E1lawbasOiYMIh7tGOQ6GmphdeBz/ndGrnBTqMJ
5ouYVVUNhd/Q1M1xrsTsMaJEjRHixc2HnErHyZt9kxRihbCUqFiEnHT5zIm4AJ2jMYQexBaF+UZP
MFqLks7VaorfkBON5Yr+nXryO2W4HjSm4qvCoP2+0tXpI6cgXjE3BY9a9BSaLZO6ziVGqiYsbaii
9CAs7ZIgvcjfMRJwk2GGz1XsGjQ9AOO+lEJ9lBZfH4g1Z5Xh5Ib0kr2ix0KFGX6VunwuqrBFHsFb
Fz2MugvaVGXcU9QXyD7kbmLGD1slfXMYq3qOJuA00IEqkZ4s3aT2CLW03XYCn1Y/mQzDxHChxk54
r0d2Am6jJWNqTluvnzUOxcZrTD5eM2og0XT8PBEvLCh7enpnORFt+7C6DNOwJNlveifcW3K+pYOK
Eaje6sqAjUyGH1pc7oopf0waXpt67Le7skwGcqpiEg8ScRuMzKvMtNohC6WfaVEXISE/GXDPcBrY
NpCRVlVBqKC+7Gqs4apBXY09/UwSGCk6HRi4DXRe8xz4wbQDoeXcL86UvVMp9uVcIsBY4a2LDn6k
aidy6cZzRJJv5tpUARe4++Q5R7d3Sd58vaxkTjbr0iJd0e30UiFIQCHWyHWaIbwgrcoGzmGTe4lh
DcpCN71EqppcKxXGVcQUIdQkU7FAFRac0oj4Yywhnb4MT0Uvh9iNMkl3FrlIruMeGybEfQjdDcZJ
SD60aya347yri3oqNpYY+TjmQIzcqrOT0+BvkMglj/lc7EWc3alRKTyS/yK39TuGhi2DwIRgAHcG
TsNvDdHtmoO4mVBZuIRo5BsdRSo1RLW0iAo633CZX9jwknMtQhTkFOnqHhEFgedBMonnzPSVD5Us
o2vH7tQ7sraItqXjyXEHj/a7UuBaLvQEiQkFAz7GqV/VahkeW20gBX4c9Z01YC7E7lns0SHRV03b
eWsMaYa5hAiwne3E88OULbjAUW3wcUlnazv9TteaAQpwZH1NWl4fngpn9KnI++o2zJs2cus+Q99f
l5yf5lIbrkBThFsSThwkGWbZexFgNlobRb4dK1LKxcRCq/V6UCmUxuQmZ4Wxp7FczxnATgxypPSs
5j6M8k0nFLJ7hOUnX2aSr+272NAyeztqENKps0JRlx8zblPYwzDr/avINOON4zQTl25juaZRQ2iU
TmP+WObQfqDAtvKLVYCa9638UkcXdkpQ55xtMXDIrIOYfnxiao+TPjNALEzMmXlNyEaqddAxLGMf
G6SsDksz3NTafsuxFCNrNcXkcY9igL3TaDRtIsLGy6XbkncoBaAPMFZBRn6AmDyjSC867S79pqCt
+maCXmNBrVqp9Tgu8V1Uyz4MhRr/I/tE7l9WiZXe2zbwRbeDbQSAr4hjAn3EbVQ7kvb5YI/IOOrx
zJLBydCGoHEK0kow8YdKvW6aErQ+nq47hWDHs2OnOK59ilpYjdWlGtD0MIOkuw3J49lR2EPfmrL0
Fs7/med92Ifc/2NnguFE0a3Wx0BYwToiu4VRD6NzdImgXTMAPGmcB6gyumg7kiS90fs5u5ESNTdJ
rlix4tSyIcwZ+3L4zufsy7t6rkC86prRudnoaO0tFCM0OdpELgUmm2TVVa1M2PrsGshXbaIXC035
ULIPoUTuEH713GIsCGmAwZOIoztQrUHvVV3k3/Bf1XaoKRhwIDiX9P6Sa3KGqYVzVe9cZ2mU5TKE
w5K2ChbcsYJxG1TlfMplZZEDZxpbTTK0ISvdSG+UPFjrdpncC7B9wQ7xBdsA7Y27bLIuRxNFL4tQ
3U+LUTuZ+2zt0KfgeemHRfk4dN3dVMfJOYjr+TrvCwORh6FuM5nOGJ1L5UtTLilaOvAYn/CsFLnc
ATocwkgzqZ7SuUJH7BfGk95CFVO72NkVPoqcIAnzu6aOqyfIK/KIkLc8T3baX8VK7WwkBqIt27LD
PeW5C2xQnxOvjWilW6gZXJPPzly9O+Z+jM6mjWL8qk5yQyApzBGVfLxgBmE1E9p0q+rALFzZYedE
Ca0Y+7DojGndxR1h5qHVINuzzfLJaUb7EpjunZrH5UtkdqxDhCErHgb7JQHitYBvi/Dcw1lLkW41
1QaBb7qbhjC4l+AhZ36rLq+NuuqwHqdThjJtBM0kSV8+CDw7THoMH0SgRTMXNaRNzlnDLI0Xalgf
BNrC1jMAVLy3YxB4SSvXlVUnG1OJ/XM944gZSmTHZH3m1w5h8UcVa9c7UgB00N+eQX1OWSwh9N1V
g+F+NbXhvIt5XV3Efhd7NgoGWEQV2JFKG/Ht9ulhjJzy6dsGEUToH2Ma5U9zOtgegnH/qtSqzOAE
p/Kk+Uht9xMp9KbLyirWvjqqKKh7Uw0O8wDI4KgWqX5Xw82AWRPpd2nXmBECIrMcaRMibG5v/Spt
31HnsxVIObDN2O14XryK0X1IFlvDSSS0TPK3JM8a2XOhl9k1C35s/SUv0edUJ3N9PH97LVd6QysL
kafzNQ8D59Ip7OY9b1C4FisjMEn4jlXurTYU1OJOXWtQOCyt99Hitj7h5E0ao+cIgulc01zwSjKu
Hh26Jy6KIP8cZjJj2rsc7oXRlk+MAhtmgloPW7oyx/O3/5OTBgsyFgb/ln5JQwCvdfkUOgJBHeY9
+PIKCkeccObE/uZUnBZC3GZvociSr9JIzP2YghVxTZmZezsLSCgfRm08q4osn+xkKh+bQWF9OnCA
NU8DrHJWZV8+TXOvnntO/ttyrLh4lNoVjMiK9kQT8x66zfpsuKjBqzVrE0KlG6ChVG6J2QmgJ9KA
+Hb7A6d3ThhJv5cq/6gI/3/J2fjfWHP/UKz9KUDjP+aP+vUlin92MlMpfq+4hYqTmXabZLRiMpdZ
xlPfC27T/J3cCiGAYTES/GnkZ2q/245Jyac6YHUdadO2/KPixuTMEIAS3aIip4lqm/+k5KYR8EMn
zjIEMRx0AjTd1hxNV/VPvPk5VEMkOKEKY6WIoCD7yhNq/uzqhxvyF9Wr9nNX7dtlTIvPStOPKSet
oJ+LV0De8G/w+60TP7f2E1a2tcyRiEp9Gh4mw3wf9KHc9bWOUAEIwFnGQbkbE43WF2jNI4aAIGZS
GKGGFuQ1U1nAn6/96rsZ/1+OWX5uBn/7mEJDv6lRZVPwf+4/RMzGIFHl+lrAbd2OBQdFgNVOcNG1
40cAG/cY2RwLWkZ4f9OG/tQU/+PS2AqY7xAAID43xXOoCtFkJzoghiS9GSCDPJBfTcK6gSNw7iy0
NUXrv2Q+54U0VNuHIg6bB5NI+ONCONbSftr/+kv7i6UhdEx2huRD0RH61HCIQ83W1I60yIk9WKxG
RU02Kcj7t39+GUdgvlrW37Lmf14aVaO1mdm047oIsxohPD4cisl68z+4Cs8LGBYCmXTjUyOnkCXO
EM5e6yidHZdaU9nYqv/664v8xSqXggm9KllC0vw2YPphgORXCYwVQNzrNPKNI3P2yZuYn9zojQw8
Y/ZbBIKEY/76osv9+e9eOguHHQQSgUGjWAoe4+Vr/OGiutH4edv7OqrT4blMiug82zruRScPnvWC
HF4L3s+GHjQY+r4QX3599T8tkuXq7CDoBdBGoR34+erzjFiFV7C+ln16FqTfnqXfdze/vohh/OnB
NE2mBHThmBnRtVQ/7R8gZmBX0jUnil2ZvEGEwzGWQXxAhZyiYEY98OQ7E9pKLJ3HejCC7axnRP3l
cwqzp/lwdKZ5pQrEmn4QNlGwreCAAnArO+KPh4sQHOgBTyOGhijp9UWSB29vHjGu21N8nWszekd/
7uSTX4GQxQMP5tXOGiJ3IyIR1r2Q6LJx9vXIJQK1u++WHJ26XTI5a5Fej+hbXQj78gn45LyNY8eC
2JnGXy0C7+8wgkybvht6b+JrhoPGpryOK/IgYKnmx7SOmQ9ME4FDZR0jlU0/MKqVH52I0RSOSN04
XdGiUv1izQzZv6JXSpgRon0L1knqHIxKElrc9sb8Ppsp4l3+9CHE0nQPRtZA5axEpLUytSachzuV
reyy1J46SMMwfWDKWi2h7MgV+T2jaV3GWQSInCSvVWcFiyuPFFYaTTrKN0o2z8bntHHSqX8gfh6c
TIymQJlT80pFCogdpennl0CbFOZdTTO4PbPd1C3NaF7XQ1fcwMjqHxsyj9ZpxZEbvJ8QXiTHnS27
YJUVKXaHqaz2aDoRBrcELVmmAkqoIMX6YPAVupLsDyah/VpSeG3puQW7kk2cdrKq7WulkPsl4gQ1
iN2DxO1wQvFBb8pJfQ75cs62ZWzm2YBOK5X2HKMNRgbOYbxVi35XmInq6cPArMa/nTrlJujQEVWq
igbdIny8K+inNoTZCu3FBBrLXCvDfuGX5q5WqFt8CtZL8uQjNxRVT/9NEEefjIc4BiaiVEXzbHXt
ziBc0y07VlDpk3qKy9owEEMMEaS72msS9aKLdDS5mAYCU5yR7d/EMobSFUQlvr3AOcvazvaFYur7
vEgvwiK50vJYrC2Kp52p6s9LAF9cvLVGetko3Zc8aGvo/cSOqPmjKI1+jzIDqpSEZ6hlovd0PHIr
aAYkKEodf1qikeoUgONaRzUsRPLjAC7gQxBzCcmIMLzC1G8LYZKsUMfqzunIpyQeo9tIRrr+1F7b
5GcuoR4NggXjpNoxeZCD7tWqSUqclQPrTDCErvQ6bq7Iq4MfoDn7hkRJ4rT0+aZRRn0fEnp/9uvk
dbRls41Aoi4ZTP2aBJnxMJudslqs5V6fW2u62tMRNTvRnmAQXFE2/a4pyK+uhh3nedJX1WJnR/lj
3qsBvBNxiucc1rlh3zsYAM866oqnHrwG4Kz0hOPNOecZ4QzRAKNPU0gt0ev+XVQKDF5EKroozxLc
UJ5E734H3bVRINyjK228XhHw3OfgHvjmJY062LEJN83Rnvuo7EFlTi8IG9H45PbrjP9Ta7QefbzO
UACzud7etnAsUF/O9RqAIY+WaWZv9GG2KKQvaAKoCNyLRw0T/IOCnZBOCH37IZy9NFV25mDNV82o
kHdGJZrmDg1mIzam08Shb1UOUIJZVWgLVJZW2/rKZpTNK/myPHky3A5O+IyH+FQU9QPssOooacZt
FMQokVw2wUnsiY+hy5mM8XZCULSqLAcmNuykUiooEqZrbU73WjWLTaHAoe6nb49Teh7VgnCUmEFp
T6aOHTps4I21ber2MFTxaxzDq7A64yCCDnJrNr30FUjG2cSUVvIVM03GdQzVKWmmJzCoVx2q03U1
wG9Wa+GvTSM3X2WmMs0nF5JwyvA+b+LHaaBl9+t3FWfFzy9kk0kNQ2QeSamh8fv0rkobUuWqyELK
pihMYtNuKMltHXscciK1lA8k30EKRqeeZLd3ZF9H6xITJQL1gizbzdi2IQk3GWsB2rEWeGlWFK8D
cucXP+UMvdEarH1MMUhWGIrmawD42XQ1ApPUXZNWE8SAppuep8gJX5VoRmzSJNOim88DIi6CTiwY
xzZ7QfekdOsRJt9bPnHkjsoUeS3DYXoDS/f8K5kvyUuHmDvAlmu3XDiey8ojWLdA2htYjbKBGJ69
suTgVipqfVZFgDlL70NsoUg3IGIzpZ9dulkMyH1aPystA499iJp+EIyhQpxPtj02mYfHK7kKzNG+
wao5x1sbPGS5J3ZnfAmVASWu1cn5ZehSsIcYYaP5OlQJ7FmrFUYHr0D3x8DeHGh+TdaA6z7gKAbs
M8stCxm9X7zRla7KDbh5XfGGOmczM/02O9lmTPou0nhxL5oMTJ2it8kZfazBG0X0DTdTsUd7FaCD
u1QI5rEoWZAdrErTBCPS+KoYYNQOpNPqjtrfGLKwGG/A9mW+oRMlt6LuwvDEJAdPRZLU2THSY3Rx
iqyZvLQ6NNED4sjBWdfGIEc3UyOE2WUJS2015HHyMEKuDL2o653EU9oC+yIxGBB/fah98cbu8LFe
ONbo4MIQrb+zZAD3WFcTC0tBZ44SRxskwV3adWmwcnTIih6MBljV0vKDd0EgLDNUWBDAMvoJQRdC
/+jDbFK296xPEdyXSMBXdprmHA7CzLQW4b8KNAmKWsZrG6DSqo2DTO74X/+MLluXFxERJtW603lV
XMmZyN5LS9S2T2i7mTfaIbX7PI/cXB1rf8+yKGCYN+PUe0qgR/u4pwH7BdagslgTK/9BaRA+AwlA
XLCGhGUeYlmZNZkLmgGBOGYu7WLMMo01Xf7uvs4XbGph+ePt0FdLaglvA1p5YtDxWbMOris9pIFH
mHRmrMaEoadbigQixjw12rqsZz3gBgbq6OqGrNnQl0AK3Es26X8TuK1bWUTtY6hpyrUEp/HIXxl0
bhLGyVtHsfZSTSn+wakSZ5Y89rteiUS3m3RrLDya1v1pMqpcX4G0Q4OhdbWD2VeagC8ruk8gAJw6
QeBH5gMvWZp3xHhBGOLLAIQRdcPI15U0w1sTgR30FL8DCQHmfgjXAK9rjfXai5sosGpElQqgIdCx
yFY2bOEW4SVlED8o+G+xbER1F1FTzv0l/NX4hZzHxmfip/MKM8FJAQStGuWLRjTM6E6lNvbrVKt6
hpTAFtCtBIV+QDnZJidLWyKfAwVu83K0vswTq6RHrA1+4VYDPchVZjvfgqYD/wjQfcLUNbQmzeug
sZ8HI69Y6vrShiU2oT8VQcLgx4rIKto2bYad1PQ7UGB1YjiPs2rF6QWAAL07AJZg9N/NMmSEaRcQ
N2jMjnsOJvaLMOvxfqoLHe4VqbJEZg650W7YJsSXbIqhJfRFViZbLFEzG1hHTJrewvFCTz9Z7+mE
cWpU6okEgrlQroCZ+g+zk+ry4LA6gInyhQEwRZNKC9WMITLNY7Dk6EYjG9HEOhx2uVY7whNzjemn
zM3pNA56g/RnSvxrItwYbbdqb8acTnhm8GFZc+ZOdVqreK0VQktzvrx39ldTR1BK2ei1WqXaxCBH
5q0h+iBcT5iYzvOgzdEJhp5WIZKV/hVSf9N2jTSJVDjLMaA3Nef8iVN4wRmVdDbuHBGZd+lA25Lx
OimY6FvJxFkJqxpOsprqVwewEPZA4lpSGJLtfE2VET/6QQgttOiFcTJNn/BtbdaCV8kS2YMfp3io
7BiPiTMMtE2ATdS52yybFRZuG56vhh6KGZZlBTyM5sgcn1qrxsU1qCSWgmF6DYuSyWJYK8iJrVJv
PMDaxN5IZXRu8gLVglvKSud1hJDgckjL6tp2lPCtNJXytp8oXFzfzpsXH17YPktsEyKBCpjSHXNB
37bmJ3tSxnDWXauNSVDHKVve09dvw3WvoX9eoZBLw/1UDnT9jbgTYouO1n/7T/bOZDlyJMuy/9J7
TQEU87JtNtI4z9xAyHA65lmhGL6+DxjZJe5MT/fK2rVIb1JSKrLCiEn16Xv3nisbkg4MSSgKqm+h
r5VPwHLgiB5UsgQlQ6pFNOz9KmLnLGvLeTUAAqhtg3P7qWDlh4lrNBrOZuuDUir9cCbUymzd17mP
6tt+UCQ1504VcU6Y/Ab3CvQgIK9eMAPRmUy2Jq9MGGkPwEHX+RSyjg1WN+s9trvsgZivbsAtN9bR
0aM5dpUoTqwt6Er2AUgtQAxKA89WTXoFhBGzh8ISUb7Mx8zW+ZsVETIVDUbCFxAxABJk7QJi8pL4
Ad9URGmF5lJtWUPIFJCKOeYxBqDrbrIeKM2aNC4MTXNN+2hFZ2XeNlM83MtEYI9BSVrdwohYXqzl
LIMa8h62yXCr3N4aN6lfFNeDCgbqDTZWWOqeAAg3uBybUJLn+XusAzBSFWzhftMiwHjMoLRdWWmK
9KP1gNrjtYw17e+AEQxzlTi/kS0Rh6tsXDyuAUZrzjBR2LKUjvH0XmuJO6/w5uxJacVZZvTg7xKN
oO0IQJbOm32Jozq+d4scyEWfxi+iMN0RLabQ54XX5875YPjNZUaz4rYdS5lupQxR7lWsZ/E67+08
3BUaUsdajTl0coCJ5PImCiV25kcdA4JFSLVL3EFB0xHIgj3COJhSyDp9G8cBQEsJOM1/4mCUdJvQ
H+f5oQsREx+dpIvOPIjTL1pWabZGcBON65gNctrSrcT1njLqX5NwrNwn3+9tf+DplMzh/FRjWpiN
gRbE6LXdTpkyfHaUzU5dYEoE/O9k/tajgGAoj569In5BaV5pirg9wmviapJqatBDaoJ7pnSagot6
6FCK+kQIOtgCpLkccj150fXODFN3Bi7Asg9VfWfxf9jPBb2dHbOb5g4KCyJuMIbxh5dINsKhCHh5
qjjGCulSz8EDEi1wF/LU8g8gTiwgyANwaVO9AKyKMEtd4THoiBpBaPVPJ9O/bQGb/9pqCgLLs11p
4BmRED5/7mhJNxg9GUWgSpih3Us7glCcOEkG6w2vwa6CqX5fO4V5Su2J9M9atdu+qPuGcb3mc8mD
Dr5voMdjW0O3WTkYz/AEd4ZpbVMxmt/SxB83n2eO/2ji8t+UPdYf5Z1qPz4Uusf/B8SO3Px/r3X8
323xUSY/CR353/89dbHdf6CVI9DXNg3XJlEXZd8/py7WP2ybnlFgOa7LkMXhfPZPnSNTl0XjyIAC
ZxL2J0/+OHXhEGH7BiguXlVky//J1MU0DP5VP7ZtDbq1Jo0WGzklWmOGQz+/ZqgI1SS8Pt1iO09o
nNUkgsMx39Zz7K3ps0Zrp7GYkCSeeoCg4e9l4b4ySNqkSXYRi8xl8Xpk2z2C7HuyJvesI13IA2mS
teZB4Zmv6uYwDADYSc+0d6MdIhMpi8cMzM85jEnc0eAZiyBcW23rEmKQ5K9WESi6dN3Oy+eb0K0J
5C4tecYcBmhd9EbGJJMR+PMcEfuFq5CuRm98j0LG2aQFgl5dNmeoQneNrw9J6gdg47tHMSURgbww
Qxsnlddxa3ZsFfOtUs4+Yq5zQZiaf+umRX8zpHhHjEblW3xA5oEgDLWclLZdKKqrvrrrwuphgeNa
7PA3EvTiqmyQyoc97gzEJ6jBEpJVsrTapcR9rkokAQ+dUV9FYe2AScsu6578xElH9W4erfy908YO
oWx61F4PVZOY4LVZhpQNIjkORIZBKHTWpkXjcyamQUs20N6EYGNmwS5PBrXH/IysCtfzOTD0VR36
D50tEGwRAZV16QO5Cu2hsLR5I7ve3QaEVeE+5WAxCaz2LxVJT6t2yS8FmbByjcDbGHQT1ewtMW0f
luw1/KlAkmjj2BiscHd7wwo2z94Z4DcWbK1mPBMtBAquyLG8LvCdFX66O5mU1A4l+jESatoHxLbl
yhFQTHxPGc/M1xUWIeMh8Om8xZeT0hs3657Lml3Npcg1IZARMH1yVYfICzfgKmIXXaVlulYTVDl7
SJoV+An1SLEdXHZ0JHYGzH0aksM7orDuUIr8QbferVBBPK+ddL4uUjBUZLdlSycJsBPO9mXjOElO
fkzmJfcReomaAfbnhQCXKCmZolJck7HwUQb5PsOssK4L98yqOFETlTrDecsuw0UpNZTUE1n/nhqP
VZs+Eg8BmRHE63tc0j0IMXGtxhZrh90M4ZVkA6IyLMQuE0N38MZYPxJfSLIUh5Ntwyu5a7PsFse0
WJPwF13DNY83Kds6w4MMPZ87hB9JzhuThOMDdgtrm6StdWnRjF8zvWBUB7pn45ezPETIeLa1HU63
qKrptBsF1Rb9PXMdInGBtpuk50EzNn9RUmQX2gShOgP773W61uHRo51zQfgBGVht/jBbnHRZv9Y5
1NXYi9QN2on6GTz8SP6zkT94GnpWXJm8nGaarqfc50VxCjyPUcHBvr/Vrd9cOFFUbiavKW4cOb0H
djZc+HZVnNHDBUZnpslW1Kqp16Qo0dxr3RkYDeblfGOUXnOROISCFaiBH/oEid8QyfgMd035lOGa
uO4+y86JQQcS7hp7GlaTv2hNkf6D8AFxWOrkF5BO5xtWTPyCJjF9a2rR9MEUoXmVlY2nN8VniYsW
XC4vjDvecrYer1TpDucoOstb77M+xh9OrZwFDWi6hPPKug/duF2NaT/v9SydLd2gAXJNzFrVeaH9
SumfnPU1FcYqoyU8gNue6XeUbUGcgNVabwl846fWq3OLYEy72na+mrfmhExrAktGKAn5GSvbHwtC
GEfgA2WF484cu/ix6LkYLPTmShuGOLkISt2VFXLrkzRxLlK/Ga5Huhp/dRboniQf++PsJOo9JYma
KkaFA2nAZXAEw8YKI5rs3e49QttJw740R7EEmyx4OehcLkdoq4h3swOXa3GP6MfS5EvtHBA46DMB
d3s2ni6iagipqyuTP3OYUS1brXne9rTawG7IIx6b8caaR/d2bIz23I6d4aMJ6EkhNaGVMLW1uzKC
EsJzUovj8Hm28hS4Pb67HmOOKL9NqNEPBtOKU2tBwirMAVWWoNUg4rQ5L00Bhoal+FI6wn8GiJRv
BdLYPQdxpM314HCwE0sGlcyL8K2hx0JOk53r13SgxpcyUocmM7sbOm8DIAmd70OWuLVsomjN3K7e
IfTKHzBXiW0/m/3RdTAGzXUW7jL2VZp3nyfMyeR4MBXK+QDBap56cMqv6vNMWphJsilyp3kQ1Pxr
hn601+nn8S8PVnGM9NOoS/ekaE9ehFigaIcFE0AkBEj+EbXpvCYhtV3FEjgZYZQALTgg0noHR8B0
h5kPXdkY0W8kAfzO3anKaITUOnbPjcrrn/yYHmbkoPlNwuiNiB+TmHEN/zyHdw0WqNwR9Whvuhq1
4qgq7xlicfc+iSS9jyx/OrN6Kc9h4fNvp+2ZraZxqHe969RHZIER3z6MiQNpL/UOrkl+LaIenPis
h0t47A8O6HMQZ0iTay/EjuvaxQ0lkbdR6TDsR89WmwrtPpJ43ZyynqFJmMFhJzHFOxjlzGGMcKSD
H3tyF2WV9Uq2NO9eRMyosBTxvAKcLWqz73ZhFifSU+ot3tAbMRb6wREYlLqu243WsDUr9RIKtu16
CtB65TvygsYjneJja+k7EmG3tMpiQHkouFz/vYU5SBdmk4XeBkTyezV6Z2OB1hIuycZWnaSna26A
Ay1OkRTiBo79VdEs8u9W+kgKnX2sXTJhAElXrg4v+OPXvtM/dwuOyh77TdAvc8Za5h+6m5H4yjB9
VCPYLiRq3XOIVaH2RHlVTC746tS0LgiKMBBF2MmTP+oAkbRy4AzRp6zcIVgTBQDzGwTFGTXErU0r
KxuotxLH2rtjuTW9Jbs+9a4KhG1F66+ZN5PUNQDLrnA/5q64dYs2RN5p38bCfpkMoZ4dRt24Uc2T
w3j0gBzlUPcHK5Qb3+l2NmyNY+7DULP8eV1OQ75TcA59Ou1H2HDfRVNsYg5a66YEIWH0uBuAncDW
7sq1a6cHW2mkAsStML6D5uI2BA/5BYpIw6jR1XsUERl5fyQuYWAE4Dw1Hz7fLZqN27G4673h4Nvu
C6DXLQPLSxhdaFPdCG3RBN7F2ffBt7GabltSp5bZDCc6Fv2Nhg7XtMNl7NeXPUVXn4BkHgx93bGT
ZqnOdxH9JPbWvWoAiVnkJLqElG4SMubOyffeZQZoQNkFD7TN6HkQoGV09F+0m3PO1Pa4kQDzqFBT
2CX0Wcl22Pva3aIxzs5opG2Azn9vIsk/HO5qzfyGIVzdXGIJ2tXO+H10p4fewPmBq2qmNqKXHEWf
QJyT6xQhuOG6Xpe66w/SdQlHbWSwdxIkGOx94tlQRKvaERNjzOL7uXT31eRsyI+xFvHyfBDG7Nz6
iXded8hROzu8wa9AH0ZZhrFXA/rq3gYGnJgVEcF+iUyU21XWmMCTyT4ndkuti5gF3Y/pLQwbSUxs
tcXKdz+LigFDWE13k0QtVbk9xVscnXKPtAHannuiNb+rkfDiSGr3yCCdVnfOFA4ULWzc0RzYOtz5
KQpGenoMYC6IG+hxHnEOsVz/PBCpf1BB5J07uoBXnvmiehpaYKbRWAxH+v0oKmw9w/jqrWPVtu2+
bUtB9KIZPhghiQyayMarHhr0OvWz6qwlSm4TyJGuQgL3rW4swZy2svdRDsa0qeIrD2Puwc2VvDbB
hV5YXoDLr++b27B04meb7W0nlTGfM8iaGfe7fgH/zGBPK8fpHi56U2+ljphaBIBd6eTjInI9Dcsg
xDG/4BDtAWANKnx7bbcUo50JbxJ3d6o/BqjDC2Ua+mUzXzdzw9ySrox5WQU4U726Ts+YM5mw9MNw
XTclUOfBkE8gxLMTaKr0uqTG2pilUpd1DchVCeBbNZ6CG48Qr5W0cvHMEuC/9llGOO5ERR94dn/u
K27PIJGZT1P2FlqUwG6x8OK8RhyiZshWjvpWRAB0iGla97X56NflPo2TrSf305w8VYl75s/f0TVj
MZXfpZEMcLkauI0ScFZfnFqmRjKNLkLJQpzB0E2rcO+Dr82Ef68K/UG13R0rMzZXnj28tHaY7NpU
XcXZ9WTOB9OlntLVtCf8dvlMpyzdtGFK8P1AWEDoz/4xDBisdS37qh5o8Lt9Qfk/k3CsmmuEfMra
RsGMVr2NkPGj1niu8oSxbzFHW51W6EBG57pNSNTwbLowqLgpxuNK3OswT0M2Bjf6ZoBH3/adgvrp
amKqPTerOcEU3tZKZmytyMKvEqHvHdQQ1qoVlmmvWmk1L70kf2JVqLEmFLBp3pngdNugNAoEL13z
3OH2HVdWFZb7uhuTfd717Rbm7vAhC8H5uaxD3oNp6E5oUAAw1gTRihphMYDl6rHGAHGSTfWQoaC+
o4mFkZlMV4EXd+xO7IlsFrCAzvpu4PxnulYK8zAMOJhPtjfRdkSrRP/SNt6SrjdM1mo8V41ZQ+LH
DbNzm8H/Pvo2UrbeBiHW4gk6ZF7R7dtloOjUWbpvw7w9lQktqNGp+31cDOURo0X1KDjfrsy08u7G
OlS0B7U+ZBpriAqAEaVJGB4aePlYxlR0HhF6eiurnsaztM1zGqUI1glmyvfuIsAxFykOamXiPQf3
GXk+kfDMD3CxwCJ0aNQv8gd/2wTp8KwJF6cBXM10zRbhj9UuIqDBRKyRLcqg+VMkRBfXuowX5RBK
yYmVOdNPHSvFTmDypEzR4S78lB0VutS0U2lcYhGtqFgS/1RRf3FiHzD1eXH+1OOcWr5Q8wVsCuKm
atE5CWjh3br9W/60KKFIxKnPpkUdFfuF8c0L0UGsDAWkUS46KsI1kVTRSRaXetFZIT61py3CrPCs
GPMLFw/YB3y+D3tRaM0tgNfsU7W16LeSRcnFNCTdEpGBvGvOkYcni+aLUBtxz2wn/Z4sijDDi+Z9
GfrOCxNpNgOh8psy7+W5NLpk2y+6svRTYtZ/ys3iRXnG40aEFi56tOBTmhYsKrXiU7DmM0G+cT9l
bAGCNjpHSNuKwafftOjdskX5Vo2KHMJFDVd/CuOqT5EcN0q9xrL+yIxeXjeLoM4msfAiWER2uBPS
l/RTeVei2+JFQI4HXmHaBNP0JqP5RTvhNRMkFktRnSviVCcQaH8LLf5/0/N/STqS/77ruXoro/zt
20cX/+jwXv5//u58Bhi82Rqwwbg+IlSOAP+38+n7/zDIwLKxaRuelKB2/qvzKWmXAhijMsXqwku4
dL3/qTeX5j9MmqSI45CK2/AD5H/S+Vz0oD+oVRdJ+yJVpc4y6Xli4v657VlEEiauCJLDnFY2jtAp
hW4I6sGdy3wf4YjY/XBvfqE8X7r1P/6eZ2CVQ1BNlxVLrx98+b3SMllVSuK4mUGOWOG68N7WcXHE
QZFeTH5ssDvjePz9jy5i4q8/StsZuolFiJn9qRD6UZLb+UOvKzs6qMYRpy7PYnZ+11oJ/usfru+L
+tfm+ugiI+PHQrAotZdpxg8/VWrUd7Uroa4Ckz+RJC826CRsSIRZtmtNB5KjAknz+d9i3xgefn+l
X37e5yJ9ztgIJxeayb90sR0kfVB9/faQKUpDPJnWTkEQuZbMCFFDViTYUMHYlww9mnfEdN3+979v
frnV/AEgWxxYSzZ+CP7zi3+BHEAH1LjZHMJ+ecjZKB9wuiSvGYjITUymH0rNNgaiIxtQiU2/B+FM
eGZELivDb9WZd57bj3vf7IfnYbLy6O/RzL8dJ3153z//PsmHE0BvspiCffn7kspRCc7q5kDyKIoH
KKqbzhndA0Y3OFdLe/MPN+RnYoG3/KDvGGDVPJyRQF6+vPCiVTjNVd8dkNyS4mMjzjBXXJkLXTus
OEhWTXqbEkCCyDjcFr5U+H17j/zcKsvUH7Tp8svn54P5MWCKseLgMQFT9+WvYdWv2kXbdWDyatP/
aKMAepUnu7NGmpBLrTZOIZQjWEz6+puLA24PgWfedvliKu9DP75FN2+80lOG0gYbNqI7YiX2Y6T6
+tguTUXCKrB14REzOTUNPh9cxfpygi4mjkXsD/SM6CHRWqjCC88sjNff33BreYI/fOyfl4i6yOQp
L9/h1y+wVuSyEsoBaJyGsbmay6azNkrV40Pe4gCtvHp8rIKGcn/qzeAS4x7wUE4op7bHY8IerI5k
0nTv2nTENST7/I6cUON1hHzLpCLN79LMxAxGCMrR6/r0m2XmCqS3km/9DMhpNdJVM0gJ0tajTSOe
SrvEqjYUmpjAKMjvfn+5X/T+f1+tx+SMahSnzOJL+nG9EXoIOejF+YFAYJQKPRqLbnLE+ve/8vWr
4bUxjWVoBooE1f9XT4iPjKEfeQoHDmnRs1g6Z6HqjrqdnQ9/yfL5/c99XUQ+fw4bw7KQ0UOXyzf1
wyLq4WCI55afs4oqAgmRnPGHjRx6R/2H5eAX3wMbw7LF8sostJOff6kYZRlZXZcfkEVEF8Dcx4eU
rO+7WTTdWW8l+V0B0+H295f3dZFeLm+xo9gsQyxBcvnnP1wetizsopAKDor+0Ds9Pp8Ta9bwJWI8
MC1SJVzrEYZA/ZKppfXQOuJPD/RXd5iBKo41JN+4RZYH/sOfIIblEG0sZ7LKE9S+RsV705eozMBB
hBe/v95fvD08ScxJzFWRRZtffkxbKZq+LGoPtfDyOzsZWGmTwdtXVBurOFfqr9//3lfJwPJRWJYp
sRUxI+YGf/koKsdIkyYoqoPRNPO8tpkUkY7iVahZbFVpAH0im69Nj7lLjJk3Il/DT07MBmmbwAvw
02PF8AQrc9K9927bvxeyhn8RDyEhfIkrTviq/4S2+eUTccF9BqzMBnPyn58I0+TMlbTcDkxnHc76
VCahl5fnkFT+aQj9t3vgr156TuEBHkecuRBzfv6p0k+aruGSKIfa8MKUJKT33TiQTNj4ZyRglOex
pd3D7x/KL64PG9HiGkJ463rO8kf98MbNg91ksqRTMiL93nlWGV5wTHcPpROKP3Aif/F9kU+Lh40f
s3Bzfn388dTkM6FcBGDivt4VbpqeCmv2t9puuptemdORGC/FRL+vnNOAz/cPL/yvrpVfDxCeW1Ri
XxXnvTF7g8AKcyhs2MpgcwQRBnVwBQI7+IOTc7mWL7sdMQYYWSFHecuu/vNtpUB3l8WyONjsWWdj
CbW5cwlUwVwzW48Rmn2M5sw7zkTzx0f6i/uMJAMoqseP8+Z+eY8an0QXZ3DrQ9IYem/RiLqNGyYE
KCFwZqbzxNqVDHLMV8RV8e3lhPD9D9ZvOGaOB4XJgQz15VHPnU/mie/UBzs2UDzT8D0OKjS2NItu
ikiYziqX+Z9qul88XlZMR1JhQKQjkvTne77YaY0G/uMhSu3gMsRGRCsOFTYqOTdMd7//bpab+OUB
Y8WEUkX56Hqc0n7+sZoTko+NkeERtdplUrQPuvtjlfqLH5HLwcykXsUP/NV1XDBudWZyMQ8qQli6
AiIRkFAZ0WH5/cX84s7JhWMseWO5qq93LqerhQYLZ/GIYvwxSxg8IaZF0Kwzq6z/8G784tOQ7KWc
qbyAc/TXo0hb0dxEd0ggJ1e8L+IAGGtgUNHONKLPEeqJa/KJyeYZhIuo6b86ANd/P54f6WC/up82
miRnudglbuLnhwZkABrTWLaHPHPFptX2u0jZ9X7/I79Yxi3XAfWEltP71z0czETjjYZXHBrh8BrO
FA0zfcyzSA3E52YNtsgkiP5UvPxiM+dbxxfMlbFVfT1AzXaMcjMPiwPZg/ZjyXD32mdOdu9bVXpI
3eJPX/jSOPn6AQB+BP5os3sAwfzyAURYlYt8hqWVwjRzD9gSwmaVJiL+zsfgPbAwBKjOg2B4mGs/
vA7KISDFOKkwaUVO2nyvbTO/G1LJKaAtJ2+PmMJCEz7E746dUPtnjhqsNWUB0xm/CQhnwcZ2qBrZ
3VO41E+/f2i/+AIwrS95f+y99G++LFiWa3TKBmJ0gEEliCQl3mbj4fJ/Ynyp/4B6/MVvLQsjG4Pk
WXH2/Pkt9GDMMA3MKG5dESFXH+bd3Ar6kksv4j++LAcIAusTY2kq9y/b0IRGjGDvKT98djw6A1WF
QTjkxg7jPxFBl9bXlxeC5rmkzbCYui2qmJ8vi0RgEGRjyMc1AtBdKddCGWu69d5sc+O1VOQRbmwi
BuYrlU9sPv3ku99Qfed3nVgIcTnvGWQbPZ+UVxcPBO8g8+ORYAGtRPX++xsjl83g5/UbIONSadOu
Y9FzvzyExp46Z4ppiNDpj84hFtUQunJxYnwRI65Okui9N+L2XjlNxLyH8MV11Uq0CF7c4Hm0o3Vs
GuqmraB4F+TN3VZ5rze4fbszIsv9m8Evxz1DJEQAoVucD4RE/GHR5sD181JKv4BSCj+7A7QJFYL5
9fyXdq3OMpnXWDQFUd9D27+EoAqKRZOB6whQLiML3UG0G6gHuOVZhNthmhtiLOnsQW5pRh/6il9b
TbJNcS2P69YPYn8d+8J+jP0E8+BgyypYV5XrFfvEs+ptNc0ULqOdjwTAoQIKd8oGy4eWMI3I+J2y
9i22fUIvM2MJAubghgPARm1jE5N1nmXCuzGAGp01zKgvJntEYKDbJl47TiSvUjIZERJ1XjOvWxzS
wx5vTPUOMi0Vmyp0k43yGMD5E1L0fk69szDIvAeTifzi40JtZ1cBBuHxEEqz246NCU2A7np+B7BW
fCNfFh+3Ajj94XXz7ZyV3w2zkhvcLPM2JvshmbKgX+Plw02CIfUN65WA/2bYRE1V3mUuxcz1A7bC
sPItIDj4wqoDDIWdQfCmTffxIbYchGBWHrtHGXQaUK2Y+z3x1Az4yjS/iuImRyM18TiGMhT3TTUl
z5PE1IRiEXBH7IziuyM7cp2IkCS6BVCCOjlJHtwnjRVelQzeeV9teNPSb7EW1ArRpqo7Z94KMkM3
aV+jlAw9rS6QSQVIcfqQYO/GyoydZgaxHuvhtcO6+86LUOFKc4rppUWMc+zSBqsjp5BsD8kMKY/f
us62HLr0lqo5R/Oa6xfWzuIvc1TjkR6bhQYxrx+DSINrdHoIJJ+hg5nMSKn2h/gNqt1d5+nHoMgL
wiftObB30vYrkEioY6+6ofBW6ZgH7WqGJKhX2GEwiuRJXu1iAz/SiEBnI2dpr/3KqK5FU3anhB38
iTxBIuZaOIM+w/ujsEqi5wvbv5iCAudGWSn/xbUFmeTdoicRLpEog372aqhPTIbjMzy039JWO7tQ
jdahYKiINMS/s8fqzVOqOIClFHdKZ+29k3rWoZs5hPayGq1V1Rb6suiJrESnaMXbznQ1kfeNfOfI
0t0QBdusJm1nZ7Ty5DFq3EW1Z4rtzEkW+n28dYv0fgZivOnRxp7Rr8UB5BKGuSlTOIWY5YZtBSMG
Bls4Ex+Yjfg1UzdI4h3xMdMuNBtYkH7qE0Ab085eRUr3/VYZY70gkHJOUP5kqBDmJuFNbGJ7Uwn/
fWySjKMOfCwYDPM6G0N0TSXZizWQ1E0259GpnxHWeF6sL2KEKcTMJrneRIsTGMXIAhLDWXUOeF+s
S7hfK1M7/qseUhZrxv54enqEwbzj5rFo00XTry3xiDniArXq/NQyrQe2mpgfCSPw7yEovAdhuNX7
3NyE+D3Y51k592bQRzs4AOnVOIf1CUtPjFW7UIm35sRTrR2XnIfMGxCpIK7Z+8lQX4JWNN7rNhkP
IK7Gs2EWxi2uiOi1N4Xc6pxhLikA85mtwekFrcM2ONSmvm2Ulh/M2TEP0n3ddMaodk4pnzrDoksu
yoZhRDuqmYl8bEznZAsMMXavmttVYaVeu3XjPYSD6J/sjGNehElYb3F3lwXWVEMfRiWnv3ziHRmz
jlQz2WA0OTNWJDerIgXTgJzPupocnyXbKezxpgyD+QlmgXlwylFuRq/XNfhMVMKA8kbxbqYTw3VD
xgwpdfFYx7F/PpJhtG5a3rUNMhKsVRZW/zUuFqtb6zJT+7hM0m04iuRgU8ycOUHY3UOJdcBGOlBT
eIllfe2UVizWwM6g5WUgxHaRoTJza3akDgH1bnSyox4KTmOBhdboEbclUW3dO3UQ0pyxiBTl4clm
V/W13kdZUXxzOazcgdiz3rvy+zgAy2Rxzj/oTVpbDyFPNpzIZdQwz2znprNYfEcv9NYxgpw1IQ3e
XWMWwblSvQ/b3iVu2xk0i3lsNeGbi+X4StVpSbi8JlEdaxsAF8fon92hGC/MgqwJR8fnThvlh2JM
jXVpWtnOas18PSHdXJtN2+z5bPsdvuF+O8821wqCDLesFjuzcO1jM6llB6GGeB1c14CIQnvuDoVB
kD3nAvdx5kl1MO0BFlPf13Ag1fThiLq/EGNuHyfoGy+O6zE0ifv0RtZOu+98r77LJSDJwhPxt8ku
50ciCvJt05R7JWV+03v2Y9cSIWKASAO9MY5wyuU4sXpVodmtYahzpSHH6xc7t+2L3nciQgZ7l0ix
bKhXI+KgozNZBmJBergkh8+WOq/tNrkvi9LMVm0nslOh7eGqmdy2OuuV40j0g4YDu2LUPIQ4j25m
O1201GjxC1GxszkBunMDy/O9HDxjF0bWeN9Wwt+Hsa+3vsMQCS3YpbA1FiVk9nS6y0T5d7NXudOG
pmYogGTU/n3sjcUNgKa6WddSxMl+UCbVaedZH7HRRjs7tzpjU05NgmnYwcNLhrxJtAAGNdJk6qPj
ZNWGu5+fbEMcJsYN7xbtniOayZROhu3ovRsOBK3Gus1Pepq7b3HYxDHWO4cwh9xuamYgA8ezTeRh
0xiRAWC8z8vvuejNy9qNnQcdlA5iPVNHJ50nVr5KUDqymFa632BPqF1iRt3+BneEPMx+VR0lOir8
A4k8nwgugg/ixpf1ZC2vdj+fQ4Amu6KrOB7BtIM855qo9m3rreMcsPZFDmladHi9gFlnm8HFf44p
urg18F5tbcCyzGPrZj5nwfqIraDczlQr510ZNaBJdPmmx4gXnviHuhL6SEpCgPi60acoYegAtAIM
B5jqLX3gae2PVbqpbTjDemifQD6Mq3TuzeekQ6iqQu/RJC1x7WcNUPEsN8haNYCiJiPg3KkqMiyS
QXpw5yreRnpQG/Rk4pDA1d2YZmmdQkoEOQwVPg2OjuuI1Q/gP/u+YHKD1LaJ7xijFfs0auOLWaH9
4R8DEkXMbl1l8E1uLQDNl6KeAGAOgaIRuPgHiam9a5nHqXUmMbDgc2SEakz+kXe/eoqtVmzU0IaP
Y9p0NyTvpO06qbxqVyy3qPOy6eDgcdh4idsevHaItlb2zO7HKl7KyLy3zWym7IcysaIBzMHEjABe
R52LXqeMzkjifPNj2a6sDs2uBCpzMEuAnyjFEKGLFsUPBc53UlerVz2X7TmQyqc+HNsXrw3eu3qi
1PZYA4m8PgyZg5i6NV/hIVTXFuvCtoyK+dbLFEKjMNylUiQ3cT9jsq0ppvdRU+D+kOWMAd4dNj0i
NIoQDtZtoIoLw+2Cre2qZhs2RXvuB/Ak4ioHzxwO66JL26PtJckFhxAM3B652aE1mShM5+gJi22E
PDu+ta3iPp/I/9Sdqs/mUuD2tMPyFFgEpvMNqE0T2u89zhBquxFvjuQ/KDa3Jbm5L0mJDSameNyY
rRseUn8GPD/HMOdTsBdYSXKErQXp8MnYbSWpwBSa7cWU9thvWvUICmJcZZbTE7dsYIMw8EivTTNB
q2yClDR2eD7Rrwr3IZ0KyLq1aMg698wa6DX2DYgdUbAte+FepLmK1+Zc6b0uhNjjDcGYoQsPT8FY
XI2pU/9Vl4hKvXK866vwE9Jh7OI+KZ76IdL7gaPPVlbDfROMkiFP7TzmCQ6yNoqGbZcN2UVEAvPG
QEpsl9NZbtTGUeaDcdn2aMFiAB4Hs4n8FVjPZNOIuvs/lJ3HjuxImqVfZTB7FiiN5GJqQdJ1aH1j
Q1wRQU2jMKN6+v48WwBZvZhuIJHIqpsZwp1u9otzvnPemsz5TRijuVeiHKEE+BRnOlheXRf2CK9/
F/udiykEyxMaW+ezqOEH4bbadrWaecKtdGAkII9DU24EgMOSIu94oUoyivYunFW3qwa4Qvbcu/cB
kfMnK69/W2Oh3lTau0dO9IlQEMXYEB/WziVK/te8woERUIPZgzrV2yi0/okaTj5CFy8+iLfE+OO1
B90EzkWBEE5Qigz498PpbExWGx6LllmCdJdut3bOyHtXX31K+dR+Y+ArUPhBKkEym2vGzIV5NO0h
vwtF3sduxqVrGqmxM3Ldn4eVajqf0mnvW9JMeMvqOO+MgRIcaEI4BweH1zTicgiQaODfItgkNorK
23kl/qoqsCk+8UMZaz3sm7kqSdEKu6elqmFYFZyFc1MNO4DlLvJQzh5BD5OUEGJu4ZGT62kGyojD
omr3luqR4yMwQDKXOaCWKOwJQC+r6XZFOf7gi0lcmNEM+1U4G8+pOA9YatokJGvs3ipIH2qpAI8G
Vd0pqDQCVEVHPKJ9fqrpmSK+wZyoIEDxXLR4cMCkHGtgpfFidhaHSg8nO91ualn8MldT3NU9OmYM
i3dTS4E/Gdsft1dl7JOuCXcpjOzZtr9lTt6n7tv1EdJNvbdJAfpwitW41JgobFwOEOcjU+jXdLLb
GzTBa4IP8U5N0yc7AWyIo/neVohMDS1Brue2EdmdIJ/ARFtaY/inl1XVYzdJ7m2G4Cj84HTVnTNH
CPr02Zrsgsa8Tw+mXeR82hcSdN00fJstvN51WfyuPFD7/ci8ktiizScdiuWHO6n14G1582eittor
VA0nC0v3w1xKzNQ2Z65vUqxEw8D6Me6b3v10p8rE+1wbO+hWzasxjuklGEWwr1I0giBHcKuBZI/s
JVvvkYz8gj+yJpq0hjwacv9X1Xcypm+yjmHuui8aPWHUNqJLLC2BFqumdKJC1D7XR7lBFePdwqy8
AQwrYE+F4Y1VacwO/kw89biouxpu2yuc8ZYLRabJ1DnVeWYXvrvGQMBcs8ULnonDKufxFLo5OvZw
Gn4qjVMa+vCdrPE1klovI5xJ3aPICDM36/7NdueWSGKfRNUVe/oWLMU5bFKxL33EoZUosPfAmNI3
QyrH57VSc6wb+sd4rpegjrqlqC5Oulb4S/LvzWTDolHewrskN2dbp+ZspsxVo6ntlr1ycnuPw25L
yga+GUjmXRcwx7JBy0eZHt24LnV1tD13+16oSG+M1Aevv6HZBeX/7JDdvWfFhCwGOVwyWr7846T4
Wp3eGKkO+OQxQvKayGdB8lAiD0DRw+n47hfLfPDc7qxJMrhT2WwjkV0+w2r4yovS3xNfLY+zN6yY
JEPzACCjORPdQVBp3Ynpy0Be1YICl9NrGa75ex2UAyix73Lw6TU9NO922g54cUUT+/bW/MhkXyTA
afR5mGb3jK54etjslStkhqq6s5EQH9PSIs+KsFVxMBvLjZdrL9/lmdwzt0ufspnDK802COgoeJ+5
XXGldm2alHBx4rSrFijKviv3tVR8kipIVhhG+pGCUVbdZ9rMy1H3KmUSReC50gX+OM/Cl+SHvwaM
EudhDtNDhaT6jcm0f7+2IIqivDTBKYcZSPMrkds1ZbgfSNo16dCHHJ8XHYYFTAEAADbWTuLaWIcK
kF8vWbJ57urWsZWRysEP1HdzMtprT3XMCm5M5Lwh6fbmFzkv7V4yqT75VfWQe76zkxkleL4Fdeyu
VR2XFVYlU27VCc0Q4II+6N62hlSGiGKW+BQaPHBAuEbWvVBDtUSepS3cdiBRd7oonphZsRFA762g
VhNC4lcgy8JFJI7AgJKZZKnwbea7NBjTA4ZKfbekhMPZ+ebu6saPLZRYmGvIuNXFzwlDFVNEHFkt
E7M9zoZdvwmY5Cm0wq0P9WV2wpSQbPdhmCWJUgNGCXqn7tUkexFH6mIjGteFsZMkk7yzHCnixqOT
lqbov2cWXT9xnJSPpTGtcUj1hbK9yw+YBp1bzfT6oxUEx0YZlbYTERRVfnVZZh2ujsmw63DihFdY
EcrRk2VW9ck3rEsmvXe4KijJG9TYRa9fpWVVl5qQvmOIWyDxenfbNWGgfkxCi+CwplcIjgtWCnWS
6x1mbGfPyPqrpHZ0f3C6Wt8uiNLOHbLsfW67OQnrPIkR7llS/8apu7XrdNz54Vh820FR3BlTT36u
jYFKUPGdNU/phcpAYnv3w+PoZkY8KOGem2YzqWGV88pIIfzpB9K+DLkYb71p8R/CMGNhM4c8hTKg
DicqoNuLkY8s7RTmtnrBY0t06MOyOhVxv0x0vGzQ11rMu4wg3SjaKkf/xE+KLV6FixtEC6/hs6mc
wgCdk4k/BVtdxP0j0TjwL7gwSLg4KeqGc6qz8ZbLGuF3kPqXXokOBg3GyaO2q+Z0dX7bkd8z3+m9
Mf3YCNU5lf5knq6omTeLGdO+2iqSwVIz1xyt00aLjNLlc0hRGJZFp/bg6UDe+kjjEZ/OhFK3fvlu
Bs7wbA1uf5dBn+IiLOctixdOMgna34AcFWZVmEM9gb6QyZWvPYipyZIV4sgtljQfmG29/FY5liFB
HhPWbAsYSyq3+X4zjOFRppV9qdO2eymtrKKaaFd6wQmPRp+L6VLhMCtj8hs0btUtBP2yVZb1Z4ab
dgNKp/llNoLRfC6W8mFa87aNMZcX4qZRWKojoknLG7y5bPurXgcEgiyF/e4Sif496gr4G6bP9mKX
ARcz0v3AiAyMfA/tXGiuXjruGxM4YH87+K1hx9bsiWPfm/6ftUBBS0Rs/52tMgsu1GHiaDku9+pi
WHka69C6oiOroSWTEZd9QpZE/2JkufsW1o36bbZdx7QQQjOULMWOdOao+tSjOSVbM/Hj6tIobjLS
A54r8IFvxEX339AmzE/eZB9YUxEOu9k23EjnJWn0bCgzrFckhuNgdgxkQIgLg/1IS8f8vrKPae7Y
z109jHcrOLyGm7Eg6yKziSbPx4Zd1WyqkXoJ5b6T5PoqCw6z5bXdAgSTvWzQ6bp//VxOOnnx2JVm
uafA7H+M6+KFEXYB/t4pTjz89fwm5HPeO8hLbj2dg1dloZIe18VfXmUKH/MwN2t4JiRi6yNb6Kq/
zVof9xVan2J8LrsZwURqYp3zG9akxADk4/NUdpW1d5vS3TdEVecwEJ362THbrDrhY8xJpZmCwUnM
ipReIAwtubBp6DLZsPnUk2rggEMlBqfjQsgRTTYrejYii5qLD0vnGSCVOnSafJad8jUvCKklvKQW
cqOM8r+z3D1PaWntWZhRWTQjq9tqZOMFzpbpRpz6W/3MSCP7YAxPB03aqbvX1mx+ytEfz8zPiW1p
yvrNXMqpAjjEngnqmjqk7ap+j7NWBHQu61l4pS4uIete0i00Xx74Bk6668YyUCHPKR19ii+eBzNG
oI8Qj9isH9CL09uwxJvlo83dQx4uj0EqWOO2/pr9soysvMFBhqZhQhM87QbB4AnKMA3SrmJoOcWd
GQLzMQH7PftNB+mwgAXZJJjueRqz1GNPOQb84+CkBeZox3ljIgByaSi6gcOiHpefMvT6l3Ju1W9M
N7bPiM4xfho2skxPOv0LU02D5m6VIiH4yfGh1U7z62A6wzt2H6hHVhu80TOIO9/Jlo2g3/BWDoL6
AJyw4JJvyT71R84r1qbU4ymI0ySsu0zvy7xELTZ6dmwuBnWl4iC943OgmnhhOFvFpa7RMDpkroxg
ClOWB5oE7eyAD9X86ACgBZASUAAyweLJGqbSfQuY0LdY+BzeiL70WEoMZs2bCRDlMhXIc511GNMn
FBbcuwyDm/sCdWvST0F+G9Zh/RCqNq33VspcNcLQrH6DepAMQBvgFigY1vyMQMx7c/qGh2AU3Y/a
VuKPcPLyJgeRzBhynTkeTIXqURmuT/gMnTkk07UoV3YMJh+eWl51KmUHwTbxai98yXH/sowNeQKN
rudNaDWbo/0IJAB+HPkT0OKA2rxlU2g1R2ZU86sBWOJoInC4d1gY4KU2NXFYPLhcC+lt7ov6eQXL
9VKFQT6eC2/0/9DszE0iJ8Vno1BIkCkINgORqiGpzBRyugN1NHAMCfxNxhtzxI96hbRwAoxkjycc
KfkTV1EP+mKo0vIkVl0eh8DPhhuSJpFBzqw4PvOaR7tie3XXEt11WD1Z7QErcepWa/bBdoqXk5D0
tb2fx2Cl6MizbWeyMSr3fy2uNQK0b7xKEut7OnHcC8zO+EPL6+dbdTQ6d8FV5t2uY7W/ilk8muwW
pr9VzZz3fBO+aEjsQO2QShDNoT08Kyx8rKLSUu3L68nccgHsw21ZbkwvxYlJKtFTW7QLmyMLUj1F
PTdQJfhjJs7mwS7b9VaYwcBrgO73AdyE9D6reqhhaZS5YIjKXP06oeJNWppaHSRYCm7VphFBvNql
qO9ztUyHXvXyZBqdBOJsmGe15bwXXHKdiHmDGXJD74ICvvD3JN8qznbAbel97UFuIMTT4ZzzUskh
YvaG80ZLaR7qEmarlxn508Dzfd8vVXo7Y0/ZqdybjkZmsSxbqKnjRm68SODwGnXxJ6L9Er9tmbS2
RpAaZzJa6zWSkgfOBgDoQu7F42nb7FyTtuoptk2mpIecdc0NC9MtiEqAgzA+AfKXbExr5M0ElLws
ncVn8QrmuZ86ohR4HcQx7UMjrpxm6JN5kOAvvdE7kybjQRMKkBXZVue9uDzdB7JNGhKWaun9rLlQ
qJIxuh27bL4tm2GcbliFcmUpgci4dVH/UTwQlrpgT9TkXO3LzONRmdjQxl3A5gOnM/eFma/zq2sq
Qd04cEmRDYG+0VnrZwotAxhykPHwqjJkR5l3wPXj2a+5MKkO7QttvL5fe+J75y53lygfR2T85WIB
plb32gLfGLR4N0XL3WAYCxLobjHOWs/jmdEEv40HinmMGY0bR5KRKQEbf+KMN9px5KhSnpv9u1Dt
f+Wce5ENf/0rAQxJ72+wLEOR5eqf/zOi2OFL3v1svsZ//VLXn+a/vtb4z7/+OPuS1/SUv/0PCPIA
CR/117A+fY26Vv+ZH3r9N/+nf/h/vv76Ki9r9/X//u9vSdty/WoZga5/88ih7PkvVd1/i3G5XX+2
zc/hX/+DfzfV4Ub4B1oagepTWKaDJOU/TXXY7Sz/6uxBYng9T69alf/AidnBP9ACXiXh3NnoHK+p
Bf9hqgv/EbL8JGPYY5ODXU+I/42p7vrd/yb6MYmdQI0a/qVLDbFk/V2ilHu69V1Xom4OImdLaELp
PnCd2f7/T5xji78SkP+mMPL/ipzwfJvFo0CY+vdv5jI7RQbZ2ocl21jHjPZmb3vDnoAwNNvQ3Ica
Vd1e1zj9ztjGVLaree4ZgebbfJntwnRjn0G+gjHR2U9r7g/vLsjeNS6pQn+bszt8cEl28I6IXoDw
NYQrsUltx504TMzT92SQNE7Sd25dJNukgfMSNujrGGEMaxSL2oVR72p7RCBUXW4lvcgzAgF8YGJy
4z3ERzRJVkCNax0aOcHe6Vc0D4OnIPwutC7tsWZ7AcKllSC56MokeIOqTm9cfpifTe6gQzGGjmZA
zqvxxU88G6iU6v4Zm8X8ReMFQIFQUUAx2A3SA9/VullqaMJweF1Aaqpe9sFaiQbat6ecw7ituU42
lpFQMyFaEudY5SYhfuStlIl0tfsbdEwIjwxrUFS5sw0I1HQ2Kh478+6HpXPtAxNTj/qL93xA+NRl
P3JIMR6TAsOFzJMNWMzHEo5EXPbt9N4VaY+Xys7Fy2CizYmQqTUoONNseB1Ne3yzV7oTstqpTofN
IX8GAkcr0fJ4/Ei5a21PeToJyBdQ67fI9xcP6rLZLb8M3GQQr53UYZRju7BZZt3Ie1nMA9Ntf2gY
bE4Wp3zdDEYb24LRAXb9itrIq1jT5J3Z/OkddxmiYvAJ+zSDsfsQVJIvnuy1A6Qg6LNYBGV5uwns
C/eTzxyU7io1dBRkpvcH8i+4srX09a9x6M0Pz+z6h3XdsMHPDArzeKxHVuRUPPrbJwzIAvA9h6xR
x7U4Ae8e53MATso7raljLF9eb7G5pm2yv5eptE51ISTaNNuqjVh5vkILN9vr1zav9RRNuq/cyFPL
1Ro+DeKSOhOptp0or1E67GVxilUGyFsYnUBAimkJOjRZUBdQkQpi+FY1/h6x1NcRaF1m9k0a5uFe
cbHg+yJTghi6rJuMGGVsgOa0IWG2z6ye/adh6icR6PJDDaXdnAfTKN/FImB7plPhOpHXjAHw2y4v
oebnTZnGGZgg0gosUCnxmlY6P9gZluIHKArViDChK+sYZa7ubjefVJGjl4FObl20/ZSIgYeAsOiW
p3VkFs366joH46FuH1FCCT5sYe3/9ktcXjsWoXxwtUktgQPHZLmCvoHVQUWCuxl3JQRHNvgb61lv
lqyCy6VZUMQ5zfzLmWpAfEtjsDC0FJmIzToEVwG8eV0mFXOB8gXl/B/p2PmtH9CyrHXD4k6weQDr
cd1fkMWWIfgiW7ReotC0iFvgGFDGncHg+U7kPoyNjbDpLgEwiMhtFi7HRmexH4pZz6UH23HWH9kg
kQrVvZ8CwDPMkUI9BCknBQvSdJTzSY4uiQcrtrkL84rgvWKTCM/VZ1bBIMuzbjLDdc8djKSXsHHJ
nMOUUmzkwPRGSdyDZ7yq+ap16LOSISQsIPYkiHSmOzNAvLBblT3+GReGcqeV4w3jY2VuH2lVAUj1
V8rTJCQx97WvxZIewpz9+j4TLKqgHIBb2HNyLuo48EQuiUD/9M635TWFBCO7xIAfc9C8mUw8GVcx
5LU1pPwgmIfHjOPGeJ0ITRwj2WfQKToWyM2Oos6/Dy3SV+NB9gwxRdPAnCV1Uz+iFFpZjnVIwyLg
4S7EirRoJgYbmnQMvwXoEK3mhH7IE9oHO7eSy5CA/C5eA0mqDA1yp36FucngyuwMgTtgGF3AmLob
JQHQXoeSy+9+oVXjuVYCovwubyQqmKYfWaOvc2j3kVYj10xWdlZ9EnnJIZ1TvH5uVZpaO+Xo8rbx
mexFpifKQzl3rrnviymsTxRmyCn8wNp+B9MoH9q1Ic/ByB3WeUMNij2ZONO2feCgqNwX1xp/X6JZ
DSPIz/l4QnQG70Bgv5TR2NudEzkK3hd1/oxsx56Xd3dDMhxZWB9/+DA27aREtweQgsKdhJ904eAe
CYqAUkLlsbAU5MlAKjPJNuE1bZ4C0XRZ0nDs2pScJWzmLrNKUghI7P2slnD8KJoWxrbKhdcDMFmm
+wyKXUq2UGr/3ArGG5z4nhKHUIV0lGWZT9/Y6Ed2CMHikeqjdHPCx18754JUmfDS8t6RibNYY7Pz
kELfKOmU7DQhtdFGQyhn2jbUrr8XnndFTMsMRRh89Q51lAUhPdABqk93G13MuJvo8PwbHXNwokGV
nxDpDVF9K8lvTavcKnbYnUInZgfgbejeQn7yTdvmkzQqWB9CMrkEk2ZWN0vHyZl0ekGLCwo5LWOX
Yx8fLrzAR0eGNhBypEw/Mt9VP2Xb29OlnTNgTXPXB5o6qe7bHdAZjjWMInSTC2fuDvVL+WauqYm0
Hz49pBQ4Vsa9C2h/PYPUaRHt1SkzQSdLjV8ZHtwcrUbaMHGYkUbsBPNgveNqGK7paQS5cEBXu40J
171HZWSeHPR/Jku1YhA739aCV2Ys028hCsdmjrTNR7caSNNl9tc/MwjKJrLDRgKEeiOk4CEIxwOR
M8PVPmxyngDvbExqmabOBPk4o61XMEwrmc+B5wW7MbODiQGzFfyaUONwL4f1cChHpzmnreufa3q1
y+oapcE8tGQTPfbb+sXYdH2VFcexKbtfQrmYWIZbNdpAqSZa+SFeibf9gWDC+DGySiZdqEHbOZxz
F3pJ55X5Ca2NSfjvsG9XZ9m70qdjRT/O9j2Es1afgLSrMymbfR6hveNPVWOZX56AIwu5ykemY/+F
dcukH1UszFzWXln1vXndFmuWS8nszez3GMIkdZt6FSzAjeQKHFL86o6hvRur27z6mA+SS1lAwzfi
Db5qzGEvXp3VPzY6fKgmmvE6tfydNqWTMLy5NzrfZNWk9nUmnIfG9EbG+ZoSKNLw+jeqjzzbdwPm
syAnmLfxlQjp8ZjQN/k11hmbTkr9aIsnd7OqN4LA14hiZWDgLMg+6YaB3RbQCgKjUV4v5cwzHJB8
Y4eF9QsHlhczAV6cHTggLJog/QAd+eJH0LQc6qyMGxK9WW23PT35uufhInpJ9BYvD25H9M/Qq2bf
6hNnQSOWhfZ7YyCQHckj8iJCYdKP2Qb0ufj+SaNDWI6NSYEYVZ7pfjH3aO564HlHy5im68Lir7eW
+zZpFkTt/lwNsaNB242FC18yNRx9uxG+s0XhMtY/RZaFn4osqd43nAh+m2C3Xtz1OPCJviZW1tuC
NDYZkKFbIAYNEToALNroI35/41AR3ZWEM7r/rlDb3me6+7hVyjjKDJvRAMuw2T5DAP7Pvc6qi54Q
N7COIOKh6J/KTTkDlWA1McP2qwS7MTDXoe7JXmqBMKBM8cFubfJdoiuNGMAnEuk1Cpyxsd/GAVs9
NRF6b7LgjFtyfKoXZ3Nu+k5v/It+Q9+Oc4AzFMaa7t/SuT5pSBOPG90eS6RWyNNqlsahc6tkYb2a
aIn4w1EGljNP7AhKu8OOwwO1UZssEwevs42MBKABRVvjfTPEggis1fo0j9YnBXyRIR6yUXopxDyj
wd58zlpe+lY3inCJySQ6x9evi9nUj2AUqO6qLtxrp0yPyuAQ0FbffXvKWG/dwc720kwBUBCzBroT
Ry4nNgoD0QdkSckJ4ULWoCIz2heTI7hi/N3mZUR7MB9l0xPB3sBgHDlfMgM1YOccYNcBXx0oRk14
HzHaGPhULccDm1IUHZ4A1LXdB7ro4hyR8QWf0hNLjkcLjXfcKMeNRgeGmlgb4zClLB219e6ExbnN
hj9jUe+2+QrAYim3KyzhHoyp3Lurrs9rvr4QDvqGiWG8WNhb0ISsbO3LH2Fvn6Sz/fRc+9dqjUJG
eWWQ24KBJyL2mKYgICA67FDt5L337cwzAzgAuqSnwINSPIG3QDbrXeDO896+bsqRu9J8+CQ2pZ3F
BFsFW5dIf14i9m0+il4S9hgp6faG6s4+dWJt93MtLQQt1X5ymzeMBPNpEjmjXr1CatjI6hsGxWh7
Ar+YbSQSKNTEUUFq8aGYCAEiN+qXy4SycHKYrzAQ7jmSPnN/ehGa+WOc5Qz9k7VoHdjXDChvw7Zi
fT+iN2soRyOjrjt8MO4GUQrlV1s9685/UIX12A7g9UzalHGn+4bgeV88gDg29souKbU4C3jeHPtr
89aBnUlghgc/bD/HZrz45shrXfHxCgvz3WFFtFvsdIt9DDMXw5rVJ4OQP4UfDgeNiQPdUwu3LCtu
+OykEbzXH4EBsi6cHqQIYJuNiqQYbjLP2xu1nC6DDYoXhMy1GZvQVLh6e3b97INdJN1TnzrHwC7n
fWEZ4U/tVIh3iUrSLEjJbTjVIxoM+gOb36ESPr9Xq96bMbxBWkEL7AR75nRfG5dJDhNsGBMhjZPu
3PO02T200OCBgi9LWp+hbAfM1PcVjZcFR5bReDI47q0IqytI2j3VyFHPWO2+Cr8r2ZHxf3mNMGGB
BUR8aPmxVTjAMWrU5owMNLV+2FZ+9Q0G536Wp8Xxxa7WxkLtQJ10qQBw7Tem/InjpDByUaejQU1p
vtqa+JRUHNTAW+6FpK8hhirGGSsEfN1OXGTY/EiXBUWsL34rwzgTpfInFP566Tt1H9gA+EBzhuHF
MKzHTGzlbb8ir4J3s6df2A9ucLRI84kLu/LhpazFnZ05hwFPYtSj8kNlFAT31NuEVPiUtqUyPuyW
X0rM9bALCiwclVk/rX7mchVV7odDcUaxVx/T1XwJ/OJxW6E6DuRTN9gbgYENJFFLlPFoqb6zbb4B
bJIdbBwdK1cZAHxvXmnHs+VYrPUc1cVAsyfchSVsg0LZBWkd2N18g5bQSdrNel+VznfUaxb1q5HC
IcSNMx4RIFxQU0OZh0U1f9qEDccoAs2EjCKkHFJPp9wpxzSehmwrIqZJZIchtLhvarO9afK5+SiR
QHxm+bQm5JVVP3ia9Ice/Z6VT/EQtITktSOI96wJ7zYYFpPbWYk7ZtvEIb4Nd2u5fsB3bKb9qmT5
WNG7YK8IevOxzqc/5CkmTWhukawctRuQL/GK5knvZBDE1S8Yz/owW8ZtBywyYc0pP7rce9QzwkYe
4BsIHTDjWpjPnUBOIMNq+yhkvX3Zm8MjAUzPZZrw6JKzGI4rRxPUboC45Jjm+3JxzK9KYwKYa7jC
trp3FtrQYCNARlvBj43csKNvY9bJS6DIqd/vrWJTH2yeFo8uQvRnGaL+t+QhQP156eWElFzdVlv2
rMqSXz9tPmfdzREa/MOYNb/SoX1YsD6WFV6S1pIPiEC8D7Fc2chm827V/YtjAp1cUNcmCC6/exyF
t17OpCy1YaYK6L1Nob/y1FRng3kLxhfQ6d15ttyPylCHyXa9g+esjEnkiJLU42kd5dVpB9+yrJbq
ftaB8Rpu+Z3BuiUJGDEBmh68fT/bvC2TCpCPN9J5ghVGa7xkipvLAIfuEZ1nOfQZOWoMAnbSH9Tc
VaTy4tG5Ipdtnb+blq4pa80gGlSFJW49D4E+GtbVk9jBzp/SjP+gVHepnj+b3vhiSqsjcyRWLJgp
11pW3InRkM+yiqDglpvaX1mOcpP9+W2NutEIjZbeuWPagJlU7dwa7+YYIEZPlJghqNNJka0XfFcz
K7mwHVPExMV1C4kGevVndjZMZxjhAYVH/dvf0If+5Nr0Wcsbn9x3beyNfGt+G9e+Mfne0FI7fyct
8165iC3Tdmqu3onCiTaUlGg6WdyFPXJHLABb2Fh06Si7+MgfWZPJfYp6h+NgyPIL7hJuNWPcwSZP
KLBeKh/lVDJn/pRdiHrYnrLaOcGsz0lv0GERe87y5Yt+3hsBvxpEkbt0kIjgXXWyveUFy2NqXwev
fmJ5E94peWw2XrXN8Zgjr1t7mFowvUjhSeXN+4fZ1o4RTQNSluGKS/XZt+6wcaXxFVJXJaVb2Xso
LdyxKrv++C1eSensEBe4yWSl3ku3cUAtubJiNyycY96NWxIUmYlCG+b1rdkVN703PUOBTrD+H6Sl
E+mI9YugB/g2ivFFhKop2GWMuqOhWczrL8WP7zFfxhXk2DsOBKDZmUeFNTPpSmbG64wD25Xx1zTJ
8nPtrbbdDc3GdbXwnJXz0B8NzV6QgIQcOeuok970auaTjXkWTnbuMjj0pC58my2bTpuhoXYPa6je
R8Z0t16VGa/bDLh1Ht4md/qN/XAXppyk17aRU2ltGOvZFji3gPcEU0b6MnjBE9uNAA2C1bMElcCL
cDQS05Z3+nMKEM6FRsUMYsldRu9ZeAnmkFZJucw/UukzrC01SriR3gStdExeHQBMW/wELbxdZDt/
oynct/KqzwPSc9JhgBmmVl+t1WGVnKsXwqcO0yLfN0ItMfNsKKi7I/F628/VppxqUBoMnVVhMyLe
CA/qdg5M/7Xpy9NAcmjVbQ7rudaOSRVJ5ophpZFf9ckAwl8ISGjjmnrQ7Vwm89UHhwPzusz64J1c
d7Zv3YOHJXeLRnNxoNYTUsZ4O5hdRgDlwVbjhRQGlEVliUhcOcynCHgw8XVuE41Zu11CO3fOFeLz
c98O32moWB3iOP+os78OvWwabooJcXC1Fp90aeaOLLMJx+5608zjB/AywJpTjpGmzoPHpurm25Zb
ZZhZWfcMZsDSo+DoLEIBsO5Qdor7jbHBsxzWi2b/fQfRA2Jubel7vCHP2Mz4FPdAcq9K4kxzl7fh
+mRyprK6f2BMeF+MOV0idtTDFXfxlvrmty7bI/lSUIjN+zVk5gZ28K2XthlzANuxp/W704WIusLm
3Q8m/zRMWJs4Qk1WFPJQDmR3zxjMVpezRtExEdlFYmymTpng7XBCOb/6U8eoivUbcjCBjgkVK1L1
F9HXNl02ThXMptVT2GPzo5Ho8WVu1tHK1nE/9M4jpO/gEui5v/c766z7sn5tPFf+GQeHuBAbzRH8
3GpfhL2kNyRcMMzFT67nFncqgPTYlGuDEAE6dj+W9y6xbGQ9maDcPE7BppOqjTDvMcr1Gq+/N1IK
qr1dhX8CzMN0qcbRW4LsbjYHi7FpGO4a9iekshApHuLfIB5gs3a9xZ4iZem+25TEIVsu/YHh5Bux
lDM6ZDJgw2uqYxjMf1a5hDdisbXHSDPD3Fyrz6ZD9BqTxU7Yp9IT2/B0OjAm+DfqzmNJcubMsu/S
e28DHA61mE0EQmekVpUbWIoqaOHQwNP3AYfTQ3KmBZdt3PyLqmJmBOD+iXvPha87h6Rw5L8tJ0e8
MB59v/ma1lhh7bTtq8YXlm2FRxcDFVgC11atpxGNhJaxizFQIyshWWLLA5kh0u2y+Y0WAqCFU/CJ
6Yha0xaTWCCMC49MC2e11VSQTTRX+tdsGHjJUkDjExrc7djr+QnlEyAs07bVhQELozkkPeW7cui5
w9rQ34szRrBsDWpDRucGPj3Kv5HWCgHiMp4aml2eorneh/DR10o/Y21HTMb4yP3Xb+uxyQ6JWTxV
Xulv0zL+nDNrjgI4EPhClCIMIfBZFSVbp2t3DnkriKs0sDxNGAJ1LSECixElPGflcqO4NYO5pdhs
7Cb/IxfvPTVNa1uFlrcBc/fTEczMYNXaWjE5eovTFc9kedQBccLJMU6RkEdL251VTMb14M7wuJfU
PjQxYz7gFd1jVC9dgM16vJ0U4j7aTXJ3uyLD2R9GxLZG5VtJF9KayZcfeU3QwPKNTHPHpp4V7iSc
W8wh5lH3PLSDCMuTSbLaxvTADO/m0myZsGLv2w9OFT7VWat+mQ3BaWPyOZfRQwZ0cEfCYEu0ZXRs
jJCMWVak6BakeZnc5A/RbH1Qh+O3E1ZfuB7SPTntTyh/qqDG1PgctWH0EZrxM+vBO9IHHvI0d16y
Ze4JIl06jCv6lSUhX6RYCBu37oYJbXeEPrcmkkW+VaX1xuCtDZhvfi9Yn/mK24NDpiIGRO19xilS
OI3xlQsM/5M9rWHB08z9aCMvLSB5X82RrR9JR0xxdP+BXUvvwLF9FZnZ/zbq2tbbngSTUzman14S
Zry8wDXsBG+IHuuD45S0Tn58E3lYGtoiBYoOwalN08eGLWCAK1XSh8vVXUWkiSsVPmyLF5REu35G
geiI23LodrlrlJcZBzHmgH3WMwktjL3qs/seZ8y9O/UME5Ml27uTdcaiQoaVMYLBYn7X8hmdKPxO
Q+vc4WjLth2cfA0fNZleR8TzG9sdfbIHwcaRV1FtSw9zaDUr0nubGrA3V/reDsnKBJWz5nX/mdL4
UZiSZYBWwLoVVVvkPdLJ2xtvoGCzWifeTzwnF7MSh8kHwO/2Fw2UPNyKEKcCQuomhRc/PPcZdj+j
S0547ntMTznY9XxSD0kRX9x4OaZ1qtdkdFY1CIzOaMQsQspmd5f1GXOukF0eAYHWI8QNE8f0OM4f
OQvpWxTt/LMroD5as5Gm7KugpGa7ML4Sb47XmlDfn9G2WHL5bouyqq+9s+Fq69T6JbL94eQQMUDW
byXfcQWkmDKNEmqpt2qLiCIo8QoyUEB50eBYduJfVlTHV8aI42NZN3R/ITUaw1xJ3ANasOaRn7X/
cdhmYuzT9t6KXYnS0WvLL69LhLcBH0wh47ArLHcRMkS26HPn06bUlCXaHdkNhAh9CEkgowo3oNH8
NsysHOkj1x6eyMtkH2eEHOe1R+MN2/vAGzqd57nKb4VkW81tzFiuVehwK9ViHYJPt1naVv2xa04v
hg6f6BjXWCRl3CLvgqJTZ8J97nRtCA4L0zpkU+Q+TAQic484rfqymgRgiDu7xbffVsORNRsTnIIX
kBAHbNXgFrdksbhBVaqbWk3i0iXld7cQ99xawzbpK8KdHJua00sK/bTI9M0nFmob5268k759ZBHI
7WlFFKxGQcYHgbyUr1OKapzmP0zL+gWv//RLoMx6b9T0axkVwVhWAa/f76V9LouFIg5pFGf/kM5I
CJzUjq/NUlc1dReyg43yFqgOWS6IYyOhmmC0qR1e2xnzPaluzTtmUfRVusIBh5cn0qw8lHoUlWRI
I1lMu4EfIydmpZN6H25GdnrQ5vXyzKfCcTMNTNOJpKKsNWuAwNtqcMpfWivGhkOYOvSpMXHYqmq+
3fXw6ZfpkKQ4pVuDf87Qapct7Asl3pkjMb9MHhXPT0CvIcjEyv3kJzamxONYIx8mCqdbu+3FrkMN
ui2stj7LLFRv7JxQ+bbzW9m0xd1CWA4/45hwIlrWzZBG2ENE5fEt5Z21kV1uv9slWWNwClo2LtPy
XEdTjKHY0AHCPTbfITcZSStZ+xCmfXTfO81rGJYcJQ1LYCwkTpZcFZhYYyez0T4aZtwfkNjxYGr0
9I4cTHiTfrSygduJ/NnZiE8Ghz6VfLUcJiLOLtYsqGDGBesRfdhVw3PKCUbbtpAIT8rj6UvxCRLX
lWU3onM1A9gsfEZGAmU4m+PllDpaX03EKWfciXvVKoyWA3UUh3VylBmwoU1k9i9uXpvs30F02Nxu
ROeIr7Q3j81o/CErtA8sET3Eg9Ew0FtzBw2s+QGq3PqjmTAO8/ius4nCpdfM++gJz00aUKHkWKek
8ZSZfohRWwztr0wg5c/L9lIns7yVvKG/sXNH79T6HnJzWbZ8AnFxMFoJtbsc4D2MHtWoXSQIKUNn
rF4wgXVBSRD8CbYkKIRRkJ5CpqzbeXhfMQIzSZqj22ZBWSRZmNldcSMEazHFWUwSa79Uv62uF1tW
6AO2A6IRzJzppKXt/kJ7PmxNVMYUZuy6nS7etzKbXzLMbumGg7UJwimfg3pJxn2DSebOc73xO5Ws
seyYzVDjh2vDTp5sBK7hS+MfxLRijW9e6liE/7TTFuVu/B7hTntjKp/+9NKw+5tUu8u2jc3pGXWM
fU4zMIcrhCh+DTnPjpOLb1lXk3eAOFy9eIla0sAGuLBFv5Pxu/uG3vIDEKoyErWHGoFxwX2fEfZC
5iKb6ZR2kZmDgILmf9AgNzNH3Gw8QjHK0CUkf8pM8X2VgGh3qRUuGwugxdaaAPWRIpBte2Hlf8ra
7D+HOY+PZLUTxgqH7DYdIUGEM+ol1T2LonOvuMFJ/mEagYsxpabwFosYS06fmYX6jIQ2abt0t5iY
FNHy2uKWyBQCsVHuvAiVsHAV8wQSAkoJd8FiolsKVXc79VNcsGQO5WscJikSLGm0pPcNMrsTZjLz
3iOAuFDcLAal3cT6M1kWrquiKkk4GmMxng012r+cxV/XVQ0RczKLs/MULsk2iTk+tsDh0XMNZB5j
qpkX9oMQsOJLV3T1U9NWtFze5CMljowU4BSycgF/olyCLiKRlv00mmQWoWW8t+nTHUfoM9oE4uOt
1qJ6ddqvvJ7Gu7gyCUYPeSXKLvJvBBS9nYMnAbf66H2b6TBcgBsu02bsc1asQEc2sZI4wSSDaF0y
K5bRmzHO3bUJmUZEvXePhsLHwcYMjTZUzLA41oxpfp/F30Wwe24ysPcwhrp1hZoSipw6skI9Mo0n
WUXoxov2nZat2XSrhW9WCVd345zrXrE+ZBaJpWS+i8PsEcudPksmQ0jGnJKhnbpDRBTgECTsJxSO
wk4au7hg3erRMJjeSQe8NibYSVNjLN54FLqauX/wPGyY/VmbcKCdMpnlbpuyJzHF7lRgMePYQrj+
aPHXIteSyFto2V5ZQbSH0Fi8P6HnEy2iKsR5G09AcuMJz6LPmM6HIYqXK9xJ8XOqOvwNPhuVbRYi
Y1jnPVhLc3JLNgQosx8ZavvCmrXA7qVq8gNndwqSuDf21J7UgMhMsGAsSUESbBW+waqgvhonK6Nd
RoH2LMJ2OiN7RjrQrUohnSb3BsqlQ0MWwCd45+TNcbR4M1FIqK3jL/4v9r3praEwbHNWGP4rM1za
IdkMt3EXmcws8hXMZHbKjJmRoetIwtE6t15uvsWTjB+Jz1EboYyR4GPmhz+MOJtLZGbOXT75P6XR
viQJ4geygn5nqOWPIyo4zBNlvukMbGWp2RIAv+zwPMnAQVVW7002Wsg+rOyLmKgXzbKJma/1SD96
6fr0BnYWa9nVtbbx55ZG1SlIg/Han0j5TzVj89MChWFokvh2dBkludEPXpbhA2DTj2V2/n3S1dxu
mI36wEC7x5Ks3A1xulNhOh/QEb9TnLmPy6DFh09yHhffmpAISdcDiS/Kxdh7afhcI3HfKRlGx7Jd
6FGs1oONA+gKpDAPqYUzbN7i6cogaqdfGZGk53EQv5bC+lNwcZ3gI9XQVua15HueLb+/I5unutSj
ffYmRG/YkE9jS+BMIq0YoWxMpK19i2tOv7mzfREwvJJ+OpMXyxBjxumFoQSRHLJjEABY45AJsYyk
D5S1vKEZnclHz2YmJoySGQRMCjrSaK7pWkZ7tH0WE36d3cwpQTjTVDzOU/wEOmsKuso/gAon+g8W
Ky9yCDzb2lImlJ+TGpf7DCsruvk77vTyJ2vJIudgQT8DYCp9HBmZntKorh9IHuInloXpVMzbgYD5
Ht58aVodg6TMStx7hUmuODBTlwTn5lw7axrkuJyzMjRoQXgrNgahoq+9bYGgaXIRv1At5Oewav60
lR3vnbAQOHeN3Eo3Kzw73mhXzneJW+EEZn71jminvHOm2FQbY2xIH+oZfy6bPgF1BjiPppeX3LCv
ncZ0J6n0bkerzJ61TNYsPMfm/C10gUxYTwTOobrsmCgIfUniNkjQp4rq3apX34ldCwh7dCY1PUS6
1PddPd6C69otusdT1yMJrK1pJj2tsM/R6Db1FXHzBE/EN5txK6cqZhABUKPdR956n8UinDsGACn2
ibbLAS1xqLK+ivJw+E7ERMPlkWKVfNXM5xduD6z6fPUQK4o/tchJQE7oLujphsUY7u3Y7RoiE636
RRM0+5ByeNofVl1UT/6YdC8kXxE0Hw3xYu2LTPI9DLMLIB6LYKN3+LTLh3ZQvQAeEJblD3iWOF+P
XCe5JIMBXE9miTGckgwdxB6awhKeyraWxs6vZroKejBsxyqdYP2B2Mdw05BB74PZqLsicNB2lnuR
ONLC1OH71bVslYmlr8sceRqmAntPvJDfcrWmkiFYDl6BlOPGjL1XhGHOD7N+wVWvVcVXopv5Gckg
Kw3yOPHK+3HWdr8LbibuS8HajXEYgEb8+MNiMuR0ZLF35kp6QZMMtneB6IOFXgyeO3wsLdf3tc7y
/KmTXv+UZA1rfo+wZiRVIUv+QNF1mxcnT8J5h7xdWs/wYshAQhxB9iK2+M7fzhEboyOBwqb/wIii
o6dgSo9PPO6QzuEu4bUQaMZhVBHbZ5MHRbLfMfGiTP4klrBfkWKSVybLVSOZhaZBslmIvjNomAEa
WMSzeWapp+harIiclu0U9f4vB2lPcs0iWhp+YlX8WGOsr25rxgZiV6HGfR8RxHwhFM36k6foIlFV
eNl9ZTAc5TVdLOeYjV3CI7fM2Alq5kX52W+av0wMIAwh6ZxtOt6sp9mECifn/ZygUTomRh11GwfR
n3Es4sad9x7DpAZvcWbou0kX5pttkEa2WaaULJgK5BFjjx4IxgEIx5xveYiwC3FStB44uA6vPPUb
olIrMWtwKgTRtjh7EtCBWx9MBIqkxImcoB6XLvlTNw0jIrezkG0VcTs6z2mVasakppXc5HUvnY3N
YyBPbVWDh2PTtKAHt+YyRt2/FP0lWVRWBzWdm3NXskAQd3myzO3Rl/lS70b2pTWHTYXzXI8qs48I
XicoVzq22vQ4WpLgzYQ1JMNFMnmRPmntv3XW4GK09hyruiQ60tzMqA8VqC28AReEoyOuVGwllN0U
vO/4VwsmdKmJFzJnryWZCOSZOlhJ0nQnP3Nskrhc2LebxcbH9OMXRB/1tD9Nqq5wU6PmzSLaaP7V
wekLUR410U2YRVNyQt64TE8UABXVeBp6/eoDHQoqNxc9eBCpwrHxMRr2tBfcmfIw8JGlt/Ajex5e
YXYOyaxOV99UYGK+6rE3zT1h4IA5x6QRGHArJHGkRRJtcnUqVjxcrwjRtlSnWEDqdG7ygDF19Cv2
UTIjgGQr/sJjNj6EYV7nAEfqbIGRgK73Nk1TNd84NKgjx2kWfTA4KTHlVj60IKur3D+DZ07qzWsa
t6bI0nn1EGvCfU+Z0RjrTBtJJpY6xbdgw5kFx8ptxKOZIKmC5ABJG5VvlSqtnlYcmDhggLTwX+oa
aBHEDRJOsYhErIcx/UQ79nlFfJfHnA0MiSu7f6tz0PcBwxY5nZucwOfH2kLJxw3L9pHicEK9y2iH
NcT77ICQfqmRvo3HlFz7/KpKhVrFxmSd7HtUmDbfAfrXw1Q4pBCjsfbxKHtR+2MTXTcFraHZkIsx
HoAJJ15rnaKmVmPAuHp8QBw9NTsCH/3bIVLtdMuQuifu1CQYA6MwSqvfwxhN1cUEXfWMlJvlGZ8l
BYwwHNJi4igJ/YdxWKb84C42akuSlCmIhyRu4gPjpGzedfAF4JxZmlYKCX73OfVgJvhkVxFqAr8N
yQ/6Ke/cRCGiMl939mtNkRQdJ0N0DoNyl6TsuG1ctRtwbAxHu665xhwCNss7iYZ/JH2x6nlAuHKd
bdo1868YjStJ6rGRWUgf04HQe8i8/d6uyHM6p0QBqT3cxJzqQ9ghQSJ4DhhxsCz+TX+KCqrsp67e
dn5tFjvLiJZvB+FuzD0NljVQ3eS9+MLvr5U0kVLmuTb17dx7ljzxHGfJvmsr51PZhZXvzDRvO2q9
3CRtl1b6m49p0uxHM++rmq3kW0HRQS6shH2P7EfxLvP/tdz5SdseRn8k6ji3kyS/S3KMwjtG330P
GzjKXUSCEz0IaklpPVKRc6r+y+ph+6e8fv89I99d/bt86prfv7vrZ/0/wM23+tL+YzffJu67z79z
/61//t8T8kypHAWinCmBaTswtMffbfe//oWEPNf2DEogadEG4fb7WzMfo2LE0RLJGPkTJn/pr2a+
NTyPDB3+9++Je//HxMjXPUdVif/xP0xLQVWCge7/GuyEXNPMPMvy/8FYFzG5UfjB5NF2mBdUuGyD
xPIziUhdF0eg1c1ZrqCKpsSFumX+wThDEdU0r+NWs3tJci97FYb9Fis7xcPt10hZ8m7CB42u30uB
rbnxA0FAQ85gxh2A2DkowzyoY3UQM8n8NZl1/IG5zHn0BDkuLqs0QO+rCsYEclXVgC/Hljlqh60m
uuHOsc8tmEY2XC6xyDiEO0JKEScQ22x0TAeg6SJ2oFs424OMXrUnw/lolXg+6PLiEKaz1M3eVPX8
6DT2nNwLWSZyKyxNYqxoXB/TxTKnSPidubODPm+RHifKK5+zwkzXPmO5R2s4ni0f4Vdo5c3WUDpH
VOuUV+ZZ+Qegh/lsk95yA18sOToTIcvoMXGCIGSttiZOrq+wb8s96aUwMZplpFyIq2sbF9MlKnLY
RqY84G5QENIZW2u3QAFpdqAxmVIBwLb1JI/jmKALp3bwqdkahThDewj8WNV7x9m2WWblTuL8yhNR
HbMoUjdAM/SF/qJ9oNl60qypjmEY9fhbDIKZ0YmzmGCoEin7SnDg9B2yZWfmM8+3KmuHMyzkeZdn
Qj3XnlveLTazWTYrUIYt6LRB4Q36jdQ5+6xz9CcbxJnuaa5EhNKldstTkakJd/Bg3nnsvV4Mz6Ym
XlbHSpUtDwtPJmdzlrc7DrRkCrjk20ekMMzvzWEdBbY+XZaY4uUAH7faTCJXPD+Gvui0O0LngqDE
xuLENJ4g+SHDNxAZ6s21yB7gPn0TmMguzInUmlIWvYVDjwFo4aDeZIOmc601/DOc/FuIk/FRrcmJ
2CFhtxfOW8oZDkcvVkcXyB+7Xhyaih7NRQsjWD7B1iwEfbiwySwF9OCFI0N1fhnmmZX66dj1YUGI
5voEUDPZzYlnHvxGYaGqHTVfmQqIi9Vn7CaXvmdpms1NQcPHBl0ewQFBaqBx7e9HR4SPyWKDC1ps
k9snCnMgWwvL9Lt+nqJmF8U5+O4OyJzHIDq1UEAhIbmUcWFeYQYur64tXA9sWjHUxz6KzJu8sY3n
xHfEckhKhsXUWiwmbddQ5mMDhcNl9USsGBm4OjWhBraDFPxNHTFdz6B/F7Fdncd6mvZlBLA7sEwl
HmTkMr6X0j0Y1l9eu1EbKJztjkotra+JBJDKL1n1THBN8IQuxr2DhcCuOHJDk1E/qvQq+hHZrDGW
l5yWDxMQEny2NnxFeNuVJrye1F6MHXPc7VA9iRfDtMprPqzT+bEzHpVdSQ4l9Pq4aVBWbKzSH0+O
PdgnC1H1H3f2w4fIDIsmmOtOPiOi6ajMCfo2g9iEC7IL0R9UoF/C5k7bnhkB6jKJrWLML7ODICzu
uyfr6+R4yE83bSfye0R387nPUzSZabLKyKe2xQ0tLbu6W6QpHipHunsmPCj57DhqDwaqeNTbVMH4
B0ZRMNRj47sBXzCNnMOR+dF5aYXOxx9LdnoMKwzLa5hsJev4Mx09dc/DNZP3DE+aWebCSC9zGqE3
RpP6yDulREGSsKZqqa0uFn7F+y5PeeYcDVUtZ3VuMvYZ5M0MGdDcdl4GRbXGgnfw28I9hYBU0cuP
WX6LqNi9MQaNLzpnyMLCdFZBEdkIuaYYaILUfQHGt+063I6dOOHjaNDvEsR1AWnc3hSeAM8CcGLm
fRxQCdPDPlatfHETN3ly/GL6VXuO/vKoHBFw2UIeh3Aaf//zpcl/A0PwPwgwYP2ngAF8G+Xv5G/5
Auuf/ytfwLT/lfweZTm8hmtFwt3/v0sS01T/yqjLI7yIUA+CacjK+CtfwP5XSklloOj2lSk9tebS
/bUk4e8YloGM0fSsNWzXs/8pvsA/ZOL4pmXweBJyp3xKIO8fk7cWnMU4vsfitCQTAoToRTBe3FGw
sC/359eREcvGT2+y4cSUKztBdyfgd6lvZz/9L+I2/742gne//iSUWtKh+V1/b2qnv4l169sYiDtW
0lOdjSfOXVRxUiW/bKr8/yqG5P/3S/MZSkshEacc/IdyDBWYZcQFLsjOCDm9yp2c5M0UOtaR1FJz
X4es+rNoZLe/4lOWpGLy3eTpfpEUGozH/d3fFLB/LRT/LuRpfQj+pjD8yy+v+BooTqWNrHmtW//2
l0+AIXWJ7UO01oKue8bvFB493yyfBtREuyxeLlnfpQiITLIhOPRtFVSeYVx8pgwHUyXFZZ4wIWyg
YD36sf0ZtTPqstOQt3sWzfs2GXahn37SjZg5xua4/QkRmCCaLojmqucb1R3ItuqOvZYMgRiVa+G8
9Uvh7JbVjtQX50S4SMlfeno97G9iug1x+S/Yia8qPflYa/6YkNbvCZjrv9YDsTPS2x7cI9thIYM+
Wm6MyWA5jwaAMIl+usT+bQTbbIe68iS89Gkps3gjI/btYb7cVkN/ctwu/KoWnNdDPjyZ5tRdVCX0
vVewTOjgqN7HuiHs2YlJDxjYlMRLrQMycOaveFnytypxdzY5HwSYx9gXKub+urhqZ7mWoNSxrLFt
nov30Q4ltl8PXjy02NZ1rk7sg3bw0fAWrJPJtaBP7O9Dt34ZrVjtsNAw0Uq5N7ekG2TxtpAx3ue2
rYKygJPbjHGzszHxb9k9hRe3wczHOYAkrkbTD49HO1tvyAk3yZcPUiNRtg86LCk28caJccS+Ro5u
2Rsz4HnzrZKVve0b49yoWlxFs/ywHItuXXZPFCM+o9IIhCXwhg1TjnQ7Sd7kdDanQ8E8DSYp7buT
xyrQYcVurUF7UkQZRVdSONv6L7aqVV5SWc1dm+OUh41xwPb6nfr1rVXwYiz2y7yY59JQJ0sm2W4u
ig/LNV6J4ntnHa22QC5m8m0ctuzOmBzLgtVCZCDAqiDUXxYEhxTMfK9xWxrH2SgY00zFgu2TJWbW
ePqadQRCUKw/o1LHiG+L+CaUS/pYWRSxXW76X2MciXu/QDbLVnqZNwQweWdXNfF3G8r2DtyDi2gb
QdLG4SD+aKPUv0QoRc/8h8NdH7rxKRY89ukiojdTq/DRQlIP8Key5y9URPLWSo34zjcaOwgZuIIC
JdxqUziCD83NpP/kDzFyhJzlFfIXE5EFo8YvvwBEtKtJfz3lZT3co66bTr6DwLaz8/oMM9g7dS6y
4jES42On2qUI6Lz0cWmT7LNM5+UP2q0QgQuMjdkqv2VvOm+GoZpP7MTl/eBH46mHFvU4TtF4LQho
uSYGXskiE8O1B+MfbUawUhfbtv2btnarw7x0noUPFXLcrTc33bGejfml1ol1jxZ8uNrpjHgiGr+z
1tHFRrrF+DuX1tXpy/hpqU2kIRrnOqyZo4mbLEYCPjVKbCy77r61bfyAe6o/S6P7tKf6Dr4AtUe9
i9EvHlItWKsUQ9LR7+Ceaj/KkbMLWfiu9knJXorpNSNg59iY/fTmTuaZOBP3finfnPXP1ws0pr6n
ySAvKE8LTqb2xSJt7AxCDoQSXj6hrqaw36GAZslmTsCitOtyTg6jDjz1MbuzceiU/uEjIZSnZ4BP
87XLFVV1TceGcYAgyQywVdfs5UT31p0HPe3xnJHcdBcOy5EIigBSAP0mzyQym00vnkOjvsjiYDPB
5qQ1AU2przzs+m1nkjPVJoE5gXeFgpCk8uxhJoV6+VYD7rJKPC5Y3kQMfX849SPEisi6JNOyr1HQ
jrEbLNV+rN/0cEGTjlYGvRLYexRsOIRYp9n9dz+W7mYgFWXRZC9xlDCeHeUxc1FTQOvuh/4qGWin
6RlCehClLrrHZqvtT1Lhd1UfH8HWwvB1aihYiA+ZaW9TRKpbBTrtFLdMFJeezlqTQmn1x8V6YnnK
1lxs2uGPAL64m2HBRLrbCE7YwegvEe76EV5vmIT3vWoOdsNyMcbYA24jGBZkaeCWN2CqXQb6UHRL
CNED+S8+Ra1bocZjWyPcrQBEmBgPEZ5X36rNnbPeNMtyyOdnlwOtT+/SWl3odTf58JzHyZfl/XYq
oILwxvNDjXQ3IBPutpmurNWexKTdHbrCfOua4j6WbbDUi3edkCZMEbqPKgR1VbABrB383PSQt01p
XjhAtv/5XY5v+v+9yz0i+VCTelCUwCL//V1OimM8wHbOTgmapqFKKJ1Qj6swDzRHR93Yr2UJaMSu
xC7KzqDF5K5T3rucW6ay04GKcd8Ojr/zzSo6kSaWd2zei6LMbuMKl6oqZVBHOqA3rYLRENUjKTDm
fU86Oaei+sKcf6cXmuYqNd9Df9W5Gwj2pXnEjYO6V+l967QvxJ8lW5bnvFMQP7HdeHwNOKEMBcwd
HyCTdNfbpkDYgkl6t7TPcjdaYfXadAqSWT+Uv2QrmKum1Xm24mcDmOzeToc3Magt/s0zjDgb4ZR8
MgFYQ+6M4ivC9yskXXYRLCfCGLcW9hgELtnZ7MXeo0s9os8GTMq4fMvEeUa61L9wd61dFzp6MjnM
J54VtBUl7i9EdI1FwsW8/uoueEXVTAO3By7dwX+EoNButDnNTDVyzoQBcQ5HUS/iXx2peRjcNzGp
KwCVS9CN/m3DMthL6hcDl2Dcg3+RlkaSc6jab0eOYrOIhLiIJqtOfQXCNTJwd08tROJKHilU34e5
u0sy+TtLyQJpbAcjHeOCFXawHbXCGuYw6GE8fKxLrsJ0tF4irujGaL9EiKOv1dUKPviAT8F4TdN0
d6ghUdoERU/QVMEYYtPAXr+x++gdY6VxGFrykDCn4eNuYSIoTz01zTqmS/QtLFTSWQwbx0nGjgbI
4r0k/w0NDn+gcl5dkwfER02yM5LCe+16h7CLOf2QlSHx2+E8Q8mLQbim6CWOJ+CTB+syuMj9KynP
QEycrR7Ld7sePuvWVS8kjH1Nhqn3mIzyICXIqRz6nefTgqI151SxdmTS3MyGPIwC1Yg2pl2pgR7r
byXWkKD5ITeNnYgp4thaYa2LrUDE3RkqIGk6OrnEZokcNjQC5D6PoZAP0GA6zAnijF3s1sD6oqqO
ZwBghDF0oEZZDrA7fFxSEx94MqISIbYnl69ySR4ny7nSHmzFwIU1pW8eKSit+ST98hRNP1Esb3IJ
SZDNSQ5pvrcDdAoIf6HSLIE9NCcvbIiqm3c1brBEshiNY1iZTxG9RDWqXYmayxYothGUTe67xRiM
zctOasBRvbFt+3brFDdVt/NWxLd5Evn0kGn/1QOpgcXSj6p7hDwY6A/K/u3iaLQm/KJXzyYLoycf
ObulNrip8Z+R27OaMPrmMA8j7QtAzSUw2FMZ0wejj569ps76m17fZfWwr9A+LPrD9uZPFX/W/Y/A
Gt9j7QBN46Y/nTB2uXkfmS9NpwPBQNCQ92h/golEHwi5R5YsY/STlgwx4z/TAiog2dfdDznstAag
kNEgy2Hv1WekJ3/ZovnmbgScVfPwINon+OW2KDh/zC4AD7URTMDXe0Nazk74vHUf+RS4Fl2MbM4r
+Z1P12+nx0nxilKqJONtXaFdyfmEGUI3lQwgFd8KUA/SuCjuTVSNLKnUOTH8QFB/pRT0WcRTOxTr
2oekAg4d58HS33ax4E1ZzZIHsfDvsHPy2ATKYcB14u2I4aiks+0aloZdGIACCFaztux4FdnPa0R7
sj0qGDS+BhuR7qmUH20N6yp6ogjbDZ4HXq4+MF0Eoou+Vw/7NVinJSupDN8LcwFoslt8vFM8gTmQ
kH4aj7OP+wNMbtZQmcv54sjPIWqwAay5tMbNsHjnCFB8c9BG8+qERDyV6irT7M4geHSy7Y1t3MxF
g6ykucBE47WqAhypx2VQuyXd2QpoCRESym5umLae8fcFjnPBYvJv7J1Jc9042qX/SkevmxkkQBLg
9o6aB0u2ZW8Ytmxznmf++n6ozK6SrlS6n7pXX0TnohblTOOSBEHgfc95zrJ6XObYoVz7OhbfCbRZ
Z5m1gXhwiwTq0qt/DPl1kMPxCR6dgiSL4TIamw3o/41j4mccfOQLV3jT9oI+86qZsfJk3DxiLAC+
VE7q7amhQOKT2G/KurzC/bBF7WnusySCXaBv8SbdRz5MoYn24i7oOEdAlHb5W+jqynDaJX1PVXmu
19CMUdSxCRqz4ktWB38g8l4OhHCeRelwN9qYFH0LrXWRJtlZ2S+ikPsJH60U/Q0WLttz94Yd6E1k
1OcF6vux1XsTuSXsIGTjRvobGDd9dH5kG2HecWNtf7EaUvB8J9v/r8ZFmqMSlZxWfl1fzSiFLlNR
eQ9VhTQ4gOnMWSwzkOrYacrQVbAjCdA7RSkpb6Qeo+8ks+rzpHLiPerf9vz97YclllLBv3tM1HDQ
7tMBk66y+Va+Slgtq9HIJmKiTkuEAtlmUNX4ibNhS9XT0vyfXXnmL+eTWWMiLWuzv0ktnEdcVcTi
tZxp/OV0ky3nHP/pyKOX00/+dBCKnw5FxnI+8peTkr2cmfAhi6txOUfZT0eqskqMTwaNKQSKY/NL
GzEWFGuk5IpiJD1r6sY7h8huf28UO1V8gba61FbYXmNsCB8T7egzabBncCL61UsqgnHjALj6GcBw
+dy1RvyphL92gV2A19fq7hOTI1pSZvWldglGdJez5bycMufQbna+cKgqI7HkjD9CF6ZwMBu3AN66
RwJS+7tcel/tjDiZgt7aqrQfYOp4gDuCm6SF7eig0snT/sfsouuxIamfjwVMIdX7aP055mTxFjMK
hQssXGZHaEJYc9yNrIBvmAhZRYldaRv1dUxrvkuyf0iQnzM5A3LJTukUdw/h1PTkvYyp2s542YIV
snvvDHmVpVYYiftkqw0T8tFiCN6GYnGqT17lNbcZ0+muWY50pIbIm2I55qnlwEfsL2e/8ekciKe6
4CvC4XAI5wLR8XJipMHUX5Jel96ky4GSRt9A4iWHzG45btrLwXNejqDWchhFlpg/9pxPkWv4J9ly
ZJ2Ww6tcjrHvz96X6cBPZTBFCZACp2ubNGuXP39WAyR/u5g800xP/WJAYux4D4POom1d2qfIaRSi
a9Cnrel+fn/YN6pvL4Y92LEbboJ0pJrS06EqgI857KuspJEoNfTt+yO9UeR8PpI6wLmSNRKmSQ20
LgyHn9iK9j66bBpY6he63yNXZb08iCwrAS0opB7LvaTMaR5c1r9XqhCE9nm6rDi86vrcXlahdlmP
YO96AGyGADg2qxVq3ezUiJYlDPK6tU+Wdc0cCHP7uwL7Ie3Cf6FB8F+TN/w3aiPYPO//rGxY/8h+
Fr+iH88bCct/8X9AxeovlwqxcBzteHIRMPzTRzDFXxTwtbA5dCqLL/W/+gh0GFyPLiKsRgWm2OFb
8U8bAUyxJT2F3MGk9m8roT7URljm7b8/OrQOvaWU7sE+c13aGU8fpWcvrlc1GXrusTvh5cE1X6Xd
hljfehuNKDFpP9RXLHUFGjAHS59LvuKk0/DLs5v1RhV90Wkc/gipkFfYjkLu7Mjlz5/9iFyDFQP8
2p6glF3Uf2a6NuAHoMgLJyDCIDtNToVl/5MJnSJsbAe0jD3uBgJl8uhzliDoff8ngQI7+E3KtE2H
Fo5Gl8Jn2TnoanhOMOLqToBAlCo1YXJqTpYYu5fs4LDKHsZhsXjl4PMoeoFWAtQKAjUCDjdsRlvU
EEFhf1br3hJq2CWG0UTraYCy+WMg5v2PY2k+qxCeOB1i+1DlXtGYDNeIoGYQ/gXhWyLoHocyqnFP
2LRg4RjIXJ+0geYUJAqRnlht0VSX0k/Gfm200nuYGkNfpKr+bQNe/SMB4uWrZSI5t3Y2+ME2StnR
LjbrYdxOWhvuWZ4UcA0gDlXxSWRV+sr0ehrv3mBZuH0TPQbnVjC42b5wRtIz6c12aCOJXuxx+RF8
cJakwvqlNJw/6u+hxyXVfGO2wvazZttmtaw2XgcMfhX6oAJ2/ejl8PkcSsOroikqGO5TMvxKq0Vk
hyrzWyALmtEiBVC1s8JsDmFCOygp2prDUOZnxYNRknm28RoPXbbTzCyI/KWgCClKk65Si9hbkf/C
73GCrvf2VldmcmVnZnkqaCAgIbcFPiKFGuQHpXf0OjFiocX8gnyQa0CYz0HcoLMfcHrh0MA7PW5B
R9Y/Z1TXqLqtto5OEoBZ5UUsrazcUrxlH4H0jyBfEFnVTUNDPFp7fg0aV6SDuIa/Ov32CTRDUDiN
5OGBe8+pbQ+GvfFJYDnFfFxkF8MU2N+Geu4BT/QgKGy7TsjwyF1Ej66wviybtJawMCMmAqmXjzW+
vqvJwP1NwXLIPtshBqZ149FsAuIaEPE6jcq4It0yI20spt7Og0GZssvJndgWkRVz/0fhngubhhoH
3yJLz3ufbBbqp12FLYeTkA1lKsN5W4/W/LOrFjobdkwjolDMoMtGp0PWrYb7EsY/V20SAu64/VTv
RS9MvRnchhBI9H/5PasZ4DfPpxyGcwpf2Lpl+gXx1sjt1r6fyzQQF+TlQGKu+cqB063dCTZJj0yA
UnU+0Dsb4omdoFHWPmLekfN0ltUgy9hiYj4Zw2HtpW7I6TTV0x9qnPMF4IoKebxGubw1weEUqBza
nvItvlkJ+6TAreONndNT25zqi3ZyAud2ZPc2reyRRszaKidd83tJ2NIhwClsmV/KjCNCPPxmEQel
Agt421Fk/4Ea9S7uxNJhOqVv9BNNdn8qsZ1dDoV4bH2sIfVZ59viMkEmj2we2LZG9RhM4x+FPwwv
jAk+izynXe0NK7bHG3K6pmjl8E5FibuB5fHLLEc0T6TncYMmJzqb22aX1+qyxPAC9DnduNl4q9r+
IlZIQX3rvgBtNBkcX3HR8ztWbWyTTx1A/i4iDnrmrgzLCJrSvek1n0h93hSY3ke6uheKoKuCUAde
CXTGMMLdYGMNhfWnjezxQSMvEsTkae2EJwhdiq7hwWF1D0igp2But2rk74kv6HWe1QpZsgToBDzK
se91QN3Hc1D7e3hyPTzpSa6AphSKu2x2QIFsD0LhVKyTqj63ejPdOHWI59T4ZBZ1tzKqYNPO3m2h
h2abRxO1CqKOVvE4fq8zQHCxLm+tgvNDODlfGwItKzO9xnsM12Bokz3KVtAxTemvizyZz3Pbvs7F
gzMgUomskxl+Z51Y5q+ZM6qwgjXp2YCsCmgxOE9QN+McPwdv31yCarFWyZBFXyyv/OyXzpXXpDuC
sOMN9dVu0xGnDPRrbhMccvQqynBEjpMNp47E9k/5D2RSU90ibfvs1/LWafIz1EE/+rE9w1RY/sE/
nGwtkNTffHOk9mSTI41cCdbL0M0rVMjpXjqZtyVP9FPWodCRbrPC3nHXBEAuU1/fG6OgtAcYMgBo
eQfUZSUK2NbmsJ0sRPs7imBrU5Z/AsidG2VPnwCn7bwJNX9p4dSmRAsUoZTdqTdO140xyhXe2U3n
ebcYt78OMcSMBT3HsnIhpfhiudmdv+CKaNRTJAPyQ0qZs7aapP0xz9GVW8bXwiYCNSStvv5lgVGv
mvrSA6Q+5OW0b3yvuNC+LHCqxdg1Gq+pHozBOo8LZMzU3E+80r8Gpov9TEZz/3MiI2yt6kiu3cb8
bGThvunzqw6ry3ekk5TFSlNeEM4DUsfsMWTT67G7S4sWUJBiEywsEofYhXPmBBu583LqCrD5vvZB
9c2DqKz0LadKtUK3flHK4CJFIExZ2sYDE20Lsz5LBFVOZX+T5kj+DBl7M+wa3EM5HrcZvJuXU4CM
SN0xEGFVSXoxqOB66oL4bLa9B2uU1T5CoI4DOwB4bALZ3hmcEm/NCGFwW1KoQizV5hexX+yQtaVr
lrD9WKjPPm7VS/oYF0IWIPPM8jMIvXndYkWbqTlj00W+XkY94alLuS2Nx0+VjatrSb2v123Q3Odl
66DUX3DbhfbTewP6AMbgh9nwTjG9fKM5ftr3kFECt3eR4Fs4UWqyNh3fgUrsup24Hc3mRqN0gJ1m
GqU8YWGVmAw8SvZfPDfGyRnBhZ/Jo6wtsnREnq3qyNvzRcE0HpyaMS6xwf8yuSaIqao5kWhXznuj
+ewVGLkyiujNaHTskEBjg3C7qUkppCE3nxv8sRPhS8bYtJCR+N6b7ngZ+2aRnGdoGFeVcO4tFac0
TaKzoLZt0u1U9As24nlXkxsu0ZWa81LgtXWwwdNaqMSO1mWosj0EgxCGBgRVcNS5uBRk7eBABpBP
QNA8bKvAj5BHuNYjF3jt1lm296SY+ZY7n3NJUBZuqD+VQQDhJPFzr8mwP4Pqv8erHu0BKZ1PpXlm
xQ24F9e4Zjumvopk+i2G+ryuwHLlvXHpB0rfjEU3nqAkvWD5zW8ip6wePQ0Mekz9a8gicObqfKcc
tdZN/QW5xm4OR3A2AVmyZsDawD4UtkJ3wserXveesxbKR1QyAatx8j9Nk26ocpt2f2EBdeRNxl9b
SHZpSBUTjAhdeR/lw6kVuys7yfmwiOlHbBTJjRNkN5jUYrGpy4G55oATjc1fE1hiO3jEJn+h4nA7
ZN2ZW9Rfcj5fa2n3J+iGf01ONu1by0aFLwNe+hn+i3Vd1l74kEMHqk12M6oECWCWwlhnU7tqsjD4
0UGkYNl3Ts3WgaYJLuOsSfT5ZAZbGHKbmZC8zyrUzt0EvINtaNGUX9KROFSkdyMIPnA+8W+jISAN
MGXqx7s2i+LboSaPfE2SAYKCLIhbvtGJlHu7oWpL6FcFxMzplSLckzzwe7fI9LdYjYibiiQgIMhs
9HXdDsafuIIPdmI2vPHgohH5dbIbqAIJI7HXeQOm6zRjx8i2B7dIuU9MFbHfwoWN3rto5gedl9mD
dkeOAdIYvgVCw/wBIf/Tbc30d57O4+fKp1dUlgiuVwPmpws5yAwg/lTb6CekshelRtnBmogHlsae
GBHupQ6Tjdcq+0fgGezcMRPTG3dnV56CbwYKHBH6xRYzoaO0n+RQQgvy6O7acPWx9rVD7KP5bsOt
4taWl7nKU94XFS4s8HrxvENUrO6SrCVGRRHuFOwqf6x+ABYxH5GbI4rBJxx9tQIbw5iray/hrJGZ
p3lsJNdT79XXsVcDnO+sNDWuSCct0x0aCC32c9eOd2Vpep/7Fv7jOvJNQCOBJMQSamcyop3IAKf2
qJ3BJc7YVpduMUwd8F7jOglacIoKrQRtxSQwFZgHTR9iNHV74yVTyS7ZEIEg1d3Qt1Hnj2yhKF3R
Z/O9CgOgObFmsEXKN45jMO+KEInxGWHG81e78CEYmb5l/Lag2jjrJA+72ynGULdp2ATSUwIkj3cc
PTqIJMS/6XqOjY66dTgad3AGfhISmV2YBSHv3WCfjjozyLlXRneTOlX4izedaG/JPsBfkxgZgAyu
dfyzy1gX11XmDvt2CrLfs0ZZu1LD2HVXnElcVipCePwtEugEyoM1JGJjJ1iMTioScOjBAB2J182S
q4eoy56uZIeEfTPkw8T5NKltC5FGUf+sPIcuV1JPsXFdxhJ4mfAjmr1VD48wJ2pSIINuMDNItyvJ
GIeynp34lut/ywbDw2A1RPkKnjiWtsRmi70eopkOMxyn6GcSRiLa6MJH55DmiXRX5mBzaCh87TwM
+A+QFcde4WwT0fWXiJryfBMGITogNMuZsWt8C7gk9rdufnBgsdwRMA9vO80DziNVL+lPeqHO2hOy
aMdqk7FdujeJ1r2ryHn4mY3gHsLSQjpg9GjtTwlhp6w81F31u4o05kqjyfzvtexprk0oCP/AIMTi
6kRF/x3nd+luFFjHb6xQMQnbHG88CDmmzbcMKz5rsaOrxz4t/N8Byid66HJg3SP2A+JoRbJRvqmN
GnR/LyoQo9kQIHoKwqj6EUwJNlkcViY6lMrjCxskTn7jBjGH4BmzyMogZPy21j1R3By1cCGjWWt6
8t/d6osTu/Ww0xBBfgS1k3hrWlbeuRPO07gGhIe2sJtd8xvjzwSn4f8vjxRLDqqwlEhsUrO0cF3L
FgRyLbXTZ+UbKQyTZnWHjT0V/mkB8BKXugWmeqr/yUn7j06cl5VRTM7LUOi+XIuYLiS0qHWfD4U7
WsMudJuTmH8FGwtJ4krQ73i/+vN6FMci5kNRlFKCavbBKEjNLYFEEl1NLY0dH1Gam1DMjoyy/C3P
S29wGiktsXuk8qVMCvsvr8WQiVPWmuYsGmTUUF4HKQjHcXcz42P+HHF8uCehZ7z+8LXJRbrMmMJj
R75IbJ89rJTNQtbS3T+ZXY51tIICACxLqvDHh3GR6roOxU2p5EEJG6O5142JmZ9EIX0AJfIFtTUm
F++P8sYttJ8K5dp2lUMM3MuLoQ0d4gynn0vm8LDL0fTdu77Vn05IIG9qP7RWsE2Ts/cHfT3dHVtj
FlYusWomFpmXg3qAOvmw4kEWBhZwUqrJT2psJGCD3W7fH+qgrcJ0R/0H3NlDjoQpzT24PidGfFSa
y1mISNPfbhJTf7LtBqZJY3vGbe92IOxlHjY7zLR63Lw/+uvXAC27Q1lWuRo1lHUwVayo61uDT+OJ
OafRWeyN1EKiqTuiu3pzFG1qyQtt28zMl7ezmkdTVFUDWLQmjxMx6rfAA+784Utx+WexGPLs9OGl
BJyTuhhgHm7fnKM7pdSvuok/PjNYNSjLIyy28fJ6BzOjbcZqUrLG9ubaVD2y1rnushhbTRclRxpu
r2rmrIRKmlpBqHEwFB5eUUSohJlXYQMv3qyHVRWBWzDjgSAa7ZbtnWHDFEQiWrifw0lychupRf2S
8RRnq4LzRrVOCK89JtB/PV95hrQyJEYdjmrWwbOc47YFJRI1J3zyfuoJ/WZPH97Vj5Mb/LYkZ9nM
qI6sNIul4mAdZVDN3OGb4lhKHQwquswqHSjDJyWv684G7XlpQ6c7E8IPz8a4Ebd1o5OtKFoPPT5k
D69M5/MyDMW1lKk60zZHgEhVwxUiRyr2IkPdwBZr2JENmxx5o5cpcLDoYxIwJW0Xrhsh18vZDpuA
9OKGN5pQ2n7j+kF+nQ01VjHZ+uWl59mkd7w/9V8vV0gKhBCLuRZn6FOj49mC77DTEVgG+5Mcuto+
rwqPCF6TBBv+7b9f5Q91B/9rrb//bs5mWzy76a9ySu/q6H9c/MiTlw1A/pO/G4Da+mt5T+mxmXwO
/84j/bsDqLy/HCFZLZRNhttTa/AfI5H3FwsirQV2B/xXJmvjvzqAzl80yZbtiWtqj7fNsT/SATyY
Hkhd6dnTmWRxxJfEhuTlhCwp7ArsnuPWqnvnFgF8dd66FrX/Js6G3bO7cvP3NH9ulzmY/H+PpfFG
UVCjqXm4PkYj0DGCG8atAnBKy8LIL+cSW6Pfl4g2YmEd+bS8dW0KUqbF4kAv/XDqq5GEkFyVlFyL
Bg7wwE49y/i2LOjQI0MdLEJPl6YUJnUH/c7ycr+8jXaEVUAgN93anu/dWEZT/+z8qbtXg7CQboMY
u1zSSJAYwd1W2/fv61uD45pXixttMSIdPEOaMV4zVca45dSQn0i1gC7gZOUowiKQ+I7V3Jgi1qdw
9uPH94c++Ho/XTeWLxOlskXY+/KePN9OisCCiaPEuKUplV0KN0tOZNlFRz7f1tJtfbZsLsPQJwV0
DhoEIfOTDevZIqbSKXWmgpzvdBEdF33bXeihiPclbN67eplSQZQDLYf6kdy4DfpStGUToc991x9Z
T9+4YtrCC6tgCffVh3tOv7XbeMxQwYKeSjYGaMz1EBbF5fv39emvObzi5fuOL9fCWecdbP0CmFg0
MXimQg/zvMusxLqYqxS6T2wb03fEcBlJZQO9tR1kpdpdsVsN7i2dttaRm798Pw9/ic3vYNVBogZS
4eUjJqbWwxfCL/G6xj2h2ht8sdvBPje6MXiMhp7scI4an96//rfuMhscFiUe+eKxfDmo1hXmGJr9
W9OPebge24fJC/YfH4QHKJ3FRPl6EA+3dEIVtd/SZvdXyeJGYz36v5gwyHlcVn+T9ZWF/uWl1PSA
wiFZJoz0wnOcP/G69d30yKnkjRvGeY7dIBvPRbZwuAuCDuv2REFsxyTxN9AOyzXwU+/ICv7GXJDs
JeBYcKRT7LcOrmUJWbctf9i2jZZbywr6JfcsKj5PHAY3zgi2xyXV8cgMfGMdl4IPnYVuwWKtObg2
ELbw3uuGOzhAqbbxZQMzZ80xCdo9so4/7ZsPZjszAeMuLx3Pyl1WomcrDWnvNlbAud92EXXllZdH
8ofWhU34yVxDnrXwYeT70eqp5BsUqMhlVVP8G+R7cx1asU8GQgLq6FQXVhIema9v3AckooiCFhAK
QM2Dl2KOAdtQ5CShyGmts2zw8p1VdN7ZYIvwyIN+Y/3hQXLyszx0MCxDB0+67U1SVsdh2moXDrIs
93xf7iOjP7PM4ALacbhyYrXNyvA8Mfzqo2sslSTFZlewwkpTLgbr5w+h73xrsjQxNYNygvUs/Gxb
aPtYMenVdgSsHoQF5tMiPYJKfjDK6NVkipXtdobmuC5gXKxQTlD3n4NhL7WxfX+1wRzOX/hibnGC
BxhEUcnFK82b+nJAaAbzTMx0gWNDyXadjimMB7IE0R40YevLdahD8aukCksPJxnJUrdSFaGnLhWi
e3cw4aMGDbNxJ2iYBWfC7MBRjJXbXQAdEFSS2r549AM6xJtO0xndpSndyFWWNBCbYuBb9rZ10KKs
QRwZsP4j7JYrBbgh2vk52oa9HcNNIl8DMTIV6EzehjgT4rUCbfdFxZoGfar98CHrUkusRcTHeEOI
CrmbbYq1at1YsrO2MTRQ8Rn17+gREeDoeKNyyPIbtxdxeAOTpZjO57xw9U1FIrfcTsSl9CuoFuEj
WgtYy3pCYELTdCpOcrunKYRcvbtrRiu+S7RPELPAUQzHwlBedpf3cdSQ6kHJroT4YjvBptI9S0RJ
oSYgZZ1o91XbuEG+7mjwX+s6IjZuJt4Gh4Skbqw7t/qR+mBBCByJcrKvFQMVYUVPyHdU/MNvqUQv
gZnTb/KzYtLazbT5DfpP4AVg0TVPjMDGR0LrILqIOw+EXcazdrbG0hOET09RdpXoxEbMgDzIvhId
ybDnFXr54sJR5UwopKsn4ozwD8FVvipoV5qbrndqgpS9XvTYC+MSE17Hh2OjnNIiO4c3PznFu9mY
p8I38u+ubGdQKFGC96LMa+9nUIAXPLXAcZAdNWfRDgwriV3UR7BGS1qObYsXD92S8uMtnslYf+q9
qo/PVCuMW20kVFgLv2AvBekRvremT4dMo2bPsU6s1kxWo266ftfWVUSHRAfej9LF07KvxxYfkpFq
6hK920bGWZ9U0LNxdXbtOm8tH9xaP/nn+JLIbaqIij0jAYdsLtQ9NuEsQLKLc9htJn1Zlp1uM5Lx
cAOlR9Znhqhoe0ru5j3U/7E403kHeUfOSd0Cm7W764wztL0JiNQI6G4a5dcE1CVxNWkQmts8GMV1
1PvRxZhSdMKp1OV/2ANMX1nswnwfOWHzLZhymCWg1VD7tKKT7hIiUAX7OtOUT2RYRI8t9XYcKvnU
/gCT6ABLXzbXK3/O6BqwAtC4hqB3B+iYv2MsqxjdBsGb8QnB5tXOQbnh3o3SMCRRADqeNlQnfHdb
L5KZm3mcSQBZ2aKAD9vKzt55wNkAlJdO0zIjzKbp1qaGsbYxSbNEY0aHv0OiYKb6tNDordcmiwIJ
biKtjKt2ghr4qIIKkQlZ5bCsPbcrP5du4Y4PYZA3t2MPkQBRlVzWilDS7clKHwGe4TDTefnC0APp
zcJFlLxjnsquc0jpwzrfktTS+l/hWRMOxMYm1TuE6OLvkvX/Lyv8T2s56PxnXfFp/qvIfzcvhcVP
/80/ymLb+ot9+VJwpBViC4sPyt+FBQ8QCTsltghoak1OEHy+/4UooWhNSZlDOGgTy1TsJP/RFhsW
fx8Vbf7QNpEYL3v9A0zae9i0VxJaisfsVDg2mKRjSH2wlXJqWMhO5zm7LGtbXFVWwK5BzN6Qng+l
VWa7BtzveDVYA8DtimQ2Y63blH7ns3v2RtXhcCtDaZANPgVsjo/SpGpy8DtCZcZj6fMa9ZT7xD5M
iiG/Mt2eLrIXVeafKc+QjrICpUQ/ePwgsGcFMRJVePf+Lzn4/lMEYr8hBYprj+0wJZCX3/9RkJ+F
GMHe8cI+4sUxH1MnGb4ZLInbDqjRkQt/df8ZjkMHFw4EDz3xwRbOF9po22S0d2GrxFVCv/48FBVv
7rKRuDKAb9O/TAi2VbkFOdX2j5kmDs4kT9dL3Qtpu41RhfLIy+ttRJi6aI5spDKpt/PSLv1kB012
ZFf85ihLp0JLyDvUel6OomTOXmewuKtpTYi0m/rbIG3jIwfy5WY927st1wICiDadxN3y+gyClBAi
2FDJXTE0zdlggmnpzNRdj2PbfWz3y1Bsf9kqenR/hGC3+PKCGg+nTsHmeDfg9Th36sY9J+Agun9/
Mr6+IO4VVSN6IvSZXhUYSGYqvb42+t2g6Ga7hanOWgPxs0/60Lf3h3r1hDysYCwq7LPpY3FlLy+o
CoLESJ3G2CUT+GAUWhkfKEhl74/y6oKQWNHjoQIG+o+T28GhQc5sI51C+cibgPpt67CCNDE3ugjX
C1Pu1/ujvb4mjqMa8g++CYfywfLnz86JQRzhkXYtfxez50SIUgUFTOShbT9/fByIUgqIjzSXVurL
cfqxLqDq1f4ODkd2S7Id8cp2Yn79fxvl4N7VCk+CXTb+rjOq7rRInGnXV+x13h/l8AnxHVgO8Rxd
lwOlLQ9GqcJYoqvOh53KygnaatIjJbfzL0GIXeLDQy1lX9QIGlU5uMSXty3OgyyJkWYhGck4IgVG
WnG468wHfChgi98f7Kmb/Xxx4MJgfTlP5Tpqgu7BZMgyhe3dbMH8zTKSuyYsEE6FyvHPEwlK8Yvt
ImvbLP8DJjcLQexjSHT6q47Y5owMu86SbK/nAf0HCZrjKm7m8qttU7zExVrm3ZeoKYrqjjYWeknV
JlDz2ItzXrWdoZy3EuHebZEZEdh0ZNPtaVup6BtZZM2wR1hvotivu3rc4cK18vOoLD3/lKQ8dz+H
jtftSzVY2engGm3HlpZwhOpkEkn+RSCYvXCtOsfn3EpjPOJ4PfwaavxNfONoc/APYLSD2WAZKRcV
GsNuUimhB/N4FU/lLz+b/6jQPMIoez3zGEhiL1oqqc5TN+X529oRExMHmTnsMj8mSnuUkiZApHdj
DIjl/cmwvJAv5wJDqUXQwV6DHod8OfMmA9dNICC6J5VlnPecPPd+X827PMcOa+I6Pjdseaxc+sb1
sdvjy4Sgg07H4TcQ8UBFaEEz7dwEFEAUdBh0TNu3ThT2lw93FE14uHwL+YfCLPjdl1fYBBSducUj
uvKxW4/+MJ4u94HMjVhv3r+Zb1wXwhiIb8uqvnzcD4ZCXe2C08TzZZC2zhk4+eYOY4YeopFHpsgy
3Q6eG1UgBuH7pAU9t5dDmX6AyRe13nLqGTbelHpnJQEmJ1EOSgu7+fjV63SHfB5h3IcXK5AVmkYV
D54e9eEGNe7LlApLPu7qLMa0QwAQ+Xa6qaYZzW429NuP3lReheXjz/VSMz4crtJeLYhcN3d5W4qt
DN3bmkiqTZbk2ZGRDj+SRHGBJnQB9TkcRViMX95TQqwxrfgeqayd86uh9LRrjSk5so68niMMspS9
aaIuJ46D6ciG3229qTB3BUq/VVW7NNe7EH0/NpLb9+/cm9fzbKiDd7to3DKI0ILvyp4Qk5Ei+37E
yf/h6cAFLXIVi8ekMWa+vGvsATINq3nezVNWQe9qu30aliXgHbc4cu/euKDFY2xxFrQogh5K95rS
iGeriswdpX65zTvA1aVNkt77t+31Si9tC2UMHTyHDYA8eLU8kjUJcCOiE98MYYO9O0jiPUsz+llb
U7OV+PqPdQzfmBTIQcjF4l3GUrpYa58v+Hy5XDOrXLKCKEWiDm3PVRp+F6qpP/6wOOKy41TLHOcY
8nIgxOxNkED827koO+77KejO+rkN95MKpyNv0xvXxGbGZGrwziKAPHibbDnEyQyTCY1L7HsnQahK
sR+dFq5jISWpcO8/tTfmBmfGJbiLcwhtuIOnlnUaPyCRLuwJvREOd/WtHUgCeH+QN6bGi0EOzuYx
5PdIahqcwqJJBqSosjZVOK6NbprvZY3p4P3xDrz1KEgpRCiwrpx5TJRthzeRIJy5qpWYqYY2oIL9
Jyuk7xC2AHMqREVNIKOj11PaCd69kuYkdPMQwbhSVXpH0Tc5t4noHLYmD8r/Ptl1+e39n/j6vrMj
I14HAzInQO/w2D5JSJolG7tdEw/hPmrKB1eSdPzxQbylCqFMBbz0cCsOS7IsYmeJgMTF9z3zlX/P
/xUdGeVJC/nyo7poA2xlcUGu7R5qJa3JrhIzREpV5zrosZwKghYTaujz1Sg6Ukn7MCuGfVk2WXFS
oLAuLsasry5rszbETUCRPr3KVO25LfwvWffnQVJUcOiJISGFvgvAuLu1Y2fbznSYm16my/E05gku
TPt5dData0ZiX0unvEtMu73GFdNaGUzB0LtPKjD75irE+UtqWxvNZPeaSdT/grZfkhyVYT185IBR
EmPJ6oZBNJjiT2C8EvHhNxvki+QusWQhbD5Uj8B87cg8s9nmaDvdysAnBziyPQI0zGNDvZ5d7MU4
9LPcowazDosLZaUMFvwKq1uRj/tpwgJQwWs5sgl+VXNbVLmmWCSKFnIYPi4vl0VBwzQoO9nvGhX/
JLB0/CWGBrcnPhRYTnN5EdDduWhgcq8NQUmeIOGjP+L1erk03Tlv0snkV5gH6+WgoMYHJfymdIxS
IPFe9zXEn7ZqXT+6+ujrRJmTlcWh6Lpc7sFambhelcEo7HfgMCHGFWyE58Cbjixeb1wQ3zI+xejF
pEXp5uVNtSXhniQY9aBxyFqOnVl8mkF/gBGoxBE5wdtDOWy6URXxGV3+/Fl5wzTI6QrKhqHiPv0U
AElfLSfZb6ZB2OP79+7NoVAoskK4fN6eVuxnQ2llIfWIgJxVTUQAlQvYt0TjdOUGFiDR98d6fTjj
ObkO2SDIYWAtLW/Hs7HIxNM+/hbG8rxtRNuzS/QdLYxrJxRExqb2MZH/Wxe3LHyK9idrxKFgYlaq
m2i3MGBBN4sTb4oP1R7pa4pju6zXQ1Ffo1pIgZllXYmDT2lF+BnR82Dc2pBOlE5JIMuImqNHD7T0
/dvocZteLuvIIxAssqpT8+Ddenkb6Zt3IS1iscPxpozV4NRVtR3ZqVYrs6twPPPNKeg4iym6mqxZ
0yvGITx9sCSLaFzQb+IlX3SQ/J6Xv2KmnW0IQHw7CcELz4kxz7SO2/YUi0x/ZJIuE+Pwiimno7rk
BWdLfzBx3DEN2oF+8Y5YYbHOJPwK0wiPqYNfP0ItuBYEc5QQWJuXP382PXP8gI0BbhEDdn1PK7U+
CXNqI+xnPih9YhuElgsB26Lw4GC2yEufjzQ5bVjSpxUk0gPITt2GfMlUR0fmyRt3DZ0n3SecLotC
e9n9PbseK0dF4RBFtrOFzNdB6Yj9Uin+8KnMQ/bELUP5xAnaOfjWEDAJvHlogj2NHvikQFVQRQRG
MRT796f968fzvzk7kx25jWYLPxEBzsOWNXV3VUut0ZI3hCzZnIfkTD79/bKNi1/FIopoA4Y3EhSV
ycjIyIgT5wClJiPG5XTZd1ucMCuHBRwxB0bMwTM82WiUHDr+d7bnwH5zoMIU7woaZyaXmLHwBDMV
RjApc3gyRKGbu2rqyA7QI6Z22cat9rUbtC4+TfC6bC3y9pvJ5p+8tREWkOpK199MGdPAQ442PiXk
bAnqIAJhNEbzy7f6BsU/yn44IJ+MytVihWnEFYfEn34sYRWAig32QSdw+40M9GY1r3gxgi9Rkfen
vbACdiKInYYKRDHa7q41h3E38ObeeEbfxEOasuTsDIxBqqPB5nS9Z6SUXpQUKnTU8BxAxqO1muvb
aqsWuyFP+vSRgqOn/N3CfAA/ZKZ3mj9a3gxd6n0Hvbne+B2vczS0hB1gU8vVVm0d9GnG7zDzC21e
az9Y9nPmaS9DAbOT7aGLft/iyv6ahCyoyjwAVORa1ysHwGG1k00BwRhdceondzi2IzwJb7Ric8sY
vEGpIXAknIUVu+i1wlYLG007JOkLR3AihqHY8Ei5O1cxHis4CaeOhTDPuLhPmPKs2tybrVPVITtQ
x66zG/T6V5GVyv7+etYsOTzhqfFQ4SEfv961IRdaXkz0op1c/wVPZfBH6UBymqDZs+GZcmeWayK+
MxYjx+NMdRGBhRLVOpQkxikqmYpH4zbej0wA7lToAD/limWfDXUSlxFM1uHta2SAQRaxKCw5yxyh
ggymH8vSOOmNnfGwCd2HfsoLeFGgZb1vSi7iZpEOMGEawCzRWixydPXZ6FRMRYOWPk/eoO5Kekpf
IkVkT/bcpz/v27txejm5AyUYW8q1Yy+5wdp5KMzEEsbJNZQWWBsMwcZolRuh67W4vVgWAZgKA71T
uvjLwSYI3vtAN6jxtKhxJDu7Sh0V3i7R1X5f5LB2wCcWkX1llZcd1VBY72YLeeo5Nsv80clzOLWI
sKjZa0ABfjLalEsmGxVN+BHSy+69lTX9FuZgxbNlCkM45L1PbNevPdtC6dukDauflHxsT1WAWlvE
kPXZakz3raGHr8Dsijytsqm8fDQjZOM67jzop0DpMtAFU/tgK6n6eP9bry2I8iE1bIKCCYzlekGQ
VDW65gqTQgxa712Ye35hUTiCWCV5+A+mZHjj1EDFt4xyDS/iPNYq8wTkr9hnRgrTEEMyEGUMb32u
snUcE1kHI4Gm/nO9qKiv6zHQcxMeJHt+EswbM8iu5Rt52drWAUCiCkACSN68sJKkyJ+5ugKdxgQP
Qzo4yK6pEdxtUaZshLklbJvl8B+0iHieRcVp2b2ZYOYevCYxT0lpt8dhgIYftRENNhIN0jNtLM5K
apQXu5kTJIjr6T2Y/HLvQFsKShMKIB5m5tujEsV7LmL2mBRnORqDXOMUBqRZJ/jl4vemNaI2qIjx
gWsm3BWz0m5ckitRUDYL2GimL+WM1fVHLfRMQ5Ektk5aikBkPcOC5Cj7LtbKPeLTv+776loIlLOn
pPfAH2hVXBvzOq+Dgj20ThE9MZrskfGxTbxgY0lrHuTJ3I03EWM/yxMRp9DDhBQRgWXW+bseLdx9
RdUWegfE+d68IE/XyTKYnmDUZXn5h17RQ/ONKSdr7VOuZPhOYdgbL4ibBM1GJ4tbCiCa7SFpLLf1
tweRiYAdsnlEkwICuH0Je8fBRM7n82zk5WMZmdUZmdqtft9KDiD7ILLJTgLMK+naKDh9F8601D6N
6Qz5R9J11V8MpSQN7BtjXTMW5qY9Ugp68EN1kvn7/Y1d+YY8yTwuTHiteVgssiqII13mpUxyN70d
DgFcc5/Q5jFPqAWIw31T8p9aXJgMDEisjEUIAA10vdCxrGfQDyyUr+lah0Ygg7VLW9rx5xKoDupM
KXKuyN3r3YtrDs14ElWfhsf7v2J1uxFkc3hx8L5ZDi9EZVG2JRpXJxueGeglswAV5TSbo2eVyZnS
rx3RfSRJr/bOWBgbxtd2m8/JkI7sZFPhut4CQIwiUZzKOfWt3pwa2JkeVMW2j4oBjfz9da6EAJRE
/mdq4ctN37fU6hoHvi9Y79UZRQSIfsr9263A+OPAdWuTRi4fwvEwQ+tCY+YESn16MLXMe9QTiFf+
gxVyCDnbJD1nsZYYAcnGzfhmXm5Oj42BRDhlq43Dv7Zhcs72/43Ib/fb4R+M2amnarRPVmSYR1Td
P6nQ5Gx8lbUI4zIIRkuXvqS9JKo24P5qTIntSYf2QvxGFC4VF6pikR8O8Q+zS7sNl1tbFiNJrsvl
CwpzeeoYLI3ruuBxBg44/oPafnoZ6GAVG+nemmd7YJ0B0NLAuymxQ6MXG0mcYSZ2xiebV7Qv5gAi
QbXUN1Z0a4rbE3S0LPMwMb/0ubAwcgeWT/uEClJ7lIjefU7dygeW/+u+361aIl+hGUM6RlHp2iXG
qB1H2PMsOAAHcbALRdlPmnD2rSi2mgc2/9R1cGRRiFiDFecS4kF4bSoztDkZuclPE4ysX0bOGkyA
GvIVnaYfoZeL35w4Yw9LBELkDG7Q31lZuzNXKcE4VduPskO4p2oxvOtBBG/4/K0HvnayVDBCQAwQ
3rxemsOzMs9QqT/BzBQ9qIJZCS8r1f39b7VqRapc8hJjZcuT5cyVWjew5pySMJ0eOjXvn2HD3Zrj
vL3DqHHojKXJZzMZwiKLSxLVaGTF9qQhvYPSoaPu2iHsTwWSucds6OHTGpt619QoiQ0axab7i1zz
Elox/yInqMDJTfgtRjmtQqXWGYhR2aDtCuCEvtp04hnJMIEuUhpsJO63l6XHIdPh01G5S6BmubaH
+lCJ6q9mnSy3BsIzlmoJh1ccpr/qnroVLGqT+wGUXvAOWmNnK6bcBktpXSq4quSxtISurWtl3bpe
O3D8PGvqH1PProdHWLvN/AR5M3pIbefZv5yp4Sl2f59XnEm23Zmi5YFEs39xT6PkzfgpL48Tipvu
3rOrAJmjdKv/vhJeXmeBicsyGVlW+c0kZfAii6xTw1JxHHAcemFqO71tiw3HWTMF3xOBTF46r4z1
vztOH0GKlFk6C0oGp2KoMCsevdmbP0VTlW1cpKu2ZIpHBVMiGBbnPU5zHoJ1bp+iwJh3mQKrajxw
5VXI8/2XZQEIBHYDmhgPvfaQAqJpsNGVfRK1OkKMDFt6KkivHOobGy6xdhQgj6DaA2RJN5dESBAk
e41u1GQ6rTM96+Gg7/UgNHY9OtZfTLOoHkRuzH4M4eZGs3fNGakWkw1Qj+QNtNjPSQ0CvZ/Im2Ee
Q5oNWvZTYqtvHOqV73Pqw0ySgTvgGbLMi7PKyeOJTsdJ6yWF6tDADT4g+/T2g0UtGlekDgVoaXGj
8qroIpFZ1imrk/h9bZr5s6L1xqe3W2FsmGvnVfZ3uZbBjUyTUG2eQiVkREMd4r2dqvVGcFzxc1sO
88uADNfLMkgUXQVfs4r6ByOc0Y4XDLx/IG9xgfnN28aVRvqBToVkkyIDvvZz2qgx3eUmOXllhhLX
ECGMVYxbhdobR8OKCQ8RvXAoIW7UJkjxdS40JzoRlMTDwOD83pvddKO6dbNtWJGJqGylgvFajlmF
ja7Chz5FJxKvPpNcue3PQSAclcVq8+bGsDQmCfVolYErWFZd+iFtGLMCqCWCuPyZd7LKjvjSVmfn
tsAFMoJdox8I+Q+PaXlx/3Yxl7A7eKjtxqdRVoW/CDdxNOi5YzElXxXDCxFEVNpE/FNVoWP52lSO
KJxZrSEOgjnP8cGaA1U5JmNvx+8ntLnFt/snYknRAuOEDi8ejVgyMIde0OJGQ30RdcYGZxWw5h9y
IxmKv43JqQ0ERcZeq3eRsHr1y8yRqo+Ms07JJ5j+Y+NjW4z9gE6GDcvzRvS+Rfsxak8kwKWBxcs8
4nrXRIJ2KYTJ8QnobDzuu1YwyQ2DazB9pGDo2h9jt+l/1jCWa39kStKLbxUD2VBFI+EaX4B0JtAL
R1pgP80xeeFZcxDa2gCe32R8/EZ+GWSCVH5JgRYZnyLcLiotNT6FaEKWhzgItR6JjB7pvgLoRvGi
FTkKcRQq0AJHN2Ls9040oJO38QGlnasHAo9ryrWEGWAO4MIXV53OyIeo8z49lWnZ1ijA4tW+awRB
9h0p3tH5rCE7MsD/rsdJhMZ7YVjZj7JUxV+iAKmpHe7/nptMlJ9DNZdwAJke+IHFtqSxCkOmW6Yn
3ZpQyI7QVN/Nc6C9Z657em6hS9twltvgRPNW3rxkFLS+l4UqQB+dC2cAVN6KFb5Hvi77iae/uZ4h
W8SS/g0oNG2FJTAONCT95yjLKZwiP6l7OcK2UCUf72/eLSkevWhQTlB4gCRhsmBxGstkNp0WIQ0Y
HVKqipkdQ2ItOkQSEKKN0ZZ5sCYHKQ8rCzTrTCmsyh5NDsrPrqjm4v2Y68b8ULo9Igyh4yiMJOlR
l+/11ujFIVE0k08P4zdj6r3ROvVWrnB7Juj2skcAOij/8sK+Preo/gQ27Kj5KbbD0oPNOEQEI8wD
S90FbsWsiVQN7g+KnoXiwCARio+aMZrKhkvc3iS8W0EW0fmhlEeD//pneJSezYm89tShHP8w1M1P
4Unm/kHdeomseDtgJhpW3CHkmctR2Vbt5wSMP8oUvZ1/Ydoz2lfQ23xJ9clGqgTBhPsOsuLsrk5P
mFePicsvC9FzmouqnsP0hA5g9NJOgTUfEMqbs41TfP3CIuXj2MipRfpZTD1DaHW9g4zKJbYGMeO5
ClxUV1tGr33ytvQZttvukLrG/KIFqRu+KQv81yyEpZSbmTzmcl7E/ZQnnDtErXJWay+uv6oQ1pTU
v3Ql38CgXSftr4aIFnCvSXCCTGuu1ydENURa3YeXyA3Ex1wAN9lbA5QLD0AxXNS09anWWsj2XeF8
6F13EBs54vWHfP0Bkg+Z1wmBm81enBQAtQ66SWFwtrsu+YqUoHkwyt5+U3fkXytyKllyFOIz6mKZ
Y2rbpNJFcB4mEx2pCCpY02Tc7L5TXh+3f60wiszQELc1mfUi5HueoLHVaMG5QdYAFSgnIwapKoQv
iijiDSLkW8+UiDEKpTSXyFxMubG/JVRZXJioBubhhT57d+lz6lP9iE9muRE9TopZfsvUsXy4v8Lb
r6VLYgWOg6SyvukN1PNIYap3w4uG2NIOyu+Q553Y6jze7qNO+RcTTPXgks4i+KexZdd9ZIeXuA61
RzN30dMIme2M9OGN447ym2GL4iWsBtybQKCvt5GwFTZmA+LHTOcdvdef1gRNfVy2j7ZSVHtX2Thw
q2ujNAZSXjLSeQt/j6nSR0GQRhdvcCFvB5mc7agrml89AeHt/a91HZT/XRvuzlVE0i25nq/XxqyB
wrCIgO+qdRpfmcdvidB+BTajAGODYvl9awu8x7/moFoGOmEC371JDUYnTGx0rZTz4ArEzTq3D8AW
Wn2IbLEXK+r3gOHc9DkaAojqkCGFynYInbw89cHoqVBIZahqaKmFelNb9vx1sw60fTuQte37snXR
bDGnsvp1/2evfBAK5bQacALuyCXmDMbHxDEaYZ8dIxjOFuMTSWc5T7Ge/bhv6DbUAhCHVJloLh91
y6r85BVOxxvIPretlaLFF5X9R9SbRijxFdd436MQdx6Z+XoRZtT8vG975dyCpwNm+orGgbn32hNc
M0/tcajccz4AGk+YKmFyyPM2PGBlKwGg4XBMKFP8XdZhGBvre0EN6hzHjv2cTyoJuKdkwzd0uoM/
3r4idpFqnWczsb6EeYoxgz2st53zNE7FISyK5qky3K2IvrZvoIxl+YyaAuXO630T0G0L+IPcc9Ul
CDkCWNollRlspGkr55TpO1k3g7ePds3i3mig2cqaFlRnGQ9/KmL+AN0LROlq1/iGQEDm7TuHHxIY
JDSBGbLrNUVJxeRF2Ltnvcvch65MjEOlWFu97DVfYB6CyrDkr72JPVWv5w0yru4Zwv7xy2QRSh0q
M0M/df/cX89iVuc17kjcCNQZAME5wYsFMWEc2iVI+rMpSbh8Q62LbO+5XftYWE6HFFCdDt/KXkcM
3tLcpDyWYYuwhWoPkXu4/1vW/IWfAYIW8kViodyV3y7loXQLtMhn9xwhwiVpP6edaZfuxi28trev
U2/cw6Ccl2Chpka7DRl1Ftwnva/YQ3vKApDVzjwkG12wNdeExZ/xV4YyKI4vXDMJ0IurjMI7F7yR
v8i53rPem90fKb/Pd0vd+3B/A+W3+t8j/t9vSReFeWgefsz36dcb2OnTYGUAAs9TAEwRcSEhHspZ
a3ZlVLafkELMd6g6taf7Vtc2FL8B5EXOYdPOubYKNK7UxnFwzzYEaQfULhUED3NENW0R/nHf1JqH
kNDDoEbPBrTzYoFD0MVBFHD65n4YUBpsnR1kGVu8A2tWJK5QCvPShENk98oPRRxGDLXgh9rYDE9K
IQXMomQrG1xzDo+IJc8dY9FLEFWYwRRa5SPRscfbhyLuX2LgI8+jg3BGGBbV3/f3bu0zea8M1YQu
8gz56v7tdFW68OCp4aAnJFcPU6hZnye1Nc82WPzjfVOv32HhiGDDKMKCDOAVvxx8ihj8gENO9c6G
BR58z8/JXjqvNTS66IPZ7nImo/J3dQ3Hne8qRtn4uhCz4oeoE77oamV8bXu70J6mNM0+e1aSfQ1N
a/pWgf75hlTT9GLabfg9gYwZsG+j/CG5RiS7RwSXpodA0xAIa3ww2yrLD1UxQjkEr9GMUrvWaN/M
zG1VSHKT1j3YcR51AGVzc6Ou91owWm4BJ56UBdAHD235+X/bbgf03wyTaXDWs8j1hJ9lo9r5SW00
4HGixNJi+CoRGfzh6plt/Bk5ITVqo7RMxbdjyBLOasvLnztsMIuPQzbYkIUyYP6gNXmVHOy6mKtj
0DRJ8FiobRO9mJmS/XP/M956DBQ60BvhNVxBNNivl1CrTiqaLizRPrTjz0PMfJwLpPgypGm7EZRl
jFjuFlQwEr1pkrAvK1Y0Boo0CQnKKE8jbNVBLe73+jA+1OVUpn4VD+5jN079gdEyBJXur/P2vDOo
yuuFjg5nnmz/ep0qVL9zVY3e2S1j5I9havdJsN+ep5CfgICDzZw0loHRaytpatVjPRrpZUzH2ZND
ck7t23rX5nsUeCoS1y7bQjatfEFGyanLU9ZkeGmZrTgOQkbFGGaXouliNDILBntKJvTGilGU+5t4
G85g2SOMyTkY4GfLiq2qQLqkDnp+SUz0kDUFaoc2CTqokEdjX4J42zhgtx/N5BnIyOgr2oly6vV2
hmFgwnsvtzMb+0M0URKv03IrJVlZFfh7hwFODgHl6MVHK7VJTacyyi5WGk++VpunKYsDNAPhx0TE
eMMR16zZkhMJ7AdNi2UuNpAnl55eZpdeS7u9UOvkqBcaCpia+NPOEWG//8lM2Q69PnX04+R8Pl6J
6y/pxdKRx5aIB6aFjFZPTpQm5uagUFpGxMZ08+QiSZqqp9GMKPWOcxka+4H2EfqncFn9aBhndw+D
WjbZwZ7roPZBuNXvhj6oq0OVJsNfpWqAPNCSPHb8wcvH/K+JRKHeu0PX/DCrIo78ROucz5bGzbTP
x9KLv0Rz5s4vJDFTvRcl1OkHpE5D9VAqYfexq1Gn8CEC12s/H4lOO0OM8y+K1Ci7zn3rvtiK44x+
rov+c0f5tvctnm7JyS6nPNpvbN/t7vFK49VBpm5BpyAP328RflQifTY7O79A1x1RgZ77fV7m8+G+
lZUjzD1Kw0Dm5vSKFte2JtSo6ixRXELFsj7ryuh+DYag/Naa8bhhauVIIUgiyZao85GTyD//bUG6
NxKURFegHqpbfmnGycFq1XnDyVcXRErAfAhAdboT11Zip/OgauyLyzS5zhH4fAz1jKkc827zQbFm
SmpHyKIBd/By4FtRaHz0XV1cUIicT4rmKGfTEempYmLpP+wdbWfwZ5Lgk+7z9aoi5MfQ+DWKS5nU
3bG23eBoUgTecLnVBf1mZeEM1JvLpMzH4qLowfhXN/Sd3/SOdhrhpdqIr2umqOtRXKY1oTEocr2g
Br0stfccnKFpPzZT0h28FjlEGtDhxs2x5na/pxmLpD4d02GK4MS+hKGenmnIxLvMU7yn++do1Qp+
rVIj4MpYPi5DI1KFoqXlxYD1yOetqe5sOPM23kJrVjDAoDiTKBDtLlIm0feJ3aPJjFS0HRwQRzEP
dVts4TVWvo1Ed0vhQFn8X468UTJAOLLQikvuKZqfIRr7kLv1RxEo2ZsbDACvgcgx9AyjHU+iay+I
NOpDbedyWOk8x34SaOFjmHbuxsdZX9D/zCxcIIjc1rUatbj0dvZLSxz9gUfA4DuoJB7uu8GaJQt0
L9otZJlQGFwvCOQv8z+dgqR2BwNgOM9Vu0uM0HoB4wEB9puNMf/DI49Ih4cvJ/qB9cRJVtvVRXez
/hTHhXdEaCD7Dg+LvmFKvkkXVzk6aAAd5GWE90nH/C12O03oJZ6IxKWKUTcfy1F73zKbexZTCuIv
j60LjOzmVgKxYpSbj+hKgkSZffFQhpXSCZElFRdjGuGSbe0w6PZR4/Wf7u+jDGuLxTE5Q2YkGQdl
Sex6cRmvIr2e7IKXx/gyNuJs1+oPlATOiZY8JaVBd3hioFV1v963u3KawRQT+6gGQJR7M8TVKNOY
BPD0U7XK/xBTF78YcVZsuKQpg8L18sgjVMm2xYORG3Hhk7E9DxnSdOIST3Grf9SL2Q53FXOcI7VF
VIZPLjo43YehMiITIU0vG/zW7NFF9rhrxksJ4Ch6p880MZ7aXB+9Z7SY+/pDqKPN8jwHKLT6sMpH
zc7ru/4rSB50xL0kCZ9Kcw7zMzK6o3NCEHhmtDS3KtIYUETGwRNC58gPDNyc1QKquJ06NDyLhk4N
/ozQ00LA153Cv51+dDJfq3pISkF/zh90K8/645yZykdAociqAy2L//FEFUnRu0T/plWgS/a1M9jd
w/0vdnu82UrJA0H5gfbyEmAB1dtAZzgrL1OWoI/dSeooK0qRODbfNvwui23XphYnLsrmuo3NuLxE
hpMe2j5oD1Ln981HDCsUtTVKGNzCy0qKgGG6hV+IN3gQKictMYxdVdnBf7BCVZubC75ug1z2+oB1
ZhfFdpQLgsQ0Ow+9ETGgpE2TvYVkk//Q0tUJe/JS4UF6Mw824mqBVePqQSq0Xe2OzV6MQxkjOl53
j0UwzFtIojWPIALTU3P5YDQJrpfGYE/ctzx6L2bUur9Q9BBfDUa0VN+iFbGxja/9zpvlIYHJABip
IOCla2OOF6UMhdfi0g/Cqn3EuJvqw+hW0XTk+VR/67Sgqz67E4zeVKRsRKGb1pzGkxW48R8izivV
NwxVLfZuIRLPH2Z7HvfjXEffs8YCCoP4eeciz93pUAYrntUz4DZnw2fb7DPHb/vWco/RPMyZ37XF
5H0kcKfTyYxjoe+gMG/1k0VNDOZgN7bMUxvaNdodBNEOJfBqViBp0UAKWV2sl/sid4nuvkuFontU
nXFO93oRvVE29fUYUQvBx+W8Ej2+RUrLJvBGtWa+TxxXB4qUyiH1ktTnous3kpkV56PrD06DWg9d
leXLo4yixm5huLzUUz+emX8vH+rG6OlMzeppzsL45c3BCGgfQo4A+yiiLVWUnBCBYsRIxcVKivSv
eVLszq/CqqZxrcRK/eY0Ghk+2YylmEUEXGo5xsJtbTDw4qKqc7PTcHrwwsGWquJtnoEVYEPgXuRg
7rJW5lFoqVNS6ctIs+YjTlp+TTuBalCLjOlghPNzHXnZ32/fSN7ZzBrT36M4srggjWFOtTjGqJUx
Z9irWccZcH/BfzPv/4Ml3JB8BieBaO36ABeeGBG9ccUlBBWVPKLXKKz3cR7M5cGMuVo28t7bBIO3
PdAaojvIfwZkr81RrwJHriviMqtDcDCCWrzX4CDZ8Iy1byZZwfhgJFC4yLUVD1mdAPqi+uIJdbZ+
WoFmDH4G31rmJ1BSexcIgUwXPB08CBtp6W3mxtQH+RPeL6lxlg2bVJvtph2c+gIXT/Fnyv08hqhg
9pniKyEiaTAMNW3wBFQ3nX0jdJTaj1NIiTd+xsolwM+Q3Oy0p6jlLfa51rUy6pusvlhaaR6r2iw/
BIMp3qNks0UJu/ZJabDw9KO+QaNY/pTfEvE2Lquy9Mb6IlKvD04h3HL2cQxyUR7uu+paNAPkKZEJ
UJGg5nJtqO60Ougsi68aR+lTmCktuBDRiydPn+avtpMGG+CbFYPwK0viE06/bOhfG7RhWDNcwB6X
xOkB+RjxX15UpL4borRQpVugs5VPRpCmkizl2bgEFsuzgnAAcsG9UCqG+BClojvETeN+6MxxK2lc
+WTyPqDZB/AZi4tbu0pyY9IHwks6CM/PUpWxgaI33/69DI0JTGY6cAxGVK63L89ibaCvyO3DLf6J
WgdaLCTo+jtrGO0vlTr0x/sOIktOi2Tkd4PL7vMMJsJjOFtc2lLLyEWiD2WWfZrH4v0UF89gt/4R
nvXhvs21reQpw0uGrgNJ+GKRXVywhZDlXupZAfU/TbOX77zI0t5eAiGYSKCb5P0gJ1qcaM0I4qLl
/XOpvbLaBVWr+IEAJD5MYqvOuxI+MQVGUA6cccMu/F6JJ6UOxry+MJFDL91Vh+niBWn8iI5F+jQl
envI1WALArJmlZcntQrgMyDyF07pID6H+GnUXKCKCh+6tNGOoTm0x043u4vZN+LBHvKtjGXdKB0c
+n4w4S/LPUOehp6ZBfWloMPxWIu59/UuMB87JuH2MSxiu6zc7BwthkdeU0AqZvTEqKYbEu5/fTK0
yUiAmJXNpZ+FqI+BklaPLlv9ATkIkLt22RRny86Kfa0aaeEzuZFejMhQ9pQ1RPz2qwLwhAYvFxh0
CdO8/jFJqGg5VzY/prABaohx3wIy3oWtV27Aalc2G0lTOUcmNSmIDNeWgn7O6mHQmsvQDNmP2FDD
P5mIq54KlERfPEOpSULKt1E/vu41fTM6rFICTAK0r42aoifTMMv2ophz+m4uCucJcH9xuh8GFgNL
0gxlBJTFZcUG0trl2nRvyImg7KIN0vyQwzO5y6Lahj2pVY7wZiTMMGfzPkvj9okG5bRnfggdPBgO
jy3c44xRFdXbBGgIdlCgwYzAXtPKppy5KNEzvT3YSet0Z9WlsmIEVfGYzIjyWsO8pQmzCIPSFMBz
XuuMospH+8JUXMEpgdTkeC6jSmHOA4JS/ra9EeDXrAD6prFBrOX5vghMGepbhjOK8awambqLLLU+
kvpMG9njEsnAYkhMcRran3QJb9tCQZm2dRzPZ6OhCnzJvCqqT0M9OcRC2gSg3LWmKR+QzjVyWAyG
8UesNHb/zXB76JBDWni/7CyZiw+FEc1RLiks7e+p1bfGwTAL51L0s1YeUj0N60MTqo74ed8ZF5mE
/P2sQJL6MVOE2LP8898yMvqprlZN1nSGBZLKfxpVIb+hA5UFk+uG47/yXfx26UpjnGmge1xLeP5S
i8WjEmqqbWKcKxuNzpAKWZ31lykcSvyAPr99ztFDSx6gx6MGnGnUh49o0ahip+lJ2e1riNl/NVxG
7ZchrxjXC9W0T9GrKSL9yVTC+eRB2+34qaZ0X1t4IyCZGTK71v28rVBlbuK2Tr/22qyIvWl1rXY0
otS1sT0lW2ShNxvLa1pOJFKfAtx5g2Cq4I1oqaVT7ejdeo8wZOu3zvi9mfVuI3dasSS7KkyTUMGh
5bH4hHlrgY7J9eZC6UhwA6t/mqKmVRRucTMuYrL8fFC0yIoDNbdbgnS7s2LkV1LzjBSg6P0uS9o9
qr3hLtMD6wNqtPnP0qqVDa+5WR5WOVhUQAyWx0vw2kOHLu4dpdKNMy8wzfaZlHVOcyrPitkkW9fO
bdSQIUOzIFKh5nwz1mQZTeOlTIidAygIiMrRvIewamt6WaYn1+eA+M9AOeEC5+A8XC/Jyi0dGSpE
B6ekKB7NPgo/GZnpPluxNj8IPd8itVuzB6BTDqByxHHGa3tx5o2wMZUW6GnoeIEtlU+aHSfIlTIc
6xZ18+l+UFkk1zgKBeZX2R6VmhUcJ9f2ghY21dCqrDO/KPpeB/NwrGhXPTJdWvkl3Crv6M/Px6ZD
afm+5WW69K9pZtxfx44gCpQ+/Fs8a0rdzRWnt85CiWufYxnBETn+DS1x/zjEUX6pNSveM04GDVDg
Fftg8gy/h9Lo4f4PufVacGGy3w1ZsSrnuq9/R1ukGbK7oX0O0sw+UngYd4jUhHulQnn5vqlFGeF1
yUzgQWFGuKG2ujj/feOp5SxC61yTsfm5pHeJ87LYQ4CsPuh1d+46DE9t3hyHqAw3qjQr35r2JzM7
kq8YHrPFbZ4z95JZrW6dkfC2dyLW+xNHiI21ktZ35yo6SPK1nZ52WzSqS3S2XPiV6YWbdVXd2IqI
7HMtxHBotSk6OKlqvTf1yjnOIOx3AZ/9qR+KbteILjyZ4RuBVq8/gRgPJw3ALrT0Fp/ZbLoordxE
ylDm9lFoWreLGrElSbLi1TS/YHHlNoH+gm7ftTcFJPSlhSzQWWj26Bx7uIybXSs6uBz7GJon+Pnz
qPL1Jtbem43ox33f0jnb1Z6Tt7vZzr0tNPXtZ2eAip6ILd+XNA4WvyjTmxI8uqGem6g6z1yt45PR
OM/kzwUAVusdOn3uhp/fxmYKEfi53GeAF0t9DjDWUwP+kU3IreygqJHmq1G9xTVye5oIkSSoEm5J
j2JZl57TTNDaC4zzhCb6rqu6/rGhTrkvsiA8lgCid4E2Vz/G0qUgH/Xm4/3DvLJIeb9KPJNBWrl8
TyNsRukqzs1zqZWW31RefHEANBz+gxUa4cQdntDM1l77E6K2eZ0pg3km71af2PX0M9RNzsYc4Suu
5/qe4+Lm2SrvOUrUy8piZVaB1heVc1ZLL+vPIk61MPaheO6cA6lEU7zTlaqxnrtkasPnKbG90TfR
CPzbnZ0keGmqqkMaYkrMlOE8aKDbOdqZjB7+XUyGjrY8Y4Rwo+d14HyOwABPu94q4m+x6kbzUViW
AEOqpLnqvAgtawY/nig87dxQJD9VI+r1R9NBNj7eKdBAbE0tr3xHIjLoKtib5PNgEZvQWaeNEibm
eRRu8Q4JFNXvhZN+v/8dbzMybjA6NjRS0FfhIF5/R0qpZhUhI3wuwmD8lKdz+yl02/jo9MI40Hju
j7WSb/F6rBx9xGskvpSXFeF9YdTUQ6fR58k5V1pbPeh2rhxLGLkeyCvMnRl58aGGWGKHmnu6xaG8
sqt0RrlQ6YhRk1ze7npWxjky2M65Kbx+H4EU36ddnr090GCF+wwZQIr7y0CjtvgpWHTnPPZTdqAz
ZT6hCL9Von6dWVucDklFQC5NwUFibq4/XqzVSqVFTIAljgfFhaKAxxy08lSNdXMUdpJ+n1PVeBkH
Nf7k8Wl/cNdF+75u+h8xL9mNftyKK8mnMrV5ivPUlY3rX5OJLErTRnHOMZDVJ7oiz00qDoPLEGnU
BeM7TzGS433vvc2RqGfJqU7olhlpWiYuYYjsBSPa7rkvlOC57TzzEA9mgwLMqG7khbeOw9fkecTX
pCIKCdL16uLOCgW5oHLOQDzY/tQhELfPHTvRN9qot2vic9qvwtGcSK6Da0OaG4w0xxrlrNTj+D3n
rZ/6jqj1L8HgRRtR/PYgStfhopCdKwpJi4NIj04tIAnCVpAUqEdnvVkgzeWWYg8QKoLE1qzjZteb
3mTs6ibRzY2mx+2uSo0ZGhGvAr+ggK4X65Xz3IRaEV4qBED9ior6fhy36HPWdpRDwqw2MFU4IBY7
Cgdw25rhEF6cprL9HPKOz4yDzruii+yN9aya4vplRcxPU82+Xo+m8c1KtwkvZZnrD7U2ZUfR5tZT
GYXaxnFbNQVxEdkTtIk8A69NGf9H2pntyG0s3fqJCHAebsmqZrVaaskabFk3hCzbHJPz/PT/l/Le
Z3exiSLKx/aFAcOKSmZkZgwr1mKAkZSoZ9x9KH9pU7O+UEr+sjpFc1BI3dsjyOZ/knUCTNo+EbXX
Z0ncefHbvlOVd7BpiO9aYh6JB76+PXjrgJ+hXM1E06uS5hClc16PrXiLQKd1Ee1Qfm37rvmj9qzu
ee7i/kOzWvHBdr1eGpZgCAR4LefRvE0XTCxVW+Z2ClzRBcvExBD/ypSd88fta2rHDCOXHC/JQgoD
x8YrZuYceLn7+m1SdfQ1CjN9HniSw/utUBjmPeAcEefLL/wicU0IcbKoAR0TFUMf1EAxg0Jo9w1R
oPHIZUFcS1HVoAsF/vLaCqIXWTxllggtxGvOC+k7UwZZvryds379Nhb5ERXytZ9Lg/DDWMA7uCeo
9ary475YltIbpR6ZaxU2g1Y8z8ainK0CnvLS6/qDZ3vPFDVdusqQB0mY+bWpSfdgxlkp5A12mpzt
xbUQua8s1MXHrLzrmv9nWVD2UZPizcQ7NldvE0Ns4oq0CleXMbTFHtJzbyGn3sNeebrtGLvLemFq
E0kKRVkXi+mdsFm55Evmvnxn0mt4ftQjLITc/f9FJP9ZFZEkJUsiYWAJ119wnplhrey2CnOraMAG
Fm9ybWRypQdIneeHxfPrg/Vfcy71NsJJqgAbZzTJ5mooaasw67P1KeuQFYUWszvgvNuUCV6b2Zws
ZqY7QnH2avba5NRNWfTdZVrutJoxk4coAQQGNHFMzNrZ8sYby/7bJIqj5HVvF8GCyu6KvK+2csIA
jQfFtGYcZk2H98WC9OaiqOOlNbX6fL/DECADm+HWR/Fu87QsSUXCHuWSqTL7kBtjG2qtQ5Frdr2H
25b2/IXnkiSHUw5R7cZSo0LFyfRPEa6N3fi1G+VBsXZvFBUdUTW6j07jn31E4hGGC9AqWNy4i9fD
XG/XQoTKaOknNV20i1oO4tKP+lFkteeZL01tXCbvYyeyq0SSbA3wTS2MNIjT2I2FfXCP7H1BtPOo
N8N1K2sb1yfO0VpPF24swn6Y4s+9s7R/90L0D7rSzU9aNh51xa5Dxv98Q6JGqYUIuGr7DVclA/is
8A3rQq1OCtqcj04ZtR+oIcZ/wSu3vjeGcXwDTt46qBPuflJo0EF+4n4MbF2vdDbSbB7IxsPWG5y3
xpzW4gHekLQ/8P49O6DgmCkGaSHpIa7trKViJdZI72pJOiMwnQjxuz47Yu+QDrC9KZlOp/QH36TU
M7620tYVrM/CwQpMfSejs+zPCyf/IyGkBt9ppz2J2h2O2u97a2PY+CegCVDoFoBnWIs1wGBVhJqC
bhsIp+Lcwtv5+fap3ruqYEEHcfATf7cdoKHBkxnQqhYQa4/dd2sq5uJ7EqOO9AGK7zQ/3ba2dwLQ
C6QbQu2YOtHmeeMEqE2auEU42XrxxeqU4pJ7THNGUdX9potMD2/b2zkB9Dvp7jNXD5H09sRpYhBK
G2dFiIikKj41RJH1b0oG5N9PinYVvhiV1XzsxrVMvvd1Vh89sjubiOAPySh0EBCCbnnRCIiABi1D
EVbuYr9Rs65+NsvqaJl7Vmjs0uuhz0pjbFNciHMlZ0RxFSFyJt/NdREPo6GkD7e/5b4RA/g4oBAm
nDd7RxJDNFbp3Mh1btSBEbn6G4CG0VGpZMcj6VJjheYlLaNtubIy4HVNUHQMc7UrAub59Kc81T2/
S5v88V8sCWgLpWbwg3RTrw82zJqKk3STCGPHQMsqq6p5CJo4ruLLvzCEChyXsGxrbpXSGB2rXTPj
lHVVwzBcXMbvqkQZ74Kc/bzvuSiYj6UEC7n0loOMALZYULnj1h3rJehh6HkoDedIQGHPD8A+gjij
I4C6ysYP6AB2paHyqqSjSJ6tGIFO9MCmqfNvf7Odu4LQiWQPwRzUE7bFFQrzipYpahlC992dhApg
55SalECDeK7JZBYTkv6DrGJvbcA5qToCr2ZxG4egm+JOeU302Cm6irB6Op3zNL9vWOyffeKPlwEb
U3av2imzlcIdAHdmqI4QzCo6qcRUakek95s+0n/MQDdODwmRZ5rq1969Gnk1MelQhq0zvF0csQSK
6aHCNX3S4/6z0ndPw2i+qQzrsi5LHrQGcxa3t3D3c0rAM+8iEch2FC/r5s4Q4F1CwxD9GZRXg1cq
9cHh2rswCH+pr8B+xci2/O8vsk6xuoPqFUUZFiz4oR7q7rlukBGp7OxImm5vQRwtcEbE9qTVm4vW
0ucMcE1bhtlEeWpobcefk/huDQE6q7J0SYeRCT/Gna4X1OrDki1jg+d3uWsFCQjP/rmKlyF6Uhar
/Ov+TTJp4MPGSCcMuN+1tSVXcwieSxIz4jO/HtP2bV0ay8FLvLtJ/7OyjdSY+Ks7zST9a8yKiThN
n8+FBX2mPcxHb+5OuCbLUiCmgdlDorLxe0OUMA6bRRXqDIQ/i7TpZ79yoogGW+QyzO8anzgWRwoJ
e1YlYZdscDNVu/X1AgKONc2VMqwN9NrP/dxn3edqLACgr8L7toAeaP15ULXmX9z6ZGX03NAyRJJF
+uwL98dMrrBp7F8GKjVFmwW0juX0R5MDe75P5Z5eG1YkaPLaDgNdaz876Cy3TbqAV4y7Mwq+w8EN
vHtrcV3QYeckk0FsTjPD5LniGGMVKpnQPgxmXp4jYTRB43X2Z0XAhDank/pY1Mr0u5lQq6jWcQl7
FwKs2+did0Nf/JCtGzHag3AjxSyxjF/jeBK+4ikfc6X9rc+n2p/T+dfbBvc+MIUzusEUBPlrs3Iu
gzHDgarQrEFuT5AO+FZ3SIq6a4UiNHEieSixz/U2RmnS2LWGnwIRnRFhzn9XCzpSt5eyd9plpfu/
RjY+aaPoZmdlXIWWnkbnyVwYwyKNurSO1tyfakIqR3sQc8j1bAu2iIWmqa1xsRi24n2h/JP7hh5l
f91e0AbG+89j+tKM9JYXpyw2m6jWYOsIx2H6zixPULr6J09Nvzlqd24UWXEf3idz70d6/1wY06lU
/q7so7x697vKYIg+MM/D9qmzlUW3Fa0iPlmmCPqysXrUxrx+M4y9ffBdpXtvkl5N1o9hl2WwgK72
9YLVobKgCVFFWBj936oxKn6mjo9aOf+aNUl2cNZ2jVEXoR4O0p/O3bUxcC5umbSAr1en6TLfmyul
eZwUZy2DMQNldMly4rJ/ETcQX6LdyXg0/AebYM9pR7dv60XWfdY1cNxZDzqxxOd4UqeD87B36ORr
jj44HSDwlNfrS/pCr006JqGY6w6p4rUa2sByyil5uO2new5C2V9GW5KkerumxUZpumDIMpyJGX7p
zMk4F31VBYux3Ddl+c+JkBpqTNFJkcftRR01Dmh5cOph3zuxb5Sx8mCthXVQM9tbEG8bDzqzVlT6
NzUzRij7cda7MsxHAuZxnpMghcjm3AnlPjqefxZEP4EpVXQoQNZtNimrlr6o1rpE86spTT+GSHkO
4rGBfVafTWaOb2/Vjk/w0WTpBUCd/JDXPqHmNPgNdyhDM4+48xd9CdzJXA9S3J3vR0bI3CEynPAZ
ba9HbVonx0UDCIJ720sZaJ6q+hFMqKEHajvnRwdZ/ujNrUEzAYgDZWKKBNsBy3lMLJGuYwZolzm8
dxTj4bRP4rytA7uJjOK5qj27uDS5Y7cXA7aT7uCk7a0XcAyXCEMrkv/j+qvG1rAkmW5koSqW4UPf
LvNjqjjuRSfyuv+9JhH4WamQuIZtE6/UZgVEE8WlxtJE8tiUVvUbd0dyJGW5syRGKOS4HKBoSZ96
vaTJ6gTD61oRQqevnR0q76Hb2kaQxXF+f8KGKbJfjhpqS1vITaEtNkTiZgGNksWKxllcgB3dRw30
86BZ+CMBHoEyWJDNmRa6XZlzi5WsqEUw5oYVoGnXn+4+X1ghYrWoANLm2hxnc5hbKfiAFbTefiA0
LQIrj5y/b1vZ2xwPyRryJrInHpLrzckGe1B7hSptJLzsE3IcruEX4HAfC2WJDyJ9+QpuDtfPZrGc
3kWtYsupsBDPDdOUFuFodTSoy5Yct2InH+AzjYDEkhrC7AiB791LBDgIHzeVJSkJvfmQEzOOqpfm
NH6KbAo6eJ+D0oDBujbm6WDP9tp3qDjIHaMpSeNCBgovwqzGgIB7zKKCJEP7Q9EStG5q+/tYtl/d
STj+Sg/vWQvMg0dm5yqmPAt9FF+Vy1/fbKI3NGk2LDPluXIETGwr+tk2Wuf+iArOLVS1oUIFBLKt
BXvJQK16bIswddbcV9eKAT5vfUwnCmiGiP7FWYYEibFJunU0IrdFYWdwRpAieh6qiVt9cIQN/Yyg
1HYfV97P02yTr/xU8/FoQG7esQk5JtdEN54WZzxA45lUj6jRHFEr723RSyubKoWimnOMPGQRqnVl
XFykD54MO5/uws/8Zy3Uyn4qmUkmomv3E0lXi84quWpryazQLbWfWkN34OU7d4a8yf+flc0XG+2Z
n64V3BlDNAZ2WtlBNk/irMcQvt4+u68/G1eFZNHn6Zel583bMS5lqjqw6kJ2OlO5jxvn19KY3R/3
W4EVlA6HjAON7VBSPfZJvEydHsYCF8hWowPxmx7dQzuXA30+FHuZXqQ1QCnienfKdpjySUm1MIad
oVSWD0zCPix92/upWoe5nr1zzPzS2SJEGy64vUR58VzfvagdUPZmfodGGeiWa9tKnFToNSpGWCiu
MzzkvZH/agglNQPEn8o3EfPC1oGb7OydFNKjqClJ6SnvXJtkupn0K8akC2H0RYh8Pos16Q8CxJ/v
4PXKqFk5OImcYaEivfF518viwdPTJvSaDEk6T0ZlQREPXR4msSiTE9OtRRvOQDqysM+GgQG3fIDj
1JqMIvOnOlYWsPlz0b+pCs1QLslY5apv9nreXkwIDRHKmZi08lMnH9unDPaS7ylcxn+P2lKLU6zM
/P/QRUWdT/zbLkHSlkniC0oXeSAivegevDJr83NXGfmP2kJn8AC6vlEckcee2Q7J5gDrDuCGbcVw
IHQbKN9R6qFbB5gZ/G/8qDRWjwpu38fxKUeNbgqadUrf90Zd9cE0revnKGdk5URYECNFp01FdsqM
Mu9PXTMMBrNrRaw9RWPlpNDOGb154JGvbxH5o+kQSy4P0JLSfV48laYC21sceVRUFxWMdDKlfjmO
yYOqDfmBqdeeKGdfJKKLUQkUwDYRgNWjmlj2RhU6RlOfECYYgnYU7cH7uG+FXgUT93SHt42/opoU
0NBKFdpFX4eMbvfPSVTfBw7+z14DJCTNY7qad+v6s3njSDKXulVYxMJ7u8Ao8gBS4YghZHdzGEWm
VgNkjD26tmJktepB/FCFZU7FsqrKJKDHvPqCGt/p9s30Oipkc6Ar44In3aH9cG2qcJuyGdaqDtO+
aN+Ns6p96lpISmNrWsJWi4wgTbvyIBSVf+jm0pDwDtm94l2BeOXaaC2aRQcRUYfjNOufbB7nC5PP
8bNwYs+PVaV7GCp6kJ6jWJfby90pEEu4H1cwInGweW8L7ZBqdEqESnaoRyg8XPKuyuOA9je1lKlv
uq+mFVm/i4QTc5lG4P3BUkSZfZ5XtUEjgRaEfb79i14/DfwgCbZlKJdW2zY+7k0nmTUDjwJRXDB9
7EWIa2pl/4VCWfEw1YeE30cGN+GqivITA9Q4F7T0vwxjab2Po2n8qFr58hxHR0y7u9Yk9BGiYvxs
S91ZM+7btgPLS3J4rtDuHH4x1dL+PKrDOSqm+yho/jmf0Gnhz7KTTZvt2rO0lZmgMuFac8cq+q0D
KhVMeTr+uL1ne+eToIiZKwYEeF43/qtmi+FGKteMRpfwDJ5Z+ZTPRvcO9s74621Te98PAnOVgA+i
RBLS6wVFaW2CqXQx1dbTn17rlhclUT2fD+6G7hyLAwjk3tLo5dkIWDPSzPG8tuc1aOE2ccNoibCL
d3Xk6EFZVMZZUzPrIHbYW5rE1lA8JSgDsn9tSkmjUbFcau8JXY0BjOXqzeGAKvns197oxG/USvGy
g9d675mgHk24ImUi4WG4NppEip73DL6Gwhi7zm+F09ZPk6ou5ef7N44ggysVISqO9eaYKWKZliEX
degqkQhyO44/W4lanBTV1s+KVqwHC9v7mozW8pwzmfOaMCFb1yYadQ5aSy01EHSJmqDU7OokgCK+
getguY+DUp41XnP8ErC7S9lni8lNlnVGTky6Ztl3sAZ5i4/0+Y/BXr4MiBIfRBGv18dm0ZjFORk+
sl+1tecm6Y2pa8Jx1Uso+drZOo3e4vxpKbn7Zc4U+8PtDXx9EjAoG5agVKBs3p68OqpqvmTWhkan
mGezU7uPXQ3pfjLF45fbpvbWBsulHFWl7QxN0bVT2kZnciVbdViDjvoUFXOf+1GkQrWq8yI+OnnW
HpG4vD4HcgyIjoIsdCKuIlf/Iv5r2tVRoTqsQ1vJ07M1m/kJblvjIIHc+4bUtajVgXunKLixQiSP
Tnk219C32cYYKtO8fBeN4q6nyDCygw3bW5KsJUidL2r926NdSrbcke5nmJSRwwh9NZ9aL0/ujjOB
er2wIn/Fiw/n2MnYZkrVhEbfJ6fSTI1TNudH5ASvwzKswE/BFulwWWzP1mxCqAdnLd5uNNljvuja
b4OWmufJaqtfFijBJkA/0Xxwh+x+Qehd6IVqQCC2QDMGYx1VKcomjKGkbnxttOwhYByO2/m2w+/5
hdRT/q+hzdVfGbGRm71oQtFHxZuqs5QzFG7jr15vHnGHv441+ZJkBERYKOciGbrZL+hhLWu069Ba
tEScq7zWglnrzFOpKfRmTHdwH4bCzENnFEfMDru7CGKb5J9/6KBc27bhDl2MOGvCMrUehaH+FddK
5s9LHzZIkqTx9P32Z93dvxf2No/bMDjemjbYs6N6OEFOu/i5Hh3pwe9aoa7AgKTrUiPcvGxjWfG3
w+aNCMwG1JEHEHzGEWHznouAYmDDwErJSafrb+ekq24UjIWHZTnEF7qFXFWxNn5qqb59uv+zvTS1
uaUGhLMWYeMig4gzCykUtKwC0ZjR539hBxIromEiLNCp10vSrNYBxzQ0YUFi/jsAy9wOFHRI9fNt
O3vPCaEHE4NAwWgNbhJuZZjHTJhcUWrVLD+UYSmo3cFI7at244RKuxhH19XeZhFR0GWC1g9mefmL
XlyKsWZPBVqLDcWmNLkYZWtdzCqen/ROtz7evTg67gwPcs/LqvFmcU4aGcyLzG1YmXVv+Zo6dm/r
QVuzE33m/kdTQSlzEHrsODykSTBauqZkt9ziOgc1LegRgdsTYra/l8sMH5VrKjB23V7aTomScArE
nowZSYW2ybijDtxE5lyGSj54HzVoq86tmzZPptpEb8EauL/mXZM9mLPthsDuvF+RCUYS6Pav2NlL
SgHkxlQ4yKO2yU1sGAv4VmCXkI15fjIo1cMyxsjkKpEz351tsOD/2XI2m1lGduZUqcaXnQwlWNCl
JY7sq2BtUVL/F8v62TmRqGPA5tcuapSic/KkqxCeoh7aWn33qMdp9CVK6uxgVXv+IvFRMreR6P3N
BWlU61Cs2cJ0Ycqcmu5E1ce59pK7uw1QqrywsnlcmFNfnFQMclwysy+zU81fS2V0D47b7lrwRVpB
oPZhj7j+bPPq5IaJdFdoOePkN25knBmInw5O2J7nw9AJmAanh/Fwq4CBMjDNEx2nM8fh82Ip7S86
zV16D4k/2NObpp0eJk2Zfc1WgtVoj2TzdlaJebBKhPkg07ePTduJduk7/FApxrTz03ryTmYx1M3B
OnduZiI6hi1kTgHHwOaenPqlthkap7Dn6knoQct7LjrV9UGOG49RW9w/4QQ3DSkMPJV8U8L9691D
QiwnNndLcNta/n3OPPWjijDB6fbR2vt6L61s3jU16p22taMyTMaoPg9TPQa9aP++3wgTVPBHUdmh
z7o5VEMxK1YVO2WoN5H+tlRH+4wzFPdH95KXncsecD3kIRsrjZjGrCi56qG9SZ/Gok/eWsNsHwQc
OzEpUHO2hOSLYvKW3TdaVzuloAi2nkGJP/IsG79qeuF9G/u4aT86FZylQbbm7hOR7eSFtz/kng/C
/AfEi47Fa22FyBwda8oEJWzPeCrXCImUcn7W9eFr1REp3Da25xoOlU0g4nT3qJldO6BjlRnQPFCp
qcjrJxHDj1J2WnakIbLzZlG9JrQiLqCSum12MTk1IorCPLdWJsu3qVXMoFGL/JSoqXd/jkTZiK0D
Hwdj3RZ45aH9kncqzl6h+fKN8R/tUTBrev9rxWWIAag26ZpsKUkVaKtEVhj4Ya8rb6OptU6TGI1n
OF2POOH2toiSEXOpwMkoG8r//iJ2a2qNMqKBKbOpBExwYj2t+WGEKEsY1yV/qm2SppfiLMAdc1Pi
SKJqKhNY9Bgyc6fT7KXBaDh+3UXvbaf9i6w68+n+Gr63FPdDGaRpuMIJrWTtyLheIHJrjpbU7Fjd
dW3QaqP+TRlicXCmdz/jCyubzxivCoqLLQssZitL/AZJmyczE/G32wdq9zsSHgLTlNfTlginbBaA
ATUj/kmJsFdqqUsLb2kdP6TJMH8wlSR5tunYvCkQKX6iwDC4B565c3fJcj7Vdcm+Tk36+mv29gB5
XsIA15yn3rsq1rLzqCrqL0s72e/KtIDEz6mckP/ZO9KX3TnlYFIobDPOCgPttgSYpE6RdArw1N5z
2medobGvQputb6iQD/ffW9yOIJhBhdPb3ULZWqTom15JwYzC2nVOB716VjPd/nJ7M3d85srKpjbR
xXliaDkg2LVu86dYhZnxYnsImzz8CztcvtxXcHCB4rreMw9eVBiaWI2YrN43GPpo/XxJlqNay94G
SSI1SpjQYQEYvbZT12rlzjR6wqGvzsVSm2d3yn6rm+p+1BBtXkIOiRgCNrKdENf0VcMZMJQiGPkE
jeL7CEq5gwB7bzWSkBeKEFj2uO6vVwPZaZkOKyOrhspR6uvhvb3ayUlAQffn7f2RAdLmcmSmWUrb
UQQm+dvsTzUuI7TtGpaaMYgGpo0CA83Xcz70iNAVmlv6QNzr+fG22T33ozYrcYxIzALEuF6grasD
d0kq2R9m24fcGX5kKAaC+60wMsV9JYfsaGVdWylWL4dmFfS6lYksaAx9ekidwwhgby2Uo8DT6iY4
lC2TRTGATTFgYApd+Big0RqqD6jo5N9vr2Xn9qWcQm2UuXrYWrdr6e0CfeteWoGk8K2y9Kp1thgO
/oqWYxXESeN+Uaw4D6wkVoTvNtmRbNCOT1LYhuAfCBg42+3tq7SrRkYOoH1dmTUQAzNw0HbMT0sz
TP7tte580StTm9yhsrzMyBIGQJn9c05u63w3eMH/lREwSrD0gdjcev4gzLro6RaFqV40YNm776Ma
25d/sRJHCh4Sg1K03F5LWgdPcsybWaoJQKWJ1wK+8CP5wb2tgVYbhleaRvKZuvZzQxiwc2R8r66I
y8r30l6BZLLo36atMn25f0X/zJ1zqBja26QpqdGY3aSRLvd9Q18RlQAfcu36/pCGV9oBk0cxEeqK
zQXYKEtbA8bA2abMdXzNbIowX9T1j9uL2TlUAP/IvoEAMryzHYtVe3Ous3Qk1s365cO6JPbQ+G0+
MbBqQjHU+UJNhuXkDV3TnPMkGZ7GIZrS+wgjf7YzJY6NrgdcpyDLt17S1WtSTZEI1zn+Y8lS7dnV
UnGQX+6tlY6pFLAHLYw7XjuJ6FTwjYhvQCmBujtasChiOOOvltX/kujGWyMb34293kNLvx6glPfc
k5eMg8b6QN1sYo2JIepRE4LjXFsOrM8IgiOLAQa8yYvz/RtK64oQkZ4LuOjNIhnwX2vNZh4rsvo/
m2I+VZ3TPjhe9HV11gclnWGOMX4XZnFwKnZC0589CRoG5LevOPn6IYqh8WfoLCq7RgSNFa+/G43e
fXJbpXU+Jb2a2Q8pQzrtmWLCsh48DrtfmGcUFLTUBdmSikEGoqAg5YmQ6RIbaTpDGQNVK8Yzmvfj
kU7tThbPhwXhKXtbBCeb2yY1q7xxDGJhLVWtk62WRsvM0Wj4sUlq7+SWdVSd3nsP5PGQhQNS7S1c
Y4lMHYlEXHeuJF3DolgInEaq0fu3vWfXDska9P3yQd9+RkbQBmVRXBGOmld+Eva4Bi5YxftrtA4Y
MDIgsmyTmuP1QTSH2mA5gH2rlPE9xarrt3E2H4lm7q1FnjmCYd5rotWNlbVLKr3HJSpFzU9FWseh
a+bOx9tfbM/xXlqRv+JFBp/bHW320RCh13nZn1UN+YTnxfG3IprU+/MiaAcpHzHEjcTpVpbDEspQ
U8dlc4bOO01NHZ9WALv35ytIHXCMEVDir+1woBq5yCNZfDY6uvmfEHlFiBe5xl+3P9veEaKTwaQ/
/1CN22wOVY9k5XEVIcCZbwxYftTGzguKFnLdbD5CQuyE+CyJUpglg6pXrB1MBKhuAZ9FuIzdc+LW
0TtF2MsvPIj2JyYFAHkgoHl7fXtuQd0D7hNU2qngb1xcTLWj2A4VUzpaTQCNkOXXibYGEnF8cGb3
Vif5IqkHyFVuOx6Jlo9NrOg8LukwfEq1tiz8Xrficxet0W89NLhn2ETuPl24IOM+UgEXy8z7XPv9
mo1zMjldeXHcrn5v5MIJqsJpz7c/46szjBWyZmY7qV9KjOy1FUpKrboMprgMrjEXz3o99esHx46K
6t79whCgKo4VGQzzYJugThnBgHdpUVwYomuZUzUT5HW8ys/y7uj12FmThF4wDAEWVmqBX6+pSxV9
ymy3uGTR4Lm+Sljy0M6Gfu8Jo0j6c9oclmNo+LbDAXSTwLs3SX7BdZI35WRFv0Me2gWxVVptkGt2
fbq9V69cnn4b7RVMEVByD20+YTJ0szUPTXaxkqT96Cnq9CNqpuGR6QfvgFH2NZKY5jOwJkmuRsxK
2n79DUtr6ccka7OLNjPpa8zW9DRm+vJ+XNTh97Yy3LOqII7kjVP3VNZ9fkF+Lf0QA1M6WPTrzeSq
dLnEfoodUHi5/iFIjXfIkgoWPYn+jdrn1UOaZdqBlVdHnAo+WYAcKWFiD/jCxkoyWyPKSOmlRWgV
ipDZ/Th54xLE6Tr80c7q8qGaVvXu2q20Sh8VrDipyCsCeRcqEmoHS3pRh6X9NBjq/LGlyvzhttvs
fUHsIM8FAvt1/UWB5xNlEjO9NJChBXnTD35D0eLgC756b1iLjJ+gkuOAM2V//QVdW9RaPFnpJZ8c
8aE1EjfySy8xCyDvzfSXZQIRvb2un6LcV4UlTEoKR6l9Tsdi21ZNxTjAgFtnl1VH+fdXT2nz0be1
1jDeK1SO1wuqK4YIDGh+12BwRvf7bNptdKKfokZntUaX5kmn76+EBltsBq3oh9xfo3FGGZtbUR8o
2GeVeK8ObqY2/qQvpfIpMr0+etYmb5qeCsj57Ddaj2TtOYvS8Ugm9vWJJ4KjRSK/508y+s1HVfV2
RaFBCRU7maoAdpn8u9eUMZBbJ+t+v/09XyUYMu7hgMlcGJGpbYqfTEYdk9pkMJHU9YOz9uiZlG77
3q268S16j+qfC0AwasbeeG/chWVYSqTAMVgykC/Xy7Qnrc46W00vmlK4Z7srAYBk7ZESxeszTmpK
vi8lrSTF2MZDrdxtbK2zOeOxt/ZPJIl6/sB0U9f4gPu16ASuYsgvjV2ApLv9aV8dQXIm2hqcQc6f
PPPXCxRGzJ8dKfHFU+xI9fNR0U8F3MVHSINX/oIIDRhbGYEx3s3k2rWddFZS22rX9GKMufuBclFd
8sq6+kM/9mCIbi/q1YnHGJUEOdrB4C4zCdfGGsnmVxtDelFm7ccKwbVvLtrz5CnvV6U98M29haFE
Qy5DAGFg7dpW6yHxiTpJcqn0qD33RWRfuJqbpwj048PtZb1yE0qfAIOgFKCRR+y1cZOogjYcnUku
sgXN+3fdlFrWxynX3e+lMyZJ0A7o6/ll74iD3uvOGqlfMHtFaghgeGsYxLIuZjNJL/DraoHdck+P
vZsHszsfUVHs+COcLhwFXh1orrcoqHaeEloPHAVY4pegy+vWjzS0xW9/yb0F4fdk8LR5ZQXsetNg
mzPdNc6zC7OpybmIFdZiqNl5zasjtP7rBfHRmFMndyPwoxF7bWpCdbryFjO+1GIez+viah8Lrz2C
OL5eENG/A3SCa4q65LYDJOwmXls30cOiz/M/Cpe83TPq7Evc0vG9/e1eeyGmoE6QdB20lH+OZb7I
ekvivFqFSJ2nyfos2vhNPaQfy1L71izlc9fWd58vUwK65O3P9fhq8k9Nqe4y1aCFddK7l2iY1yCz
9PpNAfnswbWx8xFxCIA5BAq4uS238sXKWoB/CfB/LVRL5/Pq5usjWPPc15Q+CW9/wx1LzBvQlpFZ
ANfixikGJrOYS9a0sFiEESxmPQR2bauh64Czum3q9V1IwoEHwqXLljEKdr2osl2KyXYhr63isQ8G
hmC0Iv/hZsqppQtwYGzH2SW/oiRMAgBlbmu5thHragegLOxUx3ivpmP2tlerI1W5XSsk6Iz8kn2i
43C9JA0cbc1Mjxb2nb08p3DknNUkO8pyd/cIBDSho2Sl2QJO4Ib2RkrJWuiVzA/5zOxS6mu8KP3R
NHZ31FndtyYJ0YBY8Z5stilxY4a/akeDaXFyAm3S2ofV8uqHor6fS44UlJiNwAZiWyrFGzfvEK1V
UmApoZu06E02ZXYpl/ZudmNphXcR96a98IrWtks9N/cyi883atNjV5rDQ7Q27UEG8foyws3ABzPU
CliA7PPaFZKomd04yXWmkyTJoSpUJBRXxxJv9WguNX8UTJ35kepky4Grv94wi84WcGgQEYx9bd0D
DiQlzVoTEsMs9p4EJA1+P3vum2StzdPtI/za3wnN5AAWORLzXttBd2WeI2cwZ+aCW/r7mttbgeYu
4/l+K+B1IEqnPgElzuZTAvlUqWN7SyjiYvKdtK/9QixHrOx7a6ENIrcKIVygkdcbVidihSE9WRnj
SaaABF8/1b17VDt6lTAwAA7cAsJXqXlJ6ndtRakV1+uKeWZUwjSe3Ki0/zYHVBxKt0p/b9fVPXWJ
V34tqv5oBuC1W3BjMKcO1JR4ifzo2rKqTgwxM/cSdvHcXsQYo/A4OM1Z1NndiCB5OfFWcUPBE0KG
dG0KmXtnShiFDzuXkVhmcy3Xpz9ePC5d1wRoWDgP8seIoJ8z7eu9ziL1ngjmaYnziG1zalOvVrjf
UpsHTIv+TJmbCmK9b/6824pkeZD86PB3QL5yvUJHzZwxKgcLyimEWf3EFeOXPqvNo9bHzqYBbpIC
bxJYRWhzbafwRJY0IjbCskvUM9Ov46ldFnFKwfbcd8p4HSUaD6S1vD3ky3JtShmqJVbNBJ5EJ4lW
fzHGOA5KdTkqQm/O2T92bOQVdFbE3NwmV8hbrt4KMNWjsbhKgIadeU6Yoji4BDfX7z9WPGZeKDOi
7PyKQgZ1sTnJsNKW2fCDuS4nD7MoHtuTKvTl71G4ufGYLq4lDgzvLu+F4c0Bj3lewATZ9WMNm9un
glLI554msn+X//1cHlraLI4FUueTfvMiIKx6pq9nZJgeS4dkruyFd0laZfn+/2dlsxbFQV+nE6J5
tMxhfZdUrvchg0KjOVjMJhD8ZzHM5BEvSQfcEovrU1St/ZI3j1kyvrX76VPJygJrGFZ/ruH7u39R
vIy0oYlwgcxsFuXGRbRmvegfmXg05xN4tLrw9WVVjwZq91yQ6JabEFtUMTZnF/xWbzhV3kNy2gGk
KhV4I2j7VfPySzI0Y/lOjZK4PqNxZS6X22vc+aIWEC5ABbRf/o+zM9uR22ii9BMR4L7csqpYXezW
YlmSLd8Q9tjmvu98+vmyPcCIZKGI+gFBMGCoozMZmRnLiXOAP20u4FIfUp0qXH9rO+BJp0EGGuJZ
Uw69ctMFmvFXmmcjCK/HVu8sGGdkZgJ2IdrQWyb/0lTQaeNJuWVJmLipYQZXiwghdokUZZRv6+TV
lvS2OjB758QBwdI0hd6tkETYFIqWqQnTMVswq0ojKlqlE7/m0aJ+eby6u2bAGIr2Ep9U3phx+qJK
nThqbkbQBr27tMQk36J4Do+4UO4aAkRKAR/KasoN67MN8VOhD7HJ2R6s2J1CqPGkYXpSdkEcOlpl
tJe49bklNfFb/HSDNHOFlg9EmjdNLd8myepfDGUJro/3bBPtYITxfHFPcQoo129PdtpbalDPbX2b
jC59tar2r76uqTcjf/ZqZ+pSfQ7CwIjOWaGWR9z6+zMAKI8EncoGMyK80+sFlo7adlSdqltSje2X
qsrQWpOUcYbyz7LQJzDCtnyy6/m+XoHXFJAPorttnm6Y6AWPGuvVSwKRU00x/0uVM/pyqbJxvunW
0J3pfXZ/Pd7me0tFQ50QGTAbw8ub0K6RupiRErW5KTSum6s8zSBHc50wDMKHLFZRNyz1+eA87E87
gBZSHJ4fUXLZrpXBUQU1ZB66OZmaj4h49sovBcQE2QfJgd/KZUpMil+qcnGa3x4vd39ARMkWrKNw
XypXmwMCHsWc2iEvb2EX5K8BilR0MKonJ6XEt6RWC2aINjbZx1Z/mvHAxpzHsbz19ZReJbWuP49d
fdSqu/PpxHgsz4MF4RkiXmsvBWdsF0mWlTcZvrBXMy+cf1EGHM6klQU6aEpePR2fsCzgDTK1ONL5
bcXU1jNw+apa3ppwTOFG6+NrFIfN+fEn2sSt/20ewQkXCxw1PLTrZTGYYuhdCp14ac7lqQzN3lUD
IHtaGRyVke56A+MqAmHOLbO9lxs5UDQGY9jB0eg9ux+Lm5ZNR1HD3QXRqmHOGETxztt5UCMF8ER5
CxLioTBulvOgD+OXEZFc7/He3XUJvo8Yc6cUty1V1YlhtYzElDc1GpfRzYNG9YZqgnhBmQ3rTQkq
9bkq+n9fi6o2hUw46cHqr7+WGpbEqYgx3SYttf4wIOF2S9mKv+SOdaTYde9rcT/iF0JKmSx6bQqV
B4Sr5BnHUJXhAtOVeY4AdLmPt/De12IagBF+oi+hgLC20ophkUkPqxu8qf23JGvML0PotH5Yy0fT
5/dMgYvnQHFUgXBqa1OD1Jl1k2EqIuU+hW3aX+auMM5zX0Qvj1d1b+9+NiX+/09PNrnZUtPyK2+O
ltTlmUq3mZwrAsGD5+SeHRAgHCleUIohm2+kFMqiTEpY3sxcm7w0Msxro8P2+ng19zYOtARQI3oq
opi5Xk1ZA2Su6wTFgaKqgjdmigv9pDDgELyOBaqG/4NLQDgokDQ4ORr0a3OJPHZ2YS043txXZz10
opdErXN3VtPs4ADf2z9ixP+mD0VvcW2KyQ3IPFrudHZtOZdavrhN1dXnp/dPdEV5BkVZB67mtZWu
7Bzs1BzaThoNVEz67jvkverwgYqOEh5Yu/PaA0EiwKZ2CpfOVrMwSYywUAuHuzWw5Jckh34zVGd3
Dm03zaT2lOpheuDuu3uQhizT1wJEJqYet5WcWGJiAmK44mblkvzZTD5W1amSl+48QpR+ebyZd23R
nuIdoVFFKXO9mYOuVlJj4/L2EhE1SVnfVF5ZNHy1Nky0z41kjQeX7s5LSCJIDAlPaRcIvMLaZJUZ
kR7QwLnJczx/yKgMnzJEP355vLDdKSNQEO0c2okUQrCztiIFk57ZXYaV0ghPatPpH8tyLl4Sp54P
ro17psQoOwMCYEyYrlibisdSLuwC5vppCkuX4nfjVeJq75I4fA66/k4VKUABiBRxnnkj16bkYlAL
xGLDW51nxksgyc5Htbeyt6Yz5WeDTVHA59UXPR3avtsN1Co5Kq3ZCG9hYiHmKtXfi3Q+0kLcuZ9Q
8iCUBYoPupXa3Xo9WZEFVtwO1otqLB9zRfHjYLRdpEu+DlLwZH+AO53mEA0qcmWI1umErI0F4D0K
DRWPW0J4fzG7IMpcO0iCc80/e3Jm6N0YJQERQ/+HO1ob05UuFNoyxS0xEvVcRIvjLlpxBJR8L87/
BGsSZnivSGYBAojy7+YxYY55LB3wrTdb7YLBzYq+rU5RH+f6S2bYbel38JdMrwB8s3NT8bq5xRhH
H+tI6YwDHPnuW4pklwsL8WSwwlxe6xUbi9CjsW22dy4chLADR34B92f8sJNm+tBCHDMfPG17i1zK
VG1FxCiYTDcvQSVbQVfUXXaLO7P5vbWU4I353zz17T618jPwmVg5MLm7vCArYq5TlB8d6OK207BO
19lGU+nZrWGC2s3jXDnZk340KLi7UaBPZgYdNBd4W5BOG0+NWpx4CozhNs50Y4hUehdSjuZULsYR
JfH7a7L2IHJ2eKXIwkRatF2RnXEawrbublEfTh90ZUbHp47aEIty8uZkCADaitG7Gmqi10otijfy
NuvPMTQsNw70+MnhCjyaWhoM2hBdga/cTegyzAGAtM6bW1F0zQ9whKrbOF164Kz770gODTjjPYxQ
AUCtnVVulWCZnLC99YPeR5fJ1CTEn6AzeDbYE2k0uZkgtKX/vg0plyBGGDVqu5stKd2nvDQyb9ba
9Aeiuer58Yu3XxItPPBVVANZGN3k9ZIYCxizURqKW5lAluyai2R8aVV5+vrYzN43iVzBE9BCthBR
2QKL56zWCPQWzHSmfiKCgaO+J8ONF8iBH5vanW9KA6xEEDKDLyZxX69oXuyaOchyudXhWLtRNYRu
mmjpmWZlg+Z8+eOxud3KQIuB5uXdo3MCUm0TC7V6DYjL0fpbuqBrnFWdAsMltDs87kcQ4jumCPAY
6RC3NoTgG/er+1C2Z2MebmUfzmeLlX7sc6V+Lavg6aKRQEPTP6YSTxpAsrvexKgtTMjwEvXW5zAS
QO9WMYVl5geBifiFV7cIfS0GoeihmSAXd9CMxaycqlYylWywC71oDCzEUNP4z0FHeswoKvUtr7lR
D06X+CI7qxTiaCoLWqZtbqNNmiPNzqTe5EELLk3UNJels2PPqbPxo7J0w6tV6PnHxsyCv+H1OCpY
7E4cBR6QcYKdnI6evG336mWVMHThzDepMeUzhP4TJIPt0wkcVsg/4JUFB4XPbHJ6EJl2liqcgraY
ivM8mP8aba2eR1M5qslt10N4RKIoaPChJBcg27WrBAz2Z+nUyj6TOdKnkXPuV5p+1MLbusq7FSqL
0AoJZqHtgzMR1uZObC9+INuVgLd+bfTxFxV4g9tFxh+gmL3H53p7jQiDROcUawmaeU83hw1JhmS2
oN73s9yc3NCKzPM8RZara9n3toh+fWztziaKoQuV/A0Frx3lYFMblWml9eT3jPaf9UYKTl3c1QdX
o/gUP3s+4Q70PjTiKdByGW/745KIqIHfjX6YFuXfRqno53JahutUB9lLULfa71mSFF5XHobs9ywj
oEUlSbQ48P61k3RaUOeGlYy+riT1eWqX9qzWbXvm15k9O7fKz+0En01QN863xzu7vTTFmomLaNzA
FSUGy9eWm2yqFm0cBz/tCvkCFF86Idwgu0WwPHs/o6lFWw3JK94v0tVtZDnFwFDUvuj8vlrMr1Ad
MPldK9HXypqOJvzef9b6U1JyogAuKPhFArm5oJ0uk6N4UHp/0sxERg91ySM/kVpz+MbjmMXnSB/z
5Ks9NmH4Mg9atLjtlCf2R2VwIuXkyKCEfIKqULrMmTyFZ0NHo+jgpt3vvUaVWSDUeLT2Iz6jro+j
Ok29zxwVuA+kA6tPQ2KXntNnR1Che7bIC4FJ4MT0cTcbYgxlnLQo4vpxbpannlLa25iPEWepmr49
dqn9YcWRgaQjJ8/bv6PQTMNIKZg4x6XSqv3VsTv125wlT+q00S4Cvoq8COwsYgBlC1qQg7xs7dBs
/aF3glOcmdkpNPXu4BPtcsF3MyCcSPqwQl12fT7UQg0AGCMfs+ha+aeMnum/UwiFZtcl3SWtzPk1
QhHEox8tX+rOjm5GNNovjzf0zrdjzO2dKYjWGNP9698hD4xlSmy59dNELj4aQZV8aNRuopSVTwcE
AndMEdAQrjGPyNW+rSPFZp5Udjk7fjYsqa8mQGlqQ+qvZvc0toUZCVyfBoiQFWaDhRv9VIBWl7xr
hyC3fTmrFDds2sQLwyo4eKe20YywwvPODSca1FxyGyuWDjCIMN6PrD700Gm2gSQl5Quk2oHXtkP6
TSfg8Z08j71qNtPr40+3v9gpqTLYJnJB8vRtX3PJiwHpu8Dya/CAH+befKuJuG/kNotHtFB7y6Ao
nzTmHM6PDe/fZz6eGO8VNFMM5258Rg261jCWxPZ1K/s9quFIh8M2hdwym902lI/ij/2Z57BDL88t
Jtr/26cTgp8mJfu0fClOofAM+9FveXAujxf1rnW3vtapDuA1ghmPksG2KkhtvwbII6m+qqFOB9ow
MgafOFXuzxYoZi5uZ4r+aU2tVKA+ru3yU2F3WnPL86aMQUny8tAy71TlU5o3VnwDoR78Nsa1qbqz
PfXSS9uUwYclK+GCdpmSMEI3AxcQugy8tEdE13vfADVMLAOXBU8VOe3aNalIzmRBhuLT8WHKZA46
WUOwa8rGTwoVl9ErpNYAYFBLlJxsc66UgxnTvY+Qo9O8wD+FWtO26D8GSwfddaj6mYJMtYsEa2d/
Cwt7/s2eLGs5RexLf3DB7BwFW0IXikkwU6A5N/epRGDAVGuX+M2STdfUiWKvBQTx8thR7lkhuxWY
SlLcHWHjrAelQQco9fVKioKbHtR9dYIqYc4O3oc7hpgIZrYG52c5WwQuA2Cdki5j6md2xfScXHSX
Omyir08vRxD/AILCW8SU/9pTmrjppCmKMx9cBiOxxlyfkhiew8dWdnc/NT+GkSgZ82PAnYi1/nQh
V01s6NMYxH45wshkJpX6oVShx9DU7EkpQ2IQYYrCmMB3MZi0aWq1WYoKuZkkPmii5SzVU3BChMZ6
sq74bkXgOsBbUFjc0ri1RROVdGliH2M1qYmSlfUpnaLy6PbbZV8shxdaIHipcvCd1jtX2ENWOHkR
+8PY2L906aJfsqQ2rpMuhx9GS6qvtEaVJ6sDYnW0pYF2CbJfEpa1USrg9ZQg+uZHaLz+yRjH/Gdm
D9FbZA3Jr7Vmjp8TE7LNxz4ifGB1AZN+ieoRH01APrZFVNkYZl1J9cTPVSn3gjqWQfVyez5vhfE/
BgBBAIJB0tZLcxaboqwep76VxNpFD+G6DBT9CFx7x9/xc8JI8N30cbdPZBRFaT/nVurX6jgmVyTC
9MXT0jYKT7mTH8LX7pmjukdtHUEb3q7N8bKgA7E1aaz8ugkDf5x48u1WiTzARsXBJbt7WSjzcsny
lYDAkpxvLtlyHqq2q6vaDxxtrM4OQIzsEwMRZn4Cu6wiVRs7lUq4tfTDNdQqCAAff8D9WhEWAbhG
zUpEedsG71CpRm8zB+Nrg7Gc2em/ZZ7uUzQsR2d8f/SwxIa+k0/SudhcjWHYFPAXdrUPuUrwoZIk
HTF2y/qFWFw7p5PhvBjWEj9H3ShSKLg0eLcZrYQNYlsiiwaQzEbclSRuy3Rl4LE91RNYwKFOi4MD
d2cnQQ7DcMwEJx0zfXPKg1QOHCUwS79WEA+nxqIuyWlUx7a9KJ0cSAfx6p3tpONKqMxgFOdu66Qg
BFCvc4g3TC0aPSXo5jcANvNni6nHz+aSKZ/RfDrSO9vF6GSk3GZCmYBAnQbQ+rgjnTukRdAmvkVK
8BG2Nu1iDVN5Y8ROCd2iivrk1yWvnfBjlUlGe+3y3DrY5v29RhKJ5ggz26KRuf0VZkbetXGwpRuc
aTHi5Zbt8ngcdRbvWOHJ46p2hN49xbr1QutZpekSN8FtqcPoM9N135ljTX59fPbuGRGdJ1EL55GV
N0ZSdemM2siCWxHnmVfMWXfSUshZH1vZ+6XGJAQQUYE4ILHZfLOUKyVS9SL0ZwVOiwXWSr/MmeqM
DOmI22hvikuTspFI90kYt9B3h6mYwtDG0s8ZCZtOJrpFEDkbkhHDxzNCw/14ZXtvJIXB9ZGTgqkd
PMz6I0lZPcxmY2d+lWbqOc80zc/SBWh9OE0fYoTjPMWKrHPVhuNlDMcnqbk5CGSrPBFMf3MhU0lZ
m88z8e5K/eKjl5VJ51LXgI3oVDsGF+GJ+YhMb+8tmKNYw3ykkKzc5scZ8+1xZ5WLn2ez/hJVjn1G
eiS+PN7T/SdkBIg2EFBRakIEsetFdcQMYzZHix8GJv2SRrNa1+ly+kABHF9H1b+71ixKWOwgNa9d
cb+bUPyWrNlX5Lq9GuaAyk+Nl7ZoNH1/vLD99vHGoW+GADK4GDr164U5cTFCpD8NlMG1OqQOniTM
B+kgwh/b2S9JvKU6jIcwBgst1Y2dAowemdrga8Egu4goli8Z/ARe18tHqlL3lkSKRmb6Xt/fMvE4
LRpPC/gR35L6/EV2it4LJUhvHy9IbMw6kBQ/nwRQFyomu3etmqRJY3pF8S0ZMD3MYVqBSFeEMjfc
5uM0eATr8pPTx5wtAYomVgbZQTK17RBaRaRMgV0pfgpS45wgln0Km9g69U76pLb5uyl6uoJAWuBD
t9PHTZ4v8pLHiq9N9HHnIcu9CFnug3O1/1biPiR0fV8TWOy1WxhqNcMFrMn+QKX00oQKnF7VfCSn
dtcKEET4sEUwty3uRLECVU9oy76VBr0318bial1zxMW0L+6IrQLkwhAawCX4tdaLmZcFDphhkv3F
asLJw7/1+N8py9XitZjUTrtaVGT0z500D/WpaQw4cgYJyp8LV080fsrkvo5eqqLq7ZcwNcBlRkYQ
SZIr53VrMLeZZ/Z3ZS7S/CJDu84/GAq0SpI2IjI12so5Uq26t21ibFpBigs+5S2pTjKpTUNoOFNy
T6bvKnP2rwKff3SS9lcDE0RU3wBi8WhQvV1vW0iQmnVzP/tWIBWeXDiibZTaJy2snyR5xanFsBKB
CyBohrS32R+fJYgR4+Ri1Uuw5NXI8BmsU65WN+3nx/fDnc2jDo2viTYOeN7NxapXamzlbTL7MkHg
aZ5r1bUGOzw/tnJn70ALUE9Er5X5ve35ibM5hOtlnvyubOqXuYGwJK7y6FTO3ZGAw94ULAHsH91F
IqcdtbahS05fJkHtczWoH7NMVv5InEl7ZdZGOsDh3DNFqZn4BQadOwHTHE+ONWmN3xK2v6DGUp66
wYCVurIPAKH7dAG6F6YfsUW7hxBi7XtIX0Rq0je1r6pAq9w0zCXTlZpBql1QiGXuDZMSlR6Q48R5
+kUUip/kRjQSwZZvOSHLrrSNniPv1+Ws3MAndpdWUiwvj2kHPfaS/VuFxih4I1GJYFRvOxMYIsam
R5XZ+E0h5S+tlTkvnVIUp7zPh9PQy+ZB+r73ffpMvPdEf1Rl6Zqud5VKrzH2pZ770ejkN7Df+iWU
hq+PF7V3Eozwzegt0irlFV4bGdM81+tiyf1ilqMfTjha55lJlRv1hPHyvCkSEtG6h35yB7AF/xzL
5Fa5T9OqP0VZbbhZE4Tnooyi/8EUGG+mHcliqfhtVpUKHrkxGHO/N41/tKVRX5gqC89h1ekHCdDe
KQjGAHnTyqZ3viPfcma1zNAjrv2RTuhfuaUXpY+ERz97stImER0KKoUH19U9mzg8uaNAXIDwXX8z
gG96laCp4IdL1H+Faa09J7kWe2FSxX+gxuwc2LvjIyIzwO3pD0BCsynThkYpy4tUVP7k6Jnk5mpl
La5ey3VK5iVX/z52kzurg6OdshF/6IlvY9xhGumW0xzwyfJhudbVzK1t5XswSbdpmSrvsbU7awOd
L24vFrbHwZnxqFcapGb0qZDK8qq+UJoLcgFN+AIMszvSG71zpoEQ0o4jW6bSsG2s2n27OFUWgy2x
s+mrHJLCjlVT/Pp4UXe2kIY45Cbv+pW7dGScdWhauqCn21k6nmLGEUFQZVw7MMy3FP3Rp19pwDiC
tAosJjr1226OXsRUh/pw8AEX2G6oGbNvVGF78J7d2TtBkQt8isEN4Isbt7fGotRUhjT9KRnAweVO
e0toVr083rv9W8aoAT+dC0rEUVsMTkKjQI2ldPAlUKzf5WUezvqSmtcusMozYu7tB2nWlGevenxC
jDSzjVwhcEqtT3Qhx4kZQ+/oj42i/RqrWvS5qa0fj1e22z+MMPotRNmIQ/leayPhbMddEUmDH85g
E+YkyU9FGh2R496zQh5MvEslgShx0wTJVW12JGJz307L7Nzl+uDqznJUQtsdW3GI4Emjlw+PJC23
9Vpg07H6ElYxOvaz9QndUGQArDr5NBZ5+Py3oR4CwphyqHj9N6aSSOrrPG1GXxqlVvVlJ++mc4Su
0bNjDVw/5DuUd/n+FGO2ZcFOl0a+fDH6HDP9V0saaldDZffb017wPrpDtESuQClmvXNMNCBx3+Bq
xhTOHQXrvr91pmnEB5n9zg+ExiZtV3DMtMKgPl/b6ftg6HhKJj/Gt88kj9NbHlXNs9c3Vrjl3lHM
tF3tzWqYZXYGOvuyr8xZfFrGNnLLwckuVXdIbbhzOWGKQ0rQDqafA7ReUBJq/Twrmeyb0Iflbm4H
A0EuH4iAN6IIc3n8nXb1R4NZGtpR/E14S91zbW5aUL82YlYGyjHx5LaX/hjGXv/a5XHkRQQlwDqV
6axpwT8NVLi3x9bvLJb4gjq4UOwjmRRf9+cm8CQVE7gU2Y8jRX81S8tBOKyIT7EW1wePx+7CZaEG
3UtBTgGWazt5n5hG0ltMB/gylcHTXPSfRlu/SGo6Xiwrf1vy8ogiee+aYtiQAy3meIGmbVLlWCtz
bQYN4TdNP9WuKSn/hzE951lwsZAPdYCkaYLzkEHHrW/OWpJwDGRf0iqQhoPFyS7l4aJUVnvwaO0/
F9RUYlAHsJZoYW4SsASmhBRVZ8WXiyL4Z+ym8VJUVnnSql4+6DffMUWSLBjJ2T2BEVh7hlMMi5Tb
TeAHUxnXbixPxkVmYN0NQmd+loaFLRQZOY0YgY6hZrc2hpgj17+TBCTmUvyvWWi5r6n1kzJ8dH95
7znTQJfAiVFXXVtpMgYa8yC1/DQei0tfqYJ8uikPMoW9nzMmAKBCYPjw8q16uQ3qNArk1PSlOi69
NA7TzjXH1L4wURLfgn6cThQMni7joiVAg55ZCMJN/nvj60UYdinPjuVrlTa6eE95lfRqPljbLuDk
HaELJAxQU2VD1zs46Ap46UDVfK3W1Iup1dEvSUTvJNQk680OtfLZN1lU2gFpCzAkycKWziYSfUii
gvZVqxEuZ3ayhJQkyH578hLkfRRIZVDzvDEMcK1XFQTFKKGyiZU0DP7oZr1wnbwZ36Z+GQ82cH0l
cZ64+kAokWMJttkdcI52YwCfktJ7lT3lmAFJp7mTMkpHU6Hr4/ufIULod11DMZOz+VJjEZAdLOPg
NY5SeOE0gAUY6vgNwaKjZup9U2QhtCoEWn9zeLUwiehlzIM3dtpl0rT2U6l0w5d+OQJQ39s8XkgQ
3gJGTWtk/Z3ClhmPtLVZU0cVf3SSzs1n7YjkRLzv/79V8d/OkRowh0ksyLO8WU6ElA+yS1hpOz18
DSfd8KRYa0+AwsxTBuzgF7OUptdO7g+yuXUk8G6YfJiHCvcAHrh1wxrtoERFg8QLFU26gqiOCAy7
Sr7K5tSck6SWX8AMKh4CtM7ZzPQjEaM731EEwKKDxoO26y7UCHsmy4L9rpAKVx7T9NTGxeznRZUc
hB0bwP7/WytdV1qfommtbYKsStIbLc6q0ZsLGEqCQHWuUtEMV00P27MJX7zbK8v8KjTGhVildYkV
FBRmu7NcQ5nKlz6HOqVYUuvr46vgjosxM0qBUfS5RV64drEobRiPGBL2oCuUyxLapTsMRXB+bOW9
hbLxMcxQ+qC0A7nV9lMrUWqmdtGPnt6ABiqAfXzUmRVHprsNzumopW6YteZ1MtruJLUojIWOmlwS
q+m+PP5N1hf6f9+B24GKFtAWgYZYr3dKpa4N82L0rCAy3cyxpdeaSSkwekHnDZX03Pz4f/ZMCN3J
FWC3NbcYvRCewXSkYO2ZcQJSKaQR1ytlRUuuOKJl2LuzGC0j+KMEbwPC2JzjdlkUiPI1lmaMyyct
S51veZmllwRyr/4gCbpvi0Yjsy5UxrdNVEgp5ySa7NFL9Jpcq4XxwQWFgQqY1Q3fHn+yzbSx2EMW
JrSEoT6lEr/tlYw0gZUwY1LIbJeges2GJuw/zozjjl4UWZ3225za5md5CZzYNUagxkahGPUplJyl
OmlRCF2aq6YlccrBLuwPD2AyAgMI6G1e6y1yQwcRUmmzNXqBkaW/2BlidZHjPMd98d/yQYCBLwCT
SBN+810zPZeazsHKUuS9r5mF6lay0x0c0btroQggXgFgvVs+wtQKBxNA/eQts/MvNM/ZydGn5CAa
eEfyru8B3kwoDsRcopiT2hy/hjelkpR69pwx6SsYK4OoPunwnnXupLWOdIL2jnm7sh3t6qLLQZpf
s0oLm2sAp1j7qsyzmp97OUr1z8Si9XxKkZlubq1JCd6dlaE9qi3dcXSofcSUwftw3jbMHJZFjZoK
Zp98sn+bF3jX9Wj8AWzzSFnjzv4TtEDTxnAjIeC2X6GN4AR0O5gIXUrJrfI2PeXBdGRlf/0JRSlK
3hDTMCu1RU6OSj2ZbdrM3ijOSbMA8ZPzVy2Ew9botAP8vQhPNh+b8A94JgGtgLpu3rwQsYlqZoTI
y6UsP1m9rRZua2vLxTDm5DVF4MxL2yH+8fi6eM+r12bJq8hHoI6gdcF08fqKHxIn7Xq6+F7dlcG/
AcPF7VXXkyFxS6dWnB88PuN3CHMy67WMxz50oSdOFc9pldi5xGao/y0BQ9dPfTYXQrsi04KPSWPZ
CYpUettdlHYxQ1cRSsL/2L26vNFgyr53S512vl4mIXzRRoHWRS3n9quao7juVo2kldc4UM3vSxJI
rTuNY6R+yqtqaWnvL0wJCBmi6kXtZxPVxqAaTb+fqjlULtqU5v/I0KcF1yDXqorTYcRzc3Ay9+5n
gwijVPHeUCWgWm9aoi6DyUikxtTOUrxEwBFPJMPPwavFVUYiwKQQcjckvea2lx/paTJZ6mx5Si6n
H0tmh/xSro6mI/YBLUEzQ1cqXT8gRbpY6081nq5ulMzqLMsrpSr/rOeT5I1SOH+MEG0/N80Q/QiY
4jnrzMscVO3uWGamnTIk2bbIqzaVkRKSi9IeTNvTleHFnPTYnSvtLwTGbhB2fZwCs3KD4MmKJFLu
TLgIILlQ5aG2v9WGUApbnQqzMbwxa9TzMk6zF9eKfPDYbW9CrIiBRzE+R/2Ogf31roZcXSF9TsNT
oEN1pTC2/+r63KEhbURPZcHvC0ItxNSxJv4yN3nPXDVlMlB/8eQUSQ0ICoff58Re/nh8UWzvQhZE
sYcSOyEMzDPbeCnsEX0VMwhe0jaGeeqXpfkalGM6unU7OX/aRiUf0Xnf2UMh/QOJCLUSilqbq2nM
mPaczcwkYICssI+bxBu5Zi4AXI6gU/dMMa7G8CiFXdBgm/rIYBaNYs2YGiytd5NFHU6JzKRXlCxH
iNJ7GylcD0pEMaC/janRCQa9s3SmF01TdrLDVP0jrFqEFMwp+DwupXV6+sPRA+cGEZKwVGXE7/PT
+V6KzKgUgYVI9TE8hTVE8qaSzlfoXNuzRrb4P9gj8KIpTVhNEXJjT2WWIQuAjnl1EltvWCm8OV+q
q2n18yVXpOLr4/Xd+XSk49CyCGIRAV5dr09PTEJ2YY+8tfitrDOoqZVi/tHYSNE9NrXLSzkEguVD
MOGCCkYNfW1LgZJz6Oos8KxpaH5HUSkoCzh/+7z7vberzP7S6XZjQHkVlOpLpLSQQVXMz443Qwnn
15InY4BnLovks1okeiPqpk158Etu3ybqYGSo+BCNMYcq8OY+1ykcVbUuWV5sLNlZ7+funI/tP493
4p4R2lMMPhAgkUZtHkA49WiRQbjp6Qm6AUxISu5sdke1FvFTfo5NxFJErYWGiyiYbq3MYZUl8L06
XjaP7W3MWvQSo16+TEY/fJ7LILzpiyVfrF4Nf7UGpb08u0jeRGpT78pIAt++/tppUlVD1ifhNRnJ
QdNQUzyzSv96bOSOT+Gd4uWl+cH9s31/qyWzy9KZwmuMEjWxDkNIzJnS7YzPTb84fypBI+vXYewc
5UugL3KQkA4b3XxmCBze6bC0JeoRY+J0b1Ot9v9YvTY+J1AmnhgEFQSGGhwmoyDbOwup8SDp9TC6
ttNoXrUkN659k1dP0Rb+PyvsBCNsnFXKkuv9rgO91OIli65RF9cnuc0iSuFR+fRXZS2MzxBxMKxJ
eXhthQb+bM1lGV01u9Rcc0qK00jd8OAW3B8QEMWE84IsCj6zLbg4B+BeQQUTXXMK4vxV26dJ64qD
LszOCrUSJnNMRg35Ljv6pmFyglAvG6woTnxpwf+eErR/nl0LPxk8KeLOYMREG2u9Y7YWRFWSSNFV
yswA5jdH+qPu5vLPxwdhox/K5383Q6uMSjtZl7x5OBZJM6e+RchAHnLz38WZjOWbakWV4RJwhJ/r
wMkaXxqkRX5LKt3+R57T1hyJRJCddrMuHuNzN4Gk/GsoEUP0QkdJf60SnTG3IbeGD2E4LZ2vRcWY
uIuxGNF1AIMdn+YqCVtX1gqY7GQ57H9p7Z4p6MeL2z1SrA02NDGzy3j3jnhZVCbNgJSJtdUQBOp6
+ZoWyeJLZXo0LnnPFC13IUiMVjUwu/XXktMESTfGYa5GZqKPkCNpFNNGcRMnPppD2Kasgm0NuQLx
9Aren+1TUySWOY6twyx9nb90Qq3GGIy/uI6/zIX5uUcM4uldfK+9CtJ9JAy3CZEEp2Jl621yNRKz
dhe0sSE9DBAAom3rPTZ152QRcArgD7EnUehmFxMHjtEkrZNrlarZ1ZGb8Wyk2nN6DO8uL6JO+ggo
XAripPW3anSdjFjtkqvEGO0JXvjibCltcOB8d9dCvkMZg5k2am9rK9rUzYOUUJ6Kyf4u46iMp8SE
R/Xxjm2zOZxBtCaIxMhYKYttYiMDSsE6jpXkOlhcQ7Ve6K9NliuM9uhS27mq0Q7/zIqR3XTo7388
tn1vhdil8kStBoLFzdVR5mOYWg22yX7qszOq81mCBfop5Nl/X4sMiISEzA5jYgd+iqTLeixrWbJQ
WoG4+lxGzAYuC6pT/8NaBDMlaBuaDNt0Lsu0cBlyObmmuSGfrMViZmGRnWdfQaJY2kgMglAsJsja
3Olp03eDEmXpVV2k6MXJezLwNvv2eCli21fxGyM9NNP5A26fBsLGyBjr2jwsdXbt6h4O2IVqTKcZ
+eyCCoo9q2qUvx8b3N99VGWgdkYvjt4J3ar1F7LyIWAghOKREXXDp6WftXMlJfXfZpodXEW7pREE
UTABREerEcSW8MiffGGEXWiUGzW9KpPUyq/62CuJW4SQzr/oKv3it6kYmDN5vLx7RmkgEB/Rkvm/
nJ3HbtxIu4aviABz2JLdYitYlpPG4w1he2wWU7GYw9Wfhz4bN1tQQ/9mgBljXF3FCl94A9LVu+ml
gw4jT3Ap+U06HxZ9mmIfO0jozVAhw56v8PP1AS/Wk1mCRtw8mtEzIGU9n6VVl16SQLiNy9lUwTER
HsijWnh+3NvSuuYa+9L0iH/Zj7xdXCC76RHIppmnL4yG0FmIiH//RXWJ/4Mr2nqXaO4bHTI40Ezv
T6eYy5fYdt8r6F3YKykia3HVzs07LTGMDxow9O+qJSk30uqapfBLE4QWQRZO02BT+jpfzp4KcrGC
B4rlsuQN3FVttA59n+anavKSD3Mzlbdv/YCUhsgtiEQ5EKAJz0dMk7LUDHSV4kSudIUR870r/Cx7
ry1LffP6UJeTY6gAoioCK5TK943xLoXGVc6WjD0+FBQMXT07XkbbohjTRJ6MRam3lmGhRWzMRLpd
lL5gfexnR+Ups6se0OewpNROgi/A5borWcnlGaAsDxrI355P5rX9+V8nvfBbc87oI8WzQUIdairJ
nkYeu8+rna6/X1/Di3eMCYHRgX/EpXlp8gMpqCmXrKpjGjt21BZc3oe2CbRrOgJ/RKvPbuZtoA2m
DU6b3bhfOVsTo8nuU3EalPmnyc26LkpWP5tPhMOIwS1TUIS1nzXdnfSzLn3kqku/KC/zF8AvTfN+
cAtr+DG6OfXZpEwd3MZ1qExhXTpO8l7lEp5WKdr5GVSOU0eQONP1Dkreat0tILtdNP7H1jkOjWF8
q/1hEDKkADAHKvTsqX5rJX3bKCR9+OYS023mgOffMJDrupSdX8XaTNdsLBLjncqz9cvrX+8iAtqN
sp2Qv3YKUCfTlIVV8fWCHMlZx4/qasBhpaqKo5/3Jesq1GfZqDJ+feTt4th/Ti5qUEOw5LYywvnI
CihFl5Yb+hmX2xMc8fmYmEMTGbNyP6IrspwaI80++3CG36WjwTb+H8aHMEcAiJPkhfCRstNJQ5tW
bl6SFVpbVf5NaMUcVUorH1VnisjBNe5dr43Bc8az/9Y0mAIFvBoeDkjrlKZ3D8cAgsRdZcERTQr/
1rXG9f1QEGa8PskdJXV7LgDgbDR8wEUbsn33fbugpAGHHRCO1YHqb/W17J0wy5bOuqXRqpbQLUxt
/CkGS0tDvfbW6pastDHulNm5elgbkw/DVHOFQrWp0HKcLcy5ipSECBt2njejK182ehZNpQ3zuQvk
4t6ityfz+8EqWvfKdt02/fmm2V5Z3nVuN/L6fQ+VFcJSAZQNleCxDpey9KJSGz4jS7MeX1+5y6dh
K3Zv9xkXjonk1/n2bIuptRF1r2O0ih0jDLJFe6ilLeNGJSq0BqN8m0vPn09FGQEkJ2eBGug+PENg
wF9nZBLipU7L45pnn4NWC6LAFNfwFpdXNiEuLyy1Z+jQlrdLFGcoUwPJWx2nkPKP42TrN7oar2GV
L68WikjERgDAfHbfvp1krspfB2GpuA+Sf3npx8gejSP3qB4hbGVGZq09LY19JXp44bttWx0pCEh0
VJJ3363oUqUmNGHj1V6y2M6RG2ubsY7stUqP42qp59f3yQtreTbe7hrDJVkAHp5UXHidfrtaI17W
5LXR66O8sO+RAycmgo5AEL3fjYNPAJRPyyYD0QTZoWtLb8HaUbcO6DV4V27mF5aQDi6XErKLmzrp
9mP+ehNqIeveqmoV17UFam2efs9W+pxJ+Wvtkx+vT+yF5ePyp3nFVQjdbx8/owqqJYUkypJKb6MU
P9BDZQfXYofLUSDKURvZYHA+u3uX52NcY/v4TwxxGXjdppPba2HijvVb4UKs1+ZYAmAU2BTRyi7b
HvOq8D3FOKPZGWHjrsbJTUvr8PqaXW4GKiJ/gL2baNuFAmEnEhfzprWPM3Mx0yiZeTaPo2Pmduyu
lX+NDHC5HWj8btUr9h7tqj2ipB/afOjseYg9AUcp9Fu/kydihjJ7xPy2qJ9UZ7RvY9xul+HW3KcF
xjyRWdz3MTTdK93O0DE5N1x58NtMi8rVMqh9D9feyMvl3LBdm/YnnWgKkLsMh/6Z0htD0+OkH6dI
JFl2UJXf3fYQsq7Ibl3sQ4I5Kt5kcDZ6QBds84LNLmeq4nHaNvOhT5vmZsNMXnn0/0CWzl5J/nrS
GRASfwQk95ourZEMBS4JeLdPsv3HcLngY0OmWReJYkrt4yDt9uuS2GafRUneTstDbdTdcrIK8Kvp
lV9zOWcaI8Q3JD00Li7sKe2qmTRrSO04GBD9T3pPjycfu4bXz8Qf8tf5nAGdsTnZozbX/l57w1tE
7erAt+Kxcor12PVe2j7m9prJAz0qzQ8zV5R9OEz5rN2DBw1swnllFA8dRbeVjG82BuOLnrXS1eN1
8ZoRbki/aP/0gw5d3qdoa3+SLiCFI+IyU3AvVA1BpmzA16um7maSgTrt10PhmY35LchW77kFLVpm
YTuUyovEalTLPQV0BJArXEyeKz+HIDy6k1Khkm7nHZVSjXFqdJCM94OeG8VxHJU7PFaBAlnf1GOe
ImZsF+NhbYSp/qurrn+2ys7uwjF1RBs3eWeMod9oMMaVMsAERAGNwDsstfrukFK+kzCTbOWffG9J
yg9rKnqXMD9Z3GNitEn/ZUCZxzuQSWXTuw7kQXADoQaHiNXx+vYoZZkHh9mbtJVSzrxMp9E20dhJ
SmF+sYJ11Tk1m1x/gzvkb1UD6f5a6UjBfk+spNQfSr/Ny2ObDDL57/Xvf7nLNm4b0TyBBriwPfp6
Vsbc5bQB4y7o1MHtjTTCpEadXh9leyf2mwzpInYyFFtaS7ugvR2aRHBTuPEyCfULIXL5kLeuQvZH
lQ+rsIxjIZv8+PqgF/cTyB/iqE0o3CaQ32uW5IFYNFXb9DBRJDxNbm3EFQTVaFzkNdXDF1eR8JrQ
CUbbRbVY2PYIQ4BDhA7P+CCBtqF/qOv/w4S2thywFfA5SIqcxxeLKkWTFYkbB2O6CWy45bECqX8j
u2X8+PravTShjToEG3CT/dyXv+ei7wwlfTf2cCB8bNCSvEucQL31WvcJX6in0sKiuGrtkbWN3paD
Vk9aPJalCbVCSw5A/Yy3LhvIPSjWcGw2dOdFXUz4KyyOyfDi3q+9f2hpJoescYKb2W6uGVVfbDmG
YhsgZURkRn9iCwn+igD1seOhDGqfd2pKfphJteQo5BkZHgtIOFx5IC4Hg1PG1GjUU/IDm3w+mK/W
Cj9vLYgldJF4dDX/J9qsdSR6vCKvjHWxH0BGUMbbqu0U/Mh5z8dq3VRzu8wNYna/ApHcUUmqm+Aa
CvrlYYAu8RrBJt/rTSnl54BPrSCuqgm+rZvXSJYn/ps3BJPh+gXTuZEM9zzlTAu4j40kiCe710EE
bDpd+dgPB1U07TUv7xemxL1KnZTtDdxhf5JgJmU6hW2mJBoVgjIekKMurj3jL44C0IGGAeqvF41g
YRUoAtVpEo+1nRSHtJbpT2qz6zVXhMs9x6fZ0ikqP+y4fXhZzm6Dcm7uxkme2WFuwlGRdt+fZr2w
r2CkXxiKaB34FfUX9t1e/xRvgAnxQzuIuzafjsTZS2RkiYtDx9C+eXe7LBr+OUCAIKjvh4KmixRU
2gWx6vog1Ec7iFLjKjjvonBHOAfrGRD7ph8DZu78DDWeP6DwIJPY7/w0+Zp3ta+/V7aV6kBf6SmF
2Tqq6gBsv/hPaFsXbfVM7Vrj5XJZgRfDTuZC3JCde3k6Z6k1y8jnAHt3rluVDXaE83UQDflVpv7l
piQdpli30RtJ6/bqE9KReaGRncdG1en9UUyFXuENXVvXnt8X5oQ0GQORe8MQ3WdaSeukrafXSewM
VReVPtWmSlX0A91lPrz+ML4wFHc7eQLNVGrMexxzx8VuD7auxZi2oRvWmP9OOoDOCkzW20faSo+k
91tzE3bL+XYpyqLF6atJT92AzYgRKO+IyLB3M+Xam5NGriX4wpxoxvOx5DgfakzGRg6GmZ4Ku/u3
8MH5zt2iHbf/60qJ5IUtsdW0SBgZDvbI7s0SmgT2nS3pKbXbLmqddYjsYEqPr3+ki8ybX0bwAo6Q
oBNw5O4ZzueMdGwy0pOq6xsNIF4YCPe/uh9JWuTb1E/IuGkWAanflg8uKhvjfPEcS/ZQOQZxEsng
h+BuqcIPc3Cl7P1nD5+F0MTO3E30M2gqkq7tvpFmis7R6laLbc2yqykcgzkr3i86osxPq4kFcDjk
7ehSkF/zJqzxPvqYt8Egw6JDPHcD0MgyroWL+7He4032fSilZwCfFX5yJXi8OCM8EEQkhN0bGg5t
m/MVMaYU5ag0rU4Iiv2jZE4GJat/JXZhV6p7F7uJhedOpf4Ac5Tazu47J/UI/6tQ8jQHhTh4dece
g96qrxzEi920jQKjnnYSO5eW5/l02sVYZe3A/bAms50jpB3qPlxHxPdDBIPG8m7lR15TEb1cQ0Ig
XloA8bxNCMKdDzq4qqQ9kflkTOgERW4wUbNEDnxebzK7T6+JqlzQUGmYcavpm7w5wmaUgc/HC2Yj
ENJdPfhA1fouq+b0rk2M6re+IDB6hGiXDej2jgGWz7UU3ikIsnqKLE0T3Y3VQO65kjFePJY8TqRs
3HyEgQh37ALOKsmwVgBoEi9Z8r1f1tiU2p2Tpv+mc/GQte4/VuM9VNa1LvNlCYhxuTMI4mHibK3t
83XwO0sGdZoGrIMyjNBIpRX6WeJHQ6cbp2oQwb0RdNl9WZvzB2PQzK+JXTmfX7+/LtLl7UfQ3gKL
BtAKOOb5jxD1aNt4TQVECirTb6iL+O0RoyLLOVUlusmhL+ruqRAVXKjXR748UZSaKAShy771b/aK
FRjsNLCQliAujEZVoaO8hZ7v6oz/yzhcliTMiFWgy7KfoVsjH9kHcNtb70darMMH3eqqKyHkS7Mh
JqBkSFxHX3R3Z9IfzYyOvRXXyvMeaMRjzF5my+Hta0aRgaNDlMqttxuFQLX0zZTcaCVms46TLIzp
UBvzdK3zenknkOnBlqY6SSKB3+P5os1OSnNhJsgna84iMHLqPvCG5pCXzTUt8pdWbnO2QXmNgg1R
1flQdlBoQ1YWCd2ZNvvqwrmMnaI2b96+cpB9Nh9ChEApu56PIrs2wS9OJLE1Fssxs3L9NGi5e+WV
uLy/Wba/RtktmwLv05EQJfHkZfK9XJ36TgnbvOkzzXxHn907vj6rl07vpvtM3LFR2/cu7Bg+BTPV
ICJswx1u3dX/XjTjHIFWgUu/3OU1OJnXR3zha22KLxt34U8ZZXdpwQFAh8KokjgVSxf7epsfxBys
H14f5YXtB9uEgVy6C9TxdnuibBLkYHKVxFrSpTH3X3CaKqEf2R3XzM9fHIqGEMWaTUl7L7w19RNh
gzUksVc4XxY5U1n28paYR5ZX3pkXl84B17whFyH57LagrRV0NtAGjzFqbcPB1Kyjbg/O2zc6Eg9b
eAiRhvt195qXresuaS61OCiHxo0SN00ebGtjCL35E22qlgSJ3KybS+v5geKJn2QgRXoCglG91/Jq
us81FUTL0Mlvrw/1wqmiSQL5i2AeQMGeJmKVamVBe3EapKnf98ni30pN6z76pdt/c7y2vVYr3I7p
WQCM2TIx8J/5bQX03SZveSeRJC3ECV/kWYVTY/niYLbChizvau1PotnEv6knR8gvVtF7bYgQQtf+
N3hDK490tvUmD1XSVe/hgljT04DoB0pgMAecULb1JCPpeX0arr4abdBOQ/I9wXurP/LYztTXkM5T
hy430zzUi9X1f7iNl2wsaEMXj8lkcsEYqhv6OO1L7WeANIHPw9bK+sboehEc86LTYfSnkGvgvY62
HhbTpBWR1c/8gsmauiFKpzT/KhEPx5k40LMy9rUSGPfrX+6FLQ/WGAwNRMuNiLT9+V9FyhZoro3W
EEjgSdQfkUDNb6Dp/A+v4haaAxIiSyRo3m3FYfRqkHoLuuy1cI5UV6qoWSl1/A9z+WuU3d0Ofcq1
SF3FKTHy7/YwzAdFHePw+iAv3EYUMpAzAh5BhcHejsJfC4bcZCso7rPVi3HaSOmKdmplHEW9vlU9
hGLkBsOldctlTp1oNxSWRotdlSWGcniQnHKHHGNUuRFvjbsrS3c5K3rgRHrbP6ie7RNKCcqlzFwz
O+UizY4e8i/HZA7mG2sF1/zWBaRtC/Jwa1v80bg4X8AS8rfrl+i2IhZrRXPjOccg9ZwPvW1nV27A
y83NUDRxNxwL+P0Ltn5SdlbjgLIVdA9DXugmNIbgGqL+pbXbOLbw9ima0P0+n1DT56O0Mjiniczo
GObBEJlL9g9CSdd485cjbbUMpGI3SS1a7btHF2ZqgZSgXp8abzLyCDQICp5CGtN40KtAv5ZR74fj
+2zvO3QbuvoEgLvzRJO7kG4ZJHHlLyiP+GZpFqcsLVNsMvVBrFfKQftQaRsO/h8pLm0TmGC7O91R
ZqN7LdU0FCFAN1WZujdGqzx0dTbErQ/dtNNL/Uocs3+5/gzKYf6zroDVdmdMo1aHUiq6Wt1iiE+a
N3bHxWntWwWB4R1R7jX9mG0Sfz9cjPeHSLIViWymursJE8QVVojgGs3BDA0p1f2SpvFcdu3T5Jco
WhjqpsqnW7sqriRZL3xMcp+tSLkB/y7kPpIGqEJar+lJmFYZ4NqQVh8XANvdcVpdde0qfmFZN9wT
0TzWOwSjuxinGeykNXorPRkpnnqTL4nosw5zqLSYb6YxWOYrF9j+qG/rCvCJfQMu5FI13PWE0FrJ
gGnjz2Hgtxh9ltU1O92XR/kjRUkpkUzi/Kj7fiMrRNDTk71gD4iTWXvA2/GtbA/m8gfWynRgDFCE
OR/FsMjrHCmyk4vnM/w9W7b32JClD8J1KjfE1cR5++qhukU8Cg15w37sPpe+YJPa2B0j9n31Hi/T
AS1M45qI2gtbcGt5UP2H0U2Jfrd6ZRbM/oJG/Ukri/qoi9R5XDTTjM2huFb0feEuoUFJKsldSXdj
T1DUWiC3RaHznjWq+SgEYA3FBXm0RJuU4YIpcjw4jXOFMXB5uPlyKC3QFt0C4f3hdpY1MGt9zU+L
r9djnPWjOd7bqWNkNxPK4d3d5A7lzz7J8BErjHbwDnMPs/aNrx5G2uCvtpoNSB6qobvtM2Waa/Si
Kk69k9WfJuEvn4ahVx/f9owzyrauNJ19MkCq9+ebtEEJzskMOzvpTTfcw61dIzQRzMcskd6ViOHy
1DEUPUZEATeljn2M2sH872vTy06znP+ra7051JSH4tfn89IgXMhUnzYGBs/e+Xx0p8+1FovRE3I+
8knzNOTDXLl+f32Uy3uRhiLX8HYTb3Tg3RGgwNLYVFHh/Sgne9LL1HvWnM3eMBUG9iVmul7Zki8N
SPGUBjeeJRTXdiGD3brFbE1LQcjg5A9mmRp3jcjtO5w3+hvpLc3t6xN8YRm5HpHx29QboLjutkW6
gEdMtb48OUq2N+Y0iFszM6Yry/jiKDQ/NjIcjbd9myXXZ8OqsFc7KX9UUZZXuQj1qS2+XpnMRSWc
XU7HEjgUd72+9XbOd8VgzpbdWBRTilnK9nF1yjG5CbRMjZ8VNs+/NMpm2n3f1PntnLRmcGqY93qb
r1CWybb71DpqPYSTh6mzveZDNSxm2YaErOhKZK7bukdRpCKIt2HUccmzqSTwHoOfI/t8jEyppiaE
HOQ3sdm1rR3p44qbQ12kjfyqJ71pH1IEqdxPiTPx7kHzaLxDvwJsvk0tc2wfjFUgcZ0MqxAfUfdy
ix+pTFQepoNtaFU4VprZ3ZvW6gm0vhIgMehu+Eucd77Wf4LRY1gHp9EV0jhJ0+vfEjNdlmNrTkt3
FFXmlaDRUI6KCng/H8bAyGAYm9qA+Cq4NhLzPKltT9BwmgcTJrBKjSUUZTtlJ1l7jf8rT5U1HmZh
tMYDUhirE3XKHeVhqizRvVsGd9Hjoqwr/YPwcXU5yGDWp3sh9aCMC+5Y7zDKGjmbQHMq63PhBnUQ
uuxvO6ITlIpw6rF1GsIux/TicZPb0h8c6BuIsQQm7nyoGMkfCPpXw/tiVL4ZTrNeO1EvW/Vr9mj0
3BmrtlQfWt9Hw4YmIu41msJa5hDkM8zLyoXxcpiLefWOvZ9n3Ll20sl3jVZ5w42muZp5Io+aqk9L
St/oNmkTt7xt18KZDtMmjvNpRh3BfACIWGJ11hWF8S8if94Efx9w1/LIKKjQ6VAY2p8aPUf3O+Ll
CaHHmEp5REIokyEW0HV5XFCIFyIMZi7rFPS8MUyPvkOL76hQcsFmtAxS7JhaHlsB8sRx8yejXywd
QUq3R8ymWxbI2iX44P4wdUbnvcsXAPIQtVJlHii3FNNT6dRp8AvicBp8aBplqA+BNY5lqHujVbjh
WmlddSpczfZ+dsLtm+PsW337X6s5tbWESSXm3IiUZWj1p97rAz6Ar/ppvqv7weruyrxfjIcWOk8d
l1qQpcdEDXkibgsiV/MZnrFp/jfNVu49ul2qW5i8GebwZTapT9+0Wo46jyhnY/q6AJDsb0t61xln
TR/m/LjJvahbNPxnEa1IBeVm2KeCwxSOIq9pppltPf+mjDaZh4Y4qftUa4lv3dArkOKDtlXGb6oO
oOdRgC7IozSYLNK8aTHym3rux+dWGW197INBuBF7ZmxDHHu5lZJV8VXGru6Km6IZLPkNpDlO2cqe
Pe3W1Mr+w+pKBPBDu1z9ZApNvxuD92vdSf+jHBD/e9KbyYRjHMhJz9awXX2X4ifUGoL2bJTOoz7S
/j3VrpjM58opp+Vg4oEQhIhTbn9TjxzKwchy0d/NGI1kN8ruHT3svaXz49HKvOBIgTCRnxThphl2
nZV9U/XQW9jhDV1v3SA2Kn5QOcAOdDW6Ijmtxjqo46jSefqqOb3Ij75e2g7otnaw+6gS41QdjcHs
PPQTpkLdCLBV+XvbbDRLhLQb0+aAiLGbh1bp99OPCWuv+daskBCMbE+21AHkaLbGIcuy2jhOCTRS
RI2Kqn0eh8Aov/uLns3RuIoAQUbQCt4vo2px4Qrnyp+yWGa9EY1Wd+uYE7gkv1n8o+V0zZOVE2VE
sneb9FC77hgc8kKkXYT2bNd8yLFuv6cOOBVHE7WhES9UN88ekqVds3DVvCIHGBYM/Qd/hecdTpUc
NZhtSfptK+SKLHTbqV0jHsak+51refJ5MNpsvlvlkJQDUCV/lOXByyphRxQ3R78NUzrmPdpGy0yM
Hw5j1ldFyF2W6++MrLSXW8Mu8dFxFzPTv7SJmtkASVWO68GVhYYacwDJfZShYRe6+8TKmuttHcCD
/4QyhjP9mJvB7Q9y9IFWh30nmiFEd0+6cRtUrhXJoZ8kfDN3tbwShg9iuAerzrr8IV+TWaE/oNrt
+jalC2kNeG7xlJVtJkKvkeUPNODGtID73vbtIfN61KBXR/HburFSyEh2c+Ma902iieF2tUuXVVRd
K/WcbZv0fuihH+nf6atZG3dBUdWfA8Bd450wlk6GWbCKu6qZde2Us6rOjZqHxg2nnGEOhbSMr11g
F0M0Y9VEM9oWQ3ZYcXNw3xU8utpjlrIj5rDR4X2+8+3WMe+aph/TWHq57/3IiyRfH7HRHjterMZs
u9OcL75CdH0k2P2QuEHSvodzZX4M6oLikVzt/h9/tI2fCbLM2FHzMiURJk7TQ5cO1VdiCPGkxsGu
wlbRgztpme5+hVY4PjdSznNElX61H3At8pw7uodjFmbzPP7Om9X5lUwzIaGdD01xkri2cy0p0ekU
CAIH8aDHwrPn5bk1RlhKgOtS/8av1pRTZInV9VgmNxk+ls5iZfd+b2RYkDe8xxVuOGp234E4HIv/
SlQJbAvJWKutng34ExVg/nbxauz6pGuOISdurWIFuLP6KHTh92HRJ6sdD+jImetTs/3Lc1nnBQos
WqnsQbBvCdZvAtkOY6QjnvNTuomDId4IjD7Mu7zX3mmN1T8ZHVX6O83LmnQLh5wizJvUHIgspNQP
1jo4P7S5zxC1yrPc+WljGVhE2LgI9VFLHFWGjgte8t2QiKwzDw6GMr+NKTc+c5605FmObZUdF8PM
8t8FCdgcSeDeb+23EgkGdMM3QCClbKig55EgEYTOg7jIk8mreFCO5kZ0kgDNlZZ7uBJ28led14jO
h9rF0IaVGQsFQHmqWLx3syjlN92frlX+L1NkMnCEmYH+kcNRJz2fEK67uZqXsTplkG1uK2egIWKs
zsfFl81z5vb6IZ8L+8Nbp0bvdSPsk2RtZKhd/qMGvR29XMpTa8y5OHTmkGwhn36Nq3ZZakCohZ7r
Vk8EBLsvNTRjpptVbYvTXNnlt7FM2w416NnXD8uqa/9DKgyhFoFr9PCA6O2+lwnt2lqXRJx8ZEg0
jpWVfq6JqZdIAb+6hr6+mNoGSwWu7FKmQTFgjxyVqyLsNVR9mj2uwlTzyx+cSguZzGr99PrXukge
2R3U7uAVoquyoaPPt0ihkJym7tSfhoRX0tb0IsqC6RmJfqSCrTdzNNAthCMMldalfoJT7q4K5aqs
nafAZDjc1yMxr90mqYL8vAMe9vWZXSwipQu2BeU1aoXoR+7yOn3pctwUHCAGxeIdyU7cz8FUZnf1
Uva/3jwU4SEoPYuyPaqmuy0fwDjyhpWh+oAdUQx+Fg5lkcV1rq7JVr8wq61mCMQchRra8rtZaXM9
DqLpjZNhJ/gjGDzn2UZ6Gp3smkyWv7+jLLoL+OYATdoUP/fsZ8OYvVTSEDgNi220t+CIze9S7zwV
mmmaP1vCTD6IlIkey7XOquPra3qR/2+j0yQAEwAcBWGH841ZGWmfWYLRU7LfG1JwjyfJvQY7e2kU
4MqULBkDD51tDf5q9ZGDKIeU0TzpJc0ABDuHg44qyJUrcX/IqIdSKUGHG9Qo9ZI9iJgrUW0cV/80
SsO/ra1mvS3t4dcALf/GHuS1pdvvEUgpW5uFzchgyLftJtWjoObNskpOwGDqm3r1l4NutW0sAnFN
JW6/fgwFRPVPa9miGrpXGM/mAbzQQumV2MCJShCpt0Pbiivlzsv12yQMuOY3xWCiqG3Cf32lABHk
QJtd/zQL999eGA9d5dYhqeOHyV3TK4NdTAn78+3m5aLiVuRfzgfLJHrLiblaJ5AFajr0S0sMWmdl
/v31DX7xlWzavpBmWT6S+otoQzCXIHGN/LZdWkQK87yuog3z8FmMwrlyy1+ORSmSu4kjBcwP4ND5
nBx/qNxK2eUtJHzrruPhekS8QrufAE5fWb7tXP4d2VAq3qDA3LfUWihG7krThblMhQy08rbBxs44
jkVmuj+yJqGisZqJ99QqaAHvzTEp8odR1OVHvVfjeHrr2tLkAMwGqwjCGXiV8/muG74sNdDosDol
ULIXw7PRg44Jc0dcMxu53C/YbqH7xMekt0imfT4WKRpAc5HKW7XiWTp3rnPw5sy9eX1GF6o+rCsB
HBhgjCE2kNlumISf4JqVWd3WE4kqjsrczIel0sc8otDif+4D7LFuKVng2FZP7bw8+HBd1/dJueQ2
lYd01U/r4rtfjEn0KDwU2HUceshd2SExkxxj9Lbzm+dEyycdKlZaBMUhEB4WttJTXnN0mnmpT2rW
+xl1pKGZPqPX6IwPwYov0tFu62t+E/9feT3fSrQEtq7+H1oJIlfnK2v2JYlI4Ke3pSkJfW7I/SY9
v9WdKttKUUvjj/84thrWz12zzvbXWZnSyEL+S2Y9gnYonIPrQKh9zErgMe9g04o5cpKZb4Xlzmo8
VSIvi9NAmYg6VoDD3rHOcQAPJ5Cf8udYAuyJIADo3XvozmK+rQWN26Ph5U0WjWYjkgMFJqF97k3l
47Sqlro4LomljceaRCN3w6DUp98DnRP7UJdmRZpdNL5zGicskKM6tYwJ+Y2hy9+tcymzh1o1CIjV
TkBs5BerJSK1gIiDLFuo9NFLEcg8OkMytWFW6tZy75RQf9AZz+jUv/c6z6/ei66y3CcOWoOvYtom
VWRMSwofwCfzvxeVbLSPixNk9h13qlff23meVuFqWct3snelH8XoyfnRwMnBvwUHAPgqNFo43CcH
AYr2d7HOlDEoido4REgvaaOkKIrqRsCVzw8raZlxTOVmYyRK3/vNGWXWEzLHw62eV81ws1ZLGUQY
KyU/RFkiimkJDIHCxdecMpwWFzOxbDAnP+4S0/jOkyArNnsm25O+OoM6cN7xnG+6stc/TvXiftam
cSmf+jJxtGOWFPV3WIX676w3049LrrcIEiLVS2Va27wunWKeOlRp+uxLRi01OHiu23zMvXV+amtt
gMjpzNpDv/TOdCNxURVoABHehea4NCryKgmzvHRST0SVOZbBQ1F6zk+9osJ9pEFRGv9QpbGXh1QF
yQ/ERfPkYNR21kdBEYhVICLkrX5UjE73WboKQQPML9o20tsqaA6GMU3UdaFkZmOMH0yArroudPVZ
6MEi7xGZnfA3T5dqjKcGhuu9SGzr29Taa/nDTYVfnSjLKe3k2ItVfhwDHn5sZXRTC7vGC55adx2t
NRoNTRhfIEebn6tqsfObEiEpmYY1YUPyzVeNn/+iGlt9yTORD7FeF5PzfklppR50W/0fZee1Gzmu
reEnIqAcbqUKlmPb7ra750boNMo5UXz682nOzXaV4YI30MDGNGZYoihy8V9/gLVRq5xXsirc7J/q
Ph+SsBI2AVZzJnXFzUhr8EIRraD9apSjd1endTHdN7nQ/qkUzKorI228fA7xwnSnL77s3fb34tf5
i0UyVvIwy7p7XrxV159rXBl6Gv3FCkyVS+VEXt+1CPw1dylfbL9Y7d06+DpBlWC4/0pa0nOwGhMx
iwnue1rga0KTt401VN1t4c7ZV+yPtAziBys/MPM1dr7KpfLHfzMjhlct11JLg36O65fFytrxPhln
3Tk42qRpR68rHPu66eBj30K9ra3HvIn7O9NqbaxJHfT6d02cDtlOH1BnAiZ1YHcmHQj1pUUXXHyl
OcDXWIJM6wHLK3WplLiS3dmJ1z6QHEBjxMZZow9TM9b9QMcju9qXosDpgEA/bNOAsptoSYgq3hsx
SO7e1VC1hplVV2Ywmlre7cDfQfhTN/N+a8JWxQ2gXmofVorPNBwr33jEpay0dyqtxhKjEGMkm8Dz
RsCoJRn60Fw2HiWQjfcgrZLuh+Ouzkzw4tqijZjMZg4zY6C3ZE1imAN7rMCY2sTpzZ0HKZ7QItcr
8mgxusrbJEjYSHaOM165XpyVYZYKcm+mIrPxOnKNPA17WiZ/jIWUkqDHUIGWOWhdHtp5op4zart0
b5q99pDoNAL3pp5190j7md25GPuIBLPutzPAtd1bZmZ9wT+hKXDdV1UZrlJTvzuV0qi38VeKDBOj
xH06+h7QE4VBIFYyZfZu3rZ7rPvVazIlpXFjrkZsHl3w7r+F6CuMduZmttmLzdjZiVS6rxKefxeu
HEt6UDbFeMc1qPoxtQapVKmRz0C4Rveo00r7Q56A+jXWc/rdGOkNhL2fdmY4uKPDzOlFWe0Wg+MB
kMYFXM00+3fRZ8mPvPAWPxxHpPpkOhnzEgiFTnlH69pLbxbO879snmYbwOpa9KCxpE73DV3ntMtm
rX21J+X5xAkphV6mTl89V8TVLpN40uzzycthv87E02NBVtGeTq3u0eoq/+di9o0RSrutbga6jQoV
TNpdZ74x6TtZEoxA+oihhkD34yXb+3lv/MLai5QLQALmM/VFogdF7vtrYPeAphB2IZocF7oDMRdG
11z2Rp95fkiJomC4GM7c7kokFDcxiSa/q0XNwFRZPgfMKuqulXznP2WmVVZUOPpUhKPTwNZtuGI8
2AUCg71ZIsUMs8z1/rhGa3xzrVUTQcISpglngHVNqhp6OG3zzAbcZQK+rR/b9i6Ll3kIRhLGyXVm
8/4nnlzXBHLWir/+uBg/4oVYpn05jNPrPPc0YOfW9b+Vyeo+u/VUEs48q/I2VhNkQK+bpj7EboAS
Kh0aukICFtMPcuAM/u+CgftODUSv7bpEl3cIqsdyN1GeXonGZ2ZQeHL+em7Pb8Rtps52U2JzYABh
DTrnWSO9gBWiPXaW0/4ZEs5u2EG5UYVxzeGz7zyxPvLmltdxqG0R6HnfPhskMHVB74LhBn2fmHd5
Il2597shr3capK0paOCOE0eFFvO1IXlxDvIFDfK2tdLSpenSsTHMeVvuYZKm9/0yYkqr0j590qx8
TI/cG+zI4HA3EWm7nR0MS+ykB6ea6uey7V182deSzsFskO+L/9zIRiNz8LKnvqqqPYSZuNyVXm0/
dy4dxYDi0yxDuaz2UzaIBatszMe9gxJW4+IoXJrfheIL4dGnNgu9QWteytUZsV7E2fVPszZeHyLK
n2l+xApRjj7Rwb3ph7X6Kbjp2Hwsus93G3uZtl/dwWSGhVx/mpWmx0HqNE28hyNdaEfamNiFSGnQ
0yuytC8C8vY4lrvWqiasaxxVhHpXt9d0GdYi6Jcyxa1nBsENMWkcnjDPX2luQ1e/w9J8KgC27c4L
yGnSit2gOi8L28m1h6OamLN9oay8D32LkMtQinH9F/t4+1uP5+L3ivbxl9ry54Fe2dyPQe87qgnq
Zl45beei+wusO/3VwM989uzBfGk7yAXXmlZrxjGd5/bWHBT0dfSDnJqqt2gjObGT0QNu6+qZwqv9
VhX18MOODWRvpl7OjyTidvUBNMt9LrtFf/UIH3CDeQEmDBDWUObm1SqeXegGTzMB4liA9wUWHrrU
UrIFU1OKPfipeasyyx12la2w5G9mVY/0sxST1PcdzYvYdmK59UO764L6eHrI9NpPCFQpi6dcGz0c
2WVl6FeqKZdqNy9CdnwenH2hOTvGH2NlC9y1vVp+OH4ff8Xe2G/Y06mpglEZZAVbuBHOgT7onXHk
hrKINHSkvVZXuemN2XESNV8j3Oxsumpnu1h+T7j9rHcU4JbY5WY661/jVWKGzNP28VXXFZM6MEtl
dZRV4vBCyZaE3j9ZffwDeke6PlA45M2rZYte7GtPWn04+X0ub1v4csMj2men2znazC2tM6zSagIC
T9m8g6nJR2/faEZWhWk/pMmrbPOOZjrnyW8n9lX8gtZ+oWVTx6Lej5q2oPeZi35EJMkxcgetz+p2
idG73ku8mdIdzNYY633ljV1xPSUOd94FWw11cOLC8G4tGnzjT3v0BrHXvMLwD6QMDs5vBHUTU6CL
FbJS3U4ludX9GMU5cokfdk0k372fJEJFal0XIyJUdH3tWT/9N8tVepsEBVKn9q5CPOvcwwqxvgJD
GWLPJOVOGiQyrqdQ9MTSRZiE+8ONM3TcdHB0r6eoX/S6uFmEXnr4ZS61d9vbJIOG7pzbziEraPFy
XDeUm6g/kjzU8qmVVxQR7gJA2bb1TudqtfxyDFuYL1h2rZAnuNh6ty4F6LeuQaeydTlrDstG5/aR
W03NpU2QNP2dHOMy+TqJLTcpFFxfmrBqmqF5sVFR6yENlo4zLiGld8YLd5yWfStn0fxcqwlJKolL
rX9jcVs170m+FOWxXY1U0pWzanGPeRWpjixFy2DJp56W+HuZNbKMarbL+V6XFaWfKbrFuyExfPHV
zqsggX9byLtbdx1ZfGVgxHZj38CnyfpDXvm2ukJOZOPJCkZV/6mMjDhuwuEnFST2HOshUherOtSQ
1vOdt3CFfS6tdljxpVld574oWnfaKTmS3QiTQa1/207C9AtkvWKLJ4faSvcwID3vup5l3u2bROuf
+kE05pFuZMtNxiuGUrtuU6iI90DPOj9U1b1/EOaap0tAzIffXjt14zcX8KV3oCx2TKj4AC46LddT
LNBE1IcPThVlUz3t6ySOQz7cbwChQ/Qx5PLeSC7CAgAzJGGgZ2/hBzPztAk8sooWvUnvyG3/odwM
wKNfXz8/EFZFCGdAu7EBPSHwZZbX6BpbdET7dAnjWCMwHjwjTJFVXYCRTjuCgIAajFkb9iMjgia9
fSYpC6rkumwiv/btO+QmfliUwwuWtzJiRzH3kDz+/fjpzvEx+OhMI30Ei37FGeuSgqrholpFmJ64
u8lMJnaO2fz0y+KuRN+Ropd+AT26tw9WaAIrkNytIyIJMoJflrG8TkHK1p2JNcGFNXg+ixuQj7pv
A3+wnDhZg4mN1iSpuY1tWKa3E06DE0SvT8NVooaEa19v6yUGQP762bieLUEJW1P+wP1lTZ6A01bP
gxVyaiKX/SwPqh5gOhg7z5D7j9/a2eLfOp18Y3habV/amSRdtxylwZCJ1nhdAyuGxuHFfh0KgNsL
Q52h++CmKMa2CALov2eAu71CYHXxJIxW2Rj/Slk5YTU1DqlreseO2M6f7cZsJiFs2YDu6OFYmW+X
yozLoK5NqohU2hlfDb60FzgH7S9PTPkzIdXZhW/u/AOAJaBtFsk0FXx0oW/Ha+OuN2P4stEyCDN0
Wtd7buu6/nQ7gVGoYtEs0Kqjen87ilPHjYJKU0YZnFEqzZUM3cAc2xQKIybzl2yFzh+K1vvmvoxG
ycW+4GQSZSd96HNlFpmxIiw29af+Hw9P1c/6YtCSxjoJrvvmHMDmeILkWy0oL3SWHL9E3N2TdOA8
M2g5Vn1xSUp2tg63hgzBr3gIbtvV6d7YxvE46oStRaJqul1h+dNXXe+G3exk5kvse5dI/Gef2DYe
UBPPRh8agdLbNzY6qzWqZMojp6egKNWy1Jjt1trtWNXix8ef89nr4ttC+olSB7cPytqT1ZGYPdYX
YlLRZGXLXvNrsXOtyrqwL743io7enaMM9wX91BA55Q6Y6RoF4owj4u82LtbvONVM7oXO/tn2iwkt
CgyIBJjxYLl7cl7ass6MpbG1KF7QyuSj30VTicY1qOpCBTmgfhIsWaL+fnYON/sKjhk6W9Az7JO9
1y+4xxGm0Efr6PeHLf02bNsyu7A7nc/hdkwyg7DSoc+cziHv0JxK+HDsTti3DxLgaxDFJXLEO6NQ
PjGB7Oxwg05PsDrj3ll49RBZlph26zS6IYSCYffxjJ2/qO3oYBg4l8DWpzttVXYF0F43RFov3TDv
sTRdipskKW48yLVh2VuXTuazb3iTHW0tVX1LNWSZvP2mnMwC/ZeUgiKf1qeq78ajn8j+0LixGY1F
s1woO87n0aXjhxhiW/bsvyf1FCK3UVeaPkf54CehS7Z1AJVw+vQ8sklwVkFU4Jyk6n37VEyeieeC
O0a4VyT/uplJJxPnlqQLp5ng5ytaJf6jXjfWJYfk7T/8pgO31TfbdkFhheTo1Gp/HuKpmWWJWFE1
67+aObf7Ma3Vjbbq1dVKQxSf3SK3X3SuAceP1875zG5D40HJikfm9F8/9H96/mNT5bkasiXSfMrG
sp7WyMhBPT8e5WwP3h7Q/y/1lbOMbtnbmU2LtDfGal6irNdpKeLPdmt2dMH8QV06Md8bCm8a9E1w
oAiPPFmaukeKBD33JTJa0wo0Kfv96mVu2MfepWax/85roxpgQXLAsEC3r+R/5g7jjoY6P4dwrZf5
D7SESUt7yhEyxGeKtJu4U/GD7k72zzmVcxlqydhc8C87/xBp/cOIgkDE9EITefsTxp6swgU75WhJ
0QQcjBlD7Z+lBh7nVva4Pix0ZroL+tf3loz3/1sNKm1UXm/HNMfMGCeQ/sizwD20CbEjARvupz95
iCj4uyMnxnT9rNBagTTiqWQUATt+3zQ9PclyfP54XZ7Zv1F0w2rkJrOdBBYSv7fP4tLfq/GtmKPU
TRFm12JgF4vtdVH3oFDWFFTmqH/BnmXV2Vi1Mg5Wx8HrrnQTMRx0AO7+GJc98oS0aZcxGGWfFnu4
0np+yaiDX3K6RxBmTwlD4BAefyfrWomss6D1zxELeXlKdWf4WzZzdmHW31nSfKVsBrAVKZpOLz5E
8RVOSkofhk527TywpBMnLDRZZTscs53sqrPU+nsx8IU4EEcyaGFje/ElSOCdFQYbDPQB51CIwvZJ
5aHnnXRHWincZWvvUDhad4Ntab//+OWfH5tbwjNmQlzVqRFPFWkJaZ7Em2Qyot6oBl6slumh7EvD
D9ION4+7NBYiv6MbXayfruBwQjN5Rkpg7lynAv0ihvm0xoWMXL8fb0AXH/286j//nVLdUGhbG6zC
rejt2q5NI1mWnOcrhxVj/1Sv9p1g5/14Fs/3W1xkOZzZAreb1xlhRtIFT5oVpd5IMbhDeOPmgYvn
v713iZ7/rFMuBl3wnqEBbfTxjbz79qEssqxlQQxFpNdzjWNbyT05Ww3rOkYceMnn7OxcZjAEn1xk
WSIYiJzMYFHHxN4mphvlndf+m4En18dpHDxxpc1s9jskScJ9Ghu9eDExzTPDFJf8MqxIUmhpRNnF
jxRNKpecNUmrB44Dt/2yzkX7TRhWP4ZdVaRPZDn5MljpdHdIqMa5HW+MsSjqMAPD+TGrJfN2YK3V
H/p8ZRWVflm+mqlNy2khQUHsMMWC+W+b69JEPVYrNl1rrci+ApBbJGLQ5KkPvSP95LtC+PPXUmNp
/CYJsCqjqV6T+dGoPc77DqH3ROKnyKwnRWpmdzNxy4AqYlC+7icVD2No6WClwSzd+VKezNmnyERb
1ONbiPeGNp7Ud9U0LWmemXYkRu0bPpwW2+l8FEWL7Ksk1tVt+wsb3dmyZUR2UuBGXu+mon+7juzM
9tQ8dk5E53DVD4NbYCSeoJrJQlMl86fLLFjmlIiYSMNMNfks3w6XWUtfrhA3otL2MHBoadOPVfz7
40/xrBhgEKpIgl62+y6n5ttBOBjGdCYzOxLkS4ZTrQ8Z/TRjvLWKtPuiVYVz4ds/26cZ0Nqmkbsa
3+KpdxT+DX7rpTM3RJ8YCSumoY4nt3HhVb07CgpvpN4boGSdvKolLXzEaL4WeXMxf5Fwvr6tS3JJ
lfLeKHgNYFcNtckGdnw7eXTw0sZENRqlptFd5VqtAhr0l8CP82WHJJ4Dh7znrdg+9R81/GRhvaV2
hNbW2AvaSGGp1zQ8LfPS8Xb+QGhf/gNQATKhKZ8sOZeWKx+/YUe93BofEilUjnHvhZPs/IFAg2kP
cBHk6nmGrmxmn4kxKi+yYpmVXzW/IHbN1vO2+IOxjvX08Qo/fyY2f5tv1uYA4LQ5WQoz/N5F9p0X
bWbpr5AVs5eyWC9Zrrw7Cjdq0zRd/pw6T9ZTN7RtvHjRpHvTSzen040uMvny8bP8982/qegABWCT
siXj6Eu04smmR8StZqFM9iNaHUit0CGP2WHFgaALkWqZ5rVrrt7fUerFP7Ho5vyYJtr4q87wVzjA
ZlA6tMsy1g8f/6x3XihCgM0Qc7MY5s/b72CpysTr4ooMwEJPnS8SwshwVdlVob6tMEP+fjzaO1MN
8xRvKbZFIJIzXcyQzG23SEZzMjvke7EPDj43u49Hee+ZUMEQZUeTCbOD7e//56I2pVOjFfHgRwtJ
vFC+ci2SKL4h8k1j8PFQ5ycZgRtgUsgPSPLmGvp2qK1eoN3OS7WtvDp6FGCBwi/lOuu1OhCJrf01
s4sf4TuzaAEygS/Bx94EAm8Hbdqy0dCaxdEElS5stbIKtWm5ZF56frwQgbWFvkFGwMDhlCecwrEa
dTOOoxR5532TZcVv7NkxyJ7xQ+zAfy4cZ+9MJeXk5v+t00pD5vb2qdpFxpaNlUI0JpMfCA1pvpY4
+VcNzHHn671x0yxzfyn28L25xHeR8GtSLNAGnrxAzR7mNF7yOKpLTmrPW7Sjb6hLop93R0FFjIOU
C8v81HN2xTPBstYhjkxV/sZTZtmnnffpKzSZzOSicNjQy6IJuf2I/1n2lda7BbW5iGbpGTtlGeJQ
lk5xoUp+5+OigsIXHkgACZh3MmFphzqQQ01E0jKysDfs6lA5CtsSVf/69Lf1ZqSTE02zMVBIYkby
W8zMXNT+N4lm8wlPjVdBphnIKy1jMew/HvbdB2TF4zMKHgHg+XYajZq02VRnGss5i38BFuhDuEx9
p0Jn6fqfnx4MyRkpLVvbHU3FSRlCFUy0HXB8ZFGCfDHJQQv0eq1206DZF7Cjd9YgvU0qC7AydvtT
5Z7KTAUzwo2jTPYxlhkdenPpfNbHn3MU4BuUhcMUpeApopD5xGAN0hIR5vVwArUchq0zyatPT5vP
k+DoTnm1wZlv39EoisZJ1iy5js2h3JJy/X3V9OZtQ8Piy8dDnW+DdP7YY7lAoGRm3b8dapqyGZKg
WqNJpv9YMv7r5+aT0hrCTcri+PFY50uPsch02PxgtU1V9HYsoyPdK5mXNULBZ0LAwDMeb3gPSxh/
2X081PlqYKjNAZtrNXZAp43NNXMyr7ANkMTSWcIertMuU+Nn3TH/61ppoEs4XQHQntJKkrahsloX
K6qEPu4aN/09Kt+B3yWbCwfx+fOA6gCJuvwPtOzMt2xpIOXr3E2w6lBfCN4rrgt/kBcwlvMXxDlP
B46rCQgSJl5vX1DhxllKHpoRxWNqHdqB/FhfeXVQ6upSkuw7D0TuGnJeXhCNU3f7+//ZzSFz1G7V
SzPCTmyz9fAgSMrC/XQ9jwZwU/IydVQT7skdsnTmmUxLx4mIXKUnO3k/09K5U7k1X9hVzx+H2pdr
EFpoVEHwH94+DnY3ymzc3I2GVP93tJPsyiqkdaGYPS8hGGR7DFSGlPKnfao4WXDaaAc3wnmkngOz
FQg8Cke9ck0WkFixicBeAQ7bZ20AN+t1olehjyCt4lZ0Ursso9CLvod+I/uhu0rd6Umb2vjC051P
ITwjKnRAPjAF9IBvpzD2Spy72pFSpeXO0EsZB6LTpgt70DujcGHdTHrh7rpAa29HYWdKK+ClOLJW
u97NdlOHyQBF/OPtB5iC/87b69Am6mYLh0QKkmicfEoagocubbM4Kkfp+juRz65+Ncx6+gt3hfEl
6aT1p7YaTRzMdNy037j2d96WZOav0Kts2LehW8xGeWdkAEdPfdmK+evWrBeHOI8n886g41vvC7es
40cuq56zX7RYHw8JRjkCZYVmTndwBVr74NEDS1GIVYBqutFAIE/qYlhu0OQs6xH7jwltlV/5xV61
iWvttLG34d9mzTRc49VZ6rf2ao9OGeRNOxR75FHTepyw7lBXzqyX8Z6ESsv6ZgmxvGRLX9nIkbDX
emwx07KualOky87tY5iv2mpWpdxNcnbUVan00o5MCegS2kPV09pa0254WgmTNlGldMO/fSWH/q5p
cnqGRj8m3xaBS/Zu1mKVPIyLScJBhbCu3yl2YgUlG3bkzu16+yvffZtcOaYwgP2xcgoLakprX7sw
pR+ka9SPg8ET3yWLYRYHB4vo7mpyLbXs/ayU2K0YpeVHs4UJVL7DN79cg6YWmObo+Yr/iluN07c5
m9d/8nbEQ0eoqbTDOdft8kmaNHkIFDUXdEHScZIhKOGZkWqFtask1NPkIOLkgjTiZopwRuQuc4fg
Bh+r6hEhVurfpcj5KroRupD3QJep+2fthFb+HFop0xt9xAn0aJFcpX03XIW2ZSSuTlyvhuN2gYbF
BvDfEtt5eliWbJFXdHy76w589NUemiG/rjsbwzXEVKKCs2JJb6fGRZ8OeU12yW7B4EsedWuCi191
tE6uc5uk2Wu3gaa5s/GO6cJmkqO4sjJcG3YpDKL6mJcUe9fC0CUnoMVrueXqvf6dVnsy7l2pI/oR
sFp+9prde+ADttNfqbavx71bDwkWPkbezninmOoxi2PHCyH6ptm9NQM43Npq0KdravIpPzo5DkK7
FCYMXkELQak28iuJncHaWjXGb6uQLd5gXTHcyEoWcbhW1ohvRGOoKuynWCTBNJi53Eknt5F02GKc
A9UNWNa0Djm2m3fQVF4PsZhlkLWF2V+ZPeypXYGt8rDnTClX1kqrdSFF+wg/XpAdOz+5vuT1JvDv
ZLhmnidv/N5ZzcOkqcTCNW1axv2Szsl8bBIb/URQ+4Mxf/FpCBFOtMSa2GP83brfY8JOh1t/Lrzv
6Zhrz9iw+X6YxW1a3yYz/gqBVuJXGowmKqiwUD3rafOUq0LPmUUcqAQhQjg3qd6FgltbDAjsyDzM
QEPW0CmRAVCsWJkM0JD7BDUCyjzUq8ifDb0VzwaWL/mXhDAx/Vu/qEp+0VkvmEsTwr5eO10h3aAu
uqH6gdZ2mHYzVDWxs5YS2m7nJN40oZ60y7UPJXHPTZBVBvnWqbl43203XppjJq3ORHRCx/vXmBLv
CW8aSVYPbrhYT+WYlv9Mdqu3x7k31xKmtDa/QDvOi6fVhQP34KIJWK4GQI/+KwZIvP9s8JuXTsyJ
vkMX5EMb1xfyiDtSDh7ykeTcg4+l2s/BXsv4Tic9Mt3nfMfy1zrrC8FsNZ/7zYxnLLpVhH/D7TSu
ExRuOKpNCK+/nI9bSqmzHwdbXwK+EqYQLU7q/2AbjosjirOpD8YtMPJqdWNrvIpT1x8Ofkm2fNi5
BJX/S2ej9cJxmRID70KFYaRYfB2LOoBAdeuOBPo+Zp2DxKtZl954dMSSqOOUzNpyMAtjeFWxOy4P
CWKabp9pbdnuZl4lkevdqvf7am6VvM+KJEZa2AvSqXFwGgeNPJFJWLtpETWufXbfWLcctTFylYq2
5CG1l0JeE6VgtTelHMYlqjDgEg/+1BZW0KeLa9wW04KMZTB9OUSeio31lqLbNn/Hhi1fSmnO5pPd
db77rWg9Ub/GYJras16mUxGVk5YNQaqkrY6VUQ/3uUKKfXByhLDfCHob7C4cu9UWOyee14UzX8Zo
kVkmeP7hHukhMsJppt1piIIqFAleLzZLqyk51C3OxIeqi4sllIMYjXuCTZQ6eEvbNuHYJisLS6FR
PHrt5JB3Wa6D850da2x+KdxphRs2WlmjLmrjej7QFRu/umK11nBqvdi9HgTtAraHRKURH7j+6Cin
0faT7Efjyu8JYf6JVqjsD2kOBnmgq1DqZrAUIkm/ZCseuxDaW7uk0WQJdZA2N23s5rj0Y0KWqB+p
jRx6CIw1FsXO7tk30QrUTffg078drqGzmw/oStr6lyb7JN6hNuJim1FH/KV9xbVpLDzVXEEI68gb
GzPYxEjravuPlSU03/DfaPpdyd5MyxTluj0wz8os/3L6dPOdLzzhB2tfESghqlzPQgw5R3Ez5Dky
Pn+lv7K3G6zvAixJxzig/2cDihBKSYlpC+WGfrMaX1u76vF+GxrEXEp57n2iDU4era7K870qLYE5
e6UN7V7j7NSOjr9S1+SNRqh2wltaImSKph3yL3nlF4HN7XrwJJDmzulSn+A6lbZ8SVKfjla+iJc+
Ixjji7sWuhasmTK/j0kyZo+58Do+S4UxC7sZ1mLDz07g+5UGrJF6flazcP1nH3MH1EJ0D829V/Y0
K7CRx28Ny0unOSpUna+EQVnIp/iRMcd96ppkNiaCIPF1FVvGV13Kb/jgQcBh/1W3mH9ZWrS2eSZ2
Iyqx4U+2ZA3h2P1c/0QDFeM+Cw3rl0Tg9GtBn6L2Kt9IQos7GezHCeof5H5GXxwy7ML/kC+ayb2B
iCZ/slM/q2+rpOoMisO5NZqgXFBi7LbLH9kS9dpkL7nMi/6lxj4TWawxY8sg8aVB/ryYyxd6jeSB
16tU4nl1DFQVQco59s2GhN49SS783a6iR5sjjevX+8JNx3I/FevQ3C3znEx3rtBmeYVsUbtF0UB6
W+qOeck0i/5p0CaLDnGO7OfYDEPshh7MAi1Em4sYhOqSX4RIvH5MMFtsHjVilJ2jZ0n7NxbmrLZp
SOv0IU4bSWKbwIbsFihsVjdUx6q/amMjk/ell/d1iG/26h5jbdKnXy7udV8qtflUEpfkLMdG6dn8
xZzH6l9v8AY96q1RfxGzb02//TjujH1NvMv67PGPumDp82R9XSuBtJ/88uzYUZxGOi4Odogrib1Q
u+Xsle3UTvIwVgqTisFoAEmCbmx7sn9aD5fMaxNTT8gVHbKWELZ0zGFrxk22HzRhfk088MWDJKkd
6oDqLEJuMGX03KASFgrOyfJytmxfNGNoesmY/jDTxTOfvdQe25dhZDFE2MmRZmTzz8UuGTZPhwCO
y1zdOn1ZtRgL5hXYJIvVfkysydXvGxZc99VLWmPad3EtrGPNbg8Nw1ntA7dCE0uBAtnLTV0hSiXD
xsrmm8LqC+8WqdDcXG16ovZv6XRxuR9GTzis5xKl5OxW+BiX2GqOR8R3UC9JfpBlMEyGUR/gD7vG
gyE6Ee/rLI1xC8ReUZtuWyzetCKQWlJhViGTTPxbenExHqpRKppDAonkIUcAYWG1mym+nkTb3A1p
MeGA1bGlNaHMZXw/tZ31nHQDije7z+RwR+5t7USJIPU3TDRRveK4x4Ire7/RDnGMJDKY0Xo0x6WN
J/lQpolb4Y0JooePy2wN5aPtSnRxwejIzfG9Rq5w61dFrx5X2xlZbkIa82ul1bhK5uga0zBOcuUH
CO0KLWgal2CulKPQ2XJDk5/tssR1SN0GfThWfrpbTLahYNVHyi4ON+dSZM6Gz769WPoA+lxfuVty
Xz7tvcd1ldtV7PsgkGZyzHxsVOXomHerifUG3gePTZdiViGqdcBq1vpszA2tErj7YCqAKZvC6QTo
SMZxblqzjyMoI1XQeCK7R11CZB5p6fcfX6L/wx5PHhX/FhomdJhxjDo16xNevrid8OOox8k2D6Qn
x18JMoznBkGuG4xGW/xsilQtQcUZ8+QXieaHqhDZ749/yDtTDiamgyE59tZwO3lmPC21BmKgiLCa
bQLpFt2Blz4e8LbpD8ilp8hPK7IfsiHdofh8+nj07b9+Mguwk4FgcIsjoe5UzIDtccfBWibXfGGq
O4y9clFaUtK8KnxFMfKpkGVdwi9Ox+Q6Ayd6U/HAUDjj5GtikRb7bhyhHefG58bdQXmjdW+tmDmM
mr5eQGU2bOfNMzIeyDqkJBILNbgX/P3/ooFc//naWVV1RmdCt1vr91iyoeZSDjti6+I7CvT5R+6M
l4yYziDPbWRPp7O/WQyCgL8dOSeCawAwAafJmyIsUrE+IF7HyBlrtx8fv8gz+G4bih4FbVQagTTk
3g410DNe6oUOIIzM9Ts6/P/j7Lx64zbaNvyLCLCXU26RSMkltmUrOSGcOGEvw07++u8afSde7mIJ
vQgSBDDg2RlOecpdyvPY2uJcIpTykPSkbwDE0P+4P+qtpeUL0kil7E4zYbN5W0Kl3p1pM8Va/qPw
6C9lyfykDcM/Rk0yCznWz20kMO6PemNZod1QEcfPCTHKbZmtG9RCIbNSAuH02qmPGuLAwpn9CBeA
/2UoekjURaWW4rZdPGWwdhtrUgKnidwTKjS9v0Cqpp4Q76mHXhX1HNCklJM9FcQG1++meGgrjlko
yoA+txhRrx7RfjdWtdo5DLdGoZhMZRxaG3WgzT5RarWsOCZ8MUoixwoS2AEs0l5H4cZulEaQoNPw
RZb+OJe7EUWjbNZdHHzTSsleerQZvsyspBG2Jt6xyjS5lGRQ8NUf7++MG/tR0lRomrjgeLjULsfV
1mYFxBdnoYr5GzxSUYTZMKOiYpkIYFZ9dopnbfqSJ73YOX/Xe5LassT1YGRDiXnbIQS3YLcLdZAQ
Uev50ObJ/DKQex8oGO2BvK7RMJxxOkJI9QHvlFfb5SwjZUHIbs6r0BAetqhYmObzz3ju4vRjrrY9
Vde+16wwAeduPWrUir8tJDzdWbhRj0qHbaASwUZU++/3V//GGugOB5NdxckEEHP5u2xDdqoQlQ5b
FbMPulpj7He0IslzCRvP9we73mJcdKAd6FhJ3MPVcekmQ6WfnofrZCD80o2t5w9omTzNEBIRXTHU
pPzYZGW07Oyx6xOkU+mEIEqHFtTedm8npMtti21iWDVCkZod5AVELe++eBjFo2Sp0xCGgyqn/9uj
ZeQZEipuVoRIIygveZVGJ2NZBxwXor2L5/rQSBwfh95kNSW4/3KoDvNgCMkUJa26UcOsysyHBqUZ
bohVoPeTIsdXwMqmhPHuu4iBKRFiSEbXiZ28GbjQO5jlZRHqmTKcUKma/KZYovf2HR1GQdUNOClh
B/7il6M4o4VUBwJDIRIR9i+jRNTSNVbxGrlD/16Q59tQEEQl4YsIVr8cSiVv4eAyVOS1OkENnQbX
zX/d3/hyVS7DGS5WhEBd+MK40Gwhdy4KUm3rrnyuvHA/oyKsr0eAC5SF8xxIbuPW1h7l9daWJxkA
HANuhYtV/vlvm7HrNLtbpqIIy3kt/5yGYn1yMiRx3j8xcByyB0kL39tGSzS0NFFXaRE2o+qcsSIh
9VkW/tMReZtjrr5/PPYEaEyqWICLtgd5ad3GLdOkDNMUF8N1Lb539Dr9Ph8DT8v+uz+5G4cMwJnK
XudRlF7Tl0toDfbQI5rH1nCPpTPXD7VZfNUT0pzG0KPT6DYLVTWxc4vc+HCAtlEGoP0EHcDYvBSL
F/dVjmZSmCul+9qMXIbsynkvDLy++GXOBjcINgxIj22ELbQuy6XKWWjkcGBHavnnpDLyp85Zdwm9
8hHZbH9iZGIKV2JY3C2JYl0p66hL1IQCkZzVLxGt7X3VQjaeCr+DS8lEm+Gb2hbdZzCY7c9JNOMc
qFGMYwM3d9YdoYAsX6sc0TA/nWLPeFwGzyie2rwz9EfXWhW8ZYg6lSMGFOVwctI+n47DSlsh5B1t
pEg4R+yck0A7rq+io7w+8BpJK+9x6Pu/E9frM8Rm+SCHHKzIcqKugGhlbog6Duuqj50D7cESi8JU
S5YTUhTk2SgZIwFINT3KHxWQJ9rBgtnrgvFcCSiQimrrJ4jA9U4efGOHeNwOKgk3KryouV7uy8jt
TPZIVoUWfZpXlP/mP7Cr2XMrfcumN1+N/j59d4k4QqNCHo/fbhCNnecWQ1+FqFAZzROaDa73A7sS
urP5SqndV3VER0MagrTp+kRM/bOeGnF5hO++pMfaHo1/0aRspwc3ahtBfXaZk9MaN+XfCkxaKxAZ
kP4/+1FN+sNAATYO7p/fG1scuj/sHfmKAHDbnN8SDdKI2lsVKkquvBbswRFMm6qdFlux3i11AYmP
tAp0Cv/ijrh5sjCzsheNbDXEgHF47OcsPqWO0ZzpiCk787r+/lxHaAWTu5E2gqK7/DBOh5aPQSGO
G2K1jRMavoOBHFE5Jef7C3j9bFFZorrDYCSoVzAPJ/MyzU25ilbi4v7QFAW2CKlh+HmEVRO1TxoY
90e8/mRc78TjBDZvT+UmHK2RCGzzxS7CmnN2QKGp5tjRSMMuXDvcH+r6dpfQbOBnAD/A7m1XEXHY
so3MpQw1UbZHfflQNdUBsx2Kg7KcjBVpKWVAo53r/daaepIXpwJyIiaVK/DbqSpwa4lxAinDOM0z
PxndY2oX5kET5o+Re37nvbyxVXTg90iROySQ4MsvR6skorhK3TIkVEiOZWckT2ZSvJv2QfHRtuUQ
RNkQdDYHbUWMS0N/rAkRz8F/SqfaCrwF5VQ+585XuzEhKZMtIejw8si+Lyc0jDESyMrQhGM5z59T
x4sfoxyLlft748ZHAv/I3w4cDY/rLbDKRfYbelnZhF1z7rWRRauyyTdn2jqGsrMhbsyIV151JM5J
wuw2WcOcEKrVyOyFMdWgswBvcU6WYvl6f0bXqZekTpFysWwEUFs2xmTwrkaZzbotZLiE9jmtLK2A
+2bVOJ3N6tQccvyK1p2VvHGgIf7zDgIfhNGyxcF1jhgqdGObsC1a9TwDC/atUvGOmAq8G3TOUwXt
CDSLzC5BuF9uDSNT48HtojpMsmk9Npboj5kY94KZGxPi3BLwkkxShN1WX9cEuMXa6k249mCQyli4
X0sA9A/GkNnvzoJ4eDXQfSTm8IG2XusjArx4jzQiRNS6OxHReIdSZOZh0bBWvL89bmxCVO4pAiCS
g3LItmYmMdRDNtYiNJA0NEG4e4p3Wgwx7FWZbg3E4yjltXDlQAPl8iPNczpmCJaLEAfIDKmLCZqY
ouxl4rdG8UAx827BgAeKezlKUSzm6PVox6EEq35KlFV30XUE0razbNf3BPxASJbgE+WdtOX31F2J
cOusD6EXZbHzaMwLSs+p2sfTaVE8lPXSxRF7Yc315Aj6eEFwfUDKiLTrcnLYd9JdXeoh7DqvCEdi
BRo9dZ3mO2HG9U6XzqwY+pCBA23fHt3W7duunNUhRBBbnCnSDz6csu4AeXyvOnxrSsTHtuPxD7gI
+VN+exQ73R6ohNsDIIckO4+GPqO1ouxxX25OyJbvPWQRHqrNwsFGc4A/xmNYaFP5QXFAGqA4axk4
EShwu++fqOsLlxzOktZLuEegxLO5jUbDyroWMFE42l2VH6d48pyz0SkkD5ZTDGlI+V33HpaijD+/
f2QyA5j3dAN5JOWm/W0xV9PGhkasymMujMo+VOjPVg9m7YFjWRawTs9tjw/cUbfnsTrfH/o6ppJl
FDYczQWUXrYqDprZJ66b5m2A8ETrO5WxvmiJhZDuqsaPKw36z61ttAfwftHOcl/vIF5OZAk5GCY0
uC2LpTVEJ+Yy74JBEeZD1nS8bHq6h3u+Pu+sKTeXfNJkjr65V+ZZa3qQnV2Qq+nXMSvxrS2bVzep
/7WtLnq8v5jX2xVGiQShSp96akebwbTUBM6k2qgCtSnS22u8nHPyClQ8tD2c/xvZ7DLXk2NJXDz1
RBhbmz0Tp3oVmWaCRI+IO+coEjAhR1ShB/U4N6mZS6gnmAEJ6VmPGDGqzzQgxuGr9P/D/hMIodb7
ZjIbEd6Zc98joA207pwqEw3SMTakd+YkRnBZmRP/vL9Obxfe9seDH6CgTIpCLXtzrqdYzyZNNE3Q
FdmagDVtS+OzaSCgcCqKym1Sn3J7kRymuS6cMIL5mR2Kzhi7YyrmHFh1NhJ4r83SjWd8qOP4lPdU
TQp/jkvNfWrU1jCbP0qUp/UfZgLS4UFp3exvi6+z+nnC7YnTCRn4MSsSTfNBOmXWR4AQ2DhOVLOL
P3SMJsZjDLcXSTHwbhnGH3HRvN5fh1v7hSDf4kOq9Ni2LkrdWKmAS8wcphowF3UpfhAtWL7TNO+P
gRxZf8O+m6ifItXmEUczNzUmAM7BKIs3/WSODxgMT1hixuvp/qSuz7WDegFyaYhxMrdtTV10nsfb
FlVBzUP8AXRQeSx0p3j37UFIJ1v6CNuRL22J1yQrXeO4+C4Ps1oc0RqNHvWm1HZq5zc+EBRWuvaU
L0lftqJspQK4ykoGEQgrKV5bTV+zIxru+YOl13WxE3jfWDg6krLLIhsSqItdvgLjqlXGoiUCKVP3
VUIog5FXfufrXN+HMJ7kG0NKQW93W6cHRV5boE7aABul6RFh23VFprvr00CNc/NXZCuD2KH1XS8i
wpQ8LkTFRMZXhDsYkghBNzwxSZEl3+bWnBCoVLwBI28iy2nnk92YoHxV0OxAKpCMcLPTjUkIYkep
BAeqZPRzyxYtuEEU1M/xYiYm2POFVvb9PX9rii4tckAeBEVXJGtdWTzRY00TNFXTfIa4MX4palc8
Z/h37MQK17sEUh1vDLwXKtxcG5e7pDDLBm+PtQ9MjLI1vy1zF4pc2y75+f6crgfCRRFiNcAK1Kiu
YEKKhslbiXcrnIde82cjB30aG+/mcMPfJrijeEQUQt1j8xK4ZUyB2TL7ALuYn7ElHrRy/jg1PXyb
QX1/oV7GxQThVDwIXbeXhsAuV7USpYdL1hevA9jqE9jgaSdxv94MjEKTmoY8Mo7UGC+/EPpOQFJV
MQRTNVdP6KE5vhvbs4Qk7uXqN74RhVLmRBzOad52qRwV4x/qBFMwNblyAJ6BybcE4797J9AF50IH
OEE9YguempWK3odJfR+9M2xT8Ar9pGjruhM8Xc1FtvPk5YTUifxEm2XLoDI5YwJ4vcYT4GOvSi/7
rnZ3LqOr6wFiKocGmBBtCkkwvfw4ZpF6qT5MU5AbDvWTQVNPeIzhYKIU6cOEGb1/f+1ujofuAikF
HTBjG1+rKqJeBmoxAfZj3hcq7NOpnubm16gn+YOiRbBm7g94FdAzQazTJGFNBojO5v5rlQKHAs+Y
Akss5imNk8d5TV/nSXsgBf2kRfrzWpp74cXtQTlZOltRDn65qujNC7VZbb6dqr56znqgwdj6XYMp
TJKkle/03aepnHbCSE3O5SKMlHOlaED2AHqISOByWEzTsk5v6zloY8D7o6Ye1xFsZ1fq+VPUK8oX
TFHGb3NVpSA7y9b8YgvT/DVH1sv9Nb/KHPkdZI3/X+GXUs+Xv6PIFgE2256DuDJtBHYHUf6h0F6O
D32kVZLiVCl/QMsl+7g/8K3dhbjHGzGfIqGzOTPaPFAe0r05GIZxwYnL/lsAvm1xl/T7Ov7r/mBX
9xqz9IgdqTlxf5K4Xc6Smrs9DSnSjgll+E8DzhLg+hX7NYqsX+8eiVwUABWMVe6drX7sFPV4Hq4o
f874NoR46UBlG7QimEfdPt0f6vrWYSQUUnh7EEqm/nQ5qRW52KLJIc97ANt/OIOT/8xbYe3coDeW
ji4qJTmuaKkgvFm6RNMx9qgyNcAuNftcNYXzVJZK9Fkfu3InPrgeSifzBGsLRZY+2rbaSeJZGFWn
zoGbOdMpi9rpOOswjJK0fjdjmuLtm4AN+QQP+DaLozytOTP8oaAexfjVKaLxB6FeuhPQXR8uHlO+
EbUZdAkpuF9+oWZS01Tk8RJoq1gOunCzlziVsm+joZy1IQXFDQRq5zG6tYpgPblIwbJSyN2EJfD5
3GU2yyVIY8CPHkyk7yOr7it1vL68dwfSEUR4UXb0wTttiz9xvrSdBgcuSGmBPxY9mFkEwufj/VFu
TsglWJBa6khgbFZRG97EerQlQP7524L83wlUG6RXnEJ2Rro+USAeUUkFnkaczc18+b1SvXCcZDGW
IJ/bFectL/KNHlbY/flc33x8GtB5uKMS41+BflccZGfbq9aAlvfXum+Cns6nXy3ivwYtw/9lMI6u
RP0yrS2vvS202o0gpgXe4C6IXTir880EAgzfCa5o6BHs6TudhJvz4ymVscqb+/zlKko2pV2N0xrM
LhS/Q2O380GoUF2Ep3dAuaplZ47XG8TUaGYBGeejsU82nw0RfHdZQHsEblS1gYZO+HnwPEzHWm/Z
AXDdHAqMGMAq1Cwp9l/OberwX3XXxQokjf+BzOU/jATnEzdUuzOp673IpFB7cSTnQTYxLkfq6iWK
XIGMo+4o6TmtBhPtJiqs9/fijflI+ICsE9CqQ9vocpR0qUZtMGuXBBfXo7FslZ9mCe8Io0vrx/2h
rrcFi0b2B97IpWu21TbKi6Gzygp1u8a0wKINJcTxwjDik4ZrFM6UnvJyf8AbK4hohPQ3RhCNlvMm
wmiN1cOmwbSDVcmcD/EKhqFfzWlnt98axeXS4HZ33r7X5QpaLdRCTKScwOjdilvWq6q/1Dwvdm71
G8NQLJWbTq4dfdXLYdLWzYlGTTdYijQ+KUOB4TG96PdvOnnRStE1KkagIy5HySqvx8EyjwItxbw+
L4V3Ggjhdjbdjblwv0pvHQrojLP5MHWlJdITzyX1W5JfVrm6n9Q8zneO6u1R2Nw69x7PxuYAiSxp
td7KXSyQl/6DU9TeMUYHe+fz3zhAMoQAP0LiTJlt89rGc9Y7cDLdQEVADTk8oX1AkBRz0znfE3Z9
e+gucwbKazyDlB1UgsutrJBdZY0SlwhDaGRCcfeM+KXfCwcICXjtwdW+Fw6k6NJX8cYds/rIuhzQ
e8CiI0OAc/ma4G6nLN8X95u6dIcy+dAr8D/s8lui/IhE9uh4GNcJY/6rVX7dP4rXZ5/AUV6aVBBI
X7ev0ODE2YCzQsS3AElpFE0aTo0eH4zGRAs8Gvc8Fa6/PeOxt96qaRz/TchAmqqMSwaDqDbcGcuj
qj7SmdoD9ch9evk9ANlTGKSuQAWNkvHlacHmpYe+syIV2DVjQERGxyGF1+7DdPY+gz3LQ6NvxTOG
eNUPsqxpRy3uxqoyMoeV0qtkZ212OLDX2sYKIA7pLiQB+hoYFWO9eCReS3mSsj2d32tKHFVri/0H
Y0M2braC0WqX6g6acHGYu8ky/6e52BE/xxWo2IOF0eLwkEvEwuPKS6McF5iavyyrlMCWxCzc07u3
FLBwWQcme+Tt30w+HTI41nWRhLihqsfRnPRQyxRYIyjN4oPoHe8PJ3fM5ltzJdJppP9O43kLJWhR
yKNzk7QBnPv01GutGczzpD95IhOPAEOzR9dep+/3B73+wOiZQ70jWaEBQln4coNhMuhkve31AQ6k
Lcc+RYwYIqKTOgG2WijZ5fXa7TWuuYmv5koOZkiOjESsXRklRYnURqaLGsTd4CqHFLHs8dC23dSd
3sgIz+NYry+uZgjnUE6qyF5Xrx/skw1P8FM/UrdGDUrFO7RKMFrIuY+SKC+5gYC5ULxq4B7nKSrV
B6h2pfWSrk1U+0NMwPNR00ej9e0B3lAgusHM/2iXolZeK4XWBb3s2Rqk/3aNKxvG5u1xstKh/qeY
h9ihGZB0MRldM5T1MYlg1X5ddHy+cUlVqMc6RTeWJ3VykwFbWZS4zxbsqRdl6t321UqTPD/hROB4
J1sMqvtgz1LJAzmB9lcLfTc9ixjC4lMejWPGz3Rgkqmj50D3imYdN0ZD+wEdBLtEFG+GL2k+DQNG
hXWHa+6YFVp+AN+z1g962qvqn4qpTcqj1qxrh6Sp0ozfdZNMMfejuPDUU9NFufYjmzx3/pgI8ohf
WDrnyAeU8TLn/01G1CbPeodSzFO8DsiiFlrRTgc9tZHpSMci/p7lWaI95OVaJge3EMCTqOTYufqU
qLVLx3TOlmxm7BwFJ+c0u0VqnJ3ccZpgGJ05+ZqrdRwnGKW6OZ4F2KK2kMkJnnywd9r0yfMKnaPg
zbk4zGMKg7Clmqs/eFnjOI9MOx8ORq+mzedo7XNdyoxW3Y9BFIqHFIW+No/4BUX/CqVfyx9Q9uN/
bTRJklOKgnv8oWk0N2oORhXB9Z66AmJ/MdRoWXQUqpCGGupO+GM6WOopohmMKXXdGyaKKJ2qvnQE
uf034CSx9nWhtpx+AS3cj4FhLR3CSohd4z8+1EjAJFnpDKcUbKj4PBb5+NdqoCH9gTds9A4JqkDx
MVMLb6WhO6F1hV1u1B6HAjGOU2dVWfqA0eYwPy1oE1joPlRLc+ZTs8cMnbvv0Vjr1j62+WwnYe5k
+XRWWXsHt2+ldP6ile3F/4pZG7KjNlmegN5StHBAK7WsP4kuTerj6k6ifBSN0+XPaqLqf2Jvb+cf
Wx1v5qDuZwF7pEtw4h4SxJE/ikTA20cupugPdaRoX0ZzcdvnNEN55FBM+mh91PnstAF71BieHT2z
P6APheu0wMSze47pfWpnJARH58sCDS95SbF/Lz6lHiCXI9gg0b+KeCk/osCOWEnJQvUPtaPFSpiM
GVxvVFVs7Xvltu5fOXIjaCqXSJx9VFRgEueExsjykLf2gqaK7ka66leZUU4nw+T11IIBY1HjpR3a
JP02WcqifbKiBhHSHBYgHqwNQn2p4uOJtOh4kWJFc549HNN9ylIiCmcH0ajDmqKV/aFWJvEjpUYV
GX5klNmHJte653mqRwTCSzx6H5y2NyzFd6H6vdLKj+YaDknhjYWPZBlX3hF9pST+QgIWp3gAp3nj
Hc1Ycbpzh7tqV0vHUoVZK3EenQ1QZurHpeB29qOoHKJgoTb+A7S8myJL5VnfCbRR+QfwOKE7lIy6
fYBnrFDnTITrHWfqleI4K0hpoYVStgvHMR9mbFG8GkU2Z8ElTMP3FkNo18JsuxeTE7jY9HpPk5o0
/xoJ2/wpR32s/iko4bmBYuDG+motefZLT8w0e4X3E7VPnTaP/8CIc/FNRjjK8ye1Ud2D4sajeVyt
eHEfRh59JUxnbIw+qt4cG0Ei+LZfrBG/gwclM5zSr7RYJD/i2aIyh+dnOx9bNDEEQjlGbwZqjts9
UDunKj+oPJgLXiCTtUJi6VM0UZO6nw5TEzfr0Rlm1/yUrOn0DxjK8cc49Z36cSzd3EWKDYlGv0qr
Zfzv/pN6I4ZB/V6Wltm0gIa24EORsc2TejVgzWfqCT7WfFRWs/qAN1ASGKirPqAhZeIvNLYfRlMg
/eIi0Xb/R7whoS+jCegUFph6LhdqQdtIHhRdK+rENIK8j/GOnNc4L0/EM3CnphF/4YXPaT+JoYP+
M5VkUN8MTTjNd61Uls9cRpU4Vuk6IPFhrC2W8DiK57hxC92psuSEXXRhOD4HsxpC1+0GZCRAwnS/
9JyzOs2VO5yjrhuVE0iaGSNuyFvmmR3gfV+E0fKoOxlgLn8eur4+NAPSbecWVoNeoWxFH6319dnE
6du349H5p5y0aP1k0pqf3hviST1GOI4Avt98ADchnoJoXrqOVRpWSI4bB4Xnv/U5v4n7sPQNymeD
PRdqcP/bXKUODCoJekCySYRpz1zGXDHwuhUVpjTsYm08rQoeznXNzfU/jAJqDo4edG6qxJejiGap
1tUx0tApkunZbSll5lZn7czlKmgFjUG2KHsDQK1IFS5HmUbMBk2nNgnkdIsIAA4MVtF68WxlShcS
tHoBe33P9+h6BeWoEhCIhQBN101KPHrUJdDqMgOBEFyNehBeKz5Ei3mnjHBrdjAcKXPToqQDIv/8
N+hhblAywpPFCgCCDOOJ93RIv4w4HxsHvakX8DVG0Y9PozCUficbuArMEVJAPZIpkndx/DZTtAQq
ZexGpGDW9J+hnJ7bdvzby53/kiTa8z28PZYsy8DwQgJE/vlv0xTVYjUDzeeghbeGiFIUdQ/pqno4
UBgoAFCpfn3v3mRyCKhJbgWt3y3gClG4xdIVJjeVfXPwpN850oNi5w40b2wTyanANoq7UBLMLuc1
takT1ZXuBbUNs/cE4cvU/UoHWHawLMTqDgu6jO2ThdpmcXTrbuVNLxYoeZhqKU8iTfXksUut2Dwm
RWKl0Oc8HMlP1irm8Rg5bbU8mbZIkbjKnNENLOmBZh/0qERQTSk6N/3eczTts45U5QvibxO0XzXu
1gPRitG9aMhq9S9eOsfRQ0OLeMBUfoy7wKrztEfe0HbyYwm2lIiZxA8dGhxwkEZsY1c9ALkqe35P
oSxho62QbotZKM2jFaXZekI7L/rR2Eox+t7gzel7a3jgvSRQBLAAABiQS5frmiWJiTW8inwookfp
wUYfDjY/kps7cITr78c41B5kuRBw6hbNE8+aPggddXXN7rLA663iCcW1em+b8GsvXko5G8AAlD2J
g1CNv5yNQQoAAQHBISRa58cicdODaQx751m+JFejIDEs67gU2LbWwKJtE3J+9iKIpOqHQKT3ZKZR
/0dteMnOnXy9bDLukNxUqrkSSHo5oZk161FvS8LGqIoXXR/FfHZSVHh3Hk/5mS+nBAVVR70IHRQV
dJf8Hb9dG4s5DXo9KVm40qXBL1GDbHEkbIRG3LXmuvgtXDdcshxlsP0iL/sd3qj8MJfjv1H2JQCR
zUGb8HJ8w8Ltu2op+eEKOB9QzkXv2EkfXWN4cYtx7z29/oC4H1MhUYmqqJRsy+OQQrtqqJDwiYT4
qanFdK5gCfmrBRr9vbejdIkkJKHtLsWoNi+3HWMRTCeXKL9IKbWV5b9WNb0btsTfDOOWYj/9CYBs
m/fFsetUb1NFoaiXktaMMwG0GN9Nb2OUt2oyLis2hbTNTTFkjiucYonDuJqLv4ET1OFsFXsaR9cb
nmI/xSDHQ4eaEshmlAycBQm7E4dqXlCnrurIC5LO3nPSvLEDpD451xHtJULqzTDx0g5dvpRJqFSJ
+Ye1GkaA2dYcumOqH+9vgVtDocRF5ZVqoARGXG7trC+GtercJERedDqotNjPCNlmH5GcaXZ229vG
vTxGrmTOm/IgQ4x6wxH9doxbo0PHUYMVO2W1OR4Hz2xGv60artzCGihuA1dui59tpWWa7Wsaioz+
XPQQB61kQc13tdykeO5BHRRPYo1T7WyvFVzzCg8YPTCmfEx2qtI3vjc/l9OI+jjX3Da3AWhc932j
ZeFgUkN81KhLG4/D2pJ23v8M1wPJKAWAgw7Mhpdo88Vts1zbNo+LsHW7mhyhzD9bXrpnYHV9j8nl
p+NGGkLjZZsP5LmJ6wZaDOFQqPFHBCOlX3I3ImyrwaxFwzQSOzf3rXmBJkRKA5wszZLN4TcxUc2w
UIW0O6zIciHBm57SKDPff8l4YC8lzphNDNp9s35thveskTow+6nPh1T/AmgFYucZuD4r9EWgr8iQ
Uke4avN+t55wtNoc6lCfSa4PrTtnSH4N+vCHCn52z6dNnrzL0yJVVbhjCF0d2lv65cnMnXUZ0h5u
sFsv5scGNsJKpXxQStRCWgQXNdDUxd/JVFYz6L6ZUhT3OdoG796YMuEiR8BOWkKaLn+Fo0QdOQMF
e6ezY99aC+UZjU3l27tH4SUCHQBeSkbRcuV/uxnmOhVlZFtRIOJc+wDppPdxFih3vp+Mwn9fUdlr
RJIG4joPEnCEzYpGbqOW0QSDHGGLQTx48KqWx7hUx9xHcXadHhMXWVS/tiK8eu9PUC7TZmi5cyjU
kB1AZdhsHdWOHWzTHCi2TuYiEztr1Nw1fepR43eS1k94rDR/SgeVIJt+687w22PIzC3I2FAEKQVA
4NvkJ7M7jUtZlnXYl7Vy6PVpPujqEu90qW+sLzeYKi+WNxyf/BW/fUWS4xgrlbUOi0Vr/kQhuaoO
Vd+Np9kijUHfWTssWWr/+d6lBfUssYPEZlw1W7GKeUFoWtOqNoRq/m/WLs0XrSznkyq7wNHqZA+A
g6ZD39nu1/sDXy8qGpKgCNlSaHzQ27qc7qRi6IB6RhumhofrD8TBj6Kv9Z1Nu72z5bRo0mFuKMsQ
5MyXozTKvDqV2XQhTm59kLg05oZem86ZXkyHxTSyh/fOyqBd5hHPgwBBwGczq6FAvgxkeBV2KuV1
qx9BzFOO3ZnV9XmAgAsXSoafzGwLzkCj2nUT1RVh3PVR7+sWRdyDsO25PjqFdhjVx3Rd2jZoB3XP
Sevtlbs8i5J/TjOQlBLo1FZUp2msbEAApA2jYdXjZ/7vbycu4rMpBeWPGrhsRMA6IYu7baV3vp17
S/OY9fFsh9na9PmBxFjTfaAY+FIwQxKgzIPgd1IWd83Onr0MxYdVVqFjH/7mmJzLAZWbj1raLP+t
/WL+Q/Q/1hTw3Qyd3zias6A1Css5qJZCIRcB2LY7tdiOFlDJtTR6iGYxYN0Q9+pLT42c4npToq0E
VrOffUSr6+mgqG4U+zPWxM5hikrDflqiwos+rFNvV2du1MU6dNa0FD6XVNY9DllvaajAVzrKzvC+
228zatzeRy/CfMdPB53OXt+m/xnG7CT/1sbar98NxUyyR3BjjaBZhxclimnJ+LUpjbYKZwVR+GMZ
N575NNWzGh0NEc9RoJojBgIuXtPjM60I42WOPNatLqlQHJFeMOhkKAVKsEpjW68gXasunLtqfDU7
o/mlCzW1ji3y1eUh75ZleUoKFyx3ZpHmhhVQuvfKKvIC4ddEeIpDDxCv7Vtk150Xa5Gg2lx4S5jn
WPLaXa+9iLVXA7wG6s+iBULhU/LeM+7ZBhjUaKTlJWPKgwGm9/Ks507N9T0sbUhYm7msWbv81Bu7
ETwN3jKue0Sc67uFSAmROCq3NOaJCy/H6106u3YkulCgRWY/NJNitc/GWtr5IRXC/ppU+dDvVDpv
zBFhAcQEeQSlvedmjjFYKZzsVsjxGk8Rso2trxhka7mxvldjjeVkdiAONa40iECbR1eP6oUHHXJ8
YfE+yH6YeBRIKf2oG6/BhcHLh/P9y/PGgqKybAHXQRhSIucvF7SE3rqu1NrDRAWICFIUyt3BStrK
OEWx2Xk8vbW1pwFwY0XflGpYT8RxIKRdDrrQSNWTzhnDzMXG3U81NTqpfY+EUg7Jbicjup6h/fYY
sV2kU/FW4MWqEpc0bp5C4t7iD9JgDMlhPjzAhZs+D3m2F7ncGE9qNUH8RMSVtd3En1E+I4Km62s4
mrqI/bTEyMcfVDjr/pqUI02jroz28KrXK4ovJrw+/iEmhdV1uaJ0ERWcf0Y1nCy7/ljMVfFQ2XHy
s+WW3kn8bg1FUoZ2E2AcWFeb513v9N7EnEEP0ZNP/6qVbkZQnQZ+2FrVsBOwXI/lSPasVCmhWwjW
/XJaidDGgRqNEa7GNASENdpTMmLlNDlIjb33IBCuEPxQ8CE6QvHlcihTLCiMpImNLEoRkTYMy3PV
6vmXVe+TEzJ2/bvHA0nKTSYFDKRm4ybPrJcEHXNTsUNsTTJfSRDaKHP93Oj6F3As3c4d9qZteRlC
yNiBnIginSSxbTKJwZoSTQGiEmYj2nsHdAXG4lBETaF8icYimsEERZ1KvTqnMD5rMTrRs2nW8YOi
4qL3PZnVej5T+3X+vr/sclk3v0tHWQf6AsVq2lWbjUsJLteGCtWBuceWoMSh5qwrTrxTLaddcz0O
ZXmaYtQnYSJtBR5RWOh4q/qEXZuAbqqlGOGjjQ2C8XUQWUdrs+1tnDsqHMD7hyUCdHXsoNotdDls
0fycHKNYT3nTDM4R8QRD/aPvXYwSk8qdvtVr4eovuZsXxpG9JXB/UbXZOk924dLmpUOhHOgf2c1T
M1QRlIY5rcRf/dSpzYfCSKL4zB2V18dY793PeAJn3imSRkkvNp3oZ7rC3B06auUqvg2Ikz/TX6mx
akOgb3rKPVMUTwQodVgD5aKfTOCvHPCjcl9KZ5r/JjkDS7M0tPOPue5Opk9TNLUPYDNiw8eMBBeP
djasX10RCfcR5Oz/cXZeu3EjXbu+IgLM4ZSdJCpZcpDtE8JjzzDHYjFd/f9QG9hwsxsi9GEG4zly
NcmqVSu8oQA7Vc4DzhBRC/20dXNl3sfYdeZ/chODiT9Z1M/yto+NLNwzGDfMoAgBAx5nGRPDVZkW
879VjZ/REwxGoMUxco3F0QBL0fwj8rhITlItCu6ZkOCMtn2IOVdHQz7hyoOc09/mcL0jXN71Oh0i
H0GyvLuhqDfrfaoV5pNTpbJ7GhLPfjWcsp2OeI0zyM8QJVCO1ughvBKD5XCRKqhDZpC2E4b71iji
Z2zwSu8O9A6uPE2LBjbORtFI/TU73+hA5fUuJ9URB4pPp7h1wkyYOBEOVXMI5aCp912uhtYBfjPQ
sxgFCpgdTlNgk+kIw0Ersom78Fh6qnjExg/5QaBrinbsYWv9RuNUGXYNGa16z8TdiqCOerh3lWLC
KUd1lXk+KDFzsv3iDPKPNTRac1L1vPk2YbfjBQV9yO9enJkNtX+qxyej8HLtYGNB1X6dR2hHG4fm
raRZnU3g+0uX1QYnwbE5D4mRNla6NlPypImBokyhJ9WvRFvcxy3kj/+MLgrLhwjnj996nPZ3RsLn
bXBpsfdTxLRnZ1hZ5R57qXovZmZEKYNh0uKdmZvaN0cqtKPrED2UW7ccOCxI1XThyRPa9FHJB3pA
YAlIGVFFo+G2biI6UzdHllVVgZEUBWClsn2yMaHaKBCvRBiGqdZCE6BnAVb8/G1pIuwzu43qoDNB
AdtzGx/CumlPRrlJK7q2FA+0FPFLb2RdYeeFE0PVnerAmoYSaypn/DRnmvbHU2x3o0NyJT47b3pX
JIhLa28Vn5u0Jd+wvSZovcF8QJNEO4qhcm4+egswnkCED108yLhctOfvjjjWYwaYN4HphOX96FbF
KSFX/XDmsqzC5yHfXXpqy2v9u9ujmJaYjLQJ6jGZnqKoVYBV5mAI0Yrdf/yBDDpLSw+LuGSsXlsR
dYqlx3Eb1FIrDm5hiz0p4VYqdvlxmGBS8hkQzOh1rj17PQWloEwbm2AeK4dbm1lLH5rxRu5wmdCy
iuuSiRmIngObOX9tCg1IsxUJXSMGl/coFk+nSYM4ObV6fxfT0z19/N1xTun5M1Xgz9V6oQWqAghd
G6Q2vlt5FRmHWu3bjae69u5MhIoNS11IqOuN3U15KUENLF8oSQ+NLEB51s4WBujypC6GA2jEs+1U
ioHlV/y15bhKgK4XacvdLO296kjvpvS0fifnKtx4oMsGFUvRMSUs0DwlBp0vZXQG2U8y8JnAa+2K
Pn51+/Q0D5rhq7M6kpKUBvZr2sv7X+vaEyLBSH9qofCjIXe+bJfbWRnaektfLE13iJyqOFTizUpa
u7URry3FYItyleUWYu/5Uoqce3wEcDO1FAtHNEScGQ/tnWIc9u8/07Udv8TVpaKCBW+tAoXtxYo5
DkUb4H394KBlBRgvkYhoFgURI9wqhy/GjBSLXB1o/MJbX1SFV+Gv6FIlESrrDVGW3mtJlz9FriNv
FA+PYHMqvX0uSTMVqubXAVj+4xBX+G3iUPs9jLriKME17CIDApzXZNK3wkjZCNBvnsXnuQDjKsQp
lzwdxNAazDaKUc+VFG/CsOiq+ehZGTmpl6lesqNMLAGrq20aHq0GNLvvNm2s7NvW8r7GYph+uXNm
D36sOK3lp4NZDQfa3/boO5FHYEx0C7GskgexfaHNw+iPUOI738Y38jnpqGD3zpBaKao/XRVvfOpl
z6yfy1va/8AAaR6vvZpJD8NOBUwbNOg57dx4kIeuwJTxwxtqAVuhYoS8J3tq1RNIYldxKqsSwRTq
3d4o4+SlQYoH04a2+oHMKSX0xxck4LisiWMEjZ3zowKYd7bE6IogwsEBeDHGk2k9ms86bt7/amkY
buSKF0dTezMYgnZMLCVqr2J2Q1UJJGnqA8uF+O4bek3onlvsKHd27xif33+6N1HPs6/GKkv/D22+
NwbW6oBWlQjtBqdcFLi1Vn1sGD8PcAmawgPfZZa15sfDpLu7BD65c+jsxir+wfqxQqM9nGztlkt1
dO6mzk21QxOnmf29rxBx86eqKdAyFnaLK1KjOeG8r7qw94I5DjGmoxSwEx0UBUj+5q4X+QhXt0M3
+0FrlYF6Jho0TBNlLL1TXRSavCUv7uK9mCKPzvoETFj9NI51KH7HCiXjnxJTSe9raVQUQ6aKDvG9
HtuZfB7azvljaVH5k5b8Mv8CJo/aXJJn8kfKvYmffWNknp9jtRseUjt3HkcQKvlnIzHTf6AAuF/M
hRT0yZtmy7qXc5eP9/VI2/Gj0R+uDdgVBq7AqTlHy/H6634b4a+A++m1oAErcPC8rvfzBCwfevxb
HLDLLcZSaP4imPKms7na0pCmXAyGbS0o0jz90pSK2NPCg2UgjTTfyHovLoCllU6GiNoT/EWqn/PH
isYJc+qy0wJlNK3/vKGLoXh2rvkZjcP4VGq1ubWj12GI+LMA0pG+W7R51+IbitkpoOtmI0gIH81h
nGaRHOZZpJ9EXGgfFbAn2pGKQCOkqGNSv+49lQlbo6mEFWRJpO5RC3X9Vu1j31DHf94/qWDrLp+M
F4l/jcsNhwrwKvS58eh5CELPARmkEv/Su9Hrn211GuYDTTE4GeHUG/FOaF0jPrfQbV5nBD77oEjg
B+0GNjj8B7paGJXKxLsXpdnTLShdUbePOkgtz/WFUvbzJw0+y+xHSIKUz5hbJtWuHBv7vqF/n4HG
R3twP2tDavuKo00QNucMqkQ2dBgERQmyCX5tRvUILSWP0iPAlynbC15KeSTETPrLPFWxs3e1yXWf
pdnUqDdknWXAVyhcYPp9jjFsxwkT9/xfmR9HxR7HZ2J+OO96acENUptWhD9iw41/okzI+CqKZys9
hl4/qCcdAXX7Z6EmngEYxKuUF3wPXeugYPYaHS1rBrqKFWXm7Rom9ngHz/jJ31e5a/8qelmEu2EY
vcxP5xFagkWh/Z/aMdYjTpSdfcIlqBz2XmIl2q1mRH0HlGBKySEKKADaPnWKPMU5rVvAqkmtK+G/
kBw0008qa7T3okTj6lgYaZJgfz3FXzBGx0wZfpv3XzPMyvyQV3X+WKMq+kIWgx9wMU95fMil4vzs
6f5B/wuRK/EHq6c6kd0yoUrixP2dzepE70Smc+LPk1rrR8HWx7o3VOLf6GKFhd+APcLNukoS7Uek
DH110ONc2qe0lbO787pEjXeVm+eQsbEdgW092uor6UfnPeU6op8PwySz6ujmqUxvXfSB8qMao/OO
ZTyF4uDrvSbsJyvW4+5gKqWHZ3NCSQXTc0qhhbx/HNYImeXgMeDjHwBlzMvWPQII5jUURJuio/Zm
LhK3w2DYiF0VDEBe2gx6qH0mXCs6PTmNBi4Mu76Z2i3s4Vv9eX6BMiynEYhyGs0Rbu3zAAfzjakS
lMpAs6ThPmOqHns32UwusTOlodYnBfyHdufWfVKRfLZYcNJBsXoEtqMoPXRpOfZPOK+7xSm3yrA4
NYqKqfIiSdPuGcJZsd/rdY2kllcqP4qwngyann3mHWtMX/td7nbFayL7/pXLGdczR4rC3Pell407
tVdU/bmp6kZ/7orM+GVHqBsflSkurV2V10N3w6k1kgez5vrByH4Sk+p3ZSlBXVdak27kNpcfjaGq
qjOAgJDCn6uLxy16VIraHK/iKnMyf7LKzPnsMXQMb0fIFTO2Oky890mhKhmm6S2CMr6UhdV9f3/z
XKSqXK+wvgE6gLeD2LHKsWp4elFidl4w4liw6+hzMdE1t+Rclr/lfGeQ3b9xrdHTg4qzuvpGD1e6
Sihe0Ge9Ph2Bj+IUOatY3LrCyu4NszSKQ9SHwtlIWS9fMyUkCStp3cLzXlPDSob/Y1uq2V3b9D1T
+eTYaY6AXNvdsuiMuboo95WanKy6e33/zb6NcM8felmbnhkZuruAx86PgxePrgRcmN2pMuzp+Op9
81tx1ezFTiMkHqJEFV/TSklewRPU/c3oxnG9UxS0JrAuqqz7ianpD+gFXglcuBz0vQucVxwQ2hyH
h1iqXXJ8/xdf7gWGGIsGzgKNAnS72pOAn3MMiuP8DpVcicF6M54y+vMb4epyL1CveIzakZcF5LaG
v9KzMOdIaYq7WSjhGHjwGL9q9JySo52omE1XB28cp0/vP9pl7kXPmRIfwAvUe8aM59/Crju1HvQy
u8MrwDlUo61/d4xSIQ426TfTrquPamFi5cPc3YAQuNASjQukW2YZyQA9+U5Dqqb2TSI0Dq3KFp/u
yid70w9ZRNMXWtgqVaYQjsvJHbK72kJkbZLg+apo3AIrXH4yutx0EOgjoM5A8nr+9rx8cqMZjMLS
jZ9utDqannrh1J8mIcVzlif9P5bajV8/+sl4gQyD6TsBFkSU/XxRBgGm1MOouHPzrD0ldaS9uuhe
/faURttXfa1tpOeXrxKROgSptQUTDN9gKRX+qjo6sichGabfgfiq/WSm+UmaWezef6rlbzkPCuer
LBv1r1UyzWQ2BAjxTk3M+MkG4440Or7oAszX0/tLXVBSgR9i+sp/EI6jx7ruAMVD2mWzPeV3QyHa
/+xUelypcVdbzNdmmd202MWHR7tmQnWYUzNuDrYtEuUzjaXM3YWlzkYqE2/ErykvgKIXkdN/tey6
/pl0Xv4vId1APmJiHGgIU7SHUpXNBIgNyYBH+mcDUJpeU9rdlDcy8jthFvmuKMPIAdzGbGlfaYow
DnhsV7+UWs7iWfZDGv2OcFAP/VDJ5VeM0Mb0kab9pkvexXegsWgtEn700dGdvtAa0QYTCFkcBy0p
yd6K0b0QstUPdW2nH/3kb0u9ORzCZmHmdf7Jmf0W+K1FcSDsxEFl1ST/DONfBfnz6f0vflEWLStx
mYOaYhRGd/h8pSyxUtOrIEwIHI58sLzxq+1E1o2Z6tp+bCYJGWQY7tzJazfi68XheVuZNj4iI2QR
9uoZCzTr3aHmdY5W595wwtRTB8534za/tgoDA0SscKZYxofnz4dlHpTTuVBu3ajpHmt37B/CKnU+
eg3yLDTXEQBebkP+PV9lBv+ogD5WbtGbTh6baqzv8s7aQmVdeRaLCQFxZrkFAbydrwKFivQ4kyj9
YBvgnJKqqT/p4Hnsm/f3xEXsBpgLJ54RlcZIDY7T+TpoZwwocqRRoNhq/xPpffcHzgYdngZynJzP
Q1WI/jRbWbh1z185YaBsWBPGJX+s8aVUpAupJ1Qg4LULzCyJa2zmi5aWQOt5yUawu/Y6dZqS5JYc
ZorV1WNm1LEjKNNAdI7XHxmV6dXeqmxCzvvv89pCNDeQa0OhSCWCnC9Uh1lc5GHIQh5m2gifiBtG
zenXj69C8/iNo7K0U1aPA90TxeBiiALpKP96jZ4eMj3cYiJdCRfMLP//Iu7qOBHfYeCBziVc2NOP
whM02qxQ9jfQnuNfTdIZu0azM0KkSSX/8QdcQFYkFJAnL6bNKpOJXroVkOFaeEeHG9FvcAffqLKu
bX4CBnQKVIxgxawCYoS0R9/EbRxoziSOVV/JfVO/WM0juvXmMScR3nisK5veRoFwoZxi9AJj5Xx3
MF7C8NJSk0APTfOXZ7T4ro6jPesHBhzTliHElQ9IPkvbesGp049f9upfyUQ7RhCzPDcJpoTO1zAj
/YEPZr3vc4/5jZpqNyFt229pGqfRxoNeOQYELXRi8XoB/X/BzSuVRmgZWl2QHIYbVBwoXawq2jjV
V14ndk4knMy8YS+sR/gNMoxdmkA8g1ipnVRr/G0AHDvUbeJ+/HmA6iERCyGGVsoaaNHEmhzk5KTB
6MnmMatL9Sd4pHQjGL/94LP0Dx/nhfa3DL8Bba3vybEjVk5VmsJmchT8IOCbDfFBWMtkY3QdlJKI
4Qy+5shQrGjXd8o0kjkBe2f2OSojHufNIPZSt2m9zfGA7KaRujSWdHTF1H1r1p52V9Vx1+1D2TEB
UsH9fKtcr/xPFk0P5cZLzK8z4CjzIW2VxPRnbIjndhf1qWV/hstOFlhkvaUfbc9quxu7MPLmU5nN
xmscqcD63w8DF3UZFywcBCDQDBiwDFilw8D6uYmjAYtV/EjRyhHTXuAz6E+K+pjIYotfeLmfSD0w
XyJ5oB8BN/z8wNQxE5MUWZVAlHAF1BRdGkwNcx/O/hYu5PKAsBRqa0wVcWCi5jxfCiJj2LQ1LKse
rdZja+XRqa7KP++/vsv4xvDCQ9EBnCN7dy3A2pqVHeYKKqhT4SYH0xvEj0F38/uqqLQ9OrDDYxb3
W8qPb2ZO55uY/Ut7b0EGcBGuScadmU0NfQ24DiLLbdvPBiUSj/oCT7lVklKksZ+Zg+c9aqMeF59Q
yKpNoIaWQEGhVNUw/oJTaa9+U1I9m3+UVa88tNlc6v7I7k12tLvbL6bZT/fVCLcQspSLYlckylL4
Qx3qKBuZJWw/tRLZ96xC5tYXKBL3pzhSiq3S9zLEQutfZATojoEkWjcO6nYgSbTbNrB6p7b82K26
u0mP1WcZddM3ta/lqevSebgr4kkYG+HiEmBLJsrRwHCOnoVG7DjfRJqeTbmR9ox4TcTY9oNjCsZF
xqzYL3XqyeyrTPJa3DdZ41YvvPoputVkVv4LoDs2Xu1GTPpOTWjBvry/7y439+L0BcWc/Ifu5To9
8chYvc4VRSAN+jX6JOYnDV2H/95f5fK0wirzQE4zcGZytrYuSZw+Ab8Fl9OZgPD7NZDRZDdGFLU3
0E/nLa+Ky1i0YDPQmoajuzD3Vi8bvRfdmEMOE9bBdXkwXYVxjwV8tt7NsT2+Wplh/X7/Ca8uyWe1
2VxEpTXmzq3zdvTQgA5aXL123aDah0a4/bEqa/fQpNmW+dHV9RaJIrBDXKprkqCNVUKBHBhBaRzC
+pgOcfhNz8rimcEvV0zSMkbZuFivLEnvBu92mPUcoHWSWbWqRp2T1AEIaXGjxG270402vsFOvd1n
iO5s5OdXNg0MdTR1yBtAv661UhAyq0XjxnVgTll71LR8ehiy1rkTCNltHc+lEjwPhAuZleDOUSC5
XPsWM5kzR9WWIAz1CIRJKq3JgVXg2l8nxFNlkIra/dSZQ/UJWD4zj6xg2+6srjOLY2IYaCxajugm
jO/EUB7e31qXVwPvgMkQiCPaAdD8zkNHIUSW0WotA7cpJLK8xkEUafMvDa5iN7Y0Y/ZyEPVGvn3t
5f+96BI3/kpIUYYVcxfCglPxtjqKvPD2WhmhvKlq1f/wnUk+3TclVVqEy0/5a6kJYX0DrgxUd7PU
jiX3RaCrhdxjn76le/LWkl5/Z3J6mrn0VaA7rB+LYRfoFq0MQtTVE99RFWQjIyMcHjm/vNwWy53K
16UX/jf1lTve6/MU/aB/abZ+mOfpR7WQvUURg0kfCcwyslknq0o8eI0WQvOv0Yr0lY4u2twlH/VD
ZhVQQougHUxxsJqrDKZTjCFGLrwMZpFhNGqZArCm05ze36dXtgwphLq8XhIYouD5d7QHc1YGpQFH
HQnlBp3rmcBXzoEMibvvL3Xl1lo6EqSU5Cwqaef5UkyF5z42bejfjPWBKdRYcte59UGpgOW1weal
r4PO3YJgPF8FcpQQqFggWDA0iPArtfEo50zs338WWHT8PatNSXOckRbIFcbd6/544fVOCCR4CDCn
yucfCRD3+acB3UHcG0VU5tVuVri+v+ciUwomvkndiIPbz3q/KycsQT+rs4aBGqY2Y3+wk7hVmLRi
NHnbDsqk/1dktfENEECVnui24TCvp5mq7QxpNdFuTmPji2rmVC0CJIn7QDGfouZqj43mHlqrAUzU
4alg38TlqLV3rUVt79MwKQWKXKQrT7bSzlXiW6mWOJEvGuCeqS/KVIlPk6NH2j6f0FbdV25vVhBZ
ynz2nd5qc3CAouv6n2rVT86NtLqiDBIlV5OdjmJ2fTKtoSfEhn0nIePFTbGb+ggMRJgDWa17XYtf
+rJwqkNHIun5hias6FHjbpK7Mk2n/CWKgGiVfj8meuKnqj72R7Rl7R7vkNAsb8omd+zfZa1PEtaY
O9W3KGiW5kuB2BhoaQa9zu/UUiM7cNJKLQ7wMJLwD0/bWjtDuKENXiQ0VDrwZY/QdiI9JMNmpHKP
NV/rwZwiEX13G7v+EQ6zoCmdNYiQtrTNmxO2qcPPidZuvbc8aZv+OLT4kzuJqTQ3sanI5NmZUHJF
0hE/yNY3sOTLT8hB6q9RP8Ky9u2kTie5Rzi30/9AIyZqocuGJKvoc+eLlLNnobnbgmEpW/RRsqTE
j84tpIMXRmwLHNixf8uLh7mjZj+FaljovlbNY3M0QrVR9pkME+fbOHC3+4NtiPkZ7Gfj8KYQcNqB
5py0H41BF9fvTSv5ORtJqUMO6s36gASP67xOeilfcjVHX6bLWjE/eGos8lOH9sd4wH2Vm9J3ZAt3
2h+bLu1u06hSuptRq3uknR2PSAXdk03n18AJCt8glxuOWN3pfwbDnqNv75/CKxFlESOgrbqMqC6m
+CbbtigzpeZiSFHoF3OP0nNUNd5GEnUlSLIOWNIF7U1ffxVTPJR0S+wpmyAfMxjRyHcjkTxJyEI+
PZJ6C1l65bGYWlIhw+oDVLIueiCcDDo+iE0AVa3Zq3ETftVh5GxwaC98d4mUdOVo65Ag4rC3Rsub
dWiPsY1sJXANL3wGH9P9AF6uveQA27pfERO5+YlMtphvprrE8bFKvYYt25fStW5rI7Wyh2ly02bn
1QyUg5bbsNspnaO/IuOni8duGqZ0F7V45e7txCwaiqEw/DeJ+hx18kYx0i9WN6vxEzve6B7Sebbl
bZsA2PRHq4eIqiodmqgIBbjJvoKjUNy+v3+WNu4qhi9W0MsOQv7hQnRS6zSvtc0J8LlZ64tSOBJQ
aeQyErQAoiuZihhsYYM/UmMDGpul2H/e/wFvn3L9C+gfwIqg6gH7utpZFsSIaXEdCJB1sK39OHv1
UyiUtPDzNsR1WcaZp+4mvbbuXVtJ5ztZznW7N/pJ1/wqKxgOOq7SGhTfUZnubKUL5aEwU2HvUKlr
4pMM2+SnbMb5qQBuvqUOdOUStA10d7nVEUYEUHN+2eYqzlhDT7Y/gjnym6rfV0iK7SLR3pPtWhu5
ypWcmmEN2xbCisa6q1wlQ51XQ2wZZSpnbn2LXb2v0bCfGd2Y83zHQdoYqy0l5/rrkOGBfQbiRdNq
efy/klyqg7hKZEZ8ySb1QTdkCVdRdMjc580NbmNqMGWzCzKuszd25pUQgK0PkisYJDA+Xo+NlN6O
EKvLax6VfmOOmuK+CbstvszVuAZZhlEbo9hLxFhpjCiJh3VgVGW/UwQekXPZKntXTceNEHrtgfC6
oDGPWRGN+dWrFNKM6P+zVOSGQ+MbaaidyszsN77YlQ1JLYhwCUpDBg251eBmhIqLYptVBzIOHyBo
lN+l6f5roGl2a45ZtH//+F4+FOQYmgc634gSe92ycNM6RYHPEdTzbX6bg1V9GHUxbeTNl8+0TBlo
j4NiYsC2Zq40kQkwD9WVoByz8J9FphwIjZ3Xj1pohurOCD358/3nuoyLy+nimMF9pPW17mv2Girh
QzbKQO2LZjxIs5HDTdn2hXnoszyKfPACTnNTOQ4h0hKuIXeZIsPwy/s/4/K806bnmSlLgEVZa4fe
VtUnNVLbLujLFDfRXDUfQRfrO3pxb+p0yY84tKeNk3ftbS8Ca1zzNI7Rezg/85Gn92EktQ7yyJBO
QZOqEpyalyqRj1/rEN2AIK23jI/fMojzSLOw5RfKPJ5XIMZX7YIGGJPMINEE3KSx8uIlslW+Ikgh
5SeIRH30pfLmeAKCVtKjgpGMu/2sSUXtoLeAydzlmilnugxF/RPgs5d+T/QWwHKLu2v0aZCd7Z4o
J82fathFCawdmsJfE7NXvL011Pn4qIRT0m70Z66cDtB3yGFzzkhn1jIkYaN4c49vReBaWFvYQz5/
KulebJzByxi9tJpA1wOOYqe8dcv/itEdFG0cg6QMGkqvfUnG0OxCEp/eV4WRvFrFmB8jhJ7uZOxk
Hx+jsjhFIG5vdNeQYjjfLL09dHJUhAxmgPCnkqaPbztoSL1/Dq68SKanQCKAr1Bzrq+hOVEYFcWs
YueKGRijVryqtTQ38sHLy2BppS/Ktqh8Lezq82dxRy+qytjiRZbp9M2w+/GB6lC/MSr8If6HB7I5
Xm9wGQr286ViYsWgC1MGPXxTZA0gnDVGrh//h1VoQS6tT3i061akQNEuLoy4D0hD+31UGwPqtdVW
J+DqxwFLCY4X7Df9mvNn0dl8ehrXfYD8tndMtUmc8BqYf7z/LNc+zjKkc7nZABhdwB5arU3jzu2D
uWjFc9frCXe2U4Ees5SNBsrlUrSbYLQxDwT/Byvz/IFCWTliTgeCv9TK28J0s9+h0KFMML7buK2v
LgU6GK+pZdK4Vv6FXRr1ngAXRVnwx2EE7MdWQ2+gV7YcQi+/EpxPWmlvOw6I7eorAZyauspMFsEg
lDkmpcp9D42Sw/tf6fLu+H/ILwDlJMQXogSRPoYpHipDIKUu533BYOUEz6JSn5OIT0ud1Jjp/v01
Ly9JMmoY1csEd4E6r+4r8PaQDnLWdIWwP012P/mybBbjFD0LbMNOjopbbR2tKw8KagrFIFTEyejW
c3RcPFDzgOEfqEYHnDFGtDfH1eM5du3mPqz0LX/DKxuFchhd2kU0Eyni1UPazgSho3eHQJEwWKSN
t5IXVtExbXvvw7cWlTeVMQU/7Xsi4vn2z1AdgWhVjIFw9eoGDsN4C4N0C/tz7QVC1bCZuqMVpK67
lJbZw3/I4jFoqs6u8AvJcM+ppJ5MQaI78msx5/rHMRYL941OJnQ7ksn19L3sGffaaYOAcwbCNoRN
iWhNlpvZxnV17WMBvuFYo/PEw60+1mhWKfr13RiERtUGWWTrp9JAyx7FoGZj8195jWRNtEnMRbSK
gdP5x7InBh5h7amBqDXrJp76bB8Lt94lBMdjb5RyY70rj0YfiNAIvhzE93qAJ61KtVuEPgMVn4X/
JlywkBAMrfKOAsDauI+vPRsSWZa58IpozS+/5a/ERlQiatgVWjA2lXJwS7y7CzMvnqoZBf0m3BRJ
vgwkDADocIEIg9Wnr8E+eZx3jVIwNtMz13pU6XnuNfKN72VWVLchoNOXfEI/6P3odRmXl2Eo7grU
uuYiz37+kNUI9g07qCEg6VYPWqoqfoSHxfHDq1DAL7BX8mhyxRUIE/pLOmcFRrVmM7fTDdMhpCcQ
DGn6D1e5oEFQAGMNACE0Y88fp7Nx1ihajnVrSDhgmh1+mhWl/agqDSgp3hqDfwaLKsPW81Xw5TLT
AqO0oHbJaajgzX2IULNfVeZHhdm5U4Cw0yYEVwyBcZ1D0ZPSYnjGY9ABX/dhRZb4zmj5zrHj+n94
d2A8XMLvotS9nubmFR3osVPHYIZd7stQydCCcLauy8sTvPRwWYTEnYR6jRAsharNYkLFnu2u4G85
aL6S9OPJxkHi8P6uu7YUbH3o7OQeNKhXu25wrdx06mYOasdl6kvmEUsf8saQnXrwj38+vJoJVAMt
4EXOEqrI+abwdOzDeF0qvSoPqbHJLvZiGNwjdo0flVNnUwCrQiGecAE+ZE0QF3XWiCEb1KBtI2+v
Yxu5Q92q+vjrA7jMGeKepLJag286xKLHGlseII5lvWPOjjZuEc4nI1O25B0vohCzXOqDpZNDtaCv
mdq6ASkE7zIncGlT/zOOSbevhyR7ef8LXa4CC4TQCqqYC59r//wLRYOZxXWLQmY7ivZE339+cLsa
9uH7y1xsOwNHOkIpdOYF/L1OqgeZu/mgZLQSFjxLkXh4gxoNJjnWtLURLq4ojpJD5c0gnP8DJXX+
RNIoxra3vD6QqQi/2H0m910+a6dJzbujENUWmP7y0Ti6yIsyfAf3hGbM+Xpw+5GfyLUhYMCs3BiT
nvqDrOPjqImN03TtyahHKEsWXW3O1flKUwMNMLPUIUgxoz4w0mJMmIzVsdaq+tWMq62K+K1TcNYA
WqISydIiPc84fv1ojlTnyKHZG4RdHO1i2OB3ToFQnazC6t4F6/Ujk5N1h6adB6ta905MQofTDGQu
SHU8BCejNO8Nddo6hRdZAW8ZpwwULTW+teWsGlNx4shKGsoY5E41+bNpzPux6qrHuC6GXYvi2mcn
67bYuZfUKTph3KAG+CFcQZjNnL/+sbaaBjKYHkh6895LmMqp+JIbUHM/VxUUqB+RO5v5EWS1qT/Q
t5hQeOkaV9wNMfrPBxF2VogFT0tS7bWm9uQhRmfuwFuZM9PsAk/ZQa+j8HdHu9X16XLmyr+2Ell5
hqXoqEKlL9Ki3cWDSLybLsnc5iDxCC7vJcYs3usUVnW6JweuhE+5lyv/1EhXx37ScNr2KPzEkY/j
xGT0+4buVLiraJK2H20J8HbAa4DPW07CBYWKHnvRk84YgYsEqAp4QKceSrAOHo0yFRtB5XIbsBhI
cAhbVOuULecfJMwdYWSzs2hde/Yvo3Ob6KVpB7Pc65FllKfWtMI8YGo5bRF1Lvp7PCZ1EkgOMhDa
X6sUv7FKL0on7DTS1jV9w8vEDU65QNmkbB+ERANzZzW1OFSZHb68H0kvAzYPCs6W0hpOF49+/tAI
AReja9ZGUCEZsoM1298WdjVtEB8vQw2roBaFGwo4e1Y7X0Wv5zHXw8QM4kifUt+r7Kz9Qsez9lgN
njrSNcUwbqSQV74nHkiAfjH3oFmxbilaCnqk08CilIKT3M02ml8MG5XS3NX6qHS7HDGbCNQe8ef2
/bd6+bxEb8zOaS29eXmsPmgNmGW2BtMMwGvZxr6t0mpiwomvwCEu4yL0zTZq2v37i17eHECCFsYh
TeLF/Wf1KT1XAsyABg6uyXNvRWSyDJz+27Rwt5QpLzfsMlWnnqHSNkHpry4pwxqTtmGagcImrseG
Hj41ef11mNHwN/v4q1Bwcq56c2MXXe5V2uyL+gMJIGXc2k19kfAYUgPcy2QD9UjxONr3MhEfBRjS
EAEvsGhiLiJBaz4/nmYqrDUkJgbHFbuxNqJTZ0aWXyNVuvHFLvn7VFGkMdhCvSW1a5i7MHXQb3Xr
BoUaFc1/3UR9sMuAXAFZYdbtnAA/h+GxiIrE2YdtZGhonDOOQJPFKqzTmEayfrCNUMeLXNJluSmN
kEyVKC6qHGmVGguwzmrLbIt6sOyl86t86ewQL+kgAWNeT8/G1Ivzoim9AJyXGINMHSy4FbBDs30+
2FpyV7q11u5wzMXLxlUwnjoIWf4fZ2eyJLettO0rYgTnYcuaullqSa3BlrxhWLIP55kEh6v/Hmjx
/yoWoxht+4S98AmhAAKJROY7RF8f7/j7DUHERBgVBSLJ11x/qhGBIwdKVxikajX8EWU1Gn4wUr48
HuUeIi+RiYAg6SGz5bmsb6OX5o6hhGiHAbKyHCqgY1huW1aOM1EhKIc+4R+BIG5mSfjHWOJb+dEd
DNR7ZhBe4lkZWvGst5myVxnamL5LuRc7JgtwHlyJ299VFfh+LMg7BMUcgUjgzezV/tgU45vBOpKD
IaUNQCLLcvnquPdzlUQ1trpXJGGzgzZ1w0VpEHp5vM53QZMzAG9JIi0ozVBhuJ1ONOYVViU1hQVa
wR+8Ju6eagjM7zWn6K+43fd7pgx3UYwB0SYBWUUniPfEalrkucpSKpQjzXHwXuIeT58LqlV15c9J
j9p15ZTZ/8x2mdEBYnPtxJm7r0dLHcg6Nz7fTzL6bqeLonAWKhX4CszeSb9LurJotHhZuZPWbCwr
NxF5rZSCQah2dfdWZZHRXc2p5/Xxopxz3Qw7X09F9YLeXGycLSOe9u6HezgzEqUIddFi/9XNW9dh
0QvFsntG138a00kc2jJtslMpYu/V1SZH8113iP6X47kHTA/M3RFYZO36WFCnf8b048Pj4621sdaS
+YXjr0v/Cpu527XOujp2CjLNwLA7OAiWiJ/D2KqfHo8i98tNUGTSaLJKpDExGHu521EmRcDD7Eot
6MIue+prxD/aJPQCje23s3k2ti5FdclaAZXLHbI6+mG5dAWdei0YJ1UcEzt1EFOxkKRWpuJglo5x
DDV1/tDa0R5BfmuSoARhg8LuYOhVlpHaoxF5bYvEHLJKL8B+5w+ShfaztEfx1vseQhSPRdIZwC5S
MeZ2PYt+7kD4alrQgmF9Aj/gPOl5me8QQDf2Bp11ukSUnyWRfVVUUpBMaXjGcD7Sur4krf7D6kJj
ZwNufC92HXFG1l9o0K2+V9JFTpUoPPYiW+inqNPrK8hWsG9Gb3f+nOnO5xzHoFMZddNOWN0cmhRY
agBIo4LV3sd2plBCI9IlwCv/WBdIuttZoX1dBlv8qeKOhLmRF4IctveUDzciD/5PUjMG5BUV8NV5
CFurT8Zw0YIyNMVLlHTxWfR98h0Barxdl+atroHczjzjQVpQBYequPYTAgSmaVK3HmV+R3stlGY4
qkuT4rwowAo+Putbu0ZWwdkxdCSRi7jdm00fqZRecROJMC05pkUWn6uY7OfxKL8UYVYhhXqdQX0V
fiC3/OqK6ubQBsps6oEdVtcJEZW8Vp6NWHmnqtHXQrFOqnD+bQzz4xB7f2ut62OQcRosA3prqTuH
2N7DJ27NGxwYdUQ6lbyq1j9Im3BHK1Odjk1fHuw+zK4FVN6nx/PeCDJci7IwwkucMt8qFVDqNB6W
ukFWMi2Kz0MWZUGUJtZpaZc9eMvWJpVUPFDzLPSdC5uqNkOTOgylwuL/QYVKBEa82F/DOEyfs9Dr
3/o0pJMHjIdkkvhJyFkdxzxUVHNxMzPoiqH4QIE+O3ooEB4qRQ3Pqt04bw+isrhFWQudUejnq3it
pa0WYW2nBzg3L7i/GvoxUc03C9AwKwAioJRoGPL2XX2w1h6WBM4DhRpH6VA21dLjoqOLjKbTnsj1
xg5EnB6cusr/5Hm/PXm1boTQzPDWibuy+TQ6UfRUu2O1EzU1ebmsTh5NDRBdxEzeZ3edDdGMZh6p
RhAtvXehHxFCnizDD3Mxi9IHLti3yN8Ysa9U8DcyMYSnUceH4/FB2NidHADyCW5cotda1W5pqZlW
Fdqa+cRTiEppFwYKLA5gPqOHM6mZ7smxby0virgmMQfN8rtu2DQbrVYhMQoqMJyPVurqh7Lul/Pj
ecnkdr26YFVkkZu32536unDaOjX0yAwsa/zHrpUvzWy90JN45br/7Cbz6+Phfr1HV+P9QnHwkAHs
zGPudtM4RaEbc1RbYBGQq7wgOCWSZ95Py3jsKWbEx3xJ0Zp3pqx+5uUWqZcxwrfvkC1tXf604rSw
nxV3aF/rSFjmZwB3iXsMJ5EoB61WDPfiKKPzoYfzJLPYZMJtorRzPegVNdf/EnmKUBHJ8pC8dHOS
eXguGt4Xy17m+lDHOZlTh/Nr/xwuuppd5rizoAcowi2e4P2L3oe6nohvRjOb+N90QlGI8+FSHeOp
M7/VY567p0lXe/dotIoJbBJGE2xYxMfdo97yNPBTBZVY33RiHY2tyQn/4Mv3P7Uin6Jj1hRpfDLC
FHVGElvUtMaautU5B3GT+3OYFZ9dJ9T/malBjwehm3NxnDCo4emghso3u4ae+sFS60h/qeKiC/TI
qcvD0JjtH/EchvXBiNXB9dHsNfKnhnfK91pRqUjYfWHG/kychP+kKdk/uSpEdhmTSf8pQjhjBxhD
rUfgGlFfLQov+yvKPViejV4U6hELtsHZOW4bm98G40+yInWN7+pa9GyxtimQM+4FyNKydgD+jPZy
fLwbt0aRnBTWmJroXTJYlVT3vZHNHym65asztGjFnPd0YrZG4aYm8+LNzsNkFZIF8AlnAUoUtN0Q
Hw0xOacpFHveBlujgDvkUUV2KUVUbg/WyM3iuUrIXCxVfFnUbPxWiCw6PV6xX1ql6/Mr2SPYDPJZ
7uLFRHmxxWOI2mZpIq88y+bYS8UrhcI1Qib6Ec8zgDGdHZPKLgMqlscUr8N/MNDsjKOWOnn31an1
4R+VGk269+s27gr4kURN2cdVAencLkI8V0CqQnCrNtq0f5ZWq32aU8VxUBuxDPxM0071pVDRj7kd
szM9uTmg1bD30N/6FEjAgaOXumJ3FOLeLshlELsN9LbQ3kO+j/9Ca8DaKSdspGb0JlG0QyuCwsUa
xb24pkLJhASQsPNzTsPoIjj7h3wQw86ybswHARUqTnBDJCpulblAOgBg0oR6EE8jhDSrdA+F4nQ7
N9HWKC4nkXMCuYfDcvvthGVlJQFXD5JBA0dYwH0bK8LV4w28cd8Ba/1/o9yD+0aUf9tRD4pqFC91
VtifYZjpfjEmy1VruvpLLqq9R+fm1EyoV+RLHhnE6o0yRNlSxF3B1Cp38JXOm56a0rF2FnBjQwAE
BSomMwaKHqs4Eylxb+rVZARpaOnHMfK+qepsHJMqi3cWUR6jVRBAbZKCgGPzUmf33X4qXNpSuwW4
BlscMKbS5PZ86mc3686iK7MPdqN8LuOlvaZtaP75+PttLCVDMzt2PHtkvUsMl8dsThcwaHlAn3JC
+Am7hL2C5D1VThYHmBxCHWRg1CRvZ9goczpVXm4GedR+DC3tf6JwFWhyw9lVrB9ekhxT5U+nUd4T
DD8vtENRstFfXdAiPknWkQZs5UfD+Cnp5te+tZeDtuyd/62V4IIEDYFSgWT13f5Eg1aIo8+sBO0s
vInnxT1HKX5qj9d7q4BIPZ8/ypKCWczidhhyRtpP3mAGIXR6wAJm1aBfLBbzQzJiDH1G1jMa3hX2
WOYv+pJRO9V0hGzOJr1GjWQoc/YeblsT5/kEEYJID0Rdpuq/YRXB1iOTDIszKAaMn3HxKE5q6u6J
AW2OIuUnqSLiD7iGm0xUonrmZwaNNfXnShfmORFN+x+2M4V8wJCIXPLuleHqt7kkyzjHqEaYlGdz
cWpUu7zYmLvvnNf7yACZQyLsgeown/VTdxQNPaSqNgNzUKOzcOHVeonWn+uqf/uyyaGAllAKpVWx
ZjTNyOTnRldxA6uRBam+TcZvTrzLhdmaEegcsFpUtyVJ83bdhMiHRDGIdYZlpqh0pFRkoszyyF/D
aufNsjUWREJaBGBmNGo/t2NBMgV/brPfUPKO3k2N0R3M0VWCua28ndN2fzuRJ5K/uXQiTcrkq8M2
DKj2T4plBdWI/7oVmdWH0uzLCwAl90cCitpvRK/u7MFflYfbcM6o0DBQQ6JmQCf5doJJ0Zea06kW
qSMvsw8LJfp/08Qra/tYxTUu5A0Ph5j3mV6/6og0LKcwb7tvIzBhcZg7XbS+inPOa4g6RArKexxR
BMDcAZaikIxmHlFDfbbqavgYenH1d9oiHXEYTDNfDhksocU3Ci96basqebViS/tKEbVtfb1Lwy/1
gLenrysiVS47kU0u5nra+CjwXeGDyFb2atpIUyRW59kBvO/Qp49rPLXE/UMWElHMXuNBltqfOpEa
T3mInQ+eFVhjTElSvMM4rzo+/jn38YZfQYYgLzdgw+t0TsH70h7Kycadpo2O+JM6MMtmd+ddtbXB
yBmhHNA417x1GVMfcAzJWt0OzESZvk+j3h1wxiiewi5JggVqsS9E7e0wPDemRneNxjCUAOAf606F
0PTBsIYEuaQu+q5hA/LaitL+9nj9Nq5sgjXEYvCOMkldQxGtTpju0okwKKPIar+rjqJDs/eQn0/9
3MEWYJkEAnZRlLj6hSvbjII2x/DWRxQ377pDU+hZ4nsRPeYv2KhXH92q0bNnJw3zEVK+baVBkixl
FKRDmTs+8ouFsbMlNyINVwBVEXioXDlrFMI0jSV/RQ6ShWN1RHoOT5IejlKFjsbbrwSWS1ptyXbc
XUtgWcol4xQ6ZNu5fW5CrzsqRaVcsnrod4ba+Pzg1JkUwHvi1Nr+ohG5wAphZlagvlCfaWnuVs5e
yrY1ChUlWZ9jPqQFt6e5V4WnR1PpBspigYQx8HwR+hLuBOiNUahccVvyIKJX9atY+dt9rRddXvex
xE/RqDr3djJdwG3tseK2RqFrokNgp1NEI/N2LnPtmUmagFoq3QFfW2RKn+pq2rOAuM/iJdySm5rP
wjW69nuczYziLgeXMntBIVXNvprx/OQYC2SyODkmoX2iT/2/x8dUBtVV0AUZRZ8GHCFCB2tIfO3Y
yMl7mRU4RHaOpxK/Zpzlb25bauhKxHy2xwNurCX5AdgeeDvQJNaUSSEK8EmpUALU0pNDbRrpMens
Yufk3o+CZK1ED0CdBzOxVraCUAKie1icwECi5OxFQwF1lsLZW+cCPcKiukEWQvNi/cVaq3N6kmsv
iCievobVpJ8TSBNvHwU6JomTZNxBT1vdi6IVkz6H1PscWZ8cwD/+bWc0R988F3iyfBkAF4B916DA
JEXTrAOBEgAHiF6nwZnO+ZJlX//DKNjCS1ClnNEqKoytNaP3lIZB3w310+JiKxTzUH1za4euC5GN
wjEPMlL52/NKRhDVyGiHwQK12p8WcMtjVO7ZjNwfHTAG0KYBkcBCg7dyO4o9973XDI4H0TIxk0Ad
W+NjHUXGywy6Rjubs+d9fvPqgWqQD3yqTLyDV69gJDOwUqMSG4Bbc59DNRNHuzH2dvX9rQdAhdYY
TAJQouoaPYVF1CCSvAiDeKkUUsY5PYu5zoJRT/dcJjeOKVkWTyAY1JI1uO4+eEZTuWYWBiH2bv/Q
bkze11Xj7uBdN0ehSQxNjZ3N4+72Q3mhVy2j04SIFDY9zhdx86QiV/Tl8cfZXDZqZbJuTYt73elL
3RhX0JpRcLILT6oexWcrWfKXUdZf3z4UAALQd/IoERZuJxTrXlEZfR/ySZruoOnCPZShg7Vyn+9B
FbbWjrDAw/FXEXBdWrL6buxrleZaiWf9e3cZk/OiJ3taKltrR8+LUjkniX+u9kHWaH08KuSKcejU
T1HlcffENkZlYzk8P167rQkRGwAokGqha7vaDMLSFUiycxhkiPMBYE+ss5OL4e0xG7MermtJN8eB
YRWB1AhLRjcx6EnGS/ZHVk5fQTfrOyn2VgBCvkrePiwbr5XbbSAUs0jyJgmDpjaUC3267L1WxYmf
CLX47KhL+fT2paPwwg3G/qZfKJf2t2QrRnSw7gDnBb2dVp+FExsvhIk9l56tDwS/B2QpHHMJLL0d
xQbLK1JcUAPKGdNpwbEnMM3F+/R4Lls7zqE3Q7MctUgAW7ej4OFNX7Ibw8AQWnKMcLh+iUxEMBuM
Z8+Ph9qcEDIosmn8q2F9O5TZVijhegwFMFz/u6ra+ZqAa9pbt80Z/TbMKii02FSlRb8QFKpef1ET
64NSefGlVrCSfjyhrX3HAZKNQPIS9vjthCItRPao08Ng6PqvwnDSS6RMo99Woj8hxpr7j4fbmhiS
oRwimoKoYKw2xDzjoWIVJrd5ZjpfuiFr/qzg+OTHEEesnanJRbpNh6WNKgqvvCZQFVwzsXoE16CZ
iei6OFZ7mqlo/uysIfxRpFNpyhnyMJ2Egwzn4zlu7BGEsSBUEtKBo6wRfWJcoB8JgXIlaoOnkuD1
sZ8c4+ebR6GKzp0BshbK9Rrxail9kWsgooM4XvBFoyBxSvpKf/tcZLEMqq3UB6b2eLs9xqYNqcww
Fw2dKhmMxpeoUZMdoOfGigE+cUANYuVDadO4HcWZotrtsOwJwiUV2J5O6slunf7tZxf7HBCKxAj0
E9bij9ZcN1lFbSBACXG6ujF2GCHKpjuqK1tzoUsEzBJqBX+vVixZ0ijptcYJisUUfjW64am3dlHd
9+cIsTfeERxYFkxdv4k85B5tDWts0PoLfoxl5b3Qn3VPedyrb75k+fPhWIMOIlPlO91+HBxe8lxR
a2xRnck4qh2SHdz+1c6ybU0IpiyRFUULbsFVOtzVupV7BqPgsuv6MWooB0/gHFphVr2zp+/jAlOR
SR0H55fg4e2ElEkZdT1mT8+D++eQKYGIm38iZ3gpZk5SMXc7JbrNqUnxMzqU1GnWu1vpMSJZJqYW
l6p+mNxRfHYb3XqXG71zfBwU9oaSm/O3W73W0BXLMnmQFHX+MukjxuuFW166PE52ZnV/cbC5sV+B
MgHg7g7ZrzXNUhSZY6Pyb71aTvsPutPfos7tfMBE/zye1v2ZkmOB8JAsaC75VXwo7NzxWlm7SxSv
8UEUtaehW/bi9sbi0SeSWQRoHJLX1RYchslTPHNyggoS/HJAL9g6iHGq9CNVTHfnVG0NRkwmSyCj
xG9rlbMgKOymXWQ7QRRNua8AbvLzfPmJU7Xx5rBHH5kNz3div1PbuN0T6Cl77RjrbjBTkj6ouSPO
Lb3rnUO18YlACcuVowDFK30VJdoG66ImXtwA1L53mNFyOypt9e+b9wENKS4jKfjAo3a1D7jsxyTX
qQVoba/4fdUXT3ml7zkf/OKE3yYOvPqkIjhdG6q464R/xLlcGTEnC3CJXtqgHEX6qQXC/mXEJM/2
G31GCcdzhvS9knGyjtmST/GhRkAfmrDR2DqHruD/ouUYe38zx6XWD60TLp1vj73uBOzA+lXzhmX5
OyLuhj9zxO6U3lcTQ6lCH+/GOPkWV63WHUCWIzf1eBXl1no0vVUOhiSSFPJyeUKTixfBJLrqlBiT
eB5ne3nNivArBLuJsnySfei6JP/xePiNnQ8liUKyrIyCSV7FKLN0w8G0OhybPeh7bVOn5xhB7muU
2z/fPpJsvIFzg7zHm/d25ws3NOZYPtxUE5dMV6jKiaq1Q2UUWvfjoTa2P4kYjUWkBoChrPOk0E17
U01KJVCiIjqFmIddWIM3y7xSjgAhj46BXD+wdbcTClt9UeoyUQKjbuezO9Tw1Jrou9mre2KMW/Ph
rqLaatPZJpO9HUkYRZEXs60EVFvdo0BDwwIxBPl+Z922NgMfRqqhQjykwHs7Dh2ZuO6rOLo6TlUd
l6Ir/3DcqHpaFme8PP5EG2gLthw9SR67JMyU/m/HMhploSbbIhaDIiKx91NrVF/nWsdMNYevbTux
6ttl+Ukp+wuKml/jad6rjWz/BuZJI4oDwDPy9jeQcTStBrYlMHK7+58V9s33YVaXo4sy7DkPbc/X
wi68ZEXrHEdXb1/dodcOKRF85/3/q+e5igI0KyVnhWKDvFZvf4nTW6mKlH1zXRD+yA8mmgDeV+ib
aXyeJzU1/1bzKfxRm7OyPPddhDZITYaD9aSWlkp4JClEuApLYR2VzlnkypcumRVkZWMYOMcF6ogW
AM5UvkKL8foPONc2yefRHpThaPcmFPGsUavmkPeF01m+MzvNAAC4VYMauIH+Hoo9sVQNk/ZkeYmX
fxvNevqatkabHnoXIwVf66ewORphgje0zTPWOCuT+qsxZTvLszq0k/IFtit1AL9RmnZ5h6FqXHxJ
iroUH+txiV5L0UdWoBWhHR/movS+xGk+aYdQjzLvauC7Vf+Rz7NaHoAyKaOfG7FXF37HozP7asFm
Ki+CnKE68nCJ8UsJs7o/hFXsgUPVpnE4V25fKi/G6OT5xa07Owtmx+onf7IKTfMtRedVYLoDjrmI
LRizP9I7cZ4gU/SR61MDbP9JVa3wzrQOe4+0SptCft2kTWl5qNyCbmmult380ZnzrHnV26os/1Cm
djIQdOid+WdmplF+yjW91T5MEJ8cPwVJX2vHOXXC8gTEI658N0qc6dJZBd6UR7uOLPOK/laRv7iJ
l9THSF8sHrKLnWt7WvwbIQabdAr7JCYU99cZUFQWmE6EWhhIW+MrxjMRUIVo2Ml+fu3j1T4Hawo9
iwoegptrwQCIrUoed7UCPlDXrnpu9l/TWBsPSSgh3qAlxDMyldprMi/eh6VWhy+YQWYfH8eerbni
+A2EUF56aLPeHrZ6MhpMA70wcJBkO2iUxU+p3ow7wXRrFF7rYJERw5cq07ejmFpja4vHzWqnsfs5
KsKYNm1T7TRkNkK2hCBRDwDeQYlcvx3F0EtElPUsuhZhCLHAq/TPsrv9EmuRusdb2pgRqA16JPSc
HeBiq3BZ9m2xLKGiBKFKiD7oofiCT0O7Z2f4KwdebRIA18h28J4GIrKWqEqdPptdg3ESsbygS3NQ
7Cj10zJ+R3R87ibvKVXdIy+ed9OYvJ+N6LlzMZTshuhDbufHFhhLr80XBH3PZVH81efNGdOxU1ZA
goiU6jCr09Hq5spPDHPnWtt4zQLXlKwnQA2s0OqmRqY2mxDUjq7ANb8NhHyfKrJyNLr2pTD4d2W/
nRXIgZWNeqp41I7X+M0CZhd+4m10Nay4981Cm5/JtMROQWDrqmQAeVFb8uG8bvx5TWJP4VRGV9XF
rSYs0kuc55DHwApa9ns7FCO2Mu6PtitxNrQ/joOzc0VubT7WlAuSsgTo7NXK5nVkFEk8R1c4Jto/
iZYNmt+0QLneHBvAwMomBuVQMHerU0t9HKu1hQ8Yo1FzTLNWww8i2tPy3JwMx4iHDbpUd62SWSij
tlRhdM1HM6IuVUE78XX8bo+PZ3O/Hang8BeispL6t4ZaVQjK20I1k6vaCDs/UX8pMUJdMpQAI31w
0o/56MWfjBJxk511vI9LqJlA/kdjn8oY9Z3buASgNIcYX2VX3TKeSRGyCxKfDrnrnvzbfeVDsqgl
hAh47n09B6eAXnUBdl0Tbn9xqFWtLXyzcZKPjjbNWHMKaEY7p3xrTHYJBx1MLunyapMsodpZSxOV
15rP+DrnWpscBrNHtqrJB+uDfGm+Pv6Q9xuGL/hLvAshQop/q9DrpK4BvLhEDsPUhu+h3ajPmVbm
e3rO91+NcgHveVrhnDL0oW6/Grmd1ovELhFEGz2sl4XNs9mbLpVav70QAtMRjrG0yOGorXPvMs0M
ba4ZCpOcsHqetSScLmOfFTtHYGNKQC5Q5qWQqcrO1+2U0rLNAC3oXFrRrPiGVSenSssHMGf6Hmzh
/iPRhgLDBGaf0iI6trdDwa5QtAVJ8auAI/eDqot3cUFk7Mkh3FUMKBuB6iJyAGGlSb06WjX6uGBV
5/GqKQvWgA6yYcZLE+tj5pdWVH2HuBenL0tTFOIyjG2IEVBdtnveCneTlfhNcidKP9I3Zm07l1rY
vy0wE645VtYaXLleQ/INZv6b8XsSXM0QnHBbtstXDV8HN4U64mK9qlk9HocpnT93w9Jc40VX/nx8
yu7ONYhkaaVHmwhxQlAatx/Q9JZGH3JDXM3Cjv5sc09EPjgkLKgHa6B2hCL+mw1cJAgaVAM8LtRu
7nIqLBWqvmx0cW31tH6PqW3pZ2o9vVVwAqMTm2CMOiZ9cz7C7cRCFzMzuzXFVdBFrJ/UfCk+JaiF
7ekObyygA6aX+ETfXNINb8dpMITR1MUYr6bR0QNRRG9e4jYfIj/t3X5G/myPcig/yU2uyMz4WNR4
MCNA8GEVise6qJV2kCM23vBvrnXlkxDadMmtCKkuQ4u/l7zjDok+i+T0eLfcRRY5NE9fhw4qd/ga
b9c4Fe7A3NlXC0+OJ1Nvkz9ajJMuVtvskRG3hyLyE5OJY+tnk7o4vT3HYrwOoY0nfa1WRnFa8lx9
pyXLXqFu42Sjdw/0itQEeNwaAxMlEUe76cZrVtnG33rZm9eBhP/49tWDDILvqER5AXq43SqUWGzK
GAoW04We4sMX6yXvaXN06neVgnjQt7cPh+ogxR4YYx6KAbfD5fpUx5MZUtiMJJfY6ZtzHY7fxqXf
U1bcOgPIfVOyliRVa61TBuMY6bQ0m67qMi0/QIPVf4to1sYntHzz5KzXaant7MTNIQExSplxsDFr
vXZa62IsrXy6RpTpn3JDbW2/9FLrr76eixwDsYj0/D+s5y+ndKly5KxbnrmWqKntpNPVLkXxw9bm
+UwtBi2wMer2boD7C49SJIBTHtPUWmlp3H47RnEaUqrp2utDekgVYrSvtGX8NPDefZ1KR7zP+7I9
uKlRXaq63mtVb8UY2l2kzxIPdFcv0KylED3l1ms0NgIrr7C49EWVPbfzD3Ogeel3Ls1ewIX6srPK
9/USyazlkyKMIKuk66nXY4Ei2My2nZpm6gOM4+PmUBkoUBxKEYX/i9RIJL4ZteXHqOvEq6aYfk3B
oTy8+XPztuQ3kNkAsfRWN+PcSN9OfHm4hNP63IgFu00l+SmscHh6PNLGYsv0Eyc6ndQaKObtx05i
HRqMk0xXXGbmZyUxje9x01Xnop2092UoBrg7in4i19tDiW/EPQTZpfE7WQCv+NU2q7xUNajCTrwk
anGajD49D1nY7vgPbIRyslDUUYhCsg+ymh9+7EXNpT9dm7qvT6VWlR96ZxhP5HTJzq2/sXukzqoL
ikMWiMx1p1ZJMTlTygh4RWtP0yc97yrHB++WvkxFpoyHLozb0jfiGf6iMeGDdlAMKFLnPKKzu7OD
7r8r0VeS6SnqAMRf/5YaqwDNjSN2str+KL3hj8G1n7tx+rOFAeBTXPZDc/j6eC/df9HbMeV//60B
jy9v4VGBE1dFcEBrcImIQTTJzo69/6K8ral00NcF333HrnK7KMFRWF7OTuH8UTed8ZeZpU3ih244
/ft4RptjgRiVNvA6+2e1R7WoJa9BJ+aKrdl4UM1xOlG5Vg5j7L09wkvWDJ0tg5YQt/QqZzQSJy8j
nWnlYa88zUmaP9lqUZ4n193bGxvfic6qLFAgTErhZXUmyOvnqYhHXjRJnJ076oxBnlfRDq5Jrs1t
qsiE0GKhv0JgueOmu/PcGbk6jdfegbmQl1BD4w+1qmb+VMUVEna7Wlrb8+Lu4hDiZ7b2/rCVptfV
niXsR26mBAGJd5Vo0h0Q9uaeAIZBzZHaHIfsdpezEfAKQFbm2g7oVQklmuD41wCXjfLNFBMU+KQE
L71Vis3UI26HikLVjU1qA9d+aAekI4GGNXSKT483+X06Q/UB2XY4dCwbL4nbUQqeZ3VZaeO1MQXY
Gav3MR3PDh2e134x8EL6D8NRb3aBtUi4hPw5v0UJrRyNwYbWfU3G1H2hwzd+7Cbd+Z9QNeWJ8tK8
M97WrkBfjTuONJR/6rfjOZWNxFgmpmvY0N73a8RfMj9xh+7ty8ifD4WGtjHBf507GHMLhKtW5quB
kKrzzu0gLB5ztxk7RhuXBDUrLaueHy/mxuTkswgoJBr/UNflZv1tMWlQU1zJhHqlEA7GOGy+JYg4
nB8PsrHjyYtc9MwohHCjrEoCTdjNVC9b9WrWGt7Cdmy/6jy/ns3Grfd8H+6TT+hUkqUsq30891ax
aUkWOpBRK0AW2/l5slNGyNxkOeEKY0sL2WRE73gcDmmiJN/n1tozv9ma7O8/YHUa8nLQwjIexLVr
YOY7qZL6hlCmj4pWTf/h4/0+1OrjVaIAA5X14krWScfbiw3fyPAiffz1NjIBCQMmm0YnnS7gekVn
1xm1dhbXzHWnQ82O8ccI99Oim/NDGWt/p0Pq+V1v7+yara35+7irhaS9v4TtOIqrZqW0GY0me8H6
eQ/Kv3HLSEAI4Ab2J5rhqzU0FG59M6agY2LEfSTJjY+hrYXwl6roX0UVoT+0jXt8+5Jyf/7aoRTL
1sXUGGmvWbgUrryiz7/N+VBezVT0H1O66Wcu+e6Q2F30kebdm5GiEv8CCRnrYSQ6yEluz7vq4j7c
5kxXoVr8HEXimyvq9imhH7qTQP5Su1jd36jbS+ghgll8yNW+Ge0iLc2EektqFtNFT/oJ+EObo7Bb
eO6xiBbtIEoDs4rc7C5JVXpn0429SxpRXjCmrj9pkeeeAHeppN29cw6Xdo+a+yuLvfuNULPB3JJj
0Ku6XY56TiHXmPGIeHRf+65WFC+1SanBzZqj1xsRVrOJdUQ/qj7nFQ92zOL0ANMNHe21XjktdlZ/
ebw1tsIH1EOqAtTkgEGvsgOtKyytHVRxTWsruihuGn/VF9Sgltbb40lsbn3ZPSP0UwVfS/TPheoW
6DuPV2ehhHlOpqKoQDlEeeu7Vm+8qLYSjod0ivdUWLdONlccbzd6+pKBdLvqcMZT05kzXqej3TUn
q8V2yLcmazF3ulqbA1FokQViIEvropWtdOqiu8V4dV0EIVKc+vyWStlOGN7If3jvS+Ux3tokCatN
1MOxTWbPHK9VYiPZNZkLGV3XV4lP3MR2ym7Vbo9WtbVNpB8In41VvNPYslogNq4s+s2j5n0Vqpg5
Zsn8TiMx2onDm9Nz2YmSJwHmaRUh07LQyiEPxbX0SvW9kY6ItBS6XfiqiLGDn+K9FtDmVwPYK1mx
0qJRXvG/5SS1sBUtr1JZvFiS8CLmJc98MWTVnobs1szAqdKkhkyKX9Tqw8EZQwJ77HnjglzRfSvT
yMUHY56+IT1p1udK6eqdcsLmkOQlJP681e44XfmCm5eS8HTyYi2+tONQfkka1b2ie2586ugH7ZyA
zfEkkQKsKAXiX+rBv61lK9qsiideAEVrHtUmnc81RhLPil3aB9MdPz8OXtujQWAFcCDRSavbRa8t
L7Jj4KhGgY47XsbL16ZTOmg8Nn6D3aLujLe1U2iUyEcUQCjKXbc7JVpKzU5cjw+I9L/m12NJjWJO
zf80DNcmlT14+msrz3Io08VL6OC1XZ99yrRu+oDC5vRfPhU4HUIIECQg9LeTmWNbLPVIa0RT+ugv
JbbTk+06yfd8HKtvY5btNY83F0/CU3npgsVeA3y1sDVHQRy5duOcpWcl7HGr6Ea1++PxptgKVTJ4
yHc8GsPrvkumV94Y5/F05e50T3aZ1WeEafsAYyvr8Hiozf33/4dav3fjXLcWq6T8ii5gcqDbU/uR
NrxTQ/O56XcVjbfuT9aPVxMPeTbHKnwsHqYqdcPuQ1rOfhrLejh5Ha6kApWM0wzLKfI7SuSnt8+R
NxT9asbkTBu320QvB5gjKWfMxajrNHZ9dOzGVn+3xOAqfIQk92xDt15UnDApaEXjHxGT2wFrqwoV
sfD9gPDoWLiUHH6/Elr+Zx82+ecR3s8pz2blVXITW79WSvff/zBlqQBFf4sraE2iiv+PtPPqkdtY
w/QvIsAcbkn2JPbMSJYsyb4h5MRQzJn89fvU7F6o2Y0h5uyBgWNAtqurWOELb3AtZWkKmheummK6
MZWeqgTOTAlgBpfq+HUnbVPfH/PWrgUdwO0iDUaRP7qctVJZygjJZInGOdHXIBbC/kyAlL/UBc/k
wb69dRSh+YIG83DK4T26HEzEpbfEKh0LFReOrx1nRAlUxZmPIr6b40izZS4Oosv9a0BbkoK83VHM
LjQArRVulWM6dQcX2a2EEfIm/V1CarAPu1cg71KjbSZGcZJ1+uRua303thjdYDyTb6E2GPXjvFXE
l6UdH5TQb3w16IlouODNSTt0r+/fCNXZCOLpRgCE4HB4VoDlTuJvSl9+fINAmGYRAcfyuO6BKkqX
FIZDlydiGZLvjlGupV8opXPKK324//BmpJ8mFRWA+wD339001jrgu6NlxHjxliAql8yivlMKdUuf
dG3qjopCNy420JCwwfGZk/ZBuwAsmd0VYBTs7NjsNDeIiaD+IljQdH9UzfEf6S+13dtu4ZgHpdEb
+5PjDWKV5wgjyH3TQVWnxtUSDjqaweKhRWfvOanq4iBevzkKxSGeWhznUPe4PG00lTplG9gkYCvK
RzHoSbBW2ZF++Y2tKDm5QH7gz+gYaF6OUjnlVlXduER1Z9nfV73qn3swCN+VvmLA9/fHjXePlJFa
KE1Hruo9HUGYfdIptse2Hx0UybPBtAIvttD5nrO800O3tbSPH3LGk5JgVH7pd+72iOstGTaYpB30
6fsYz8fC3s66UbRlMAIb+WMi98n8qmzSMqAeNhxpd91aXsngRtVGCvC/OYn+Ethq0GtapVtRECia
8re5Rh80TFtsUAO7H5b24F65cSKoob/BhCmpI2hx+TEpP+TuCuY/Ep03IeiY9soYYAW61SdN6Gv7
2NR58+pkjZbcvf9pb2xWmQlxY1PHR7J5d/RL6V1ou6sKx8cow0F18lent62PwtLRaeWs8wS9FQL2
L2yOJyjNeUsFr9g1Uamaw52VSsVBdXIPhrqGJjMW7upcZXw5ykO7tZzMvsNEc9CizKLA528pFVJw
JAk+qmCRzqg0rMupnPPSDCgAIQVfxZUiaYJD6ueT1h+pKtxaYS5WGddjCwP98vLb5utqp1Sk1KhD
CtAfc3U66cpw5Hd1PQraW5LBDJoL28o90rzrrKUs8lGNZrT0XkZlcB80B5X+93fL9UUAdpcQTRb3
yCH239FLW3DnVGij1QNZsHha+Xdbr8ufja0MmNmb2T/vj3djVnBWZf0BSXNMneWf/3IK6xa3TnrQ
ZrSu9fof2rvrGq6ekR4F9tchBc8e1RXKz7DoryAdWa9jqqFXVZTVmfE82WNytislfSzypP2cF7F1
ylNLvzc6q/nw+QM4qUvpLL6aBHdcznAaHa2tzKqLyjzOT4610YFHhMX7+tGFlPhMdMwJNnGa2eNz
hGGtMGBxqhztNr8DMjo/b4ZzlIrJrXxZ7oTQiSeRJLgAO9qzTzS76zx1HtvIUuwhLAun8LvV+gIQ
y6T6UZ0cFNb8vq0+8xn+fn+CN8ANjC0F+gkpaIiru1zd6nJzbFa1jVxlBuedSqJI6TpdCMt09Kt6
GO+MonZC6vBeaBVa/dVAe+vjXxNcKvEh/Qwe5T1i1JgpBG2N0vMob9nid5k6isDe+vzI6O36IMro
SYZs5NZUv3cHI3NAj/WlMtBX053vUMyGNbST1fWwCzXXMcwTvd0+vb/E108iGTbxEzV3aghXbraN
MBfFbBvoYDRLPoG1qp2f3ZqLJlxKWr8H9/j1aIS/cJBJkQjWYGddHgy6QlXJrfDWuajvjWHTP41c
1aipVId1+htjyboI4rPYrEvR68uxrDbxzCQTdeTOefpg2zms06osHpRN1w5e+usbjUgbeg76aGSc
SA9fDpVxnc2scB3VatuHVrMMX7ex6H97/1Ndbw9GQdoXboCk1nm77aHqbRUncDgj4WhdWNW2ck4s
d4rcLVN+K7teO8BS3BiPtJmLhZcHi8O9uZxIt3gd9ayJjG4wEfrPjGL1lSnB3RuQgMiDxILZeffh
STIY+QPwIRko7k485PG2NITd8Dg4CN4O2/g0AK84xc3Yn0Vjxwf7//rTvUnHMEfplgtZ4fLTFSId
KRXTVcN47UduDMpdsrbL6f1JXb9EtMKkyBioaRvBud3+sCt0QQYDVIqa91qQojDwW4PWyn2VrH84
WlokfuNU7omO87f3B74+A0QOZLRketRx4bJfzq5KTD1GfAUYQllN24tHYvR73mrr9ApW1vjwKeCC
5tWDEyQxnPsDtzhzVkM5p2bXJiIy1iwNWkrlB2nt9Qf7v+JZMrcFp7kXRi5aAUrLTbeompdkCaHk
uHmAoPnifXgnQpYF4QCiHuANieXl2mXxLPBCGvUoX5byXLrpFPRO2n4SWJCGE2/lQT52/a1AO4Cn
p6mMPAnVwcvxFCvJbSyIjKi0Fd3DStWommCJu9Z7MGvT/vzRnYHXAscMSAzFCCRRLkezOkDYOec6
crpeDzYkAe4Sa0lfhkJVDhbyxitOKESoDNaTQ32lmN3Ng154azpE1RQXD26uQ6IS6fD3oMNXR6Uw
m8J6cJRQgtFexdhkFVQTYzVO70/5xs4BYYwKsSRSUoXZHQbFy1OFPxlBPog6HIZCKM82OljdwZVy
/SGRugJdSkAmpWb2WWamx3nVWmKKUBsyaULptBFBwSuP6TBrB2/C9ZzAT1EsoJYEfYZ87PIzAqnQ
yhGl6MjYEi/U1WY+CcIT//2Vu85kUY6TnFB6GZKYttssGC/l+oQNbdQutfLnnLrL+jpQDrwX/Zz8
DuQtVxBZttYjuw756y9DTzhq1EOgFpIpwI27nJ1ht5rT1c0SbXOr3ffNON/DDhanvhbiVUFL8cNH
EGE3Li7Y6+A8efsuxxsc0fWEeNxg6Voix5APd1Xfm2EGj+YgtL36cAj3gKqHQMCpILHdvXNTtVgz
LB6DJUVGfNJm566fMvHRLS9HIf+AR0bYxSN+OaHUKu0OzJIRkSf9p7mt6+tT8+HXjUEkZlCiSLm6
9qVb6iktap2ZDdG1Ttvfm9LpyiTInbTM7rW1tv8tx9pbXhIxiOpBNEbhHgQqN9YSST9gwJQGZAq7
uznbOu/EVAg18ugZ3g2q4gaGnmoHdcarzSgl0qXLHxUPg5xr98USjgY0Q0+NJtpDz5m5wIXTlL5/
Nrs2O632nMwf3Y5MBTQr0SuFd/qju8OdxVODg4apRbg3pH/g4eN+LlXhvpS1Lv58/4TfWEJyZPkJ
2TD2leTcYJEINLGrRWOHPWO8DiA/IeocvN03lhBvL5pYcOEwEttr3GRmGRMjOFYkenv5mmaqFix1
rYQ4ApYnZzaKu/dndXUT04gh7ydMsAnKScYvt388pKs3r70VIcpteydhNBpVN7cB9a9tzpQ/vj/c
9SLyfAPooChEqkhx43I4T22NYcg1K/KIGHBR7HTMx2ErtX/8D+NwH9LzBYWJwsXlOGq2oKoJ4yoa
tXx6LbOOKLKp+4Nn7PpjUWgDckCjklyD6+NylLiF6do0hR1x8B47tRxCxWqiVnOVMM/bH+9P6caX
4oWxCY55lyUN5nIwNXbbzK0nS9pXZ6HhKQW+lnqFbH97xDS6MRQuLJRluX95WvZotiQeXG+yVycq
FABFf5eGU+F/0agoTmcjZamDQOvGMtIIBOpD5YS24B62N06pIyzk4SObevYTzS+n8zVvKO7tRAWe
PnTKUavixgRZRKI6bgz+2qc0jUcEZduNG9n1ON8NSj7exQVuZvPUfRhRJLtZkqKADBcUsT3Mc7AL
q1HXmaGyAY8PFNqM6YSmDTacdV2oB/f8rYkBu5OwFMrXjHu5SZCGqKZ1tL1Ij1HQGZX2S+ZkxUOv
6wcH+cZATExK0vFkwv3fxQGZ1iV2Pk1xVEJRiJbMnazT0PXdN3NIlCM7vZuDgXTkfwAsQT1ezgpu
WVGm+BWiRmE3pp/F7vin0hegOcBv//XhYwaGTlYpeMRICncTm9NETQnH4yjXrSVc6qZ+6Bwgskpn
h++PdBUyksJQMjMklU66re1uD8D8beO0WhzZXZ3/oKxvndFd105Vu6xhnw/bfZN46cP7g8qluogX
5aBSqxDhfcok+ybdVhU2drsMWiqGficc+rdZ7h7px1+faO4P6SWiSmwUuNjdB8u4nabJ4hXbyj/r
efsOnBoB1bpz/DVr/35/Ste7g8FcWZ+nkg2RYLfn88RtlTHjFk60Nj5prVU9UhBuHowtTw9gZter
J4eS6BCQj9SV5bx/qctbkzeM66xY0KyzTT3F/MM5lDEZcL8/p1sDgbZH55HFky2Hy4GaxEy7eCwc
GOTm+lCklvXABXNkYnK9A+mjUiiTlTmylv0939GcWha3dGQlovCxwUSEv/lr0dVHa/A+QRr7/v6s
3rwDL3cfPA/IwMACganCprqcVqm0dpa1sxNl2vQy5l2YNysK9hDfprOnjneZ2aNPRHm63rwXp5qT
oHWMI6KL3A9XP4I49c1Qhct/d8KhiHFlQVONbDTvcO8o2iLQqU4+lF2KHGaNEHMo0mb1Y2caf3t/
BW7sVTDiMl6Qpl9kUJcLkAvFtIa4duRe7XwwMMoDtHrU3DpxZHd2ayg+qlSNkNieqzNYdylOuJsT
5aDhn1xd2JTQaAFWc6wd3GQ3disn6o3VCOLt6s7Mm8rBNIYVrTvR/VPC9/mvc9oPyz8SznGb8OIA
l2LxdmtHcjTYNWZekVhS8al25vSly0flIBi5ngtjYGlIYMDJQzfz8gsVcbMVlljzM9K+BmwrZqQG
ZlrPR7KLNwYi4Jb3JBsRyPHuiIP+bae5M/MzkBoVSQilCBEA1P2Pbjgq0xBOGQQ8HTYol9PJlJUo
PLHy87D0ywlNhS0YJ1O7p6PR/Q9DyTQCkD3A0SsOhJHWK0p2tTinhaOJp8V24imgqbAZD1Ubl0ek
8Os3hisEM1oiAslX26t0jiXitbzK4oyyRW37W280gdJZxkvSFyD2SsKgD1/KckQpskSswSWmXq4l
TgWpEO0szixzh828t55yEqiDF/r63F6OsiuqxkKHHqMN4gwCwkPX185C2JKD37RZcTCho6F213Gt
tHWX4R9yVq1mOLtbp78a7dh/Wp11/Gjlm4YFBtn4yVoS2rX376ychiTMYKglQbEsyWfH78HjHlxE
N/cEz4oMttnwexCnQpE1rwdVnKdcVXwsLe+XwUEcxH4eu6H5cO2BKZG20LeQreX9TYHFnZX3jSHO
MzF24JXTeorjMXty8/noQ92cly2BFAQe16C4eqmXkitLnDNjeymKPISm/jSmmhV0U3xEQ75+Hyl6
y+KDDutUQhAut/k4raVTUT4815uVfnf6fjN8HScTzc+1fjb8qZJqGt4yjUu4Fc6h8OGtXYmQjZwr
tz3Q5svxGxXCgFEW4ty1isG+t4cuEODkhmCiynNwBG7cwrKNRlSCOx2EaPnnv0R0A44bRZdzpgcU
VF8IuOt7iuvx/fu38M1RgDLTtca9Gdzr5Sh26trLiNvZOZsXD4NuM3tYhumoynhj4VBHJrKHdOFQ
Ed49Xcaq6tRWNC7gGmWvLHY2RKZjF6U755CFdmssiRiRGAYqm+puk6S1WRZJsRbnqV09/aSVTfKX
E8f95q+TVy/B2NS8m5Vjwz9rkd/9r4KNpAVa6ah06ZEEfa4Va/tv7Crvpc5dT/F521Xzw/E6UG7E
zrgKuHXoU12u+zaq2qgUsTgLSlw/ATW3p3lWxr/e/7o3Tic4J+qPVD7BTu6Lq/mitBmqj+K8Kvbv
wsgeXPCc4YbnYSL0o498aytRA6L5CzYAPNJu4ds0Lbe6q4pzqrv1XTvWUjZiBexx8JrfHEduVmJV
yeTcZac2G1UTblucWyUuwhQ5ZT91MjN8f+lubSP0nOSygXkA8Hv5gdp0brJhbIpz1hgvi6koOP10
mz+tycczKpJ6MA6ydQ7qbM8mqy2vU+bJLM7KJuaw9Jz1bi3T5e79+dxaNelTLnVbZJSwm09RNelA
/bM4V15fhuVaTIizGubP/2EUnhcuR9kd2R90XlAjRTekOAOUrO9mV3QncwT38/81yl4tjeKv2uiJ
UpxheGfBPPVEqcN6pK9xa8VkU1d6xvCG7ms7TsIU04ZRBiRig3oSOjcButvvz+XGPiO9BVzAX7Su
9k3A2aoUc6zF+rSWSYftG84H07MqjPLruiTGkb7zzdHkpSPbUyqIlMtd7aRZZtqotD71M3xn361M
O4g1YYR9Zqp/fHxmtgSCUNAk1dvrk6RWEed0QdYnvXWHe1DDovB11vMPrUing2dM/u7LzFn2UclH
QF/LAsju7mnUea2mxtqe0hyoN5CCQQznyZ3V5iTsODNPQilaNXDxez0KSq63ifRZsT2JQKEzsr/2
tmKrTVDs+pOJU/p3a0YDMbdgPLy/mNejwHJCRpW94gEK3hdrRbd0rCcmG3pib3d6vNaPqjY1H4V4
ATqWsQAeK1LaYx8LK1rVbYk5YuSI5sWnGsv1x1FptDtU0o/e6esvJnNlKWD3lgbumVsJforr4kgH
v6J0AqOxy790pTVfRzNxQ21VtL/tyfgwSI/5YeNHp5EGD/WlXbSjQ7ZeF8H86GNmm2+P3hjqK58v
mDIQ9M40TenB+b45T9iflFKZKPXNyxPnNjGEXekFbmSz6ieLk0LIxLyhwzDzjpru6ue2/fXDm4XY
Av1b1HQM86qpW46xpXczdhTZYs9nZR7GVx7iD9uQUcaHCgfYUZbZQdpczsyjL+eUpcooqQJ+2870
ByNW2/v35/J2TVwebdTV8AzggZT0ij1+wXOzSk0UBNSL3uznLyI1igrR7rrrv5ZA6LJH2c6b/TKr
h8mPoTeOc7DlJqpvVqsiS05kXsZBr63yX+vpNL94GdjbSE1bZ/YNr+qKk2kUQ+eD6/csVAezcgwA
9oujZ+v68mUmbATZ6oZVvX+CN4SoatNhJn1rYNyGcYH5Hz7K+Jj2YqsPVdpvXBkyUwKELhWV0C/d
fZ94rLzUqtJosxZbPY2ImrUPnpq07r0d95p2nmaUs6NJM0fvG8p5VfLILyypwGwZ1X2UcasKTLKl
tIGxYsBb+la8bgkCicr8VR+dUQnc1Yir52zs9OFlEPGcB12vLuqfmV2W8aNttvWMtAAi/9/mofam
D7eUpOAf+RGFS40W++7St9Zua9VeFZFoSvLoYc3uKi8pXnrKaKf3d+F1IM2jCVGJgjdIagKby7XE
5wRJl7wrosEzF1hfW3HqOlcFQ8Duievtw9Y1oPYhZoD+o54DcW93ttzGE2qsb0U0xV1XhpsVF244
YF3xm67nlnoQT70ZKlyeMdieiMYDkMaTGBn5y+nFNBzpUDBciQnGUPnb2BrjDxeQnhOOgkJ35aNt
7TkQbkwkwPw+760kmC3VbT5h2Q7KIdfG7KfR2YjX0qnv7TuRJ5pxTpcW9RjsMrzqm5fl+hI2iaP/
iw9tXEKptio494mhpCd7oFb7e6GTjN0pxgYvY0lJ7V+savL+pd7U5r7O7/GibVzV/r5AwXk6+MZX
5wVdBXpeEprIQwvv9XIRIJlW+VpXeTQtg+mvjpKHwiuOkILXgDqQXuxXyjKSzUv/9XKYvhk2YZhQ
3jr8UU5rpyGcbFXWXd7FpT8lqe5jdoMfUmUhwEN38b5ft+wADnM9Vai9+EG/QWEoMex+Q9rXFeEt
0HzEGPRHbY77L1qa9l/ePzRX9x1lNSSmJEKR/AY68eVMRw9ZB8QqOmRB4yZc3bUJ8jLW7y01Peqc
3JgQzExedpCK0pl1l93UtdFjfWF3UVPoPwdLmEi44BHz/nzkf+TilDAfsk5K0TCxZYHtcj6iTBs3
2bYu4igI89RsHNEwNjPLCJW2n61HlcqBfZopdfxDi0+sft8bytErIr/N/legbcLw8NOY6e7WQ1Cr
bx0bue2yresXK5vy+yUv53tsGS1Au6OT3FeLW/wrZls9ABpd3YJkqVKXD6oBoCYaEZcLsFJDNTuM
2aI4Hb9Pwhxf47H/ZrWu8aTmaXFwK8nztpuo9PjmxSQLk3bzl6OhZxqbSpYNkVJ39kOsGtDOm7xG
Uz+ry7gP1rmayJc7dzu6D6/nCY1T9tnR0gNDvJeIQjvPwsIIAZSyQ6HzcXYE0211Lb2b2qkpnrq4
btuD2+f6szKmbIcQEUsc3P6wlDi7DXm8RP02EbUU1ayoz1WHx1UW9mrr9s9TPKz1a9Ok4ltd99t6
9/7uvj6txAlk7MRtiGJRPLtcbqnYoc2LLXWINOu7KDz10VQ3aFe42x083NenFSl1rlq0l4lSafNe
DsXNqDdJjBxQoWfzV3PM19cV6NBBMnNjRWWxA1AolF8oa7sJ0cNSOrXgFrVXYSkBIl/q4CsOLJZT
VU9rF2Ed5cSfO5LEyVeptJYHt+z1NiLwAknMDoYIiLDN5TTHUTP7ooaxCpdUkYUQYfdBndhl9gyB
CJHODtLQEQfj+jPKJIPUBlFZtCr2QaaHciB4236LEjHVYTLOnu+pwALhe3z76Ibh9qEIDusJK6Ar
5/pkW0ZUWDQopJllPyAK0Z+MVkvutWYxD7Lf66sAr0xad2xQTiTZ9uVKgnMzK7G2WuQUVoxO16j3
kFlW/TdCw+w3Q5uql1nR0oMjeWMpOYdIq0LBB1OxR39ZaCCt2wBo1Jt79wHxj3j1l6ztPqc1+onv
L+b1ZgWtxHJKu1auuv2V40gRtKK19GgrKaTjE6GlpPkpGsR3rXQXD5JUjOOrrZXzH8lca0cdxBtz
JTORHPn/C03cHUkn1gXkXTWJTGnxZa504vEQWh4rDCEPziXgXj7X5c3+VmeQZpNkxsQYl59Tm4a1
2pKljKAgTdVrrUz56Ce9lW6abw8osD0l3bTlYaJpff/Idak6gd6npvJ7UWV58rUdoaBGJuiBr1OP
IGETzPamomU2m1Xeh4Mbb9nJ8aRWbeblU/HNjm36rlPh9xUJasou+kZa2QUy2A22JTEdfzQVcYc+
RvkkeNzdO7G0/RdQEEogbKSCyyn50zXTyRcZwg9YezuFhoQ7ihC+ObVjUBdWMfi96Mo6KGfbCXt7
/acVVv1MK9MRnzQz0wxMp6b8pRqc5cGzCvOxH6w4D+NGvXMUb+tP2OTlsMy3ofeA4CGH69tdTLVW
bQwtb/nxnfupK5qpC0qvTebUN0DgukGveM6ThXknlJ1hPZeGPq/BOK7Kf90wEacnkJN/Sm/yOFgy
zXup3OEum0ElIQXf+u6oFV+6wSC/c7dpMwKHB9VPtja9N5CZHAPyWdf2kTf7WcWa4Q86gryxPVsn
l5Bx8bemUlfgaDhvrLGxgXCymjBzEo6Ji5KRH8f2Esy4gozBUNt3xlqgHWlWaujyjCoBJDig5lWO
T+3fI//CT3NtMersu1WY/ujpogqMPE3zk+jGfnxy0bGaAwQUm8afxOY5D4U+QCq3y9ga7rNkK7vQ
EMiRnHDtSLQHqkzxD1Nd0i7k44yc4GocF35qum2ln/YoQgS9qSrD46gl1XqnruXWH9xeV2cLiCWc
IEqgqA5ChN09RNtoLQ1mjzATejel9QTu4Iue97npz47af33/Irl6W3lPIVmBkTVRs+EuuTxbXtpo
+myOZqRQtTxZ+fi9qMojJfarSBhqDAQ/asi0YdAm2sWgib3mKt/E5T7O0G00KM0kwWZuPVPaCvez
urp1HLjm1PGtG0VUn5SqUdODAPHqfZW/ArNVfgAQsSsef+3WhkLz0o0W06XDnaj0/Lyuf7aaHLdy
D5fJ95f2+jsS4KIaqeGGRGXtyspkHgckZEe027QehVAnWbK/0yr2mpBCe/v5/cGuvyMgZ1kFoN8s
BWd2F7LaDq2aUsGJJr0SgQO9LFyq+ghPfTUKcHep8CodWsA378mN1JKtJOHCiPo6x/HSbJM+Bcwf
V97Bt7paO0QQyATh8jqMSJ5wuS2NupjiuKytSMGMyw4KUyTfpsno/h2sJTsAv98YCzwzD5mEYqE8
If/8l875atVTOmWugWVP324Bgmi9/bjmha6FOHkearG8fYqL5wyIFKUOtP2IZgkXdqdBmWXdqBwp
KSbNNFJSnLzYV0U5zq9enGJ5uual9xsQkyx70Fudmre1ueX0ZJXWNIQdnhX2c50Qsz1tWENmByt/
FTvx6+j3YTQgs1YW5nI13C4RHQ8/PAqKwSecmtLnrlMXkH1KTcFncZrnsoOtdZAsXx1OmfezgSUe
CYTNXittoXeW4OBlR+uSOvdl5xXzj2RpC+d+bOKpPpHLbx/tqUOpIG+jIAjs6noztyKL+3xMau7Z
ScR3wnQwFes3dz64B65iNXA1dFLZWWhTQFzarehoVqk7xfkalZUWnzK4934+T/94jfC+OsaKmEEd
m5+Taj7qFV6fVqnbSumYvc0veCst/bKxjVwIeLqNEk2DaUf9MOdPAFc/XHukUgNtFjQxwkIg9HbR
2WhlbqfFOUh9/F7Yx9bwzRnb+GXzDq14rvcmBo5YZkMKkOybPRLUK8d+qJzWIxEUxW/j6Lj3aTW4
d60796EzqPG/tjjSpbjemG/uFnw4emlSM+zyPIzDkDUrHSIAzKnxQrZUYI42a04Ruv2qrPep0pXe
R3cM1VWa4mA9ZHLPzrkcs6JZUZnW7EWWpjXfh21xHoysKwPgN3gz20lRPLSiEH811aAdBB839gxD
0waSOvOICO42a9nOFGIn04tiEesnvKGNkycW438ZhY4a1T5WFOL15QQhZGW92lteVFK49mclNv0e
XZqDZby+2LHT47Wi1ySr4u6ul7ao0yBQYfaiRY/rAMEpN+yauTvbNTXyDz6/fDEGID2hOsrf7naJ
0yzetNlAevsy1/6ittg8V1WZ/vf+KFc3CaOg1MrVDCoVdLKMs3450E5a18Pmyf1PDXz76eDk8Wps
fTX/LNbU7QPFIf69M9EVQfNQ0cqf7w9/a29wz3IMZCTF1XI5/NrUo1qPicdDGWdBX2JWom7jcvAA
XQWLTJIrBW4HY0BDlr/il0kWa7PN6JS4UYE+hhnaqdODnRNbOvpjoXq5n+GK9ZfRDO1GrxKmIygB
MR+hbG78ClApJqEbVXeUOHZHkBgcsiJpVtSPk2ud9HGpXkd1W1U/NWfvbPRj6vlFrm9biEJ4qn83
yxQr4g8vuJTmpVlKSQhvzV2fRVNqboex9yJvzaqTGccoi3nVcDDKjRuOq40oi6IXlLR9nVqJnbnR
O5fD6E6Vj4f5H3WsZb5m1H9oq/Pxh54eHPB3rkzZZtwHqmsW6/mKmigcuUl9gc6RPADSHV6MDjM1
x4yPiJo3LgFZ6idWlc1nyI2X26kRSUrZLY+jCeM7pAggJ+Vz5vlOZ28HBby3lbqM7AAFExjDDMFz
Enjr5VjJoqIqglvnuV/crQ8Fb6aUu8EP1U9EZXxeHBEXdzbCtv9NNXIEr7aXupmv9GilFqk+TUFq
oOsfTtrcTN/rSvTtN3UTRNopCrmlXzXu6oRq4iXWa8PyLq9ajVP9/WY6y0/COqu8L6dqzMMJ8Q/1
PJaDW4dijWnRLXiKj+FoYzrxUE4tOtbG3GMKoU+cZX9qu+FlHpTEDDRnyzVfeGOSfzLHygEXY3V2
dt/QzlgCDSbGEE5gJt2wKGPDPM39Uv1dOGj4329JZ0wcUnOqA0/RrB8TLtOVP3uD2YYqTBSQd0qd
tw+rYW+133p2MqIkLy9nTWzL+jRXDrK8TkNkdrDHr29Osk8ATDI/khSFXW116tQRKDrUKjdRz7Mz
6YHdFwZFHg3l9Ry9mU8SmPNME/uDhu40SUE7kGF7BPU85Xt3GMo5KtxTpT/rYoqDwi6LINEKEVrz
dKTyuLuf3/qxAFaA5b7dWPvtN6px14iRV3WYhuGLsVnNn1NjHMV7t0YhMoHXDQSeVNC43OQ95oSr
W3Izorg0f6k2ijRbZg8fg9m/zYWUgJY2j41zlZT1neemWcmlNCxaHU5NmoTedngZ7S4HOQqEVlxG
EUuWdffdXCodTx0kgLyIG9zQTnhvinuv9Iw51Bsa9+/f5rcGI7/BkJaY/LoKYpu0N3sj9vAl2lL7
sXL1RYRmVa6xrxtL8+P90Xa3upwaOTR5piv5yFBZLj9To2xNvfbQPy2ztX276IVfW+lJWcof6Vod
5Ti3RgP7CmeKAEjSQC9HWyaF6neyxRENYv3PpVnA1YtGeRzaVk98K7HM00enR5IoAXxIVklP9N2A
6jiqntI26dkolzZsi24AsVKtPaXRoanuM6F9MDJmQWmgEpPQGeL+oOd2OcWsSKwBOm0N9H2y/o1F
qnzCvC358v68rk+XPFMUWWT0LdOcy1EKR63wQNnaM5er/tVr4vb7vOrtw/8yiuwyYe0BkXY3l8pe
Zp4ftT0jx1+fIIhlYdPOR+HLLl1jxdA7AZICyFvmvntFP5B6tCXtYTx71ea8CjVrTxMtxScjB3Ml
7Hk9FY125J16fcq446UWuFS7xaRtv4BmhzD3uIxn4sbyTqtFHqrdSO12rYbw/VXcPSpv8/t1qF14
NlqFY3TlNp710t2+GHZuolVoZEjKG1mYFYv4hBJS8SgUMR/s/j3/VA4twXRI9YAiBW4st9EvQTJR
t0UZXR/Py9SnjwgsSV2sog5HVwC0iSnDTzAY6j527jFYmOg9lEra+3mnV6lfuB8Vu377PWxc/DhA
kFFMlkv1y+9hEZqtW8b5rLkAGxr4bIjdutVpoZp80Pq6sauQciANAs3P9t1jxqlnIL1hpst56vPi
Ht0M2y/w5PO1pSuAnNXraWpT4+DA3BwUIiXJnRQo2lceoNLNhaJsyxmcevWUpFV/JxpzOmeF135y
6CL8lbv5EfF1l4PIRUWOg7okn1lKG+5OaW8L9PdqMZ2xzCjz17ytLB/f2n9jibfbaD8EBaV1FGnR
WbyfLOew3nLjLElMA01UGEWQcXY/wKqzqW+GZCYEjMe7xVmzsJ2S3lfH5MiqbK/6KycrwcSU4yCr
clvsxpo8GgTLasxgwJK+8qukcyw/gQ7/WROV5/lGvsQ/K2a5+dgMpAjJDCadtW1qVS+Iuzw5Yune
mjz9eHRyiNsAre6S7WakkWXh5HpWSpC4DpT5YJiVe08tu/v375E9xutt7mxlcmta4/z/7jTbElNg
j9lyRgFlsZDkadCs/UMvXAvh0yZffjgseB94GbwffwJD4Fsg6w6ylzdx/1+yl//3K9hoPN/S9WP3
KzDBcOty4mDpUy8yUgBvPDV26j1bemmds0T7szH0ZQJOs2Q/ctE+Yijx1YbgLw30+jtPR5AZvv/Q
3GctKcZB9HTjMIA04TNQ+OAs7KVpxzVPbEuoCw/jqFtPVjNOVtDije34hbVuup9Z3VdE5vQUhVh0
5nywcMl6IGp+60fwZhLgqBwI3Aovr7kMTCzqbsNyZjd3S2i7ZFal/X84+7LmqJFt3b9yot+1r+bh
xtn7QSqVbFNlbGww8KJgMJqVs5SpX38/cfp0Yxm7btcLEWCTSqVyWLnWN7Dy0mmXEJWDTmWsssEZ
5/3nOZZIX7w+U9ZFsP1EmJEgGq1oI3srv4VcJ2d2j20IlsaX/tTraxeY+GxAtHrBKDvxtr853zAP
VgcTKBWCfr9ZAQNF3TVqW3PgQy0ubVZS3F1Y3YSpb6rr2B5oihqNOFDEftGJz/2TWrJ51QSBOVjR
AP8gkt0k78qmrUtej+aA9MiwF10XZAt0zlPdWvTGKnEX9WSAajZjPqTOqpGTu8QWKMq3iRLujgBM
fPCWWRRVDzdml4dfRrKQDEKLpyKOdV1sewp4Jm5DK+XiWX4fcsVQnzbCHBJ8m73inoDLiu+f2CR+
M/XW7B++PtYnsu2buMajk0NJDQcvYE7ra8t1+R4QbAdVvsXP1dyZXJKAvYMNFv/aR416eH3mbd36
1t0B6X0oKgLcgpLJNvwd1koFxZlzMJXSxTLHFTy7aytduUo5J6W686qku6+wpWZx0Kssriya1n3j
wzjOinaRibzUVIGTtd1K4OdiOrE4fnNGQ+ISxTMX9VZoqG2mq2hQuQICBx5nXbhKhprlTidzqdLa
47wqII8qPvb9KT3gbTnv58BgT3IAskQ2Dlicp3sCZ3KU02TMYbYSmgWKQwaynvVb9PMd5i5w2JRA
OZuUyQ7GjaCeUXu6ZzTQVxNAYGkNamn2+rf6zboFZBjMSqC0V73wTVwq5s4yJejwh0T7rUztecIN
MLGUozAxdVcwHgloaQ/IvMdW9/71h//uK0DWGcoJEH0Ln3mUwz8A8P64Ww4ChKNH4yE/HHmI9wVD
Gov2SX3s+y45kS347UdAxhg5L+SOIam6WR0Wg64vIHnmEEfKPpjYwVJXgtl20Y2ujWRmgNMjdSFD
B1Bmr+v3FvTCxstudmDfGJCOixSXrvgDAY/z4+sD8ps9G5ETBDXROSiFbrUEISBURrWNXbRKYMCX
tq2e4HMJUFFuFl4dtaelOLF5/m5HQo0WIRuQjBCU2OydIFnYI2yWzWERKGtbug/fLWoZTgGz1kHd
bnyAUaybM9iBIKM+nflyFUcaS2YOxJWm3JUQLcgdUyEWt2Yi2sskYu7tyKj/I2R1+MOKFKn2vLFA
tJ+U65wCJ/x2Evi4feCkAtcIEmVP+6MDH6lKsG4P3GtDnTcUAs0pnUUF27JRd3u7wxeOAcb+BgUi
6H1CTdX+PEd6OIaKVyqjQBl8hQYCN6dG6jexJOJ4kENxP8Kf2zyTTGb4yNZyOZTg0H4gAI/ZKc6S
JZ/gp6F3gWOGQ6ISAJaHWn2FPGOxTJZz2SQVUl4K+sMPCxCPacAXqE2g+nTiSvVTHPHpl0R9GkV/
4C1QMEF883TkUN/vE2cc7IOrbFtdqaS07ibk/6oLn/nI5SyoNl6P2EedtLGS5i7Q4/id9FZwZCE4
HRxs2ntQohK41xvd4veF7L873IHksAXOdDr0qlQnopPnk/xpn9ef/3LlRMEthN5YjT4b0eeiT7zM
VX1y+frqff7l8JQI4Ra4HqDyxOt298tTjKj80RtK++AB5dIeOhyPcx6PUDZ9ay/Ua09s3c8v9iuc
czXthD8WYFnbQ6zGNtJWEeawtURdl3qSexTHZgP4xxJ3eyn5cZJivrEiGGqkGhnFcceBPr+DriZy
14Onkc5/fQieRR6IoXEnQY4NpVrsKpvJof1+aUvXWw4GJT8C1YwRtnJMAQKCQmP9xorIFGXcGzt7
NwR9o+4dv6ZfXu/D88vJ2gkMPw4UD/XPLWiG6xA7diDsA6FNFKZzC/hcWnnDvqsDjdSmb00HK3B7
3NFgQg1PBX6pOx3nUb0q4EEYMfMt07/XpqG7Wp8UIHs2GdE9wFdWZXnEZgiUnk6TukWZrpykfeix
bofUq9s+SKG65end6wPx7GxfH4T6PDKfeF8UmZ4+KLYteJ4CT3wgEP9CoDF8q7R+sLj1yAKyC/t2
H9qnDP6e30/B2MRjkVdD6W7lBz59aFj2YHbNi3MwTknHTCpLvQ9WU72dgWoLsPJa8beIea1hZ2Tr
tekyePB/NbxO7BPv/zxPsLJHMc7YSgFzA7/uaV+MV8NvNjL2gfsyYW+tGgHUlYNT9Jq1Y5XsIbpW
tyh0+brMAaGmAQpwcJpCKKgSL4280n94/Yv85tMjIsZdBcLLa51ncwpWRLl0WphzEJ5kb8rEVrdt
YJJTt/N1lT3ZovHeKyYUAGik83EtevrejhJKE8ShBzPP4fdQjjbf16M10d3YVQFsF2vDmisbZUZn
x3ArL7MFRerPtUxMkmplUOCAoZ9LUT8Xo0yGE5vET8jGk/4h7Yr8DVAruAVhkmz6hxyYhShg6o7t
4PRBTmeQsm/cdmhKHwjrGZRAx520uRnxb76VJpCqbvZlhFD0DUFxv8vtyDIs73nTiB2DSz2/YDXg
1w+KVUbvBjr084fGa/157wazZd31ZTyxx9iQRRyTsokCmbZuw8g3sGVRKoJZN1CMYlcBFgTJrr6b
vXFXjQKk09Asnf4aJpZXXTOUndVhlN1wymrp+VaOE38F+K37FYKSrTZrQ0PtMl01x7gzbrSfvNr+
7neh90kvUI3KUHllTuoDBbPsbN9qvY+mNVWccq9qh50rnXq4K33CvOL1+bp+iKcfak2xAYi7Fr0w
nTZbFTTcypY3PWB9UT2/FYGUn1FlwFp2QmtO3taRtj0gSYAMvnj9wc+2LuS3VgIILmmrhM2zko1B
bqka3fqooLrALhgkJeKiHyCfnIP62x9tFIqPDbxcGMicjjyVUXi2TpFItZHBBRAIPDgkFZ4uIAiW
Y1cNw/rI+mRmKTD/070bEZW//pbPhxezH+EwDnGgRpA9ffqYiOCY0YE9HkeIQkGcXCUzv7U7LeZv
Jq7HH6DNel8A/OpOKQc8i1RwRKMUsIoK4gKM29fTB/c8pC5pGnKkELG95FZiFQTMn8IPiHUiKHo+
lGs0sHLFEc9izDbvmEzzEKPIQo6GwbfZBRmhgKlzvXt9JJ8/JYBQGIr2YA6uwvmbjLAFt17opwhy
tHkfZDjmox3x4D73+lOeXc+AxV3fAfhILItneSY5LWXSuZIclQ/JLCvWqpihc3IPcYckdx0LYffr
D3wWTuGBOLqRzAFoEjeCzXkB7zuiek+xI2J96CWOuKUCS+gNvNyboIHjKQLRhryDhgHU+2WIg/ez
SHjNzYlQ8/l8AcAJCDzckwKk3LcJtmlJPJascF5kdsmFzVxT7hcvpk6qIgea3K+/9W+Gea2cQEoI
ZRukmDcX9MAdZ6Rpa3a0MKXykQ/8YoxNcjFVntumjiDylJbnb94PYjyoDa9gRvAHN9On7YhvqAjY
sdJtCPhKS+s8aSPxMYgs/eP1t/vNVEU8gtyGDYWBFQ37dO2pWNuNsW12dBqPycz3KuDvbVchU//6
g343jKgMrxgjJKGfZVdaB1hlwOIYSAuNnXlABELUyGHXrpKoDHSzPkVi/u0ogncOqdN1uW/hU7aY
4hjO5uxIZlzYwZyzrwg4L1dwd233r7/bbx+1miatGyOC6G0EAQqpWgLGjnOZhEMGrJ1HdxyO8Qnc
VKL54+tPQ9IcH+XJQQgUJcJIyJ6AwIqqyyZLAthRP49AKB3rOAEBKckYbL3eAv44HMAxJTsvaPuH
GM5blj1/aUFSgP5cMsJ7D2l9gygzi5duutYKQIcURIHpq7+w8BHKQhlEY6KsrnrnslZ9m44em0XW
O6BMeW7TAa9InNSDC2rBhh5yZHJMmofaMQcmveg6UaGDSz6sHyEuAMoMRAWOSGnrN1r48VvIXPIc
0e4EwNJ0mKhEVRe6ZuZoOsVyuw5j+JpHHjkspn5ojMMIKmdC5VVVN5mv1A5NTXtXWZ8G0V6H5agv
qC1VNjdQaYZLazTUsA8W/EhLx6l2rRcP70Yv4G/mpYNyBlyoizHgBjuFXabGxG/HMoa4RVPrYwx+
2J6qzlBVX6J4qauHFln8u9Lq9VeHDWW3oybpDgKuflVG61mE15GF2PxdVAJ5c0XDBYMF554peR/w
CVE8dww+z1qduwd525nSnvQuvUhMRL5yPdd1ym0KKBsB3ryDClqIFHVaD26PL7JAqKXBePsjO0JU
yFmSq6ayovEDMSz6FvtzC3k7PXV2n8phmnl9lDiazX1ol0F0QazFLx+qeGhEmKk2qccgs5Uj54sg
6uiPSQcdA6FN1/4+mRCYF9JZapHZTVc3+yWKO8RusgpxI8bS4nlp+SEmlBFzs5dzzZbci2A9Yxk5
fHEVp8DNE4R708LDal87s6szGUlg4WZptLuzIcpHsoCPwCQl2utkLu1ZQPGZTj27kL2oxzc64Y68
CGQD0QzcEIbxfoanjSxQP54oaHU9MuG3Cmpe5NhS3z4AwRU4RT+2A2B5tKWum5WxVYkH2UMT694D
3/qH9LkXvB+xHYkh81Fx6zKH2CLZ10kXTUVQ+4isJ7dXVWq8WDAk23DG7pe5ncbcgQd1l8tZxZ9c
f4jYAUgluBVxGlLAA5EB6/IpYMk7OjK7y2BsAT0LS5QNSf2kmvuCzh1V733Zm+VTUwvTvIPnNPkM
ySXEHIw1pt2NVIgwjUhAh9tSRINN0qaNuE7DGmoZuW9aXACCtgMwMW071boZWHtQ+vFH0fefPVqP
LEVtYPJUOs2oKGQ2mKV38eqOdKW6qv8w674S2dTjpW8oUHteDyCF40o8plT0HioSpnlbxaYqrypR
xuYYCBqF6woqY3klAxAWjotPkBEVMBxaMjjnzPNez9z011A7q9V7Kyb2D4TpvN7VAW5tWECAiubQ
VzHdzuP2xG+1Z7i8E4mk0kl7r7fnI0sa5qV1WfoT9IGXbrmKCETusoUESHyHLA45KsdKJXBebm13
6i7jRWMixVNvhRQZxcVD+lnCfexNZyCbf0tm7dUm11HVRzscBBP5DoLrnLyvW0nrHVtCGmaWtIF/
dgKlph2IQPObUYMNVoAuH8/fS2cg/TUMKFTy3gRuBbWqGUxRF7qdOOAbxlqUiNu6bT9UXLTD3m/9
aUrBQHXarCRifKhNxXgaRE2t3oIJZMbUNt2s3kDDY+wKC7G2tcMNITDp3Ck/ug2NR2QmksmPUjsC
xDQ3+G4yTRbO2yu/iwa1692BkvXU6hB4Bz2p8j70p6WAi1E/HMpKQpi4bD2XXSoeuPPRNC7IuyoY
bKToaaODdBghtJKSes1kNAu13ZsgxKTImnKoQMDy59opbNvAJxwZd91kakHqIYUBJf8AbDkyDqEF
BaoCXuy+unHJ7Nmpi/WdZImAsOJhHCPPekdst+G36IiwPs6TQMgbOaWu8xETPLyIaO8tO+RSpAst
ziX20oV3y0NQwSGR4PPWfo3dAqnvLBK+gSzZ7AKan4Zl6QYZWEUi2A2DY8Bo7ftZga7XmrigRsPC
2LIZbW4gdWCN2ERbZdJ46OK5YH4PyjzHJVSmoxQLuzGOTwJgbMrKSkcmsNcJNEYujGz85nJ02mB4
g2+n+4uFD8gAz1Cr+VBBB67BomKYrB3l/INqoeG+IzY801IbypKfGUjXH6s4Ku08koFD9l0HoPIb
ioIMwMKViz2/0QD67WILRuEFPH4ik+IOJKK0IyMo1LBnCM1lE4BrjcVNiHNlCGnsFMYv3iebcV9k
LOgDeWELrf0dJIG4/Y6UFPWKThNTp02/0pbiESSqVA9Nv+TahDy47WJp2kvRKanHVE3w9kZt1VjM
hYZ6q+AiLqek+wrPWl8cKRjVIsWmVYIfTWvwpaHo5x3gEhElS9qa0dA01qOaikZD63sv6OAvXx3Y
VdB9qEuYoZOAiF1sV0j2ujZTOmXSL8cUZmuRW8xhC5kfh8FDBt8NNJNUuNp/t4zLOOwD9PBuCR0i
PtHFkY3MLNLhBo+toyd7uyfNQ2MvILsLuSzjTSUrumbpOjXsUKUUVQF0WAfgxtwYmrcYhXUFddCZ
szTlSdZqWLRDClfqTxxIGb0nUcCabCLOArT6OCfunY2a23A7+WAOcGBMh6bLRtIoa1eBdRAfSMC9
j8sMs/lDwCJzPbRtBYBm73nTB9YA13Ill6lTH2Voaj9dKmWJS0CiojFtHA10B4+DWuRA8XZ94c52
2+wWysIuRflRLZdlDxe3j2a0VyFzlFabrFSBWo6zP8EQx44Fj3ezXyXmOvBo8j7y25FflCA9izuN
DGaYuTQoOZxRVn4VJaVn7QBljafbqp7bft9Z8WKt0kvsY+V2YIQmpGsA4UeS5BvSSG0NmrjtoZwd
KKe86ECDJ9duC5ehT7j+IUTwZOTNeThRSx3dGXpVRRVDeS5bBGFWrgPSd9iSPFIdgWIYptzB6owu
VDDbfUYgNODuWwiAW3DqnqYlXxCprNVl1LSyeKABlLW05y+FD3nT/q3rSQIo/1hN4jIR3DhXyVJH
ZTqPDpDnBlMfVQXD4A5UQ0Eq3NlOR6eiB72MFKx1qw86xrS4wuwHpM6ukVnL2wg+sG/aSkx8r51h
AcW+I3X3rvS85iiHCFIKYTm12DZKEPUBrncUweDMrLyAjwLqbjj1vHrnDqTE28IR+GZulmqAPcbi
DoXvIAjbVyoh6ooyRLd5X9XMugO9zot3vhC11aVNbE8I9IhTJ+WSzXDQMV+qRLRJk8reqkxmTR1h
WdszWqVj1xO2tzhFSRVCP62TRRLKBzv4xFjWB38pq69VK133zqoZf3AgZQpcuR0YLS7CRILDGNQN
MVfN3DgfueUD91UqZOvSRMB0dI8gnJq3yeDD05KPI38nXZIkl/C2aeD5HRJB4UsQhiM0Aauap40X
9AkOLqo+BMj7XTltGbaX5TLLJofuQ9kVusfMTyd75vOuH4PhmzPbY7DTrdT+BVGL9d5GABalmLqw
8FGLE4+ZDlvPOlraBkvfY0ReEQ/+5ntYeXom03BmHHeUWqNM+55jG+gXnw1w77X1kNfYjpMrqFpS
7PbloMbLEPNepovDYdQDK97hxnJNGCMAQ/h7nD2Hebsetz2Tht1cBfiT6BDIUokSixE1ZCQqZOr9
1LJ69861tNde+LSDxZZlsPu8oYsJk9SnvFuXCQLhAl9KlTukdSbnDUSZfPNGLmKZUx1DFi4tA6Yx
z6KlwZQZE1gFJAKCcFeQIKHkEgGHJFkLFpRJnVLOj93iRnPhLH5d7UsU1SHQqWXI9x0bGi+fJ5jP
32IttFPBVI0CECwPkF5FNW8hh9GpdF8MqNfjZILj49BlqpLTrdc4Xfu1ZMukdo6w2lpnA2XshlQd
+2zq1new8TQlZdgIPBm/IZBprlIkUS2wbnCXbMv9DBUfXA4huWTXOMfN1Fx3dqJQfoaCaXtlXFy6
CuRCkvJtgoDK2yfaTqpdN8KzBY7jES/5UTceQewFHEmb28ay6wtJBhYCxeFVkbcL3GapjxMRjO3a
QUZLFrZATWb450Fc2xDV9gqEcP30BjFj3FyBZNB+IKErUblto8W/8zs2j8ewnWF/7LYIUT6SYGQ+
hEqEFSaPLSpp8ug1dWBXu1lBtAF3EKhn4qLXVpbmKRAUVKH6OCQCxohhM3XfgAxc/hQ1+D/f9P+t
HsnN/1zGxX/+G3//RqjhTVXLzV//c2y+cSLID/nf63/769ee/qf/vKWP453kj4/y+IVuf/PJf0T7
fz5/90V+efKXfMTxaG7VIzfvHoXq5c+HoKfrb/7//vC/Hn+2cm/o47//+EbUKNfWqoaMf/z5o8vv
//4D2aJf0hVr+3/+8PrLgP93OX5vUCH9n6b++v3HL0L++48k+heyFijUI4mNtOVPmMP8uP4kjP8F
Y70VhQQSGhSd1iQbuMKy/vcfXvAvIKYhD4GqIUwefioeC6LWH4X/+klrBtBvJVNAmNj943/f+8kX
+vuL/deohhvSIPD79x9PM2EWkGEo/SDbtkmmiFKXOBmT8KLGGRlAq/EfVfv/t91nlNfEbSYwtXSU
y6Du63RZjHmo3VCfKK/9vtvIvT5N3LWR1eFgHKO85ozzd6suUHVf6YX8+OXz/TlMvw7L01zT393f
5LSSYeli1ZVhDnCQWG4pVgwYpF4bOCly+YOb+sgXlicSaS+9zNqJX7AKAq457VyNYa4F0EEpipW4
9xJs6J9ff5mnJY6/X2ZN4P3SfgR8I20TE+bKof7RcWZ/uENAZocAXMlRFzBpCjnuo4y+e/2BL73Q
+u+/PJDGNp2i9YFTn0T6itRAkWQ+qLdN/voDnubk/36jTU0Ios4zkl9ekM+diOYrXClLN6OdcOtD
0NWte3RUp7qMCTYa3DJ732F7e6wnfvH681+YHlsu3YBKCiR3Kghe9IKV76CPzNQHjy2JfSUtnK+3
piJeeKJ6synn//227mY4o0F0gTBBrqpqYhl0OIvIc35Q6B/NXYo4aRpSBSFTYAsqp8uVC7Uo3EGq
2D0FHXvpg26qAH1loKoVQAtqxuU48zj5EQVzc2IwX2p8swWBwhfOsZFBDjBu9NEmhqTlpNoTUMMX
Wt/STvq4bULh8QDOsk3zaOPIOoxWA8D36zPhpeY3GxEBk52yOgjyHlf5D87M/BRXxei8bW6LYuL9
3FLqMjhbIrG55La2Jr5DHo6ckml/qfubrcfVlRObvsXWQ5A7z0wYaj9lDOt2d974bPYecMatEQG2
VYzEROGNaEQtPwxSWj/Oa399sV+2GgGevT3rIC4W4kBmt/ItDvG+Tpxizz4tcvy19rZ0TFwb/V6h
xFYQ3CiH/cwdOuX9bBxQapra/2f6SX8/ZrPEPZ+U8UytqJAQPZQXY0hGO19Gp9c5/Elmfd5S24LR
GXy8Sk8PSCO53XLfcVO/BYw5uX/9W7w0VpuFPAO3hYtQkBS4UjR5L3jkHSrfEPaATGN3Sm/ihSm7
tV2DlArt4ojGBe99c2kNi/02qcC9PFGxe6n57YIuURDE4ISFAgpWQzBU+5/AeqcnTq6Xmt8EFmqK
yKq0FhYwQ1/uZV8Nua+s6BSm9qXmN+tZNd5oetMCPQBtJHwDE2srFbaBC8Lr3/ilB2zWc5dYyP1r
jH7iDGy8hIbsOON2ES3zzXkPWB/8y4KOXOMJx9JhkYi6+RDFQtzopmKn6qMv9X+z0CLDQVqBZF5B
PV82F3LxNLD8Hahi5y2xLY9VN8BWSJfjziwqCu3HwZ3itFU+P3VcrhPx7zLoX1tFtFllpmore5jx
iRn4ZjAwrXBBvxmsZQqvKlkOXa4r14wf+yH2Pquxmsczw5AthBFYwjIiy4ytsI97elWj6BMhsu+Q
RsljiFQhhz/KFunFpg4pAJ56gax86M8eASZZhuq8Ad4qvJgytFCns8piiCy1g91GVMRRf8pWYYNX
/Gt4w80ChVQbtF9dlhSevXCSLw7goXlQLkt/QcEAN28rMZAfFEmm4cJfkH++1gB9jkfYAsftx7hz
g+C8pbYle8djG1AyN35Bo1J4Wbgkj1Tr+Z8Z2/z9opuV3HMogCOxERXconNRScfvAcyNq+9nreMt
rElB/i9GxtgvKqrjT6g00WthW8N52+gW+M68amwtgN2KoMdNBhUEONmkCsVIcWKWvbDKtlAp0TAU
wzSPC0DkS/cy9iGm91VTByuudmsULEdQ+YYUyne0+kYhJuqeF1BuAdPePPaYRDwswhipvpQyVwCR
C+bBmTv4Fj4B+c4OIHAe5YoFTh6aqdotIbF2Z332rbdxCBzt2DK9FAJ5uWIBDzENOT0lDvTC7r2F
ZkK5GB40uGcVQIwOGcpckNU1xD1vUm3dOHARIbHTkKVwcW9EJt15GCv/VCD5Utc3J7MTUqAA+mop
qsjIo0LlA8czq1FFPW/gN8sZtS0JzRizFFY5JJeA7Ha7EjpGxXmtr2/1y6kMFiMMWju0LkvXz2YP
ZTMxOKc0LF8am+11fnSXeIrwWS3p1lnnqQkp68g/bx/douBRh+E2rC+WgjkoAYlkrLIp8Jf96yOz
ju9vjuOtAOZYQs56cay5gCv7I26C3bT3ZQcpEzmD7/D6M14an82R703RNLbw3Sk8LNx3iSRtjrJu
d94NeUsXliDF+PMSzoCdBuFlnATwx4Rw93l999cN9peZ48gBgO+lVQVckf03DVzAAHTtz+z65rDG
QV128GqVBSNt6WTAAogsqjXqFmcN/FaZKSgr0VkLMi90bPRVJyt5UGXZn7eothg95EdRw1UgtHFV
zeLOm+24fxugincKYvzCvPHXf/9l7DungWLYBAdQeB4vWUeDTyYxp1gmLzW+WbRBa0E/PS6nnPU1
YHFCuVAGS/6ZFupf0ckWju3RFrzfNp4w8tYn7iK+GxNdnvlZN+msDponliXCP7vuu8xNgyk8t+vb
1RrEpYprZ8qTGUljd21dnD0wW6JZZ08UtXO0roFuy6Abo1IAvdvzVqu3Wa012BAAtdho3XcfWeP3
+6qpzkw2bVUQOg31uaZC48mihqKPEo6bV3hKkeSF+biFnWtgMIGn7KY8kCUqk84E6AUtT4kuvtT6
5niFiJ47Es9W+TgtkMarm0fVwsbgrG3GWx/6yzoVCwfXvAbGZ+gApQAl5ZM1CffMxjfrFLBIDs8A
S+YRgCg7oZsvQi3/jLn81zLdUtaZSHSLSFjlLSQRAZ9q+hQ08n9GAfm79c06jbzWqsBbRdcT5RwF
yiM3JZBu55Wofrql/TLqWoFJDrM0VaCODmTAMoJ/soPuLARZz/qs7lq9+OUBIBFB+ZhWU2H8YeSp
BTQA0JGu/HZe85u16kCRk8OWHSdrKfqrpBUOqvWtOS8Y3vLWFC+pV5lAFTLxPjutewv+8u15Hd+E
wlpAKN0YCz4OtXWN7fETaFZnpu/czTpNmgboFqhfFu1cxztVB/ekg07leR3frFPoelrQN1SqsBrZ
ZH0bHSKXneKZvLDDbDVqUBaeKfRHrXzs9XcgwB9cQPPO67f7dCLGDQxOcF6bAs1ClHeByUqYGuFV
J1JDL3V9s06nKlB153NZwKfI/uhL7AOpaBbnRIj9UvObA1Wx3rX7kqhiIHzZER19rRtanrc9bg3A
yxjY+anhqoDPpMmGgaLr3anK6ws933KGkjH0oXs2AM3NZXKE7aZz7KGB83DWZ/0pxfPr/iJdySVv
MB3rEiYxw/wxgk/qeW1v1ijAzwlwzp0qeDB5qRPrTz2Lb85re7NG/dnXc+OhbasVsAUD+hpYzPOa
Xj/EL0NC5hLgYK+SuQ3gWGa15aFZ7DPzAysU5NfGoelOo8VyrRyU2reDiT7FwIOft7X8JKX+0nGr
RpwOzThV9PV4SyqyL4dTPlcvTcLN6vTpbDyNnHpOlumCz+4bPzjvBN1S0agJJJxAcbcLh+oQE13A
yO68yqe9OTubXupaKXSaDu8B6sra6MNZM8TenJp90nK6dPiI0D8DGSW5jZfwvH1qS3FXbOq0gXBm
YUTr3C9GukWrPLE7r+ObFemNpR7bJpGFsFDdh1sMrMqSj+e1vVmRHZBi0Py2rTxoEN1advgFVMAz
D7atLxImNmM9kP4FFMh0GoAitQNLdTpv4WxVLmLw6qQfTFbOwjtOdjGy2OeNyebQrAFp9VltZKFg
XZXOngCNjoX35zW+WZMzwCPGjKXIHdC1oQiR7MB+P6Vz+sKC32K6ODR2O6gXAXzdBzeeot8a3/Cz
RsXZWhkAomZsFicCSFjvJkDbWk3ntr1Zmg4kfDxPO0gbux5U0OOqvYKKTXjW+nlGY68FdPcQz2Ki
BEuYLnb7vg/rswIs4PWengzQqPDnLsHKB+cHkq62DyO6HVCdzilHrt9/UqAFnz6AzoNfolYji8qn
X6x5ekDx4f05UxHCtE+bnqDbwkMP46IUtDiZgoQkFHqjs+IIwHKfts7rKUI+WqPjWt8oYl/piZ23
QiHR9bTtdoD+T1R7oog779gDcAi2QeSetZk7W/9dVXFgLtUkC5v2t1CmzFpQDc8b8U08C6Hj0UAC
RxTQA3CzeXB45vjtj7Ma3+KdDCoKIh6kAMAg/FQJfdVEwd15TW/Wp+ay7GLX4oVx+hmczojtAVA+
DxkBQ4unX5ME8whOGFpHCWnZQZ/+OvLEeWV/SI8/bVxRV3TgZ/KCAP4Cf0jFrTfWZJt3543MZnnO
wPDbzFf4opP5DlbnrRbx1/Oa3ixPiYOnpuAoFF1YvdOUXtrDcN483GKbpjLuQHjzOUTLWJ1Pc+Xu
IAz37bx+bxZnAx6u4LoTBQRJss4Hfyg+FXauo/q85OJsUUzw+3X7iUa8qIcJSrs8ClvomVENdSlX
nZJbeGHH3ZoQBd2oxw4cqKJvvM997T9YtLs/a2i2CCYNEGIfRiXH+p/ExSSgzuZMJ4VHX+j41nUV
PNmg4Z6LjvvOwzCBIehb9MN5Pd+s0VrDs5PbtSjAZPDnfPGU8dMx7utud94DNusUlJAqVnGPKamt
22Zw7xt23l0cIkL/j7Nza5IUR6L0L8JMCBDoFYggI+9ZmXV9waqqu0BI3IWE+PV7YtbWrIvpmrTF
+m26hySE5HK5jp/v9xCg4FCDAzMeXTr+ool4KgN26BrKj6+f4h+HN5WgB3oEaroIypbCi4TqF7+y
74Gu//RBd1sojQ2JDFySixIcI5hzjUUQHhSMwaHq91dv1xK2yHM9FZ0ZSEpMfB5hB5Ae+5q7LFdP
MC4IOYYc4fHOOHqnovXt2KN3eyi3sAcGtH0q4rLq0nhzdxxmBsfee6904pglBOCdqfB784xuqvuJ
6GPvvVcvTQK3E8x6YzGz5LPwpxclx0OHOH+vXCrhjieroZkKhpFJr+TgdHRtkh0a8L0aSQfN6DU9
H3FvUwNpTuXL4vFjKSjbLU0YsIDyEAHZXIG63KQWhYrTQjx2cGB2yxO9y1ClNQ7rhrs2SxbGPihB
toNfdLc8TROxElq7sdj4RDN/Dh+xkx67PYfT/O/Lc/G6pI/WHtOl5yGAzPDekXOdJtzIQzUcf3/7
P6KOBU+odiiCqUm+wRV6vVlka26OzZpdBID4Fz1ya4cvi77cOOtQmivgfjAeu6X4Ly8YmKcsydSW
Q5F4sxwzY4f2F3xX7cEj6V7O5LeUhJZ7QzHVbs7bijUpxj86HxqdvZwphpcIumTJUCyK0YwwqNbh
r3Mw+u7lTKBmwXUIvunFHMaVTv2Nyu/SrV11LEruyQ+rmABAWDE2fd3AwEO3H9d3XbqvS/NfUrxo
FxHgIGYBQ1ww7l0y3DhAJ89W9fWxWblHFZrABG5QdiiaMto+k76EX26cDPLgwOwiQoAoHFGHz8rh
sgyy0ZIE4ZVwAufVY/NmFxVw1QcThcFg5IPZXqYp+ViP6ljl398LmmLZUiiYp6GIQ/0qqvnFSv16
7L13m3ZVOhsoVY1F3PFvXW99QBnD95S7f5gye6GRJt7qtiDqC6wljmZfM6Kd2YtPh159b5M5OQ93
9ApPj4xb0sgfbmX3norpP9Ltf5nte5nRKFbI6xLaFwbomDLFbTEsbwhcOWRWtbySN+3g7OvSzuoS
zIHHCl3XY/SGFrd4fA7hqjG98rhlNxL3kv1NI7sQ7jpKoBgPFHNCbLqFzTh9tCP1loy4sZPf4Yzi
jRlDYklzP0Kt/RQPoC/lykeVLGO4pV4vy+glTUFjuCVdyr6xLvMJqglf4OnSuLMPf6o4hx8SnmmV
0Nu5GjlcrYii23JuKV23fDZt0H1b4zAsn8Ey9pofsw+nsCLZKDfFtOL35oPeolNDDEwXO3gXSth8
xtVyA3O7it+zpEOrFhk39Kkn3MK0iE2XQczTVhBANt3ZtsqEuZnCKjqZ2IYoYavahFmlBnhnEMO5
y5JJBHEK5Pbk39kOyOOLCnwdFqDGVTaLAmkuG5Dcj1NnSJiHBJYNwGlO5faqwBWMj2Uhe2nN1FYG
jk6mL2RSLZ+mBGZSU9sl+lhM2Itrxk5oqPNhhchRy0sj2tzXG4wcDs3+vbaGYORgoD30heuH8moE
Y5tiHYk4mFzuUe5+J/zNC5qhYFUbobV97pYtjT2YdeXHfsA1aPzjhKbBRy69WvcF7gd+2SG8jbz5
mJAePte/P3tY7GRGWJvBS5NDvqPneFVZwBv669i776I9zLa2wMCsuFAj3xLYZo0BrjbhJnrsCtz3
d4NjYVsJ6PEEc5dp9X60jQ1+Th4cDA69/l7l2K7hwuQS9AWL6h7VTi+lFfgZxx6+e/UgLB0OUGoo
atb+XYbytYzFsfW6B4gb3ECuiuK9o6UsZq5uy+j/D034/3RN/+U1GxkosnxUTgv0za9p6XGZcuX3
B8dkl3NPcCNiwCgORUWbJl3l+Is109ux8d7t4A3auk0Xk75Y3DI8ojFR3MBPoz2Wl+21jTUTZOko
A/tnkuF9iHMbOl4W/fXQu++tTO3QKZ+sFU46xIchDhx7TkKIgyedvZpsiG3ZbBUSBNwATRn0aiwb
PEsOSYX9vZTMEvRGRwI+Ul2v1C0LDFyz2TixY90DPk1+j2EzLNghk+ox2bslvq27gHzDidkdKzTv
tWQgdYwwOEG+ikLZeinDciliouP80Helu5ohDdQCWz3EgEa0VTbbsUoX3b5nlH6NJP+Sm+0FZYBh
rGCIJ7AYdl3wdw0t+99bC0LzsZ2V7gJYRIMO5npyKCIWG+8ieednpLQ2eudm8g/mAf5eVoZm1rJk
KumKTfnB9AZGMyjPZQxH+dzOvfeGdrZHz+OqyZEjSp5VHIfRc+1FUX/s6+9lM3MTdj28/NsCKdBj
bLY7NVbvOFv84ePsVTMAd48hYCJdMa+0vvXVBKKY6O3BRbfbeNG+zAjMJ/vCurFOMq9tKthk1N2g
jp3/6S5SMxJsOGxdM4dS++VdKyq047nRaXJwdu3C9UYWGOkZuJeBYggDW6BGbAhHzdAc3H/36jk2
A6HZUfwBt1CoubflM5oafh5a13vxnNKt03zZumKYujlbq+DXpqOjL767yajGzZ9neE0WSPnPispb
SudjtwH/IbL9I9dsPY9UgAiiAyg0cya9EDcwdvtwbFB2hRFdq6nyremKcpmS01KD0txG4mAq+5+m
2H+8upVMJEYGbRHIpK/SJknG2zpeuvrYfNwLxkK+9gHrSFvEUddkI09uZOi7Y3nPXjI2DV1VlVx0
BQ9rez9PwFrGujEv/3vgrwP8L/vAXjfGASkz1scOfHVmQ+pD5oqfFIF15Ykhu+2OJft7DVniWAnc
edUXZAk0TJEj3VznEOH9sd1yb6/eemIeDReIxhF9XTT5UPnlsUyf7OYmzCV0Qia8O+pfUQ5jRgBl
Fr87+Hl3OyU8tQG9gyoQXotT+cE4b3jt4Jp3LBTvZWRKdP5C6Az7YlQcX4Y2iAotouTgoO92EnCV
W9BMOoXLcFQl+jF58cJKHByY3S6yON25xQkFhQAsnDI0H45fN8V7c/D5u00EHjFlOehJFdsU/0Dt
6KGN68//e1H9+/5N9mqy0BDcVqNDEE2rfdmk47yYv20wHnPDIHuXMIE6QleX12EfkhJ3G3NyaVn0
HjnkTy+/20J62sBjcsLLwzUSZSefwixWrsdCMaiMv2fknG2xi2bU33yrfZd3AnqErOm6xhxSZsF7
9/c/kBgLJlRTq8KHMXeeVIQ89+jn+3Dsy+5Wq2MCJ307wkwWjo39bQOAxyOFZ+vyztv/pzT03/GY
7IVlLAzoytiCqcPg+/w0+n633AhpxumMo9JCz1ckK4hEkVp72Kcib78f4mZsv1JAc88Lo9slBlos
gmtuucBdwXlSPrVdtNKsHUcnsq2qy+1HXzqxnLsBWWa2RM36M2jD8M4Mjb51ojbnoFwsHgEPjDqF
tWe4vdU++lte5NWn4q0TyTDnOFKFG/7tZDMAJZfqEUgLb8vxX8/iIQDPwLyTMf37HkX2iCBS8rii
wyhPsJeVLK/1OMEW20woZV7gjVrSdw4Vf5r5u3AG/eRIr43Pp6r0m0f4KfN7Kii8h4/NnV1A6z0Z
gYBjZEFX8jegGS/cr56PPXoXy3DqdK3HrCyCDXpeRcML7ef3DDuuS/NfpuReercsHrzF5yuodYAn
yGWaN2VzDsPVCVbGhlcXQONVfaiaQfb4Wn8Eih3cTDisDx47hdKq8zao6uOhcdqL8WpXLjgtBrIw
fVjnXrl91g19b5z+NE13oc0nlQDteJEFU4t4hXo7fErqav2+Nr73TiXpT59iF34gT6gWw1R1qoSW
8rxEqw91mKdOot0SmkHRfazuA9zR72G0AnerLSeFH9NRD0I39hmB6OAGluwWGqy8fRzVYaPv48JM
B/asA/+dAP2nj7BbZADqyWRDD24uqzHWF67m6NwnHDfzrDKKHFIXgEb4++hEeDYTIvZg0wFvP/S6
V1/4GB9rbSV7Id3s+CiEm5oiBkXuDM11kpa1f+ywAubS7+9uBIqFweLXhQDX8DwY1+YAzhyqXACY
/vvDCQOWQsWqzH0D+l8ZpGHPjo35HmrkAqKAZcKjNxDGSz6eW0GLQ2Fhr6FzMEITM5fw4Bf0Lo68
u5Edq7MBDfP7gEBWiEGCRXM+wN34tplnXXhR8HrsvXeLFGSY2rjAw2T3q/k0DFOYOq7C87Gn71Yp
4eCXR8QTRSzm4Q6q189AHx4zhwXK6fdxqVhceYYuolCOglLPdXdDRnVMikr2ZmKg/uJir51EIZpm
zIFAuPfiaT4dGpe9jG5tQESYYYid6zYU65lS+xGe4vJY9QzIxt9Hpu65HlXY8bwz4yMM5Itm6o9t
rnspnavXtYJvdg1Xz0UAyNKRbFPRO5H3D9nTXklnoM7f0OGHRTSbPoVqLBsYHIWPjfk13P+jgrPB
pGc2ehDoWmpd1lVDD2Ti1AFncez5u2XKW4eeCxlxNFr1G/gbqpzu+hVshezY83crdWFd2cVjwPPW
bri7eoEK4J03/8915r+kZ3stXcg2H+ZUVV2AcBqYOyLaCA1GFbw83+CU1BcCRE+QZkfTRicgQGub
jVpGBg6ZA3PnceFkPG0DQETf2ziipiiTQMSHauRkL7rZotqOejEz0DFMZbCnhcdEWB7zUSDRbhdW
XAcgBEbzScQw6o9KDRNhTx67PiZ7BWFgwZhWUs+nwMI/H733b2jYXN/5an9YLHtVz2JHmPDEbj65
2N9SSSRoOfJg9NuLeoBgYV4wYtTBWZlTMLt+kak+1p1E9qIebxvasQQw8lRBj59zUM8yQtEcdmid
7G/VNwirS2EQquOB/pjb4PUKpTw25nsLutUbQQuj+np2n3R1EQFJllM9SyDLD7383oKuE0IDC1XH
+TrVDLula5YOoFDmBz8P/YG9bHMCD2Uz5bCclr4eTi2ocfnAw0P1fbJXbeL8AK5H0C4n/2pCZ6MR
tgFhfH/szXd54RCbcC41Hg4MjkzVHI4p2HnHJKFkL9kM6wXWDEu3AB4BBEwg/SZFeezHsVffbT29
TBJCglKfDAUUJPE8dBOuITmWZO01m4C1SdCWA33qIfNKezlVjyoO9Kdj777bdkI7DCBNjvrkcdw1
hSDPnYSLDg4M/X1PFpP1e9zb6xMMU+lz167yByNbfCwn35t81S1Kyv0QLidBpitakJanEoCcd+LM
H46JexWM8uVIZR8kZ8DkI/NcL61oz45RNZ1D8A/NwR+xG6LSgO/uA8p1imji5YZGVdatyzFFDPCr
v3+AoS5jrRmeXlWdyBPIYTLeu78OTZ1wt7nKBps39IzTaQBlKBPt2ORzWx6LNXtFDAfxUbdRNJ1A
2jLntk4oOOPgQR169b0k0bXgK2+TnU663tTZn+XHDUC4Y590L0jcarDSelQjT0NSx1mr1iaDJPWY
MJ/sFYld7GIdJ+Vw8lpvypoNaKRgcMecm8hej1iGoZr8hg0nocc626JWZQmc649tf3u7r8V3KDlP
VQJGWLe9bWRYPzWg6r2zYv+QMe3liGUAfuMCsfIpmnz0o1xj/ED992p3f3r6bqGCcINyteP8HHoo
nRvvZ6+6t2OzcbdKpU/9EkiL+Ayfr1KlBki5T7pe5y/HHr9bp77qg34jEz9HQ9tBiNisrL5nvuqS
Y2t1r9Ea5mRB4jTwM5/9tOH0VpGDm99engUjrlE7ike3IZLV68V/d0wZS/baLPAZRFnHIz9vV+sj
af0QoMTEpocGfa/Naoiq9eb6MIcL1003Dc+EHXMTJHthFk45ONS0bZgzCH6azrsPO/Fy7K2vk/8f
h+gINkL1FHRhTtnS+sD0KfRd17ZdPh57/i7b6AZ/bMDEjc9h76+wUA/n8Pbaqveen+A1WfyXky7d
LVIBBH2Y2JKd28Gbb3RpTPs4x6SqTuhTjctL1W4W3OStfPdw/YewQHeLizmgynrQeU+Ef2nCN2aO
ZX17fVGkArPOM54biA8JxD8iOlho2KuLemh7eSni+My6lZjzwA15mCcu3zMQ/4PwjuzduSDIpxrr
Nj6jMaVKx7oX+q61Xg/F7DwNY2GpadA8DToTfV5nqrsMpqceyXpv7d+zIvX/kL7t1R5x4wJmQEU5
twmvY/iQds6m1sc/fztfs09h33H8L13od6wQQ/PWbOLNX1QQ3ZSzWOoffKrqE2yu/lpNAA/MFNA6
MBr/9zLw/y9m7N9m6i7mx44CwN6MCsfL1XZr5isBUvhJSoRqda7LVap07Ftgh640diSEa+OmLr70
amB1e0Y1ppFtqgB0d5e6dF75PQjAny46AkG+BELdbdamyIyH8V4yPxkezFxan11WL4xHUK03VXki
JQEXQZVOOh6QPfcM6z2N+NhX34epbhc/BZZYtJdgk/AIzx2qQHGVuxH48Uy6oFlf4TtojUgjCVQT
vOGdWOcu9fnisTDlDjwBeeMPkoGX0KLQrdsUzSgKVO1gjvvu40BbHDiauEl+tUN7hW0vY2hyhmaF
IF0wQjIzxlJRbG5ZgeoCunTuvveo9Meg+U0+8W0aJayqv3YilPxnWy0ANqH7d+unNoVFXOO+XCWM
N8PWujXt4DQ2Z9aK2Zd5jG7b8rTh/o2ePFquM3DiCE88M8y6qM2p2SJy5yeG8bMAobVFu9/Yuxug
JbosZoNhDw1ZRJITEdggq2M2InVP2iQH6bQT6TpWbOwgy216MDs1x7k8zlBWW6sebzZ2U5wmlMVo
NjKiKMMYZw1sQKxdbvG1+lqAB4rjQMp9T7X50nb02wj+dW7dtsY/F7EBxDhMfSQft4km7FM90jh+
DDRIp/dbWSdLlasNjU3gvVtwhmc0/cSLekBbT4LvNQgx4OUqsvFqORNYYSOFB458kzeOBav9MYIk
31dZb3CDcInRIcvf/DWGg2WmuhD4uSrxrt6halGd9dD6tEHbCtuleDHLyeFb9v2FRqi+0guTXVKn
kkl+ZrLusp6ttp1Q9XDebK7HETPfkWWWJzthY3tkfbU0b+tKqy7BdOjpcm6CaF6zvqpDCmvh2qkc
pas6+ZrooOvv+Lqhtgfy4wLOox00boBSnkQxRdqtdRAEGY+CoHnxZTKxM1x55HrXUevjKoRoGPJt
0CZoU6Elj7gZMOG2ZnDmI2r5QZWHRqvJxOHwGketn+R1OUfND5S3EoVFA66qyecGJORHuZCKvUHT
N7bnxsXoLeM96aPbLfKovPdrK7e/RKf6BW1Wk9eHjyMWLXjZQ+3oZWj9Zvxce21CKPZEWbEojduQ
D49Ea+n/AKgYqPa0rHhbFdYaE92SSYT9l8Yy4LMBSiCwMKiAP+XwA4+Y+gnaaCWrVI4y+REFbBw+
w5JgAwNaCCQ8aJLo3QO6X+YE/+feC3/2zWS2S0sH597kRnw/G2qspJ9NiGl+U0m6PWpOqjOhY9I8
JdMSsxNJxFB/GGW9bs8W3RHUg6wAZhNJfrWvZpfZ6q77JXHdV981bAxc0fcAvxYj5f50t4w8poCj
BiH9mjAa8r98K8tH+A54t7h73H6iL6RNGxtVeQVXKS9fxZbYW4BHzHYDx6ngi+Ii5Pmg0MD6Erta
dY9+VQr/YoFydidvrJv1hruJsCJmqySfCStl+aEeeTVkg9MejDQbwmd0oLQM9EezzdH0MJNNk0sw
sEF9BO2l7J+WiMf1mdSyj3O9Ngax00bJVJ8hi/cngO0N+6lgJNFlJUp79qleyYRQUvcrMMpRryfw
enHFae5kA1fsc1ktA3pTvNhUb3Uy8/DSDsPAUl16E/sBanszZFU3S90A8e2XBMCqMFgvILTOOteW
Ei/Xc0f9tFObHb4GmuMNcmBPfXhgrngL4VXzlDarN3en7urjlMIFcZOPo0U34ykaJvuNEmcZMHkV
wKDAMm/sATl29XeJJRyDS1zTNmOtjfrPbgTUE65YbQufvDSQ2yYuFsRa++YANQRmvh51DNq4vw22
B9ldI7ezKa5JzPzTLiaIPoHbMmFDkLA44h8UnnL9kINeplPEGa7HTx3Y71GKlt4uKhT3uTwZU4Hh
nFa+Tra7K/AbhekVODJ+Q0qHgwXaH+v6MoOW54ErL4T3yiI50bwOGRDeMzE+z2O3bc2niWwA/Bq9
WV4sbe+V+Whp6e4D4AqfiT834hWXA9SB2ayU5megBip9yyWOvY8OpavkHEqB/U6XAP1CBR/W631b
kUZm/Tb5OgMoOPbQjjLNpbBoudxm/4MmskWPTRdq/SxAA6c3PXQGzWMPe0QxpsaFoC7BjD4d7cT9
ix/wWT9F8+h136lYE3XPVDBjjnV1q+q/ApVsmAktfP7mUw8Stznjl63NKWplOH9k0tTl7VyJJrig
N5qph2WiALWdEI4Uy8HXCsq/N/hrwwh/rpvoZu5FVUH5jfYlzJEE5lu3daPdcDM0bQBFNYXCmpzm
AajM1GjX0Vf8zeST8Wu9flMgDcBqgNO6D7MRnp1V5iE+ldlaDutrAxB7cJPwAZ16UddB4dyaKfEy
NywaaMCptyv6gkzsZ7iFSupnvG4UPa3WVeLG62iI60ZRSm95a4E77m7R4VBvyIq6bf2JXWPuJIx1
CfFfrtd7AcmCeoy3h43wsAXbGsTn8pI0+PRwJ2ag1N1bBOTxCciUeboQXXN9A9Qyj64791rDSKLC
MM5zqjlWOYHJYbUtVTYK69xLwFcFCrRaEnaOwxbxLZWBbaYnov1k/L5N8xA2qdJmjS4uDMj6GGL2
11+aeQW3CD8y6MsniRsP+yGRGMTbjTbTmnfBEukb7P8euN9GU8DT7RbHtkLypPsNH3OqzNlY6bUf
Y9/p9tlgzMzt2EBL/NQYUYssbOp+/rIOMY2+tjR2SZuuBu7mA0YqUNVfHYx2yTNQByH/3oeMy2+j
GiXFoRwumkHWNkC937Sxnh3yt5okrE9Hb3HYCtWK7QPZHnyGmReZOJ/h7NGDky5j7wdQBC7MCDb1
5rIto3yLF8zvkyRWsUysG67V2rgLP0cUYposcEnZZChghDHIln28FFTFETNpAAb4+DjUY40+dR+e
rzh8NKp/CNrBeipl6B/93vSjXs+RL0Lz5HdkgmkzLuf5W5h0tj4bBbzS80jr4EsyAw2Uz2GJ+lEi
PM0eXTeUOHRMjaVPuLQMug9KxvN25zfd2CNghlgbaBqAujEpJJx3p4eyVXxYMyDBq2cHuZQHWLlo
zQcQvkd00aNZmtoM3pelzGLui+FJzihMpnVbqfEUODRjqzMabP0TaPJdl0+kpPgSolb+Q7gMV/wv
m6/JTwI9bl1lPDERzdtlJP6Sym11n5tEwWor3Vq0/L0NaM0NPlUz6++nbkHGldVV42V+AytBlyG6
mzS2LNCf6QI3i5uK2QH7fbwSpOkBur4Hnbog9PRF4BXIy9J3Os5oxMZcunrpCglMu/sakcmaM42l
8oGzmeCT54cC9PpAQVOezoG/nTk2I6vTKSqb+XGBDo53WcvaWN3LuXRPibtSc7dpC+7mJJHklAB7
tGIbRcqRT1uIsG+V8aqLZF2k3xZV+uZDNy1+hruMkX5zqrQmK20d3iBdA/1Uoseox2VqOq1NfVPr
AX4pIZrxsdkG2bZpPqQ9CFos1xOhNxXygc+2jYO7Cv5bbcp4M85Z7VNWwegXJ7W+Dxt2m9jK/RWi
qat5oFg6bbE188YfRo9Oz8TCFxhHoEDfVyyhG3InP5yejTdA663XOGPwHnjAvQs6/Ie4DWBhjx7e
Bzcl9GNvveokwSCXaduu+s5IxZ8qC+xCLjGNs2hdbEbrUtwANM/vF1a528pf1TdXmeaVB2rKBGEv
Kpraj1HDO55WZJihVVoUeO/pSgS3c1oh23VnB+Sgu2GGVp+Yvw63unEJzzGdWdZuy7aeu6mJbh20
qOFH6yXxa6VsAC9/nKlj76ZsY2NVWmLmJvBWcDX5S+jS6Y9RxJhLjWhBsc+Yb6zLxdVE4qLcusFr
J5l8NwDHPI4zxTkGaPcmr5jxvVvjh2hlRlO8JbdT7Zf8cfbWWZ8NzCHIp40pyjLuQqPvlnCIqm/I
XNvxFGnq0ZtBDCK8b1ajAO2tOqNwHB+m5FOwqIE8jcESDCe4bziw5tnM6kvvGa6+ejUA1E0WORGJ
nMxNrdMlEkhFuV5ikU0KOYpNy8ALApW6yC3i55pEwXhv1t5sP0Ays0iHap1EmN0Kaysa0gbtVM0J
1kslLaZEieYFYPgBNtFdGLRnHSPu5DjRVPFlvKqKT2Pc0uAJLUdNdAfRdeDnPl8jfvHRVLb+ElDw
t0/LrJOBZI5Xpr6dxzkgLIVPTIJrzK2hyr3gaBxTnIKhv93uUNiZERfqLrb+w9BiSb5KHFbtVxlJ
fgkBaccBubXxV38OpPetxUUojslrH4GciZuLOsPsQLKUlotBdJ+nZc1NW03JZwYjCP0psYjtX+Z5
5LTJo3j0sF+VXeSZV2a3BkUZj9I4SLUupzbjZaDo47wlq/sVwiNC/TUJ9Pqdkgb4yQ9O1SuHS0XU
T88Ag0dyPXUGlsAFFx7tnxlWGSIiCaYxQXiq1xgV5rpDDeimCUhtbwJZS9Lm4TYhBUgVY6wCO6DH
+QMZXzNmzgzXXATsH21fGj1NlS24rOT0Sc1eb85942l+mWe+RPhiG7dTPlK1mm+SR+jZZ7Xk8zdt
5YhKVkVaL+Ny8e/EWJUsG3Fhre9d04QVPkks0OM542ommwYzIikdGVyCPi1byBPYO4zlfV9RVKfK
NfkwBtSh2qOjbRuenFIqncB4TdEyVy0BoHRJ05+dTSKXVcDiLpctmHFAq/mCSpO2vTeketF2fol9
G9e/DHg4yWmThNQ5s9d9Na1mgEluNtZGPxzoiqJJg97j5S0Y3iELs1ltjYd81BGvWDfM4AI7vh/f
agT75jvfRJ1jjw/Lp57O00l447ZANuOV3gX5baAzguLznHqJHssMnlzBx8BoiBaNravhwuvrjoHR
0j4sgfteZNiRhvZThHsfcm7qutP54EXCnsyK7hcc+jwUILe49sVj0liCA7Nw8hHNA8tFlYJ1WJHl
ctsTFDoeOK00vSylVt8SJCv2sZN2vtVj3Kk6T5xbsyhC4EAppiq/wSulEXnVInaKZpIPWhMkcBvM
a+xFxUmdDZsDzAYtQ+RGxFOgHkYdzOphKpf5bhmGvvlOpzWRpz6R0xsOncGp9QI0GuF9WHJxWwyK
nVpD+ymCg83fE2UEMHt4tghMYuQZqbJxew5AD1+yEel9nyXQrhjwFJMVVwKIm3M2jtOaqQUnRiQ2
A18ztEm5KvVrTN7RSaqyAeoqdB7AlIY+9LzTKK9ob+PtbWxNVH9ZrRm3+y1cXfMR3jA9vW+ZWMSc
6cAM4q5PoL2C79665oQ1KICWJnyi4F7mpo/XBq4XJZDLHfb5+MWvAxxeyxlHo5SBl3i7NaW3QpM6
qi2XuKeOqrTU6Dz7WXbguVyoROqclnAWSf7uNYoQ2LOQ84PnuBKIijaN8PbgJbzXr7jRotO9RTe/
eposOKOP4QKTpSxJpsE+tbhw/BFunQf3oirS9ee6r9CQJvUwKGjt2vCtpVyLFNTdOrUSHBKcmMFb
ROwzw+da4IyIitx8lvPi/BQxYi1FuqFyF+UyZnWt7pyNccxM0cPlf0OC3QVZj4OoeXJDtdkXMoxe
/MWWY7c8LUbw/0PamS3HjWRp+lXa8h7VWBwOYKyrLrDFQjJIaktJNzCKorDDsW9PP1+oaqZTzC5p
qiatMs1UkgIEAu5+zn/+JT+7mZfWeVRPSZmf5jRbjYz91rS/lQvV5OdySxcK7N1rcaIuVbe/B2et
4fTMNOT16q+c5f1xLYaFlW12H0wrs2LmKMYNFgMcJK6NjbjfLHJy3rMelirysjHDXcc1mvV2caem
/LTUNLB+34Ox3RmaKZuXtvC8MixV0pvvNHOv58um05VcEkWK2qMLAGV+b7unSztYVvPNbgbPOa5G
WumBEJhR33KQpRzW6WqbS5hIZ3XbgBwqqLXBbkAHezvjHKSfJS5I+g0vllOeJ2mJllg8fW3uvBY4
ypetteAl3mb9i25beXYx96SBYZfoZXPE1F0zH9AUOlIFJCTtC7ORZmvjxcI9LoZ409YB4LE9fWmW
etAID9xH96RVdI0f9aruKN0l9V1o9F5bINSkzqwvEzBJGaA9GIfJxzDHMG90adrU0PaoNcccDsL8
ZTE3b+CuZDIeljR3l7C327aMKstyu9AkrWUs/a6vtyym6K28m0RgHgYxsbpGZ5EkpsIiy731nIyQ
1gNUPqlnh/gI6AOe40nNrJcxoUrPcl6tna15bMWRfVIxye44wnzgJqP0EVPuRdjVzVTFYp2M7sXJ
7bLSKJEMMVpkweI0860t6wqtU8n0aByCueY4FIFW9d5Bmq25rafScC33A37K9Xh7fefWlhvPRSGC
wlgtdW87ebX+rnE3nuZnxmipKb46PVN3z+4+i8t0bRRuEk2VK2cMXFLMl7YkTe+32hioyfrJkvpM
T0Zr7gRAyjZFuT7UXvOcb2zZUI02p9Zf+nHWunjC+JW6kGUObE6Si+rPg6cm997OijnlRHSL/WuZ
Abp+LopFlbFIRaMtPN3Wasgpln3+KKhqOBpMzxF23LK1dy9ZK+zF9Ufs07fL4ojJfWcAQ+REowBz
joxJxFR+aLVJaQ8qBdd+nK/1OLL1za3MwJk7PH+RlLV9dcpq4H1eEtFace9Q38mIjMGpu0Edl9pL
sAOVKwr6vHdyJ4TENbo3SwtgfksR4crbchJieNtURdmfndRa1EmbyBH/zNQl0QPGWRLBi6q1ya8c
c9FulY6DzaM2DVP+UdvJ7As8CoAm2qba7S/5MCICqW3dmd/tFQyrwNUHsOzcqhoMUvpUG59dObTJ
O2sZssBs8P4v5v2s7URb9/RLKqtOS5tam0+ZUQBWOOs4HTcGS9axB0xcDlUpd/0D4Iltn/OSgUfQ
6jXD8Qitrd671zN8p4W/Agda3PWmOQWWrAvNZ83dyXbYBCMVG4+EWDegHXdxrhnA2rIByd78ivgx
19+6tbXDPnNscRzXyduPrVg1vcHuzFwmD+giJUdMTZ5R3NpGPwwf7AHH8RcnFVN9qwMBOnFlZ5P3
dllAoMMqdYsU5R7Uyoe8aSp5k6RVU75dXB7MzWa65XDWJ+Jm7mZ+VpO07223H4rJqdPzWjBHfE89
mydzoE9yy7uwUG4NOifwL8v1YGIxt1qAAYTc2pBxh+N6cQmx9Wrv63zCf08fjMDzsG+soxrEe5hO
Tr30PNjRKdr+Ye15aIyGeBMI/DYdb3tr8dgRHnl2Vu7vAYmTNZ5ZybG3784tvYLUbkwt8ZhsSR1n
N/M6rXDNg15I2R7Kwuns271SqJINc1PjpyWfPJwLygn/iHgkxHnLfGORtsMox4SQpHeDOweS/m34
XM/CNR8UJhyDGV9tUA1at9Um+Nztd28uAq9eljLc6v6atjYO8mL3iWhOApXrcuyadrLCdN7a5tYc
cFkBCdIZK6mtd6Y4B6s0fG0wDC1mFDPmYeWmHtV12w2t40urzq2n1SFh/SbZ02J9g12BGIEYs6Tf
v1qNbaVf2lLp1Um3kOeddMCt7g5FfT++q7Brzt6rxhbrrSG0Yfu2dXbR3m5bqg3gGKvpBlQwgOPA
aBMQcj4MEOG6UdxNej0swbgRqnnq+RGKcNpNswzgjUtGg0Jc2X6zG3sQLS/VTGrue30p0+GuH3ej
OTtEwlEXcIcJOgBv3EhNHxxRfAHN0KywsF2tHbAapRALhoa3vY7A3kvAATbSazezXOsRT+tnK9g0
zehZLG7XIyVo7esT9Fq68tTXe9u7H5y50pDi507+dbqej1+dCWsBdNZ2euqURymis99Vb62+N0fW
XmrX3ei37oDimE6aECUn03M9tExbg3pipV1yMTNnXGK2UXwC56rJ55exWNv1Vu1Obf9OMSDF6hdd
MZ23zdnX312nbud7Tu3UOg6UK36N40nnE5STXjHBdp05c5nTPFAce855yGDhX8CDa8TgRAPsdPBd
SXNuE+oo7PEJsWXn+ohuzCVaZVsCTvRd9oZpsJGG80xg8ZsC1h/nIvkT+Bp6s5t4H5xW9yC+Njqw
/Xxokr5To5+jhRO+chmXWgEjvn56oV9OwajoS/XxiaZszzVfjgyMC99mlx2BSiqFEsLHwL1d0nhF
0khwTrMKmX1CfbxNvT8tBLx0h5qWIy+CpcNbeznTD6+2EfZWxsQ6/PkYXf7PbI/XfiMpwOOaa70T
K4IdqzCHUn0Hj6oLOJ4B1UGY3V+Irv8Jr+Q7y+APvJi+G7ZBWJaM0UZ3zttxU8kUtillDQJXKv9A
RwlfUYSsW/MLIec/IZZ8F3P84ZIFVBk2D9OOpUs8wYgDR9SBoPzihv7Zp78i4rSEmw1O5tnMQ+sv
ZW98WNw2+fd4eK+9iajKurpNEzveSEDws3475fAq/s0Pf8WbGA1jbNQk7RhkJWI8kPuJQT/98xfq
nz2VV2SeZJ3z0fZyGae6NrCFzwl9Hpv9v/Xpr21azLK1mHnzXOgMsCkdPQL3dvX25x/+T97Q1y4t
sjfqpV0LXpfM8cyvQ5PXS6DLzSRixTXr1m8niKlHKPZ2+28llaFS/JEslrnp4mBfYcckQ9q/i64f
LoUBGvD9hv7zef1f6Yt6+DsXZvjbf/HrZ9VufZ5m46tf/u2dqvnff13/zv/9Mz/+jb8dXtTlqX4Z
Xv+hH/4On/uP64ZP49MPv4godMbtcXrptzcvw1SN3z+fn/D6J/9ff/M/Xr5/yrutffnrb8+gdOP1
0zDean77x2+dvv71N+NKS/vPP37+P37zegN//e381D79+c+/PA0jf9W2/uK5wrrqT5eX7/+Paf7F
Y0gOt1s3bFqq3/6jIVMx++tvwv4LJmq64bguSUY0RCyVQU3X3zL1v4grwufpeMey80rx2//5cX74
Qv77C/qPZqofVN6Mw19/47T7YQN2+HzP5a3yLAOrEV2+Znw1KO+mbS6bB0+n8XM1xWi95GjB1nCN
1WrsAaUxMNG4vMfL9kJIZrId+k8iV2FlSxwa1O2kP8mq8+H1XJ0PcZZg6jvIc1nncbxX+2XFTncA
YUjyR89MjsvmLKGpl7QWq1aH7VCv8ATsBKY1VKOkXohGsIsnBgEaGQlaHi0phCAhdICvurYDHAoY
fXuZFVRBkubVx33LyN4pzK/Ek9UwgXrpu+n9kI43eaGex73X43pjSLVbDtr69q1JGRhMmZiDsfcs
VE7m767anoVZi6NXOtlFq7IqGtRc/Y7HYH1nDcZ0LEgKLR+KB+l6x9FLb/f6NhV9yAzl5O1MEtI3
GqXpwVk4+5veqEK9XLVoT9OPjIx2f2zBIOtnT2UMgs5WBSjIANILPAvUrqNgoyEUz1PZtBDmbVDZ
YWHwa21NwEDWTxJUAKel0bRQc0AJlhxS2SJD1VGPm88QnwrKWkO3wGpWq/AxYWY6OCjj2DBcnNiw
rG+t1vf3jErheGiW+Kj12lONFSnTv1JEYtCNgEqzwIm3/oqQOfGHNDEB9S3lb2JPD6a+GoFI5j4g
dEOLk109z9PqhnuqPE63YjgPW1eFq+w6v6fvDNtrJLze6PldvQxLtGCnF8IeMYNkHrp3oGbF/eQO
DqEpAhhMm7NbpGFuaIzlx7RbhtDRqi9o+mu/ZM4Yj3NCHzcXU7wnc/VRCs9g5Rv1RQ28tlPbfa7m
DWhya4rQgHd8ay2rQxeivhjQv4Npcz41FTJqolqATgDXo8KCuueMUxablf2WLy8PGMGm51FQ+zud
XI+O5zxiZ0M92VZJ1AmlB7O9qbdJ6aSHtfTe25ZOL16PeBMW0DpSivjQXcBMd3xLHvQxceMh28RN
I5b0k7XYTjQyEw+7hpMwoMrdQ72e8ifmTExb5+tLPpXixukaSZ9Tub7V6EVE6B5WNAP8QRQaFc9g
kAFlpOUPHc6RFGziNilqTATWfvXR07V+3lKqDjAKfaVNDAxSZ47yomtsAK9u/obd2HxXS2sB69wd
MyqXREXGgOO268S5ETPHXmbfKPckBPPM7jW+yCgvezBgTYOYlAPuljtzJdPTnHjQHNarIeCTORLK
HBGgMIRn61gluxuMAoaG0RMXUmUG+R7G7gWTTtAX4cn9jTGsfSQLADsfVMQM2RuXQKkeKKAUut/I
vYrmbB2DAn/s0M2r6ZSZ5hBQQQMDTkkajamyTqvXN4E2t0awWXUSEFMm/HKmE3bS+X1D/FSQz9YH
qS3ZFQvZzsJlF+tX+Xs5msZhVYYT0GZ8c0Q6hOO84AzOhNlntn4P+VsLBHnekQdj7JJd5ZyiSZcw
TZcq6HaviAxS2Pw8l9c5hOZi6q26u0pVOKl4xRbaEzBwbqx1ZM4Js2bPnPwsqfJzoxrWibPUfp+m
O7Q7hHNTx/ptGIf4WwpMLev8abnC9yXwwznldv1S67fY1fvmaCbVfKqn/ZPLdB0ulgdVad5xPVn7
km8U5pKLrXzUt4NznE3MMbuCCdYfzrZ/HCZ/PDyuWvX/5r/+/ejwDClNyellwGT+sYjQmrbsGEM3
D45n3dTeFNqsBL11Qw8aRCLTMVBG8oui93sF+sNFbdtD4WN6UhiWab2+aLm0pd6tq/EgFO1hVwSM
K9givo4LTwbqSz281a3IdR4t1pOV/WtBjNyzLT3PuJKBDTBCh9P3B5Z92ertZCSJ/lBckTq/4EX8
+UP903ksEWdKEFxpURi4r60TmJ94vHWO9dCXxWctLz52loAvO1qHn1/nx8aLG5G61FmXgMUOl3tN
Je+qunDwZLAfGhKDtjlcTu1ahVn2L7VA3y/jehJ7bhis10u+ekcSo0lUh1LjYdYT7Cue9ewXwpX/
4Xn98QKvzSC22lNmZ3KBwbqD8lCIx6J++vmj+rEu/34PnqnzosNIMqm4r+vgD+3cYppSG/FTeZhI
g8nmG7Ev/ioedfGtzZ5/fqkfu5e/X0rw9QvpOLq0Xidb8bgqXeWG99BZ56WJvX/N/Or6+QZWB9cy
1ORmnNfSFjMBoh8IRXrQINXsIYXGz3/+Pz8qoGqP0tXDDkDar8XprSFNQ9tL9cigvR5j78q+PFht
AM/m5xf689dOnqiHf7/B3dj6ayl5wfqB9TUXj64HhUEbILNvn/rF/fLzy/x5lZCLyjqRHOWG4L8/
fvWON+V5bWX5ozm+sfYPaUokzfScdb/yh3z93IRjm7ZhSL4Sw3YZCP94ndSinlpQLDxk7V1V3c9T
7Kz+lgSD9guvhtfPjQvZAtqrYTrgs/K1ymaDp2Rsbpo/OFUdmNWTlr8txa/26Guv/cc9mot40kQV
5eguK+Y15DKLHk9TF2IWxn++Pk3+xn7pPebVbaPP59qZAtcugiL58PMv6/XiEY68dktsoCwdYb5+
J7KGLrqUonjogil5abRfnXffVYg/3hd1pYtlE0ce/75GR3ISRLY9K4qHNUWRMM6zusNuzKCWcNrA
1JMpqq8INw4pegTBa0SOoFufzYkNfNTURxPukg8rXwVmV9iPdVPPp02XLytmCw+58mqYaqNzwMfc
iQzCVfC7oIQYsh1lHidt6rs5BTIErtJvS9eKBs9O7t3ZGH3093ss68Q+KtNefoER/PmVud61MC0T
urKwnVdroESh4rZQMB6UfvS6s6cuRvnwL39zXII165qGY3qv3Qkq5fXWItPiobm16Wh+hdq8XsW8
GDbjBJaVd+23XwuSW9A4zzZ4yKq4y6xv2vTtShQj6vwXu9+fX0CHll3ophBSgqm+WsVDXayZt3TT
A/IU333HmOz/8wLXG/3DScTAQquM6wVW3e83v/1V+Dabm/mntcupoNsm/xgWR9ErkK6QVqGnWufc
OyUjrarB2h3CYX4cTTj5asUZsqKm/2gWzNWgfIjDAhyu+2bmJby+i+M3Bvw72up07uZoLcDhdqx7
4zbPnu3Bkg8EwE/nDEJyEsvF/KTrBSSWlWIrxBdNnHo1A93TqwItLOZFz4s1GCZsgXp36cJ0sN0b
ONkOVLJpUObJ1qslIiNhucxqrN9lXt4etmWt0gC+xbe1WyEPNrhznR2rRRNmz7T4hbvGPSTjAN5s
GaZa/x4Vypz5Qz0QyzhTy8OEU/tyLndRxZC5Wqr3bETa1H5qV88+zGifGAd6fIK5epdcz2oc6fo8
UMhzN19nk4U2Pya/WzDBIfBeU/wckd0NVQewYs3q3sWv5I1T6grvnMH9TNYI6hx0XIh73b17L7q1
u8tELc+OTPtoGjCMKhvcEnMzE19yvtWzS+gBjCQMJ+3Kdb4CDi7Bil4yTNtFj1Ygk2BzjTSypKuf
XJeGRGPsGvfu9lznjASGZv7kwAYPRTmNkXdl/1Vb1h36nMGkmWZvdLP9mGZwt61hlXGB7WqwMEi/
SYcUHUM3l3AVLSYgqqt4Uolo7/RBa6JRzl2wupiI05uhjagz705VYr90+dzEo90V/oScLEz7rTt2
aUuOXO6M9KeC6U7aT0c1l9glQ4OAizamEyRndAkerIG7TpTVqatMcAS3ch8NIj0kagmzOO7N+MEY
9T4g7rGMBwu2vqnpnZ927ngitMS7MapJ3Br9ot/2crH9srL3MyWdd7CTLI/lXLWgUbpLb+5pRawN
rSteism+o7Xc4PjqkMb1Ur2RQhe8MpN4cWhYRZRdBy9DvX8kTzY5rW6/nDfbEqi4Btjss7e/UZbX
3SABW76lk/tlrsnNxg9IxoPHfo86cYWj1Wr347jtj+Vil4GbyuyIdWIZuWq17l25GnynjnUPvCJP
hTNYcaYkrYdDZoRMOytsbP4aFN4P3goLHSHUDJVgzWLLcOpvnmuZfmsvRVCTHhKhTpQ3tE/uaTf6
6lxC9SGua2tPDYF46Muxx5IjDIKhEPPpKmR4Q5JEnQeZGKzHHgYLs2GXeblmIzRJ5gTuVdpG1Y6V
oee4yIjKAR7dZk/B1XOqR6IZNRZSlVG0w3HS4a4bqYbCSivqA0hf+sKcr4dAZ2WIAevNd8oJD8C8
e3K30Y0aW39Ucm9CmyHqKUsnddEgzZ9Kkc2Rm242ciLXO9GFbrf9btDltoZ1AshO+cNSDw017uHe
y9yX27QUvtgRoDWWA3MSe50br3N6fzOmIjZSbEhUD69VteAXraqDQtYG+NCWn7tByHBKtjNSpqZ4
quV7EJMLLUEaJEmubiUF1W1ptUBVpEbEKd+g7+KAXjTv3MUO0ShF6Vpc+/slj2ar/Ep59Ha05Kix
Yyrx2UzXPnSG+T2SMEgDTWKc4LOhJMVJ+R6+YHLMYV/4BoOssw2nP5JLkZ16cNtjrYiRhEc73k1b
u18HnypcKjxtoImSiKuN1fzYt9MztJQ8XJLRfQABAqQSvQhbizSTfJDW3aatxckale4LayqOU6V5
0VKhddQTJwvcpp/DStpeBp94xaKh3uw3qyo1xrrT3Zbq8tSP7GTGqOlPkK2HG/ioGBayzZJAib6A
6hZtUraxTmcPcrDs6qiq6jY261TFOgibT46hejAWYDnG0tWxkY28m2d7j7Ou+7oXrXfrFRrqslwH
Yci90leG8s6TSj5CXoKVrn9aCF9HI9e6PnLcPLZnI2W02Tybsz4Fuyn2YBldNsuyKr+sWz0cV8Tf
j0a3zC87U+ossCZxjbOc5ndz2xU3bIvdaRyS8uK0RnufKnqlpSzyw+blb4zJaaN2r9aA4uitvRjz
ER9/hpnwm0/gRXowXKHbKSu8A/kSa6Q1Ko8naytQfDKWXTSeK3wG71O+NX2kirQ+ISxqj0Ku6Sdj
HZ1IqhJutDkVD4tkgJ23SRdYOB/6u51OSJzmOlhbkSNGMjMtIEK38xutdd4trUyDSiXDcTCvx2DC
fhfYMCuCCrbTR2MrbdPPXW1hu+d88LcRe2i0hXGl9/KIgX/51lNoG3y72nLgwEQ/792qX8bqQQFF
FaC5zvI81I6O2hDMpy86cQD0fdOhQI3h3s6xAX2Q4dvy0ij43QuConNf1AqBhqHfQSab2M86lB+E
xwRjkb2gJOEVl1fxUdLoRy1rUFpoNTQUW8sfVsf6goFn+tWcFy20hmS4d51CfUESYBd+JrU81My1
vTiFZbJ929WhtubhBOPACDRjKW5WV+fRTdQRkyqeJxKHragfDMsOEQ+Wj5mLAz10wSI9MN7OTZ+T
vAt1PBQPtVkgLvFmMfsN6sJYUWNcFKVC5DRWFUAb7/zO650D3qVFrNfZM1je5ou1M8+FhtKhV8ad
UukXnZtAPDKAZm+g2c01qa+efGybrupBS72FD5whYao4wxvcDwM7keNj40wZ8m5bvxj5WN24DKpR
btqby+yx9nwdnQqEzHoUZy1D6jasDjyuBHNT3vnhca2Y56cJsQ8IWEgvhPyDzg72/TDpQ2CR+h05
as4/LnQZp/oK5ao+46Nt87O+jSkcQIXElJFDBEvegNW3oTuYsyXsZiSA81B8K0TSP2W28bJc/13s
PuTFGc/ZQAJK0MNNvbPT5amQjITwTYPZ5ZrVce276oXhFroXFCg+SNszyqgntVja00yXHE8C4zat
1M1311gJ/MsJCvABFfpLUWJA3iTzElaelR5nQVaDM7pLkEOLDpa8HYLc3bRgQBgbISasQrdvKDeG
eXuYKv0pRQO1+FnafzGs/UXYjXYCzOtHsubXDRqAk9+sTKUjifotWOT8xaoc7llf2DxGJL4BRBOO
TG1eLrg0276FfiHczHltQq1V7gE56T2c+ovFHGnURdSLD336EeJPlCNF97XFSf1lFus9eg4ZJlP7
Tav3l17TRtDdAeKLYUF8x8PxhspDxbUnIYtM0vQ3tUzhAL8I002H4bbs50BgJBrZTqHdFbQ8YUdA
5pG6uLxT7DwXxmkNRFnwWJTwUOCVnqhA22T3iZmCTmkFneyAnc9ymDGUCGkI0rAuki2eIIGfLMs2
AvhMnxujrI4Y3ZXBBKHwbJXWhHV37Z27UeqcnCmPzcTmwMo3N65Wez+IPSGyhzTLOK/ks1VcqTk6
k363mOSNShb7YNhd9h7HstlvLQr4Etu7EwIKUH0GYb7cPe8205xL71V7oJpd+5BWm4gmxjgfcuyH
WarMMzuOWrDzgiyAM1o/GI3lJvnR1vUMJR12dyfcN5sLjG9a2gqksqKHF+Nzg5MC+sJd3OWVeJIG
5VdeG6t/VdIiYiQH5Ji71XQNWlPh3oo2RKoCWa2Z7GNay/ELUcTJBYpVd5ttLWKhujXe9IKi1mDv
59DNTkg9HnnjRKgPnnuPnLp8qAbqWLmq92vW89oMUInx9e5PTW/93rojhsdZvUZ90nyFBjVG0kOS
iiAhP7hXvbXfD9kUqlps91VHeJojhsrX23yOsiXZToZCFBlUeAh8gOeCAkwY9DLMeHrQI5XcZCYy
b9bZBIXbmnF1n/vkQVbzcjendnrHRrcd565Cc2QX+KN1UKipDFVstDmJnylMRXb9ZLzLOxR4Vt/K
U4kSDCax3jSOLxAxvxkGy36um7KI6hbndYaY07ur5yqnZjcfaqd13ynelcglpzUNhN1OfImmfVKD
Di+XlumMQt0+DAPLsIPHezZ09ysqAxl1DQNftB0ZR0yWhfh5pDFVgh010C79RCCCEiL3wm03j8ne
40KaK5TSo2rvcA5gxUpMCbfhUpljsCXZzOivy+O1276UIDl+UbTbEb3Wi127+5038O6PKvNOWW5n
l221URfPTe07PbWkJWYtzurm6vBqpoHZDmbIiCuDtl+Y+9sVef59ksxMufbNW8IZ1tpxQrH+bO3r
GFsE4xy6HZG33SbFsdqM+UveWFBFdZVGZqlPx65qtgfXyrYPBTYs526HbCW0vfA9HFnuEIhA2tsE
jNtt9j5Wsivew6FDsOCM6xJmmkb0AM3XgbG7E+We9cbONpUykF2J0k3s8o1ltEdUvWBHBlGrrF/a
MHWgdMvOtmvV2HkRhUtfmHycGYXF7J/NwbaGJWwG9KdWk4NxLdpGcMTU+SMKrLjV97e0Y5KBNxw3
nhwJFAkl3nFLmFTuubE8of6VV/bdcL830NYsYyvQONIv60b6nHbeW6a7mo/1xuAnJDkdK6uw72an
K95I3qUTvMX0IAbOLwrV4oLr/nrpdlsQ5Lt+ygcGhw3VZZRN5nbwZN9GO/EFEZrnLMB/hYKwnBAm
2JU8Qw0dwlxSmOKyYsFoNEiYbOvTwjI+SG13wyU36rhnz4R+Jx5zI11OmYuXR1Ut/Y3U1zKeBwPW
Qzabtw50ABRJaXZRjewfG7OyzkbTIIiUuIKaShphNVTNsW/5/rpiRUad5ST0NpKM2B0wDXmF8j61
Wf6iKX3wVWvbx1pDPlCi0yD5dQ4qQ/xOwEd17DAr8HW0UjcmggCaT+8D7Rbz/ZlKah4zLzKHGceW
vTPCZEbDtSeWiMydqv0atnAqTK0NhDmxSbgWO0HOc2lEboTKEZghp4bO2EdCTdjfwUykLrM5q9N+
X+4KbwaEHGzvDLFRvhfYxRzslJShHHOQQHRqOSLWaYMCbe1hRbDmJ7vWRu6k2e/XsYaLmO8pni3G
VygHZdB6nriti+rLltj9aSabKrD2ZL2HdbYe9HJ5mZzJu2ytBvOYIQN7pFqxfYIZmvVs9plWNDfK
crwjHO4lwq08C4bNIaAxKeinMuGe58kRH/FMwKQ1N+1PpjehJCqT+g0PLuWRr+Vzt2rX16L+LGZr
Zb+yLqwTeYtfaYnpkT5GJoxv5MNW609KWmGv6E+zFtk8KZ+YuSgkk5NLI9dBCqAvzbEOvQrp03mq
mBmzxZgLTfQ6akyOnR0yPUI/X87jS4KvDTrTSWJ0wPsg3NSNhsmbbpJlSo+egXRrSmVxVulSxm5O
tiFjBk0Zw0nvGvPIwgjyRZzgCNj3VlnW7zR3J69zbD+UXp9EokGb3ia7hH+TFzFhJ9yBUQHAYw0W
OdogTm1hfBRZCmJACRejfEK+3JaQWPFNCdZSX+5akE1OKvNj2fdapBf1wLjZWg6g/GYMfg2m7ihz
PQCHIbNXTcZDpVs+LXp53WA1QvuMEhHWCHcER9UGbfu1Us1EeS1UEV7vA9SCRbevFH42cGXqwIO4
xdhmqp0cNX2zBnuAYjyVYV85QzQYu+6XLgLichblG1VQQzkoAA8ZjOiTtmzDYVBLc6wnlR5lB3l5
Fl4f1d483nELEC9XUd2RrWbcrsk6PhWF8QmmwBi464gVg2i2ELUR0jmBvKHLHHHA2InWPUm3IygW
3XueMcHf0/rWG7L2nUoLdc9s+JsyaJ6MDv6onOE7jQt8Fk8UzZGf0wtqhEnYZJU8hUX1F7NFFWo7
3vCQ90N5s4jpi8M/bG8gKJWZl/f0MTifz256ybe9pCD636Sd13LjSrZtvwgRyETCvZKgESlHuTIv
iCqpCt57fP0Z2H1v9BZVIUad89Kxu2O3QBKJxMq15hwT1/5VBVJqi9HD3SdlUxyxaAAwaVFShT4/
N9Lj+GDLzP7qBrr80c7GtMGK1q3mZkKeWBk2aAgezDgsbTZsrKTXfuAH63I06aqxMa9U2T87gtj2
vIqh4dQtDu1myq5sfqU7hhU8B05co7avxKlsHZQyc6NTYPrRbsDvttGEjt7S79xt3zrNSqFJXtPi
JNR07rq9FaT9toqcb5WS7S6nL3ZPRNG4caPK2I6StYv4P7yLzajfFf4odliteVVxttva2JQ3yCmw
LprAqCh7vhIIVOwl+htsuFwG21N4CpQorgz0KTcobHAnGUN1NY/SQirSp1unHZEthcge/DJKrnyI
Aus4dhKvm6RCwRFBx1HMcYqsw4M10FnI20xsy4m2Q+6U9RuetfCRaIHcs1ioK0bZvEijpYnMcXFY
a7WxnUNaHMMu1EqPl1m0JgGiAPhkrAYQB6QMp/I66VPgUragCYCylmouyPMj1hW5DTrxNQkrfR3E
/mIGabtVNMxErSUaeJYQqAWwhXxlofe4lrocD3ZIyqHPUWhT2kV5LZ22IYNZ5btiwY6Yyipu5lQf
vNa2knUFKug+RO60HwLe67OW/5qDJLtio+222Ada4InddIgVTKWgxdNnB22640b6+z5YzopmA6IH
CNJXI+0dL7MxHIWGNR4QOBUHaDDyqSJzlz8cIIJyQp1Y++YnzXOdDsysrQJ06CtwUnOwAqKxiH55
NXVaInadSmBMwDBa1TItaQzXLzq+HW/iPLWZxthfaQyxrwLDFQ/DVK8aoYYV0XkDUCSKNqEW3pXj
TmuOkS09Po7vKafiL9ksx+vS0J5AlvWbxsZYVAakGTs+2qJAtwFuOA2Nqbl6VSm9A8bG9mbQK7HK
47m+X3r8axeDyLwCz/FrCNuM9pPOCNMopngddUmwT7D6e5WqtC8+J4ZrWdObjIhx8Civ9QWSobY1
vTok/fd6DjZIaT8d0MkrTTXupo7gSfaitG5pZIa0sLi5ytCmm1AQ96P15KbhlbavxszunrAOIU2M
9O44RrraNUZAWMyY9+ukriAB69gOR9lOK8OJSs81ZLVGFc7qsLroOBSE1/QZcDgcyfXXKEGDVqei
fuyqHM9S1zjwXNKkuylMqXk4TY21phXyhTFMj7OAQnCVF1XAeCE3aZfi1fQzFEhusUraNL2HT/Sl
7pcpwDDjCQsJ7ZvlUF/bLo2T3BnqtwQy4R1og+pOFhxn8eAPO2eOXuLZh7oApxI+eG4hMPdHoh5g
4NieTRN3k0tKHdUFxbNSucTSrjstK8UNVqMPz2FwaLu1ZqHf5qP7YxKztaviQdCYSikLYTd5Jta1
oxjmGY6CXe1gpvTbgYP9mrarvmq0KdkaTp5cj7F8DcH1IFQ1MYFNfYjjNIKrN67gR5R3NaS4b11S
aLedSZXVjrgsdLw5Kx4c/97gyMhJORWnBt91uK5t+mU0EeBdhQQVO3jxjm1kDbfIppptXTTzl4al
e9di1Q45JDoO8sTyS9XnyLREXT4phnkKYYGPgIJ5BS8bw4zSH06syyvhh8OdRcG1Iv2o3/vhrHlm
E4nvjpvpvzkmfjMTf7hl/qZ/h6cWv8RW0WGFo9d6sEAAraS0w4eKXtyOaO8nJSLAjoRAsIc4W4Fb
65aF92I0BZ5OMXTZk447e6VCeBpYM2aofwD4dimZSKZXTGmJGx7gHKUOayWL4RV2tW3eccp8Y0Ps
7nwjErD02gdmiOE+5U1Ac5eygUBfteoL2mNgUPDh41j33BYLUB1DOGDIJrxqtpLrtJFv+hClR46X
THcqv7+r9YgzaQV7K2xoI/qh8ldlNfxEfmJtQjMLd3AdemTyqdCuJ4YPnoPc1mtYKffxQBuhb8ye
szQ9AKEiaqq4Nq4zfep/iJn3cqIC86dt+TrTh6wf70A/aJvSCOVBGMBb9FRDGqvRs25ojNbrDMrq
Vkyu/nvOBrEOXZk+yCSNH6MqrJ4tfD43RpLNO6oKjLaN235rmdVLO9qk3zUxznstbvurUK+MbDWM
sEyi2A95O0Xdz1ak6ooe83CfktkFwGcw3AM7UrpO7Dr84kZJeTDmrj0OvB/XwIUWU62jYTpjIoyz
fC8x/YAwjN0Nh7Ga5pQWY/4p8mldlNI4gupqdqUTt+uSvCXq/8TeZXBI1l2A7cZzgS89d8KJJYMz
GrS1HUIckMSwtE4rdkjMnVVBwquHH9z5pU19u7UKf3lHc+aSy3/kUaFBlyj4vgZzszIpv/tGK/Z4
wd5I95sPTAi/ju78AoThzdZ0WtVd6Bjdeqzg61Hmm8Wzg52xKEa93bFUSUrUUCYPYwtFUKdd8FJp
Qr3FlZwiDwu8c+0noUH5QP+qiKyMl34SXDdgk09TOmfMtyr74FiraehuIkeWO51Y0xs+07yqxhgZ
tsyqZK3ZDiqlBLl0M/sDZyLWC5qLODBAGCXjtGu5RTvLD/pvYWzE1ySWEt7TMKLJBTLOKLNSz2BG
eEuXY4bgZfUBDA6mkLjkioyZnat9KSwNoLjVqDX9OGxOQVFvI0bI217kzBFDffaU34YbRwvDo48I
8KCHQbAPfTooeEUrTjQ28LJBMHbJE1Yk85ATXMB+X1YTBxmVJQ8cyBC9Vqrfjq417E1BFa18CQNE
KXubtX6wLbJ+ZjTPHtClMy5OSIAYAosZ4pfhI16WVP2BStd94ABOSgxQnolvef1AZ2k0nGZtv/nZ
Kda+9VU58SYP6b0ZVcxx261/R5o7g2gJlKTDDaluXS/1mpEHuPLT+Qc2E/2NJrfe8vem+rEHx7Dp
umBcJwQNbMOkHTg5ZOQB6GF90/opA6hpkJ7mIIWzG9s82mAs18pqibvkBcW8O3rjrC09yCioXpci
rXGz2otwve4MZjRrvWTqpLfTD5I7OGZn8DeZBboY2DHXohpuu+nnIIiqqOsF+tIHj7z31Iu/GAno
vyZf+NXFq1tlsCXrCsVCYkSc18DIMSRl7yqa19Syk3uDKdMmG0FqJa5IH6bONb8mbTa+aI3ZVl4/
0oN1g1R6Dd67Fa7CZlW1tJDtxPpqNgUJPjmnZxcaKoiUXh7BNRCkEWnQcxybYSQHIhAtrb0wK0u8
uDoDnR8a5JNwGxeajckMPoA3JuN3AlIdhLFxQTxeY/UZpWpirEaKkNvO6JEQUziUUtBBFFa9lc7Q
7klKbPkAXb/PgiE4IK1X+JRt+XVKhamv4lBRrLj2cNdV2JVx/4ZHKzD071qqqJjMxi+2Zk4EKWvO
8EZDYvvl/PIErNQEg5U5x6kzURw4ovji1qzk2Jwmb7IUGnhfJ0xOZ5rdhUN8yPRSMnhEeo+1HKOq
ZtjbVhliow1Fu+PTjLtJ64h1wDP+pc4XL6Xuq0M8qfIxhYj3FGQh1X6M69UKgoDjcvsTOGyHGyXP
1ot210Om3B/Dssm3sWgz1PVRiCuczHMWLEWTzeS6WEVdbbaeXU7pkzalMQZU6fwMfRVTA4z977KM
ii0H+WGXjSJ5xPjv7oVeRT/HBHAneM9+R8Nt4BCZtZvZL2GuMSl9YMjISBW/P85wtxAyQaSu33XS
5z2g96jxjTmaTvTDGdXi9ZQ4pSNor3QHWJg15hd82lSJk7MzzbLaup0BvoveB5kumjEdaQ3OXh/a
DO06NW1NI701ECnfwawzMboYb2DedCpF+teDkbdHY84gwtHZZQxVLOIbzXzVu4z2ZmnrtAWh22A4
3tjhMNcYb/RfIXU/QEotWBsSDLgNq2XW81XYD+s+Mq1Vjy+Z0+qIiafVaP4UgR8/EnhmPyTpEL/R
meu6rVnO0T1DRWT6PC67voNThwwZ4C1LPFy7+LhXhVGHtylDPdrws36VprTJRZG60DaS5pRXvQSf
0Mn7SDcYUJbWXU/ZczI5uFUocFJCrjoeVZzN+VIE6xupG9VVkaT1RtR7gDjHIMJjlAwTD0qYlZNn
GTqE+rTNaI7aosK2wsziOspBN2RVmAE19Ys3BSGJkYpmHK1CWt/CnmyIKUgbyo6leqNI2TIIYGBn
B/qGAbF7aEWrvJ5RU2hBmqCunap1WbOdlFDRqjggdwqdYhTwqKvCkHfMJuS3jGMXTICZ4r1ZmKDM
OZAOpGYEDsdyhumlLNtmL4F5Qd3DrL/LwoV6UgvtNok6hFh2WG+0FpbfYOGzKQqT38I3pnZn1m36
GwqY/9Vv5HyK48h6IRaRrlUcaPQdSyYPqf2Ad1rBjonZLj8X+Z1BxRHG2RgBhG7yxCoGF+dCwgoC
k96SrnkPTevGZircjdHG7LKjWU13ysifW7hCOiqEouw3n1/7ozJvkTwL/BWui3TTOlPm9W6lzxGb
2z04kXrnDn+pckdSjc0Dsx5aV6Z06kw0F0aCWb7Z+3eQbFCBTtZfpWIuv5yLHE93HL4A2tMP+sgx
14culf6dPqY3CdDYVrsEq5fLZ/y3uHURzf5jBBA2bgDuz3ttYdJNkxlYdXUrRSDoK2nW0k5sh2Na
t/hurKzB9aPmTaCIMpJM/W99XU+8Mue8rMVN+qsDjcKRtQ/1Qx+A/HLHMdqPCm64BERwXyBV+U5B
wBQAmgYziM/v8GIk+PDxgZtgBnANoDNnHz+V4NJHG0YlY8RVn981wy6yoXU7LzoPagEgtQkb7/Nr
/udHeX/VRepMIwJDim4b5rLu/iXI1AHxAsnR2tvAamr8TTYN00RQTyGxmIefuqDzkiqFez9m8iXj
cPmFEJ+tKDpou81U8HPpjk90nsw97EdneX8OL75h41krsTp1cukjY9Z4DGmgbDV4Q3vdNE2mGnGb
XaEmsbYikvP1xIFvbULr2zAf7bw5E8yX3OYq5ZTskfILG12NL73sclhVovT4rhrqi9reF9CQaWzQ
BtECWv15nT/7o21So+G4hGUoCdcQ6I8oBNkA8Qbu/HxGM1fm/ibtwvYIS6bYRnaW3LY8II9T19W3
9sAqzefqKRn99i4SenPMwR1MzpUofaRNY0DEI5qefVmOcIWH8pVqwl11smpe7EFDexaMrVcj3fBi
PXGupFMfKJKp28OoGA6aSn+xVp1T2DvM761+vrGdrLqyhTt8jZhH0IPuLXs7TaJkNXIahHpckM8C
qmwLt+T3lBLKgPJf84BXpluwzK1XmU3zWCy+17Ht49sUpcepLIPE3I5ZMl9NNWdMIrGMjTFa2cF1
p6BkICoiiMqzuVGdNq6pAF+lVVlX8yJymnDyHjJfWO1qJCCSwcxorBL+nZswndhfOcVQBESjyW+b
pleaNsUPTVF23mCLfmMUJUrFrPF/OSRwb4b6TlRq40TYmoLwOEXwSuMow3KpD8X9RIfxFxwr+tHw
wfhgiUUT2J8RnDYNpHqkOtN1IGW1TfM0X5UaCZ6u5qo1L2xaMA5F+tG1ujfcDsbJje3yqrGBmxlC
i2/FXKRg8qSNpcPNdpzaqUampMGC6OvaepBNeoqbYtroTcVIHCYF2pje9NUWmiz5LMLMuiNc0tkT
rY+vD2+lla46Z2KOYM2vvcb/lrP+EvhuCZMRW5aE3ZPDxOsZ8iSzgbD7ij6ct6c9JzvSQoujmbff
GZ5Ez0HR0+dJEDnhrQhuq1YfvTiuo5vKNun+a73uzUOLmyYsSuBykA1XDh6bU6l9m5ov7TqSct4h
J8UIWIfhs2OU99DxryOOP33mZzfR3CENDFMPJV/xkoeN8b2Og+QxqJpqB4E/vCqx7x860YW37lA6
19QONPf4BDMDkdQcOSTY1jGaCDdSzMO/FGgSn2GkTdnc7Gsx1Ez/4lxsIjwFDIvs8QTVSK2C3P9W
T+MrNLnyp1Y7/hooC8NEWpXOrYaoBBmpCTNlDmicMCteYxtIr+gVDwfdDicGVx3H/ibv5h1CdWdX
Vx1IGtl4sdyktWfFvfzi9GhLM0VdsKJMwZdQuxHzbVczGVLCltwy1pE3IVkch8DS3kpXMh5p8l8B
AiOvSRG28BF8UGhauR21oEfXVncQPPBnT3b1e+o5esI0oMENghQonG7vCalwPVC6w0HyhuFWR4Ck
YMU8OcRNULKMPyyqtzdRB/IQkF+BZThXN1ro1uA7p3wzG6q69ouh35TN4F4DqOJw71YEYZo4KCep
JTT/MXRmqqRfDCws+KvYMdtVMHBh2zmASJeX8nklIZrC7ICNs4CYwNrQg9efv1POKpUPf/9c4i/L
oqHRU5zS9AQxyC8v+P7OTJsuyn5M/ou9kLcEldjZezJy/caPKWTuzdk/tmGwM1V3SHsISQ02/5qZ
Zs42//l3+tM1FTmK0iVlEg/g2Xcirc2vA6sV9zIM7XGDHm2+0/08egQnZv9sIXU91w6izhyNf3Th
2u/dK9jDKGUW94diRKlcw16cV+/e0Etk/IhKv8p3YDEJaGmTC8Xle3vJcgnCROVSpZH5IeQ/tqF/
XQL8gg/zu3dvcfGPb1C4/WZD8N3nv+Gli5xVGnOWFso3uIgixqPyGN8b0dqML1Q0l65yVifTP4LQ
lg3uLUefebj15VoiiOyOn3+X92ucH8x1cFEqfjEo3IbUz9YggrUZ0HAY8bKNum0wDtVtPPXBhZV+
/l1cR0h8lIaydIxu7vmdbxLRlLpezfcMmQNIV1OyS6I63xJcj2JSpsmFlfa+AnUESnob697iTubZ
ogx9v9LEEJgO447sVIRfUKHPw1e3ofd4L5uvfpQj/7zkR3v/BW1sj1ggCaZYLuaYuEXfXxAUYigm
QP8MusMNErQW9HGEIFH7uy3pw3XO/a+4hOg9FPJGzb1zR5bHtAF86H//fFFc+jZnP1/npAXCab5N
CfAipJP3qqFi76YLd+n92mPLdkzUTAbBqGic0JMuH+NfDytEbCh2ddg8ksqFW75ai9q5sLzPvgln
TJs/L3CU4VCH7CLfXwIrjm+Eeuo/MmenM0xzdLJpIV/Ydd5vbMtJmu1U4kNn7zFN+zyqOVeh5utV
UTy00luUKLY3XTLZLgvoX6cbLmEItkzHspDhcpfPdgN81cpgRFc9+FRlkVF6fniox33MPw3m3+V8
L9/HAMO1eMXxGi7e/ve/GkFZKfDRrniQ3xmu18+fr67z285fZxPAkMoJQAeBebblaINBipOvZw+Z
fsURSf+7BgAfHr+rDtwHTw3eU2e5/L9WlWmOCiaFqT30A3lvJzwcF5btx7ttS550S2E+sxBDnj3r
pFukvfKF+bCdkhc9NFDc5H/npGdGLC3MQKbLhrJUCWePOVlvbDFQo092PyFq2fT42ziG/OV9kCwp
vCLG8k3olpwtqSrOlOrJkjk5Oyve0LX/v/35s6e7cRPla8ufN/qtvQvl9vM/f/5kA5ygD8O9pgA0
2HLPfqKxyvxIl0N50s1h06IB63XcBi8ELFy43f9Yid89enKRVGFwZ8XSrnLPFlRe5rJJ5sQ4WWlj
cEgRh9rE9Gi2aFKLLrtbZIaMEaDR4/2bR0qP4QVX1N/1nVgSoEctwY627JXOeVMlKZWZNdXYPwR7
X9vl2t8+NcufZ/ficVywBOcNQUHQE7ops3+Q+vzDLM2vkJA+v2EfHnuuYPJWhqZF81Gd0zRS0VRB
L53uIbHH/TeNycLnf3+54e9u0z/PO29I1rJaas33z/04jMiX2bYe07LytDY5MjzzsBOtAe9cAfLd
ENQXXFob7+31HwqNc+QFiuE4HGSeQdOqQQSo+Lp2LYLzwrdkaJAelkyrEKwdtKI5ZmV3+vwr/3NC
+O93/v+Xxwfv8BBI+9zlPBlRiwAyYApY1QfeDl+7GZE/Ops+iiKv732L3gtGtqm0DlYXP2kMli58
hD+VWmzjVPbsuJBgzmqFKKkN0TLEOknNuB219qZPYzQicv7tFPNXqhVSQMIf5FfdFKPpmcQzrBi/
ooaJf8Sata/jRaQq1mPmrIWsjwiCL+xDf/yAgo6gNChz9XOqWtcH+EZxEpzSjEd4hmpaue6qXULP
ckxMVgEi2mpf8WtcqD3Omuz/uTsM6MSylQuLTer9imxK8hFVnGanBPtWMzEZIKaETuwmM595woz+
u9Nca+OFjeJsv/p42bONd2K2E9Yli8JXIz2lfdX/HAdyU05m6HrR+NX3cdA2dyh18KGGF55y9/1j
+PHqZ29HkCkFFrcsO2kJs1TsscfUrkyGOziprOxnb2HabYlmWw0h3gm0Ca8Md3+lvfVopvaa4922
gjdMJgHzKfNK6QyJR1Hil6heh7DWECno9ybdua3o8k05cI16zu6dRcJBN3MHjG7NG9XZTn33u8gw
Spl5AF8ALyatWJFjDdKsTUxiINDs+pZ0pY2a56+YXo5OguTIGUo8nY2XFeF2anPPMFgwAbvIIMd9
55d0io30OfWDJyvX7/2kXONUH1cYj5AvTZ4o84NTiY2aqseBxEu3QFUy5s68GjIr2ZR9CAGL2ZzC
Rrz2CUPEuQNEvSBBxZK/+kr9wOuF9XVoN3UGTZb2WoQuFeELousgeKqiplvHjfwimuBoO78Shvw0
a18stYh5u35H1AOTQYSXa8J40Fv111OhnkZtuM7jalMgt1z3eLzLJni4sBG8fyH/vxvPPIf6i0JV
nj9n7AP0JukmnnTLuWeEDNLMHUt0TNphDOQunPBIZfibrHlnxMRJjf5zGJELhSyBYduPvNNOOFwu
7ZDLrv9+h0TqyrTpn2oNWsjZ9mQUDKTJeCxPSfVmcgDkPin0K5p4ruKti5xCm360/ZNBaOpU7y78
JB+fBWRPDNdMTtfW8k/vNwCgvnFvgXg+6b2WH2fEYFtDkySNtGpGqDrqv4lCGn/Obov5w67Luzad
fyKuCA+zAG+upYZ16Aa3vaurCdNaRKwe2dpqqw9J9/b5ZzU+vsn4rIpyGRANRfk5bMLBj4FC0yxO
tXsV9W9R8cWZgUe4MXqDe4VSJe5uAv072tVVUd0atv6zhn5ozvl1Pd75EFEw3HiG8yNPUPjlv0c4
/qlW8+xio06ZLYKWCIxrcploiif3bvxXZJRl9S2DP06Uy72m+XO210ZxUDJSm8rTrNqjPyX3pHlE
UAy05MIG94ddnTpJUGAwZgTOcV6IwXsUtUQzeMpTRNoMa8I3lDvpvtXstzEfs7vIVeNNbKEDQJKO
zSAa1YXa9w/rymEP44BGJUWb6+wEZZElPJDdUp6i6mUazIc8m1HhVCtk5m76qvT0wkv+4yuUr8z7
k8aNyWDNOXuIND0odDPhxw1y13pVw5yiuQEIGNhtuDeLUT5nSU3W0ihwPLRIGz5fm3/8ugZ1r2vr
zOLOiUya3qEahPLOSQIg/zLbJNgrf4jaLCMJUr9SQe51rnXh6X1fr/6zohwCU00atDwRhjz70o0e
+sxJlh85BG7a0KGwx7+vEPhh/3uNfx7Kf51VI9svtblvy5OSOxcpRUs+YGm+IGPGUEcYlbvJRXQ1
dfmFBbQ8DWe7Il1Sg1acMmhcndeNpUGCgfAdflHhPvWOQG3WP89o8D6/ceLjdSjHLdr0DEnpN5/3
/aoIdbXM7frUCPOu8fNnsqjQSqf7gK4PPh8PwNMTvI2rVtXbggzhRtUbtG09MXjlAwk4F1bSsuG+
/97vP8+y0v71e6dDmU2z49RUZKSFsjuxcpBbEw9Qb4fk6fNv//GFuFzMZoRJowCf2tmWNEIlmvHF
YUmLoiu9QN/etVcEVezR2184h/zhUgLAD43HpQ2pn7e9o4n9b0LJduqi+NEyC/eUiNLdBrH8HfiT
feFX/MNd5Wo2UTGM9xfY7/tfEWZwJ+K+Xa5GsVU2W93ON5m8sOl8fOo5itK3o0Oto7T4IORwsQmS
ftmcStIimqz7YQMQMA2HXSDZxG1zjUXlwmPx8ZFfLgloaXno6VWfPfLaVNvpKLhkMg8SkobQjnql
DV8+Xxd/vAr4Qg5Nuu58OLSRi6plWIZpjJT5Ke/Vo2GEF367PxwMTTruNHgQJysTm+D7W4SoXGED
m+ntZL9rWayrgSjg6m10OAKW6BxGT+WnGctY7IYXVsefvt6/L332jBlYdQLHWe5bU+4rQe6u0+Me
+vw3/MMSXDohvP1A+EiO/O+/HznrdoXE3by3+74CwGRYN7jVs+McAbn+/FIfny0qNzh20BRpKH64
XVrcu81kxdGpM+2ZhYesOzSgJk2Msb2ySuYLm+bZHoUCTrncNcRRuqRVcr5tJAH97K7op1MvwMlq
eVbu5k6HDZxO5Yb08I5DRWNcGKV+uCjqYsZmGLFhBLD2z1a+T+Q4nqfOPjl+0219AqTXQzglx94c
7O2SBHlIBi25tEqXv/qv7Rioqk73cemlggZiGH+2QxoVrZN01LUTyVrDlV6LZNu2oCC6QgAWIoT3
TrOj4QsHSrhJlMoHJ2iSbF33SfJ1thNsmTKcSYfphvREHHZwzLAs3M9BRKUyFuGhQErw+WI4W9wS
xRwdJspkEPIAptyz32mMI5dkj4y/D2LICne9fPz8Amer7ewCVPnvF7bCfOz0FrVOYJUrmSFHjJg8
K+JAskuA0LNn6D+XQl5G04/WGffg/aV41aLYqURxKmYMDK9xusqI6/tffJ3/XuO86dc3CXgW1MYn
TDtKfQHFgG7GN4xLl2G+d76Wljvz3yud16i2PlqTnxnFSRdZgd7adW7TOOu8sWIM0GAquhpYbrdE
d0XHRskfS4j6RtgIfsyqjr0S5hZNKf4P4POcq7oi4I+j/aIITuli75XRBpg0lbbCrapg9QS58zsS
ubUvBvsb9AfmwOX8K9E0+xQj3vPiqapMrwttmsKRYRL+gwRjn2cpSMI6SDYh3qNtTcbLmi1kEeWH
YiVGYa8CcyA0GHsYlsPnFBHHBNbPw3Fb7hAqvzptTaAjx6p1UEXfEea8DXgLSDWt2k0WNSCwGoVz
bB6sX0jgOKxJ4oRHmtu7jIyptcmRBnJPHJ4ITj7kc7YfmlZfOwAKNCwIsAOshtSiIszVeqi68onk
olTegCMgul6rkQdhTwHDECmCbyQ0EJlY7soVVe7ZJlQG9msXHAyUmkSO/t4iDuleFumrkQVqgwXA
/mZjSIVDmxS7vAq7u4AkpT0FeAXRXmCV09vBa5xMbpqIXUdPEggpEfMJzWrNh8bom6NeYuDMOyoA
SDnlVQIEfyWjSu2F8Itvdhs0O3Poqo0tcU26BbJ5JzTsQy4615vTVNvUGFE928Ca7tf990YF1jo3
O/HbV0AnZG0Oz1NlSYzQ09gB0AIhNamat+a8aMrr0sdE4xjJJuq7yJurQEAgnoZqhejM3AUVYCOX
+MrnoiXWJslyH5gesK7rdAjltQyy35XQoXfMhXPVdz1hrhMIunqOwSjmeNnxrkiAkjz9Q+SM36Pe
BR2EEXqjO761mfLIIJkMLyDC8/omShznsOR67U3SyjGq6im30hLHMKh+si7IJJOT8S2YLawwEsJR
3y1xvKhbV0E7pZu4nt7kcBzgmff59FTZ5PHUIU2zMgzJW/RLf2fGpJA77mzux256Q0Ku4aB1uB9O
XnkWnAZI1SmUtRI5484WIt44Td5eNRYiq6FEhhtd98khqlZQ4TGRdBmZW4mQO2TUwT5vBrX3iw6e
F1ALFPapgf9qUMnaSLrf9aB9rybC5rG1+TvfrsnXVRldv6YM2Rcn+yssmclaNWmGL5iUNQR99bxr
0tpGNt4IfLMBWIYo1O7zoXCO6HnaLZnFI7Gp+Be6LhqPA4Ab9JNA8tqwCm4aW/3SXB25u9OaZJbj
z+pTzNcqsb+PIqZHTa27zlF/b1NmvsSEivFKEAHN69KIbuok7K8aX/gPfjBHV01ZAP4fq+LOnbDS
ujN0TGyLABlzgPKaxF6vFAQWgqmCTZZGAn+t4dxGLYE/Ea6anROarxbkTDx6iOCSyvkJO3EByCu1
dhKJhyXzOV8UZX3Ebs5LTw9uBhAXV7nv0G/FCUoLJLx39H70wsLJX4LMslcG/3VrqM70RqB12z6e
bYxjxUx7khjUJvbxUWmD3JaL19Ys89KrOp1cABdLdiQXu+KIPShLF45dRmMKlW1wbfFflwyyZkWU
ZQRqrS5fSUFDNyAG8IrK1mhOdNW0bk0bFT4BN0GzhA84Tkh6RJCujdbJUdKSjDynFphJxyEvoQ8K
L2x1C+9N2xwtPyK0rga+NARV9xjQINu2i/O2K+fiEDroyfsc7INVzESDVTOd/aTyV/wb/r2YIfno
Yfkt7iJjTbApAIkmUnxkApU1A5gWrIoWiBy68TAEJRO7RH0QIeBuiggN3wxhbJtpSUWbNVc/M3/U
1yRqolqsbKJWcVqqKHkb8uZXicGH2UL81pvaF6Ps4C+OxmvuZz7YOb5oz/hwxf15NU16Nrb0Cbvv
OpCtRhx7M5RrtJ1l+MipMln5NlSZvNWe6mTkY1ZWivYwRGaY6TNyVdBdQZvx3GQ1Pk4nN3YWFInV
UFE49EoFzFxgHuX9hKILjEHzzL/Ik5hGI97eqOZcwI7xHNkN3iGzSl/sLHu2UGt+IR4tOw5Y9g7T
XATHQHfcClssaKlu0bnaC2cBW5r2qgKH9MccCyNWQ4SfboC+k1y5reS474nQtQ55YP9SBPnx3ZLi
urFdyGNDo60ognV64M2Ix5wjXlCTRRdZZbyTg1KbPs7gZfCcbCElWA9xJ4YdAqPmBvhZe1uWKj7U
GXvvUtBeUykTGDuGA7ZW8zebUOn1JHmw3ZFq01vE+SE9i7dl70470C7jNmRQxNIeOppHOMUwjmHn
VMa05l07H2TfDd7cNPKxjEOrR6rcdZCzwVbuIoTZeITc+EX5DW91WZj5q1YCNVkB+sLUpWp+TH0I
TvG4YHllj2PPZcjlFs4PN87bFVxMGCDujGg/LUhsjAjrWEm8lKBB/4ej81hyFImi6BcRQUImZisQ
8ipvN0R1Gbz3fP0czXZmuqdUiMxn7j1XZmfo/e92pz7UMLwuCioMec3JI2zLDC8DNaAaKRksa3E3
MHbaUz5o0b1KYA64GHy9vjNpyecM7wsBjjckT1tgRUqENPdhnvIQlki1x7KW7F6Q52AAIynV4Kmx
awARb2clWTeUuEGfYz0qb/QeOPj5hj4r3ORslTzbHiCgxGW+yYlQOc62nAOjNdNDhzfvOmaSVWMk
IdKG8rdo2HZ1mBKPet/320nkznsIeQq+XlHtycusPXwCZuBAXPBZvhvvHTA1yEdoyfDcrOp5XRx8
z4NM8c9EYnws4BPxndfLi5AYFyYt/6tXDsg4Ra7YEb8Kb1VL7tYKyXWhxmzPZmS9q9nT86/NLjpL
EhK9FAvoabmNTeFPRT43XvjU9bncRaqTu14HAZZjUMeNNNSvJUnp+6FoHI8fVQQaQrddX+Kg9Cqt
b4Ezj+4dXnS+x0vjfjstVgen1YQPp829h6PrbKU+IZiee97WnOIJaHOM0bV+NYiX/rJwH+LNypYC
5uJaKCyXK4e9kQ0QDOSkP4imCZ/DIYI1MjTzLitF6EduuWytiKWaW66cyqFDmIvSils85hI963BM
HtsZ5eBk1g5vJTukuAjtQx2N4ZZ2sn6WN4sm6HJn22ucQICZ2ArOZhogR3Z2iaOnftqM+H1d5tvp
4DxZZQd1KqSGjCdnIk94bX5NXERQOPMJfSy++1xYv7pkBdaUlLRdy5ZP5w6ONvmYVf+gtKqATZZO
7CKC9CRdSZxa1vZO70f0x6nLB0bdXRWnNBH9c+MuX1and5RAw88yw0dbZrO9jK2h+5kufmZ1e3Iz
8zWrNrDPTQTT9iAuAHos8X6e/w/L5r7VHM72uonFNWYhs9FKTlSnT9agbhUbAnyyAYnF81M4L7Wn
EZLJz5C/TGjgQW6kPZnhwtoaKFaL4LvW42cduSyoY3pz/CjLbmoIAZrgUGz0eRp2KLFx2qRLxgrH
EgGgtnkLCo7I1yTMt0jHsI51EUQah+L3tChB35Dm/TFJ8uZRNUW6b2aL1G69my6wq/svftnLzhgz
7GwTyPttav/fJTcdH3vOT8Qnpbics/AZazlOdyyKu5IWFoaiA5iW2kPgKIjbk5GK4a2vHLCuaJp9
ty6dC1r2KFArNZNZW/09hCyaAB28/WeX0nAEWbtMDzXwipYqdWw+CAo6z7P6NNNpMn+IgZ7Es2r6
xGSvb1b5PgHRFgZKb6tPXLa3L2M2QiboTBNvuxq3jdXfAnVK5RIFPwMrlc48zq8dWKSLNXEtj5a0
NwXW/oPqMY0WthvfZ6W0tq5TV/tsTayNEtpH3pFwXTSJG6xNYX5ljaBvcYo4wQ6Ji9aLkvLmD0x1
qihXTzbYc/pNmMPs9/LezA7MCpbtWKTxvagJJ8Ic0NpPRGIDt2zl0zjhY4liNl+c9c69lWDACW0Y
oU3b4LyCHG73H0gN0UOy63CONZXfwRy1JGggSxzSnLW7Rknt52ZX+8k4/QAjUd4Sd+j5uwyglwQ+
ylCrAPdMzaNbmYvDtTYPaW2/uah/At1p+fRTi7+W02xTxuFHHvalJzNpAIslwDWbbucgftJNbaUx
HZMDQIqM3UvRE7bqGaSWXgsYVanvApyjqnc0flKRU8MALOG4VOlyAQEDtk2kar04or7PmvxjgOG2
nyy8mJvBxGWp5W4LPwH6jj3rrR/DIdiiHiwCMJZcDZB2MUTy7cRGG79SBjA4Akz6Y8XR/G3r4Xi/
sKvf8xfM0HL6+AqbEUlbtCoB+NkeQw4EUb33BU5Vo3RMeEezvTfW2NxoIbQvSo7xYCSDfZeFLS95
eQMujsQugPZqCr/tFgA8JLPeMbeCnaa6j8i2f7WcgaNBB3KcCWp7Q4iq7dpFq77chTj6hC2Wj7eg
Jvoc/IVWxD0WyFBj7WliHOVA8JTWaHsMcsy+WPZtdGD0fhNG7dmasEboJpFfhIabm5qm3tikFTUe
+EJtJ6eJWC4LpNu93s3OBmaPsSWnVvdUlK6bIoN4SNAaYy7TXj1IPcJ34/LXjQCJ1BXocFFGclNS
ufmJxK9CTvvix1h9MERp0q/cYb031GIc1gTgI7i+5RKZmUWP4daMztp2J1UdndtOYbovFOnDqLrv
skINOwRmwyegdOdkzal2nfAx8qSSMSjA/L/HHDMn8ASZn84ZkFi+TsY9RS30DfK59w0R6E+Q3n7H
qW0PcT+6GzZi69mIn0h/J+Yv9Wh9eBRGJj4oXkfOF2qeWlO9Nw0dO+K+trcx/z/fiAwyeImU30wY
ZTPiZuPM1xfHfZeVdcvHha3wbw3tL1xV00tklNWhVxphAHqxVMmBlQacItUIaPVO3Ft/cabmQ9bO
ph/Oab4lFjwhxDhELyFwuG6LpauuXW/8WKapHcHszZt8HQ0sFjj6eK8SWAUj7/1KgAN8CeuztOx+
f0slf1htKSj9WgzmlcmGsUxZzuFMfnX15c3GjERdtQD762qqOy3XdvZAhl9WzODySqpVdFggkbIK
Lw9JBbx3wFUw/nYgEtYHRhcjCjWkIqyarTtzxHGX2Cz60obMgKTQ430iw2jvNGX7GBuO/cSHMjeW
zdcycVANddMnSDL8ehKbtk4BtWGGCyikH4ftlBXybSDmdrv0ufnZx4ZxddPMSDZNFzl/a5+TrsZp
eholmpu870AH6eEb5jHUEbFGyh7HqN9LmGtl3hr7zh0jH7vtv7XNxi3oG9zcjsm5idQxSF07xBFX
/5vhgr0wWgJlQ2ZawIAeWpvkES/LIh9LO35Z04l8SU2H0WQ6Fa70pfCZOZq4BoffiRw6rxZZvY+H
VnLw8PT0eDAO1aK6RzWW2gkmiX2CoxxfbZmvQZE52XaFfsy8tuZjiFvHr324lVndITKkSu3LlqGe
ZGwRhbyW6ptb5ZeoFuhXiCA8uWCa77UZw9mkXN+6SYWiJLG5PKHKN9ZU3dmJhpWxhMpQwg/h57Ni
8jOMZhvp7heL4ybQhnKmMVTd1zoyfUQtSlnVTYEhq+JKRTi+zSXkLLMN4w0NYwXLULW7sBiyG56E
hmCtreyD+LQoKMtR+Maiii2tDKEF+oKlve7zdN9XMNYj2/gD9YG6rl5Xr24UIDvp/NW13sBdzrMj
Z626oB0qfdlPCKKiyGwfm2KY6d3zHgdfK2HeYiwJHGzBngbAO6hxNW7MtPiH+jXmtW1/4hnaDIgD
YR6tkm//sIrvm61/E+s1szlA0pTS5D/8ZiE+tapT4q7A1r8Foc0gTo6mP/Q3mGjqnO0VKLCJCPPo
OhwKTLQG0o4yBz4FYAu23wC9tFh7zZdOfxhNET+0RNZf3Myx37FJMpmiI93wy4X6vgI6ABmj9tLu
lptn1tzChC+20oLsqBtUalo0GHCxqq746HsrPEEjbPcxYYf7UHTxPbDGzi+JPdzNPBZvSCfjZI48
msiKOMT1Rm2rCbBWEabrrkoJ/DLAH8DxE3hLTRDwpNFVu/+zRNqoC9Zy/dLiwWbgWs/WoZ9kHGA5
gT5FxRaIDkJDV2vTni0cXC0n5nHkE8klibQO0yz3Tp08Nxawhpjc7W0ue5oxPU4PrMWbqwsO/Wgw
mj2tgE+5Uloh/8bcrj8sp38P6zw+CWhgu6yDiDQn6U/UzRM/PgNfud6yC8N+wCubdCEMGWv2WXoy
ompqYNV2pt8Bnuf9VtAOlsjVt0Vl9nteTjMg7ERiAjTqo9bO5ZMRpvb7vDr/7HLm+6Jz3uAi7YPK
BgM1a6VzkKqpOEua8rnTnM43JAWFXpK3JDIt+RgNuz8TSJp7KtGAJFP0edpK7mZa5/gRC61+WZOe
yAUmEsDjrT4Mn3gYgo4vr11CQKEz2KIGyGwh/ROdpT6WVY1HxYEBs3A24EG3+vTCVSdvE13jgNhC
v4trhhKUQON+Ge0bxpErErY0204JAaaoqfsVs/afFGWLsWEeR3EdR+BXyiEv/hi5IghzWk7kZZit
i0Oa0yMVeOubKrNeZ4lKOgVjQspjSEoJMbWBxpnIg+ebfdfOJJhH9lwxt+hbzwmXmciOflSXwWIK
txogDQlKfceViipgbn4xW057cn6grMxTjzxCx9IUsJgA/zPVZWAKM74YbTXBi7UhI7ug1lvsIG/W
It9ZnukUavWnyuIOJEFDzw/Dpj/IBqGnRnCtEYbDj1m4ImKKiwuWDWbdHx0XMFWJxwGnUt++G4UB
GactOn/Ei22U7zek39Q9GZXkauhL9edw6J/tYvpAsVkfyfIBw8+MidHlR1IgOp4j4n0YGfQe+T10
kkTFbGEic/5S936kNqQso8DdPPR2+jSKqmU10DBWaEs7CNMy3k+1MFg7oAUhoKU4dhYLVl45FSN+
HKwKdNrgnmpX1B9qrdsQ8npnBItMXgY3pj0xp4+4vlHAJb8/jxtAPjlMCWAoD3niI8dfoV8XhQT/
XJjhRk/DxzqepktMdmm6ZQ7ddC8JSuohSPu2fzENSRp9l7gQlTrSD5rY1I8wTJ3DDAr2LWz1zue1
ZQNpdeEhWhgWG278ygZB90onIgyFbLldCDFgT2MTHvAICF+lEcnNFelA5OX1nhZ1+S4dJiZ37ljd
sLfKb5z6X6GX/7KqEB4IUgz5ymaydhppJNttHg73uQONcnDgXpPjktItxca2AfvEWDf7NwiOxbEu
8ltKM0sUfbDDt0ZfKoro2W32xFts3fSTuVkVnstysM0LDOsJ7ejYJ8muZQV8XXH3IniSyQ5JHfHO
YHeIQm0ZcBWC5ABLs37WDAhwiZEH93/1HebRbRr52r4V6clqAvF0+wAonv2qCizrJMGnwf6HsiVn
OAncIpt0VU9NA8KiComBEWYjdpaAjduzRAJBBbS7KGuYBpJjYqmH/mgjZV+jUdssafaCAeA2aGtF
kOaOeiS26t9iiNOSZc8rL/xOR8xIygmz+By8PGluFzktgmiijjQQPfkF1Ixlwz7Z432B91ABuGTI
aRQWJXuRh+8r1djFKNjvePaixX+1nIbn1HK6TwGQzncX4Aq4v8XK/e6kcpsW/fhg6+Z6dIzk0zG7
16jW4cTnICd6MTL9IuH9FM9VywMuE8+F9vpsVtAnNhJe3d1Q69NJVlDbGAlPmyrRMJFpDKLLhHHE
UFYRU9++JZ6aphQUE+sRE5anOcLDBwoxbfKSPKFcMNFnTpSz2eAUXvhteXKCMTXWxkgswpAEALrQ
KHcFeSxLGYNvZUJD8gi3mrSH525mj9IksX3K0+WD89zY2aw6PI49/Q4se+qHiGO8Eg2yxYuPOZz+
mh1TTE/+JTHzsSA0bnMf7p5NXozdb4HRZGNmTrWtOmo18AtkUU3R72zP8ZZErrXcst54bzh/PBYr
EK3C+YuABiiETIZYwuiUJIChA0OTtIRJPes/Quu6U90DxEhJ4NlEzG427UjyL4MnWO8MCh7Mpeof
0yRG7T3qwny0jaKkNF7rxlvK6dPkmPJziOMebKQvctbZtxpWszCjHSTg7VR+GZEjLuxrqoviKOEH
Uf8qWuFTGlkLpFklWZi4SLI7EWPSFmxkizCjM88/9ChqgPin7pGR878+Hhj2Os5tQxniEElFFy5+
3o/9UwP0GURN1sI5g2aZ5ERIKzuKn8c6Gu7Kov0ChG9sZeMiPUy5qqnjiNeFajvC7bXbheXL8CYL
whKAcRYXbWiL+lQYWXHR2SDZKMv7GczvmAbZSKKXBq2Aqz0uz2M4hw81M3xgfiW1oj70LxNuet9M
tRlefX1LkTBeK8lIbzHw9w9KpcfVdrOjpd/K7ZZnwSKV3tmImqCJsthv3b4P2tFu9yxqSNNqyjig
5oCkUbkGJ1+pb1zG6n6YqneSVV8J53N4qbt4uyahsSflS+3d2aB+C/vZCVhRLo+jicKrtyfzAEBj
3k5dV5yruQX/2Tmrj4hmgVIKzS0zI5ewNAsBrLTmi7a6zsmO+BPkJH9WHdzFORPsAXSDzPmuJR6G
5HaPvpczE4LuQyzauPX10GrdTatn0aUFsc5OxjY2rNFhcnfhPYeJJCUrFEdL5Nl+7GWyvzGAaW7I
hBSpS4NAEsk2myFYo4UnZ3VhggVMChmnQmCAUr9lA0gwloqbDylEuUluGVMzU9ygj5iJjymseJc6
ZTNmdXE0KIzYbkSZN4umO804XE66SoyvjDQs/hPk6lML1Qwwa7V3cPI9COqzXZQODxlprLvUaki/
kLm49OlNtC3N0Yezup6QT8ujZan6IDWcDpUTEmjWJu1nnCT1lulc7kkqUW91C4PrhXuAKIyMcBx9
fDJHFjIAZboTKQctON++26py5SyJBbJuoYiBq9eeT7qQHeVm67p33cjajqOMd1M+sWJe39ZmbPfk
lFRbe5TDI4f1wroIf2OK8XRvijA510ZbnwDGwJM0x+ahVqnDVmsZKPJWtrFNlN517fQkKTz32mwy
FOs1SbzgbTst9S/ltt1lkVgrSru3Dt1iLE/1ODBtosDwbIqaEiqaGafFXRtbvBbu9JMALnmPptKK
N8sNb2FlnAv1FP0U42IFmZOEdM9TxlJb5w+MNxhiOckHGoroq1dmuSPgjtSlPmOpGxGGnaX2eEU7
DNxfb3Tus7BBwxW5RyKt3CNXsnGIsrRG71vA6akzwhC4ltcuW3bE0LU+NX5D8nQ9XUpRZHsOkeFW
JmoeSUGUyoO27IVWl0gaLOrjpYKoPS3xxkrVS14P7o4VT3usre6WLNfodL8jJgyrhxsauhBlqtDT
kmm+1nNUAf6+kcdNtyKqyP0j2PK7pSdhP/2tTAKcLEfL3yZTZg/jskye3kbD1uQSviNUVm6zkdWu
oaLymLqZOgKcS3Zpkb2k0s5pRIV+6pQx8wvoYdGUGVAZNjasm9C0WROSOrZXy8FQYfSWRctP2Tcf
WGpiT1ABeEXVMTEbKQXYCdL6aa0ii1e1KFps/S4KkSy7dtYFlVqNDXE4hp9wEl3KvIs32bKwILfm
l7HKu53mxmTvsDu9TlZYQOMW2itZVgeUmNelEknAJuBKuqYTrKP6HI0+9tXCTesIvuIg7+Kzy1Pd
0aeJqwvJ8AHtaubJGYoU0cRuEA6580PBJuCa2hX7ogyEkua0h6WDtmMu6hNGUr1HX4qcxA2BTA+z
uSnpjYOYRFReBfPTwZLLFrBtQNneerNGf1/llJzdMhyONDU4GliGJxvsJBMKNKYDCZp7T8iSr0ud
mg/ExWUXUQMSXWMMQmscN1uR1GRGVq24M26rA7ekO5So4zbKImkRK3PxYEWWA4themso2X2wlC2i
gFsYk+jUfg1d1u+WJv9C/LG3FwGhiZ2+QmQdvdXWfpSl22A16w93hnATT8NwyTi596nGp4lMBkB1
J1/REcQ3T9K6Xwnr9ay1eHCmtX+z+Ml8hlM8cN0ITxohkH7Wxx8oeIBBS/VsjIntiyienp3KtvkQ
EIxVxmwJGFV/qHt7DTrQRU4/vlYhu8R0Ih5KtEMCSMd1fdYeoee0Y7F1Y9EfjCHv7wc97HddlpTP
INJMn3QdwxORInURbGDphc1kfSpD7/ajs5jvEUSRF612IlCfFZGKbE0c7GC5orZFKtXRWm2dmFnh
0twqotaCTV9bw0NrluvjOI74i5hFEbxwo+qK7GJaTfdFOlp5ZiwlWfHb4TPMKF7dZgKbGZXeRMvA
bpMtGM1nq39nnUPHg3Pq39qHzXsunHU/x6kdmLHJdJHNY6VJr3IRZ4FWoV7/7avpLdaiZyLIyOi4
6XPmnHEg7CIHDZo1vToR/wcAjdW26Vgg0h4NvsS6e6fSqf2n9834KnQ6n5Rud5NXM5BIHcCU6Lll
O0fTrzSLETEBg+0N2QQcF1SJ79qD2EYu4oM5LCOAZZbxLAbzV1duiryfQOXZMFNPiCZ8cHE9bTpV
CULisUX2FgsMciQI8jGoetCegndmXbEXZs0yXxvTOzOc+MKlVCdd0abDZoT4/o4MygiS0X5xOst4
NGVt7Om8UOdYWcMBX3OzOCo8h2mzBstUpGTGhE8J1NITq8LipVfIKsrFyc/COqKKIlcp09I38kFs
r65s4k0ruh/pICZjQaE/mtknSlnGOQ+g1CgHvJaXVWf4nEBnylj6T69pEQjkROwPL035PYr0Gq4L
MOR7Mrdx9OvGiTEN2dPULdEPMHquSka/OaS8207fuQzLC0LGQFntXlrPJNyQVsZLqZ5qcVLqbJd3
UXx0kj0Q6YQVkg5k13X2qqHKOxOhERJq4hYl7Y/cFMm7JAjK1Pj17td8bxU/rv1A27VJdDqH7swg
Uqy0QvqpZ/RZDtuk5VKB8cTT+irth0p/Mempyrs42XU2Raw6LBXxQPlvMe1zhlCd5hkdC6rqvDBV
Sg5ivu8ZMg1sGPOxZynCPI6rre3/gIhRI/x2mg8uvB3Oc/Ez4IE0wusafYuiJRaLQB0XtUrcBlH1
HMl3rTmLOj0oFtWWfLAbN+DWO1fhTV1TbWt+8xCifUJJT/oQzN3PwvxCZcgY6av06XVhMtVF22lE
XkBjZLbkeXokCO1FepTLyYnZtcrcV3Kv5w9l/Vzy6rQ02henZ9APIHTsc782CUp3PKd3/Gr8uT01
K/6jySR9FGfzSgLHVjl3Vfumc15GdXbMjN0kTqQCHYocVCpNNCfDoH+nMVmTiFAF3OYFAuD0FEZY
lwYAwfMPJ9CmgPQ4MIuT9bGduHfA72cY1vXytbIOFpMIkjM3SThtGvMYozTiG8M94vNTZ3HQiHuN
PF35EVX3uTj08c+NLY+5yJsUv8CLZhAsdXGL2/brgxnLZD+4YGo6RQT8txTPy/yKBWrDmqOTl9DZ
1ayxkLdriHH6XYp+plDbXvzkqBQLblVA58mqkWx2qcJrIsnQQquVXRzucYsMK9npTVDR7sLfR/tV
VFrLBneUL/GoygPT3S8jM7IrjM2tvdJdZZeJvGiHcD6Kr76dkULJe4f48cIkvTknwpdDB5q6dQ6N
5hRDuRT5PrfLzUQwG1w6khzI9QEmhDiX5VKR+fZ8MYmbkhx57svYcPK67NVyBqnhRo4vkMp9iERe
QzWYZruEvfKEqwwV636JEmyMTzP5X8XFIlpnpsFX3XsKNxzkCvtdx7xkEJLcDKZbf6fmF919bMJd
igBzrf+YT+609lVfHw33JWp3a/43kUDBAqtqxM12vtfHFDXa7pZtYiio9ctH0rwkpDyO+j6M5oM1
6V6GdKOpcMy6QPoZ2lMssEE4LKhuJPI3l+yCtnzqxGtnUl5qe2rbQ2XcAjUID0l+5eCysS8ICcCV
R1ZoPZabwvo3Qz8s0vPK0xoStCCMdJbQU2XOPEm7R1TkA7ycVeG77g9hfVy/97b1g/jPi2Lo+zb8
QAbuq7EbIF+lHLcLO/nDTQXJbrKIL+4iqEg4EPkO0DT5Wl5uk057HZGfgfHdOOFDpu7nONtn5qeB
qH0pwRAzfI3qz2qM0Gc9g1a8XYXzbQQgTT/XUALUG5cgmjSnIi0E0pRnsml1OkVSLMrlIsmVNLFG
zOGbclFmxOExBK5sh5s++bE1AlXMrZaeGuLDnBurc7wXEArHlk04CyNKVs79xicm/tSSpLUQjRgr
PzJfy4pAdH4jMw0PgoDKghsUsPTkgT1bUYfb8QqkWGLdjZzP3rjJUOdrtvR+oYX/urH2s5glQ3mx
loNWvA3Tt9L3S7ETKdxJ0J7uV6XuMQJ7CUzhzASPah1b+sRS7UqSoibSujKB+/eBezWBtKi8fNK8
2f5eOXOn5rvNnm11pr3YqPojGj6Qkm0VqgEUDEgur2uKhn0/aRdn3uMs7x3eh/uBbK7iXas+mFr5
taTHtb+07iniTemToCh2Rvrajd92We8WJLaIDdC3PUkIOg36wlIbyDxOObKB0xVfMrq3O2iq1YH9
DG7+p65+W5xTQbTD/25l0n1o//iLUTGO/2p1f0tRdLW9sh7z+Y/lR9X9oK/dwyynfy42uvFTLERG
urulOacNlyeneA8S20amaKa7tXgemKMk652l7rndAuppD7ZB+NcwMvkDaEzm8G8PGyV6TccHfXkv
UImI/qRRZEW22+9vwmLkGQknkgWJOUW4tCXxqj/mJDftePo9dNWKHHjTik+Nmd9PuKN48HFA/eJZ
08M4oRwcmBEWV+EygUzxor0mE4Gg6tuefzsEKClccTWDgl6jW2bUli+Dt6S/GnsHh2CnHm31FEsf
BemitB3DRXJK3pCUba1wvZI9tFtn6y4kpZu99lZkeNRROeXW8LEIM+iiQ+G8sy+glc6DQr3F4a91
7WET6sW++3IOTX9n1fyDE73yZix2PRu5dYwOU3ywiFGoATrH6/mm5xmXF5NTNSs4M24HhPwpuKdI
JAcsdW8XeMOIm6seHWI76oyH/MEh5pI4COyuzHLfIr6Zs8URuG/Wj0g9dcM5dX+JWcjHYzSfiS7c
WP3l9qaxkeYlOrhU3MY1qR9Dg4W8srdEsPG3/Vb5dqHKY1Yydf9cJmIsUbh6Wq+NIGEnX2l2qdEe
gD1Yre3gvGnqahh3izi0Ha2svpezHYxcG6ZzFBr7iC6Q6dViRzKtD4hT0aVfl/Zxmb5swTfmI08+
tZjQeQdBPYFBtXYZGp/t/xaSqKePH5N9Wqt7CJsVi8E6Pk8JwZtfzH60ct7DXi2aZ91Edfml2ydL
PobTCxFGVXRYVdDGpwKo1brDq+7J4uoymK2muzy9lyhtk/4zT3q+BCflvIxqN3OLJRFGlRdlPEfp
/TCe9YjEelRS/XtqHUFCDKtDvbJNMKjyDQUj++gaBJ6CuwysUfE+vq/izh22NHK+6r+5j9h1wyIk
Ni78nS3ydcqzQ0Kyygla0PNtCzCWPl/2D3EG5NSAf5zKjdADq8Eigy4q5HLWb4Fkl4Iwrqg6DPZj
qk/n0fiMhnCXGy6jalLL2isdjWfZLX1PuRnZYMz6DlMhSY31ljKdgpnZNR2AZulkMdOWxFeyTTY2
F7BTPuJ4Rnz6QgQ3p116nIHl5913gmq6KAG5l4dC/MajvWmMt5QDwNBT/J+px0y6oICf2SZG0++w
xL6WLFh4l7u0K6CAMMVlqFbw8UX3CuOtq6fD4N5jqKAkiIKVnLaFimO2tzYk3Np6Mqw8SKbucYgI
DVglp0zkt+HHrBDtTy9hfclD5WkNKWCMqlb1N3aFv8ZPU/0VxhBKkHSmnAcVI8xW8xP9rnPV/epm
574mGVVyY0XFBgQW9g3Dmwgidg10iRYn3mC8NDnf5iqHZx99S5ONVfrbjCW7CCT7yGm4EcmhH44j
pjZW25y5oP4ZOJf8lSXalpAcYJvhUdo+jeM7MW9WfwcYH/EFJ3YYtOWPyYIdhiwrz7/K2VqD3Ikw
hCad0ok3h9geglH8NE0L+pl0whunZyjaQ80IVMeXA1UcPa/2rqXzoSqHA1ITpqtz9NeGO8fZC9Rt
GnlGy8xFFj8vBjzhqt0y+Dv32I939qqQ0//VDlGe7Wtvma9G1nyturXJCbyW5k9T/MXKPimSMiLQ
G0X+PrUJHTp6N7aA7JrXkQjB+1rj4o1fE/clNsR2aNH0rv9mdCHhc7n8uQ0xZLhtxMcAKnfgJ473
cj3ckrwXusTc+owIdW39dNX3oz2eB+t5agIroVYBP5NqG8FKmI5Hb3+IsxyaL2U+NCSCs26L51NT
Bbm4G2zAyAdlC6ItfFwYW9QTXk+NaJXJbiCTc0LVZ+gPfXsa5KllLW7FP4WpvJkRcq8dDDalNYPc
VLzY9mXUxA7h50anl4IwATSaJ49bBWWAl9w6MgY3w+tsEpoxkNCaP8zOD5Fj/1byNWQhQeleK/MZ
oeomqWbmPr+c8TK8ttpJ2Ici3Q0ZmaH8bKzN1froqr+B0Ge2AHkbFPHbZIeQRDmNsCEdNb5FbAyI
PTmzfzbVbxnVKEWfWZck6NwwrgBqSfM/fb7ozbNCq1qeRcqXE59gpF+tGtnXvr2FpzinuqP3Ueex
+DMty48IOWmZVyXP1sC2iXyJurkPrZdsUt64XPsmZN1PWfYmUH4tcEFsBu00fXwBuvBiQ5muyqdi
fNWaJ6d9nJbd2D6QS+kx/WWGflQ5/0F933YfBh2MdE9doh8qphnZQgWEz7DIXwnovZuTa62dcAQS
0f6Y26fCek/Bz69L79kW8a9EecUAmsnTWwV7eex3JsPVgpY6pq7T07+ReI162Ef1JSU4M6loc7m9
y/LHJWaDAPVdInbEKpr/kXRmy5Ei2xL9IswgCAJ4TZIcNas0VL9gKpWKeR4i4OvvynPf2traulTK
JNjh2325oC4eMne67vuCcse0O835+0KZBsk2ltffuf4KJ/6GuA4s97MRf/phOWbuunftM40ReLr4
Hm/B/DxbNA9DYVUthg0w49PQEBNcDhtVQqonfyEpzCr1H4mxb7VLCEvzHamuC3JDsiPK907lSLRx
UuOlLi9JiLZvBQ8EBqOtbO6qdmVfTsoRvYcymHyNxTJeRtBd/D58zA1BeSvgGp5cYC+zYxGH6+M6
Idnfy6hM7X/BgCVJmBhG+O8wJTyEFttQL7/UzRFjxcWf1tNEP4198zVRMIY3foJQXwobk/T27STi
ccCHDhedK1h4dMeJMvZbk8iy7xt56lcedn/V56BNP2fTfkppncJtiQNl37UtPazdFiGH7dRaPaFn
xu5iLmj8vz0GRBUuF+0WzzQo7rVeD3lHgbnwW8BOCjC0fZ4C664u02vmWoeG7f+ObcbPYKnDXJuX
dLVZ5LOw0iLavPE88tTkIb752v2N84VZgqYb3sbDLi+tCFrPq/RxgGXq3Lj9f6YMMIi3EAPCKrzQ
+E21ahXZs7vrLTfeQLtHALGJ9/1b6+dpfFVyYUTemp0Ib7e56pP10JPOy4NjiAr462Xb0hNuuKcq
tKLcDY/N4LCppDrHGe+bmvVew5J+Hk4mSZ5EvsBcgbg2b+PDvNXXxlpo/W72iU0XE+IytcnXgAN6
l27JE47CewPIp0m9D9FNu4WX5lQKkn74ckR6JZ60n9fizQGLZcT2Nm5jHPLf2Lgj5zWNQlPEkoOj
p89xWzcMOvT0pCH+iu1oec7d2NYnd+Q5xVKpKbIdAj9mdfm7t4JT2er7wTFRS75ypB+PrSYVzvRz
v+PmP6nBvCBHfuhlvsgy2dOtRr0kRcHwUbj23O61umW2G5HlqQUK1hYLr3y0579z4sFOsU4575PM
9mKPlTNleGhF9gFH+7Pl8QpWPL3Tul2zium9JAM3KefJtZdY/a/HCWSfHPe4y6IsG079ONFbNR1n
29BbRJkdGz46bs++aPeK+J9b3p4ffnZezPiZf0JK8LTjX0Zn20NqelAtE9si9OuCiDT53SG10ORs
lB/jmX2FCI809WOv4UsOsSjyFurUmeF+hpbPO6jjzuMVhcW2F5jOXEZImpzp9JbJGgM3xVyD90NP
xbnU1T4cqrNtN6Q7i2Nvmt9slSu60LOUv411GAZWMTfPoWioHKCzZ+9rAwkwObA2lvFM6j4rUpD/
La1pCW8Dxb1UqPxaBppCovSYLIbm89DCVNTHlemubcpZHmxvEufrMjEQ99QX0HPH+mu59R2HqIG2
PVzxF53LFbwrUb4kzLiQUHffbmecQzPXOnp4lftKk96euqpHqqIqMP3bsR7Sj54vL10RkG/m58b1
wfTJuqNto3h1p/dy4ZY3Eol3FMlAfp0cGX336k3l72JVeAFprfeak6lTOjOYrOaOsY5AKAbIBtNZ
vTcslRKnuhvYhnUTRzLTD1+PgvdHP3ePK67JMeOhcJoowAWBgZXQNhbwjVM+ySk740noegYMLjje
kF2aZNoVSbdvWnbbpBtopsMS2UVDy4sItBm2a8T5Ls6G4CQQWME1xsVi4nLyd6J0j1Rl7IXXPDBm
Xkj5ctNiKJ6sKIWbFQii64MiK0TS0icEmTfoYZKSURYEmA2KNvIqAllTfwmpRm1vd7aMKuTaGU+S
qXeY63/0aNBS526fjmbdtqz3CzfDDVm283E9B9BlcRoHE1DuhhNTkR1q5hJlT5DyAxF/L8IAn22P
utJeRy6EY1tFjqUPnAznm/N8HYe9wJsX6uq9m4vLbAo7wi/7uGUJnW6yfmk9bIq4KLgZklwrZPM5
OhJXCAGaxMUTWzj2fb8glgf8oHTH8J9MrGcZyW4l29mRWFasCza/G58iwijRpH2SmAj02MFN/N2s
AtwE9DJWiggZ5b8aa7iPJF92LpoJeVQ+zxWLU64LvcPoxYdzq3LfkrgDz1Vtuo6U5aFrFPVekUzu
BpvXLqGhLNjj2IpSc7uv95HbNHd2QMrY4WRpxwazkqDgW/11iZZEaymjTGIAsAOc07xKbZoBK0VY
fxx/Wgbxjp/X2jQfaHc1aoiTzY5d5L3Oce8dpP+eEvVdukANTQdxbeT2yy3cE+7uI+Uzr/A8n9kK
0wpOItmo42zFJmzRRAt9yuinTid1JCi1J0cWJ2HxbE+MquwhA5KBQDie/dr63Wk8ogGbP8feuHAQ
w1AZm+NwTxVvJJnhstl6CV2ub7o5T0zs9GHSRekZWglosB8Hos7CP4bmj+TttdC2OhKOHPHo0h6+
1PtJEXbg3zpUeuUTo7BMN7zv8nsF0oXh/ovvHgcs2WGJ+3jyp88Kp6NbFY8agW4ytLeuDdmu9JoP
/ZEcPyueKVKmfJSyPTszcbh2OQpVvJD9Rg9lO8vi/mwrcXZk+K9XOb2/JeGbrHltYYveVuyuHaLJ
8FCYcDrPrMvrRD61zrQnPs9POdYUluI2dDmQPP9ztRDip9F/YPb4rbESUjG6IPJgyipv/8NGsFgK
P8ouudtmkml6wlWZpb/CxtxP1UxyEPO/19HeMK/8itylPSIxs9bIiQlSYJsXrBh4OUiCiRivbwsV
K84XEo5Gt/TJrr9FQTV2sGDq8XzweSS3RZRXMyP0ZF+oPGEVkHSQGDz83AMb1jibDJ1iGNcSLqki
3E436+bqj/cUVh+BF139eZ1PrNj+BsY9eHlxZ1AZayniLlUfdroc5mSQD1q3yIcBEIs25E4T7H12
yomi+2iBiOn3wT69XR3rlbs8mVSb64Qaxoe+SriBO3dul/9r3eAnDLb7AcJnRyuelCNzYXPRA7SL
wI2MyC4enUk3Nwwz734NMKTdRCA0JYUQ44gBzcRsO9dLKS1FgG8t3tgBQi4CZXp7GVqkbXKuq3JY
MR9Rud2XGaMctXyFgpRR92mMqeFgBP3fHcWTrO0PS8XidSRM3pihPctMRgKaQm88hm6JvAIuYXPR
xKfl6FcNHssZy3nRyDqeIcC8WCvZ/II03UPbKWii9I1wTbKfQx7QrqoHOnCD25poEc9O0HbBga7T
6VjnGXHOpQq+izH4Yw92+GB7PTsIBwTZ++ayxhLe3TgW/vDW4vv4gJVTHfXK20B7M9ZohVvIhWp6
Snz6eHZ9W34VlKQ+tgobGPwCaLPHJEubOzmDAiTJYHHb8T7nRfZX2nO+t3Kcj0QMcwLjjSINN5R0
G2bJI/Rkop3plhmeoExgyEPIE5Aq7OC96wbx6axp8CTkWpfRbAZxlGjakRXQuuo0KA7lkhSXRXiX
LoSGIQfC1JvQzv8aMk/kXOr7Hg7IcdwkGTdilyc2sVPclz6epRHTnlFEiicikZiHyDARThvva/ED
Kx6XbUFPjhv44ovaUVxbC574tJvY9RVpchlzLvV1ORtiqKFg9USI+gVnWnYuBjIGaCR5jxrbF7/m
ch6e69HDzI+91jzmIfoxeH0QLoK4znMBhiMAX5LqJ93l/reqPSgl64zsGVBXWy60KDueTKhkGi28
2Hp9ZfV/SFM6N/3VB/Ew0tk0UT+CKrXo+jtwtu0wF3x6dgW+g3TS12wsneKNGhF3FmADxCj3BR1E
rBXNOnJ8rtmzv03tv3KbuOPmbcMtVAoVYsT2AY2QFxbrrxKzRKxn+7U2+m9nD8Wl8Zz72qsAc2Q+
82DRlIDub+/bKSBk7AFXeQrzzj96zkQ8ctDOJ+vn8BcOZfMO5QVuOX0RPBTrch3GYTmkNDxd7VDN
b9MoWAWH9XbmHkmuB1vWM98V+dRAIYhbW/R/bQyTx34zy6lhdQoWUeU8K0XCemdIXUZ07Vp/fdVU
Z6ckhDvn3CuIFfzva9/Ao+BYK4ue0HJv8+d1+ru0YaGEBkqxu7qvedAL2C04SJhdutK6YFaxEadH
BGsvrTmkHERh9MDqnQztzfy5Nd4By1x+hy1G7Okxmi9dAzyFtehkzouosX2oeX5bzEIyIwzQAO2w
faPZkPF0sTijS6It9q4qJNm5gtA7TsZRYgnxpmN7W/N0OvT/hPlQxbcAGCyApSeRWMI+VSNjWdV5
BiEjZaLOsyACuK8RbDl+GqhVr/wRHE+CDXhr1/ODAKbDAWpuu2iVkrJDWDiOS/4DfDrH3qyRhZoy
JKzQs//K+pp/2jrKJKuWn8ZxxwD+K82pVb3yyh0hPawZrtsAObQo5vXRouwtR0C/zLmm6G240aPg
bRc+k4UfdqeuLb/dZPtVl4Ycy/2Sq6cgAwJHJBMcR2hWnH5Ya07p0HKUi+61YI6iuinjKK0DqR+9
xGueS+MGvJDg4nMjlcmZ2tQbU8Lx3iwzo2pSZnrwEn7TZRKSDRnV+jT5NS1m7RJg2kVi2BtBa3HI
FXZm/v0sV6claCmWs36DHpAtB3704ZyPW8/jj/7KRDi3+5oqNCpqq/SvG6b/MZ9s945p2s8KYUiu
b2nVIXgnuwyoRgLPgGR5GhE55YCrk+TfQLXpiz0Hyc+0KidlKZ7kZz8JHhPega9ay+EqLWyFtUWj
GoC3kPPkdl5UmxMbL4/G5Li6jLQyIIFaDeNy9jBx7uaUyvI9U0/hRXamQwfe8qzmeBwqOAaEXbuT
S6AogoWLxLqmKxuSorcHErhIrYUReB0RrugfTLMDH2t6tigvpziLF7NbOHwBN8vxrhqcA7Ynbgp3
1fBZD58H8iN7nTTZfS/xEgvmsy1IWNAugJeB69u7crIYmlW/fVob626pLZfvhPffavi2TCKPFxBK
OGO5tABrTpDyLTQ0bRj0oHGzLm7HqB9kchytQSL8FP1hXkfAIX2QMG5op2bsxnM15Q7JlbpirCM/
wYBOtg+yuA2vKksUOVzcPjz1dnnAH8vzM9ckidhz7waR8yKiWRdXNMXRc2pzh6mZkFPL/9pIPewr
e6ZLvKRngQmOMbUMJWrhlIxRl6/wiWziFUlI+BafXR+N2ZBiXFDPKamRNMo6/BLzMBEVKZuipW4q
SYb9snX3nZ5+bLC8y4tiIsOCkBRPg3ar8zhIlkQklSQqevaAwU1yn7CE/lfzGof05Yo/VDr+RcIK
407XXK2Y9MsoTNj6helyWfw/NJbhLah70YE5EBbOWhDEvM3rj6b3xDP5hvmTxJEdaUgJuA7Ef9PU
Fm6cV9ph6JsAjqWwzM4sDKZzsOG2kcBZn/qb6bEQCFQ+95rYn8r6UKW8gQlmEVCWY/jUVwID4+hc
q9KMj6QEOqyVeY9goywyNl31GWwVTJ6g++LWOuNJSsuOx56pxIcbIqOwGjmNgyIr7+EUMH/YFRYH
T66P3ab+JXN+m2s9842392+3Yn4yvf8YKsvcJ1lCoNcJuSX5dr9MMRw7mYJjUCPfjVu/U1gg6huj
btvy0LJPbls4X/jQqYRUKeDoNayfyFB6d/UMr2GnQ52x/xTGe6/xwMaecxPAKEG27kWG7zHQNG9D
EmI9TFoiKmxwBXetUkX4nKchu2pJA+SaKgR+ix2JgseSmvB3P2HXhE2BCdvLH1NU7X52olR8JhPX
CESWpM1YDZhQ/NAM+gIK7KWXM+Jgtzy52rprhrJ/TxKvwPLQIwjMi/vLxXHNBmRc/tZitNkZyzc9
0X3d+PU77QLZvczS+c3j/sEd3iDUuoTT6al+XjsKgxrvVxWQn5JkJnl9c4rutr7/mAqjHuqCyU8q
C4xRDlGnlK3+3bu4Ur+J4/zaiAjWj3ZXvffpLSa2+qyzGm05Pr53io5AJNVRP28sBgLeFAHKxK5e
pn9VUwPpKBrEKOxBymMF3QOg4lkp0nmJOteCwWDzNU2OTk6DLkW1EkM/7UM7PRGfXphHo763mqPK
5/88aCVH+BnhdZ3SW5VCiHlBFgDbhgzhcOV2FEHpApk2uuI0uy32/XwJW2dvitp12LFKB2R+Mf6j
YbyOq3KB0bBhuK42/ztHiTs0bf676xoSJSsXn66ytl0BmyWaV79HPNjYdQQQL+JmzervrrbrL/ho
NxN3iSoZy4GNmZ/62PCV7Divxcr20Z397sURhcOt3s76Dbha8Qs5gxsnby/sCCONu3mbLf3J0qG3
HuahlNSfBsY50xCpefoTB5fhsCaAdFIM4u/cPdR56DrAEpODZ9C0pokdtWRH/LQ2DEcKe5+cVM/f
FY92GVuB9aFX9acu2fQCjWsO0LRBRfmL97O41dxGjdCPehmXd88JcT2rEX9Unt0oAhBWuR6Ov1jf
/rLJSFI6ZfkEksR06CvW+IzcGSEH+93NqCI5YRyRFKAGP0vAy4GLjh8vNTfnQw+M6ex6GwngKljr
x3FFe+v9cOQ/8rg5uezF6SYs7rNyfN4G4n3McIKBrOzlcw0ikHXrarMnZWbalc0MAIBABusnPhOq
Kut9Pk4++kn/tiodPFvUjxyWbKmviZpFzEDTo3OCjg88IPk7X2bhoU/C4ae8QdmwnTAoLr71NMOT
+gsYy9xNUi5XV4zD2cw+anASNH+U3OTequ2JK4g93/F0tVEl+ZqBw9InhR/pfglVf86DPDhXA6Wz
gSwIruqpRS1zJPsN0zwOmlOlXtDVUCjdm1ZM3GiARIKKZ+HrvJ0Z4J2WT/g1Kir92XtoG9H/Lu1x
vPRDWD6PpkjuhbsUH7ZPd6/Q1hzpMl8Py1qybgJldfFZYzAPzjIjfTKsF+nZ3xvmNAvq285uAafX
RWidF6LmJ5mKOfYQxaLCd7sTygg+BWFzkgf8aEnmiotucvU1270TrV6u9wLMwd62irfy/x1dOAMJ
LZDbo+xijk1uIa2FTnJwFudnm6dPtRK4twt7/S9Asbm6huQ2C/j2Aty+fN1srHR2ZcwdDm41RSRR
WDeP9a/NyydOE6RJaeEes1Txp5MDgxGz1m4MJ/nPnzweR6bniD709YUAl4gM+6kdITNnxw4fabW+
5OF6IwZZXWRKmpMLvJWc+5vO4nHmyKWZY6CpltzQmHbOITChs7dtNqrzuHawEZCuPOwstTfFPPhA
PpLOvw6+I/5pQbh5NDPXoSm3tkPO2P23hMH0tIY2RrWsZ+qH2nM3G+epsuUPkLJxN2QTiylG25B5
oVQg1m4sG+Onku1Db712funtS2VIxyRuQ8uUFir4UnOXvTNjhJ+EC//L4eHjr9au/hhqWRxbAjSk
/IgRo//07UfWTyMLurKMRjikh3lx1L9cvci2PCXK0899BSjyUKcsBbsw5S0h1uHSu1YBFMC2CFwy
Y0NSqz6l7oFEtGQlkBXX/IN2npVrB0FI2q1nGu031JsbLfWqrAYNJcPVxJTNFRud5NJYzW/AeuWe
uuBf1Wh9OCFdKpiolzv4VMMbnufxgQW0S/QwRbFyyuQaEuUjMNin30g2FNrbRFKCLhm++xWGiKCQ
ejdzWfzdtpuNYKXRVbbBu+Pr1YG0cH+qfvAiZrX6lNVyE1dPpO301/iWyuO2CMa72U8d1HWRXwcM
WxcoIPpYL0rjYSqaX/VEiNSvqOUdihV9yV7FwoxLbCmJQq7W7qmBm0vAuy5xb6CqLNVhqDlfY0+a
4CEdC40Q7bjXXhJ5XOtkPW044F8lG1KM9mN1oN+IkhZiBndOubHELFS7F6Hl0G8QQjmt8iyuts7a
b76vffQkG5P7sHbuzg8UVKbS9rDXrsHHlKO8l8JNy33jbu/u5rIwghnlIo8mKT7PFftRl3TlaXKc
rzLjxbR2K5uGsV83Fp1FN3xuZT5jnxctVoHaZDR/djPIJt9xnwJnWBDZhXzI6E9+TmzgS2bBEmNm
dm8AvLa4zsbhWOj09ieEb/5UTX+Eg742jsQABB6zPQuCOppmGcb1VlZ/6Rce7squSODFJZVW0eiy
9xt85TxusgsIcw/eoZuKIK64rl3qLpvY9LGAGlXDZJA53gMNOeFzb3vzPlQTlHsLfU5jzltzoKdm
q7Y3KLvtaWu18+S4lorCoJieyGY3h05sdbSODmWGXD6jTsnkT7UwbaBLMitsrn0k+4pZY+SIz4sc
2laDPy6BXHisgtaBbY6STmYcfxa1aZT0eAxso/7Sxdg9Fk3tfQMOANbmId3XQB03fmQ2e5vprWM2
+lmkGBf25PaXvTJOfb91K0YFt+TrBL+Q+u4FpEwJpv7QrE5OeD1N9pOv0je3YPvGS8Ny3+3Bqgmu
T9YddauM9bwajkh07dGMdn3ITeM88RTctk2omHWGAgrojP6BpQ4hBc3/zX0S7CySZkfk2yp27Dz7
MP5qX2p7Hn7VM98QHBY1dkpFrbhlsROtpG3h1sw6gKfQjQOwJlBlWYCVzfCfk+X9X73W5hXtfabO
nj60Pq27h2Yx37ZS6QNTRM33CgdzOPQ9oaitOYWq009b16grSWAAeawc92ryQMu4aUNakEDcEnCs
dwP7jXbp6bxO2cWFORpXPtF+XbUjaZwe4C8Wvk3jP4aNDHeY9udm3a2gHA7pyMPmINHvncFmpCzT
2xeYg2xd0S4mQjXbZ5nO8m3MGNSofPKjZpkUdMcgPFSerE82QtWuyNcPxk70by7CsDiUjU5BJ8re
l6J7M6bkzcSYwvIH8gsBenOUQBL/ZdjGiLPo5GTXJEe9Gs/dAtcD0Z/7jJODyZeq1IjdYX5gE+Ye
Z50xYPJRPt7OrZ1PxnLX8LqNG+oRCB63oKnm4b/Vxombe8lDooixJ2tT7AfAUjhVsn85o+pOOeZz
XTATD0PinjJdvTElTVFgW6+Vy8C2q7XsP2ZVYfFxtHM3l8OPpFkDRgLx+ntfEJANVqt+EC6hz4mG
y0cfMv1n31Wo0tLFFNc5rLay/KfeAhbCVMO9d7xB9oLai7O9SuucJpKrM9vWeLAloDzfry/w+TCN
ZFsqbu81XlieCew/XF1Rj1wLZ4qZXBFbfD+iTDGw9dJRx6DlAqxdZ3lPiyZ5CMZ5uGvzZom5EOHi
03X+yiKD5PiAGzgHUpztNlJQu23I/4R13l6Xdqiu2DD40UEnceVPsUW38+TcVWWHrBJMkKPcFFwh
I4GsXiGOuad5a5xnNj/4uccG99lCMAGHzu1zSJ2C6WObvBF5tXf/87TdPPCdA7WQZT+wMzCq5S44
n8TFCpG31NPl+eTuRxepFJEDuN5EkMbrLLELZMNkDjs6CWo3NgSwj0tPZ1TaD+xV/RYxXTQ9m6Fb
Pdg8unAYhbhuNo4aN8NrjF8T69fUErHAjrQzwLOOYpteKuQT1JD61czyqZrTLrbbVB+Betpf/s1A
Dt4rvD09zI3SGzDkeva9Wqw/TqWHQz5K0wN17Ya4KJzlAnZEQ74vvghYJ1Fd2zh3RUBqN+3tQxj2
6zXbJLLCAqsIttxy6Gdhc9sChevP2RdUm/qQYqcAblaau7ZpuVhMIQYmi9F/n8mOOd7GOREqUR/z
bfTjdK2G6YANjWX0FprIVRaXRoFfKxgMq0szXUMSsetdsDaAvBIZZrejv3zK0Pj/pN72hkBF3Gtk
crp2bSsoxqsmsOWsSzHzQwQcTwKI2Y8zTtlzroLgKclwDg8UKD3SgnZDUpGh531UFqjixdq22NTx
6JI2IkWT3YzkE96Ov2yJvYekMdmjE5AAbNCPgZiA4BJd9WNnbFQRq4nwscdmJZ4Sqqw3+d5T5nbK
IJYcCcKS6lepDW+E4lXdgT5V6cYdisn8aAnSP6ODVItXVu2lm35p7ugnuXT6OQOPtC8GchDW3OeR
5lSOShOq69LQAuWb5iOlRPSQhsR6y7XVJIOyIJ6c1f01tHSWT5rhyrGm6iBWfbNe8rHWsv1dpAEm
4MDi+7zwSLnO+JfbLEvUTZChKTbipBBKXsUyhTzb9i2EgO+e5wNOkR4XMhuMPZ5ELK4S4Kb15E6g
PLwxPHto6LhEax+WU8oe5JdLJn6Jxy1fP8lxjFE4EmuGo7jsEnWjlDsrs94Q4KFwO4YcXZXMjpMu
LqFr1kg282vTIzjNFROrry02v3CiTsJfgjstyQDsZNuze+vbkS9NkQrDQnuw1XqtcwEidjHFr6Sr
/3IAQy9v1G0N1BYv85qYV6+eW06lgrhm4OMIV5n4XAGu3Umzlgz2eHtCpnUYk1n+1vQF/P0N70bi
m+yQ2Yj3UiU2no7NbY94D5jsg/An9euvidslvxQnP24UIlw701NSqH3mvG4AJJtBvePVl2MGQGO0
31JAFFjVsPTagLKRSrd07xrlBLuCncI+7bccDdlyJwTUvnYi2+VXNm2+eCXI6by4dYHRw+X/U+T/
oRWE3KLrZV/phIkAvBDu1TY5bUQI8PjimDMdip2VsN8oFla4dsKBXeXWqZ6H7L/KUmwJUMdOwjLD
Jaz8do+/At90A8TxUtXOxGvVmgwfDSMtwMLyjppOHCnL6B34JdFz6IU/dKdi/O7T8Fq5A3dsnhmI
4d3GlTu3EG3DauC1n8ACTxOCqSjXy3qtlh50ft6mR4eL12FdF+RKk94YIIZyp0QVPSzudIylO7bH
Iii8V+2q6nXNU2AKflfcGBXuzhsJVqaazc7MhOILbvbZIH4vNOE9ruBjwWY7JIwTyXvLlQctz4n4
0ajUe3uZFbQ9lTqvqcnGdycocWAS4EErHycko5G/1WhhebCnebgM0ip+yYAZWUyuQiGZ53hosJNZ
blH9JFZRPrdTCqqT9/dXkBNQLReuhtDBTYQyTixLjgJ87grLOsDW1yzKPaL9MxgPUCOB+hh2fYV5
BhXtXCzlTV9J73k3pJgZnhYHFogVlGPkVN1fpAX3Z5kdjnO2bbESBXfmAFDDZpXYNcgKkHyRapf0
XI6dOau/VFW68azN9NnMXCoAkDBj6+DbgexILWbiHhghcLQE3oAsP5r5Oev9/NrOqKQO1jTjLrcI
i6szTh2n/B2wwOfCjjdhWnvrqc+C+rEKVP8sELBQUG8KsCNJ9KgN16VZFWb4MqdsAVI+sQ/tN4fA
5fLHqm2mqEL7+8wW20PoMUqQDkTfScGbtJLTau5hMwC4mgXqXmF+cJM3p8Ca/APh4fUIeHA4LT3d
ATZurK9KaL1htJbjqeXE2Mtt5DyVprxbNZ6P1Xao2i3g0Cc9rVpVhXbp4ua457YMpV6TuIFIxenX
Oj+MPgxpXnV7DQ/DZbQYKDbK42IwkfRjOlAoXoom5W7nd9mTQ6wcBj+YtvPsFsFx9nVNXF31x6Tf
JnAb/vo10AJxIBPPeQEHkOOf6Crbgem9ylbQWbJWqP+3LAnjwclhrfTLTFjFbW1v96afqP+k7/QI
5BUEsM3rVzvCehCBXA5cvcRJD1P2p0u28eQ5cx1trfmzeNTqTW2d/2vg7OFvNOPBKXR30NTLHjwU
LvhVqXtwNsy5tWTArQH/HyTdG7hQ8aBlrTPKY7UiLxa5OBoI3LvVJY29pB6IhSKZ4s0dffyklGO0
06I+h04jzd0O25UM33lxreQSGDTvXW6G/0pLBv/JdWBz2KquPcP6HfZKeHwekALS9Hc93+DJvWpi
1g7JyS/I2CTUocQNfcnQIHzrVGZpEefpbHG4pk3srtiQexH8m6QFAOqG/kLdAdeTlVBLnII3+9aj
EULX4B+RFthsjtZLarfyemv3fRF9ncUQ18sdQRN8CbPnnJOSfZ1WInhmk0ODTqB+M1mIO7j/1lWB
EmRIgSkVuYCU9wSDf9jG3exSyvej3PZhLY0tLR1lOcN8LMPiXHm4tSuYaSq8YrQk2FYV1affWKAX
26SjzIukTQbk5WqVXffhzWBmFAGzeObr9OgyAl0KMv/RoHCgVEWR3vtsoO40X31eUpPG54D7vym3
fb20oAIz7w/7IPeJkPk35j70OOqLj4tW075PXXUMuf5daJtwroFYxwPv3+5YbRx+xdCE5DtrjUlZ
5oe8HMPfbN/MjnukvetrbL6hoqCiWYsxygckE76AEbQy9JIa72QHH2THyqX4g9gKAwnT/z0jYhlx
GydlRpt1ZNoWj6W1IOQHjbxNcv4vQAAkIeAEgZqDeEiIJbuF0NfsmClNV2PRtFGhrG9e8rkEJ8bB
pItNHorET+9wteL729BGOY0x0jqtPAi7/kDwSuMeITFaF2ExcFr5FeUui1fLZ2CqO/vfloVvAxGX
N1VZPFIJgOlnfzb2PVni4RBWOTMV0TaC8y6tu0CKd5uPf49ysWA/bJhostp4p1RgJUkBJwyQPHz2
rQ8uuIQPJ4UTza1kuQqbb8fWbt0+KzYoXhnpwMZOX+COnDZa8Uho9ezn6ABlBlsrxC/yisJqqmNZ
k6RmNCATMFp2PFbQfzPf1lFrN/YZgRcIRZV3V9vnHIrCW6+Oq1f/0bJxAE0oQoC/COyUrX/UZnQe
AFsGu7TOfv6PtPNYkhvJ0vWrXJv1hRmUA47FbCJDpKJAkinIDYxFAa01nn4+sG26IxFxAzfJqmou
Kqvh6fr4Ob9IiwTdH+p29+htT1ehRp7AscL82qGEcQ2+FkEDjbhmn+ooBAxh9lRn1Mc5eYMbA/1E
G2T/SPRcoGi5GWRjb3s8aXZGVobPZjbi/EHWEKAmOfxbqQjjGVyT2NdzeNF1XXFodLLPpMTMuwn+
+HWEENc+HQDPhmGHzkYPYngw0/wpDu3sQREQbXk7jwC1yH7HSfHZGQd9z3GBBhyVl+smVm03CZR8
D3zDfgLJiYBHIqlEgUig1Jlr8FUp0AxJi4o8sst7NUbBYzNQJ93KuSpkTY4xIeIag1nOtBJoR+2Q
dJYNlwQI0tmvUFUezThFpCIJqkclHZDGokb4HoFoxropUhf5dsQ4TOQj66mot57oCwTAVfLvcZXc
e0kxfc6JxO7xm/7YI1KxjbL2J6cLb2XHbwkMkYX3cDJBSIRwVwDv2VhEjDhkkGZGe43kBE4ZTdLd
FCgE3nsp6ZuqJDnJYII0HgwN+HCjHpDUfgkk98MmawOEjgF+eUlXqFtbxL8Q/Mzvw0K2xENxdahr
ULvIcWju4PffYJN8rZG1uOmnYHxqSJZvqcd2+9FHuC7MGofQILDeUVHLD7XX8UaBHo2SAv44Pq5H
v5FY0KIRZHNIXlyhJeNs4piiYlpY+ZVRWyUaw9xFFbbt37HNTu9LGVI77AhsVXUK3vG4K3mmAHZ7
KGScHmTnmFtvJE/Ua2h8FJ0RfQLe11/1nG9EzaB8ulwOyHKSz6yzEAh47tn3g15AkI3vp9KtVWRO
UOxXv4iiFf+E+qydZcMFstBZuYqQOn2neb19ZbXxuM8mz9pL1ameo74mp2DzRMaIGT14EQz3IMy1
75wCkExrdaBGmA1fEE033yHcyIWq+zXUHMrPSeak9+BFU6KrnAikLJTvHMVEXUiPwMpQnQOe3PYd
Bb54pw8GakmVj16UR0Ylir1wr5Vhh+3iLHQZdyCgAbuhZm2Q0uqK9ikEzvWsEriBu4VcandkrTaO
h/lQVLTBI7Vgj9A8iR96XERcBwl6kPVj8wKsW98jt8bDxDKB2fBH9NTbhnktQETclC1Jy6uYjA3Q
9yQB/xomVXlfxllJ3qRMbziypkfdKJRbnbr9ISlbzhkiFq0lfAIIwxMxsiHaeeo3tGmewQS4Ldrt
SPiTZEqcx6J/zG2SexqZnA/lYMs7H4D5VdsAnqPqGrBU8vx7pA3JLvbjHCtke2aMY+z34Ey5eqOn
Ld4JJGwPhh6Hn/WZAqbaWnBP0iz+mRoUoVVAY+/VHHBppbXDzmmG5I4HR/5xGlJzr+ButkeQBT8C
K34KFaPMr+rrKMfIBZ04h1ytJMWOC8pW+CgnX6dyZwBwNG+C9B18VYRIWo/SSNHocDoikhEShZ9Z
EqV5CrtZVkMibVr1KWgSsJ2UAoDuDUY4oapf5TtOknDXZMAn4WmIPWsBL0hcNfdZZVRg63Nv+u7l
ickSmAEdWVje+rUfAW1VUGZX+XcoI5uumCaDouyQbx2zcQ7SYLqsCgUC1UPKC12fJ3LM6jdcjMS1
FeUP3jBVe8XUjN94OcjZ2IlvtMHB1CgevsheFu/gNQXfueKGd0BBAOogBpqSq4RC1eIMsMXFJv1I
Ynh87nLOAqqv+XWf2I9lOVSbyuYjneZ9NyZNL3G44Y2H3jTgAXN8HnmLb4QxhK5CXeYwGTqyBUnD
amGj3UUtw4AcPA4rEE9atoeJiOFsqUIqqrjzwc9vQos4y2mCXYsicQZXlqA9mP8FCjtO0F819scu
DsrH3ER+By3ewL9zhti8BbxXbK1xpOypGuO7MkolF3gj32sZuTL8+pKD3zosmM52QAFRd6cWiM/G
6FT3JZnnjxQ1QuRgs3/gqfg7tKL9j1ZQatdDh15cRPUQKJGe3krfh2+b6vmhM1CT89rK/zCU1ncU
6bNbLe8g8xq9RFjfmzYjT7f32ElxLIMf57zgxa4NufdgWUAifbsgs5Ih5hhTxiQXUlE94t3zcbDh
E4Qa+QejR3SoiQr5vupqrk/HnOM0eB7RoMZkDpm1UYWwFMdYJ7DYlR2OkOF1KEFT8XzTZ4nn7Lpl
OyJvy2HVNw6epCHME7Qy6gcxSpymuCzfKT5eS2AXFag3qGTycA25SWXxjz9H0FlZdj+l3rXfU6v1
9wn2XojJob4SKF53IIGZfVK70cf9xWwocKE1G0VAc2xDHUlZIzXoAS65a2w41hiG4iOhIyZgjnRS
r5q72oYbIBxzfKrtUifB6Jm3wHDgglvaF4l+RBSRckLgsBHIteEjjoqmcxBAJd4j2RVCwgLDgZdd
v8W0qwV1UZBOS8AOK7CnNQ9CmUwKjBQyb0DnCdWexklUbBA187YAgb+3jM65KdOpOCga4Jl2Uqpr
Nh5RdU2yvYnscOvrqbxLAMBuCe84jZr2pQBFeF0DmHko5VSztvBGRDUh2pOP7m/Q+GS72jVx+6jK
R09TH+xE9NsoH837yRYveidQkE+4VZuMIgUAS/nQQqC7j5sU7HbD+igFaOxEaYNrqisRIg04Y4wO
9tdVWaDvlpZsErKmxFyKgWQtdad3uFsF2z42YNugsc3bBgZ2PdYj532d32kOzACjhR+KkGaL3EOW
XaOhpYL0biPKoqL8RuBKlAP4FP2XOGk5Ak21uUFTi4WLHpACVIk3bPqPaVbUVLu02xdOVbxnXRk3
GLJNCEdNNsTBoMaLL89+EALBiLWb4osddzCFO6W1NxovVBCKOtSSCugHeT1e6bahcVYCMRriCv5R
DFFGAW/+YLC5OAI1c2tNsFQ6s4JWFXr1c1VVtavWeDj6pYwP/jhgTh6YYgsg9xuVf8qC6Gze59w7
O6vxEVovatQWYGRfgeexr5MI4QCjdTjsR/1rO9jlfU3pHlIRJaBaA6mcgODedJgTbXut/4Y/mnqA
XS/3MjXbnxgTWbeaE1E9ctTvdmek+wqp1Qend74FtgTMVpFBoID2AzyvtqN6w0M1TLDAVtB0k0UP
FsRssczqLHJ/an4QJspRGrxvhGmEt7dHGIAmTl1b01fgyTu4b+WDnrPjCyO9bhXD/6iLJn0weTcC
Em8GEvekqG9ZVN/LhjpFkeY8IGTAReR16q7XVRCktaZubFvJtgOk3Y05ZugREr5dDRMkTJCA+a71
ufkaj4oTbnwBdLhwOAxKoEP6ISFDNmdssMZC9NARdnMbYXOxZSp4igfquJNJ9kvHLnGLplPyTzOS
6BZ2q3wrMfQi2WA0MA7Nh5LA8j0FNjSnVG/4SrT3BXSZRdIVCgzOpsO2akkc9R1YhSjKf9A5tnQ+
QOuYPUbyiGqULIL6dkhMc1NXZeUGHDvXQYEoJjg/KhTUVfUMyjoQHFxUKGTo0N9iEb0XGD9vtRTC
rBnygrIHnFI2ujd6NzqGJgRY9giKmDtNnZCaaXH6ACQFkqm2q+nWcTr0jQMZPzcemWupU3SoY64G
ofa4sCKYeJWEEchm0sAo6FY1uJz+C96SpJbjxEZMREW6H9bIMOTXlGmUqziG7thpxrgDOi2hj0Cc
UHv8haYMpqSDw9O26RrjoMc1bPRqxBCBWuMdXJMPURzLR2BA0VWZlfYBbAtSTqh4XJHuD6AJtFz9
4OohyKjgi22lvheNVVJ0AGBDmcDkfdGOhb+Tnf3Ld9rOp0I6DPNzX0G2CnYUjBmxzfvRJPnrgUxG
BheNucga21sLXLpPACjapsLPyueUu7Ik8STlUe0ZuNFzeY9NJHkpA9OeGjlwYAuO6Ci1CjQXlTnj
Fzp1/KVvGyRBLQV9cwQLwar54rYufDIqADZ+WP3Q/vItVApNtH2VpPgpScwewN5gdT3Kcf7t0l+1
lprbzqCYH+jsbkQhUA6cdUpVDuCrUCLanQZo/KifS4QyN3lFhVImZr8tLTU+VMBwb0yCKtwQido2
NdctHDc7vq6wdkLCFEGzUMJRaR0dQeDYqu4pYk1PFl4In/hvMStoAmWXtqGyM9tghLYHAAkEovpD
aUFekpArf8SWEfJKiPEQGEqGxpi1DswO1r5lSO55k2og3Pn4ucaXNuJa92e0cA155YaXaQe3IKpv
4pZ8D1LycqdTv0MsxLBRBonEra7FIV6gw94o4SAXlErRq+86RX+ing0n0tTJUFq2dWt6RJZcFxCa
CA93RTpW71APF7tqSkuUIbAHsKsQPhtnXjoYSAIJPuJVdYnF5yz8QbYaDFoYXplVi2aNJcBx+kI5
SK0LD0BpqCjAcafyY3RfatNsP+voc6GmSprJLQ0QZjlmQ1dT4SG5bLAWq3AELhBWT5Kq+N72PjiQ
GIjxZksSdQLiWirAadBBpnaH4cvOhxYG6nMum2at+dUnVngpM6pjU5eo932QiY9BSmZWAWv/oBYF
7LTBcaDWA2kFDFmRnBcUeCmCw7kC8G0LTbuzeqiSiJR/mdoZLqmjQ6uG0Mh5SLa7pgm/mFyLm6Qj
WUGO3Tyw+MnMmb2JAg2AtRAd8ANCdqAlVLTYZj1WRSEGiVSHuqsG34hYznknsCABGzNUT7yCtUMH
JxwWtPS821LT2DcRbnOeFg3XOhcYSFhleG+T5lavhxIMMhZjsV24+QB91wNTxXlEskzXye7IJEH1
oZBMW4pxT+gIBPBFlj6DJ3+yG4sjp0uxMQ6xELYcwAKI9IJ84vVbox5rxdspHZESw4B445QwYseA
01wZ0Cdr+EWvolIRDxMAKUB5YfWMNYx+kEXSf4oDYXGrsOxqnYIqlbSJmjISMjLUzTtdB83O3a2B
WjFaSquktMxZDCGss/wwNYb8nkcN1ppo9m58D+TUZT/xs/7rhpQmRFPT5q//+j/F928PIWHuf/+X
9n/BvmGXHKJTjCoa+oTW81s/LwzdcHRhUAUSuqq9/nzLhuXFPeYu9OfP/lRc5dr49XITpwbvNCEc
YnVDt4SpLlzXybPZbVR2uatN96N8ghtnxXCToTy+sR2GSJWOaUqdfDVYrdddKdREpx6VKyh5fYvH
LRbhlKDi8e7vWtFft2KWYopn+pbbO/ITOzP/ZAUkecHRKfeE8sb+cnPnpp+JR6hYl45hmsbr5mKV
t74R2qXLxcMVPnorPvJr359/frS8UApItVJ1Srf8SqUGQ5+/+/XF688XpCnhYfPrm+POTg65t738
fW3uf464Zp7d/Pjv/5K6Kpjuo/GZF9/R7w+b2IZh5pWo636UT47m+h0KZmAIoaxeIWKGLEYNbvd5
Uh4ut7w2cIt92YCy5CYxS1cRaMBui3alZ2vfl687VhRpH1iqYGLAWkIsD/5y4he7ckTMRFEnZiab
4H4/QIP5q/ER6uvf33YIiPKG7/tUmzUTru7hcgPz0jmdeRuTLoQzNFKbrxuoKT0XraWUrpSfSmCH
yH3V3y83Mc/hhSa0RR/ItGNAlfuIMZnDDgzGpm0JqeSzAuAx4wVzubWVDmmL80sCTQKEz1aEHAMc
vq9vKnNlUa01ob8es9xIHGOcdzuAigxaOKC7aaWJ8+v239Pye8MebUgEs3wNoGDpgprMuw1Ficuj
tPb9+edH3/dQLc+ANpVuT2ALY/3T5c+vjdD886PPawpPpnhiyhE0CluqksDk/rIHiyMLq8LEChNZ
uhVRJafTygTM//eTRStNYTsEeFKYi88XXPaUO+vKHVI8AIjMo+iq4+3ije7loTo7E0cNLU5AWSsp
GL6qch3Kdrjbo+F0uYGzcyHxJQe3b/LYWNx9qU2xVqsjFMRnfWP4wVb5IbXf/V0ji/UkPXhnFqbh
rhUixzsJGMw2NcDs9nIzZ48Sx5QSyLpuWGKxudt06vBeNDitDkAWQZx/NEYkND9ebuXs3DuSFjQ0
QFRtMSWiqxWJfxHXLep93p2B8eXWerncxrlpN3TdsE2HF7dwFm3gm9Y0ntFVroK6n9wXUB3/roHF
zWdRaq0miwac+qotv4ZltdLAuVEyVc1UdUPX6MKyB9SsGMGpcNNvNRaCw4FMcZHfX+7FucVralJI
XYNjI5fD5CWNhw5tU7hWe68kL0P1vtFWQtF5IJY73dSFCe3akJplLM4q6STS79IYFMaAaYRT3iuq
fC8Qs459/xb6xoTX1pCtDN656T9udHG8kJnuShJ5Bfmw7xvd+efyqJ2dmqMuLaZmpK7Wp11SuCTV
Lf/GC8nObZv2wx+0YhI2mCoeQqa9OFgyX0ZEpn7pkq0KP8jguxm/TPrKTXJ2oCwKQw7m44YlFzte
V8muFwDUXSu+hadvrUz+2fV19Hn99UU1ybqDIaUy+RTgI93lskKk6fI4nV1glmXNq5jcgLkIsaa0
yCPdHArXp7xINY70CEqLc9E6JpF3LYw/GrJ/t7eMGYGeWskY015CWJJOn0agFpd79DtkO9kzDrNu
W+Z8Ri72jN2kiF63Xu5WNjCTQwAcWO5RcKNsDZkz/QedpMstnp2nowYX+yUM8tRKKxpEEBNLjwCB
pfz6chNnN41DbdQR3C/G8uErRIUzd0YTOGNqAzKw5Y9S2Bv75nIzZ1fDUTOLFce2F5Od0gwaDPjA
HZD6L3UkIqJtR6XMp+HL7c17fTlVQtVUUwjmydYXq69EjwFaZ1C4dfYx9gAZ7GL7vkQhv1sZv3M7
9aghYxHmU7aDkyNpSP4K83vDfH+5H+dWgFBJS2iC7KvqzON6FFKq4Ms0HAf5vIFBHBhmLILe2ANN
Q5XOMEzhMF6s7MVQ9R56i6SidZekdPDcxStreLnA/vV5i9wKQt7WSVihV2B94USi5TD63pNNRnVX
QYqk+AXH5soRvfiT/piqgdaNkCa0sddD1k8k1kFQ6+5k3tuYn0crS2s5Jb87ZHIGzDkp3Rbzijia
EnAsRdakqu4muOSVAayLn1pkrTRydtTYlKZFCMvULG6ZiloNfmkWo/Ybx2ihN6nuzfiDUa+EGuca
cjTdlPPqUiFwv+5N3VkOymLMPvRaVAFF/Ihqxky8gTlixFqzcoYu9+U8eMfNLSYHqrMVpe3cnPgS
yMckBce7z7pHw3l528b5V0OOIchMzpfC4gbV/MqIDQipbte+2P1Xb0KpZGVvnh+6/zSxONNKncob
cquaa6O+g8bBdGPWN5AiLndk3n7HJ9myI4uVoGU1ukc5IxY6kDD3aPJCmLQP+OsZv7y1lNjZxljU
jsn2EfryDVAUClB/hc1KYX1E4yMRnyK1trfCS7UbRDkAQ5ZlD8kmtiOMTLzB/oPTwtEtHgeGCl1v
uXlLKWMU4lLd1fz2XVnF/ww1FbGhAd3QeWuL8dxOPm5snuCjneyXpi1AbHPy4Vv+I4uuUTO/PHnz
7jmZPOjkWJvZEt2JxXJHeWzKMTzT3U48hCFStzeXv3++B//5/qIHSYxLNIr9uqsKoJv6jwpHHufz
37WxCKvTMZpqp6MN0DwDMijTMysfYcG8e/67hhZ3Xdf6baRZ7Cf4KwcLS1bA7dtQWVlha1OyuO7K
YIiGwqQVzvdwUwHk9zL5J4cqdnm2qfHH6SOxG42i4zXPwtr671CSqN4Naznes1N/1MZitGyvKhTF
ERxw1tdg2DdQubtffzAhQtV5hs5/L2PDxMn8WMsZKj1BufcL3qYYha0VEc7246iRxSkKrDCB1eTR
D/FBrWaRr50Ja/1yT85O+lEji0M0gl2IywCN6MpHO7rVlTd/H1ECkyPTMOH4nIRpXq120dALw0Xw
d1N96xE1eGsHDJVHlDDntIBmOHMHj46qSdVr0Pqa4Q53U2Ftsib6gx4Y0rIETA1JymGxLTxtHCiV
CpCWkbqTQ3wVTG98OGukSyxb2uQVYWKRdH/dhXLgEdgMqukaxejf+732SIUm2PVJ/uBU4UoQeBpn
GHREJwS0uUDJyLxuDNZdDPU/Nd2y2U7xl2riILlS/a9QB94+Mexk2qB+bQKVfd1QXY0BkMHGdL13
g3WLJcyffJ5XjKMSo/MIeP35oUEpS0D6cNX4rkP8tf70B9+XKLDqDsobJ0/aKus8oYSW6dYj5qYQ
FFbyvKe7m3FB/JNsyfxiNhdhWGAng8QWSrglIO/kOsQJ/e13LE0YFhkGOb+Rlu8XkTdOUeqO6WpQ
KT4XodN/VYbAXFlQJ8VCli/RsS7YIfwpxWKDOJkmZdOMmqsMABXaCnS58W0YAMd5T6Uw8dJLD1V4
Ww8fRmATU/EjWcs8nR5iBok6ck6CV4eKF+DrtQAsrgBxr6ju3jPVQw437fJaOI1nX31/mUGBquO3
qh5o7qiNs/DEbuCtjlr5zvNW8k/neoIOGpVpUvOkhxarWhQTss5Is7pmPe7et+Wwu9yTM9/XNUaJ
3KYAcCIWdwoOv1EOrd1wFfmlc9vy7ZtG19j0LGlJcnaZXGhtNUVB2zBcsvFF/2S+PeIit/yf7y9z
CrWfZLZVScPtg19jfh+Bf3aGlck+N0RcKDqXlSC5sExjViDtA6H1yPeyJ8OvNdzZy3NwuvPJjWq8
9QBvsPGX4BC1wZenKaLOVfBeg/pImszfXm7itA80YbH3NQFSVi5fK34w83vMoHeT6NHDjrhuVgKg
0x1BA4yQbRuO4IxcHO7IlgUmokudayT5nkvqavZIVfaJXNkPa+3MPz+63YEDNlqMoo7rE8aDPzcM
/ILEdYoq4+UROzspkiDCMOaa2DKt0AA6T4YcfoyJd2nVqN87oMiGFXz/u2bmiTvqjx4P8SiQ3XCz
xtwbVXwDxvsfaSTfLjdzbthMR3XwJBZSJVHyuhkt4+0/FW3rRpFrIxeUU1aPQOPVyLtebmkOpl+/
43gKEhwRznNcnRRkRDM1VmMbjSusA/C6zrm2fGTd4s+9/22MXi43dm6SBKp/XPqCJL21WHU19hxC
2koDeuM6gOAXXxv1Six2tgl4kg4y3iqXyuIAtixbT9oyhvMeYaGuPiAst5HF7g/6YVtAbChiqaq6
OIXrNsxjUpsNjMsrExw33ptyZV7O9cOak5ck+7jilzgONVC6QDFZz5AjGwDDmfrBjFbG6twqQ0Sd
I9kShnOSH40q+JYGMmacxvGtXZjvnRx9rw4PeSFXor3TqJUI0hb8PecLTnKlIehGUjPJ4KJxurGx
Pw53wtG3Rv85AuP49tk5bmte8kd71Kucprdg8rpm/yjlU5X7mzL8fLmN80M3LzISv4B4FysZyjvq
3SVD5w9fYdUO0e1sSqWu9GStlfnnRz0Rmp+hZ0QrqNgeNORxA4SXbP29Wq9UyOdja3kKSNbZXL4m
blnWfnu/dYLKqAfXgdo/uywn48qtfG49H7ewmBQxYBOATNrgVsb3Ib/1optS1CvDdSaSNW0OfyHY
N2xLazFeqBlXMhkzGhme4bum+u0UYwYEJ2n0o02bvuB6C4YOi6vbSr+HhbDSyd9gpOU4OmJ+LKk6
cfuyuimpl8A70Xu3toqXzjZuo0z7FBflh0kauIHBSyyNOzFnGJEB2yOn8eXysvx//AIwE1TUrlAj
W1wchVAxpdNZMbJ6yPRfWtdtq3RfKjdq+yyjXVugBXhvGm/OCjHuVEP/t9XFeZiNzVinFq2OKAiU
BEaYeoQoPa0cIue2w3Ezi7O9jJJWRCjIuqV8sbIv2J/is97b+8tjeG4vHLcy//xo08EnFnBdaMWx
YRHiEBqsIH/PnYWOxZlrORRcT1LRVTrlfoSyhVtXMx1kqHHhSA6KI3ehCgnL9p8vd+jcFe/wuJvv
EZt4YnFWYe8LmNybetdDtkAvb7QU4isWPj1CQjGkknx3ub2zA+jM5yLwXEovi9XgpEimGLA93eIl
8h5NayUEmx+DJ3vs6POLVZDAbpMQVwdXLRCOBPmOQBEGTJSUNg0SLA5qQMoKGup04Qlh8zK1NLb2
6asLZkNI+tbPXTN/dGbe5SxZYsAYfXrryM3pEOq65KlMCn2LpYcsctZ26GC7QPlnlz3+d7mB06XH
x6mF6SCVIL0sz6cp0HExnMbMDfaOtrN+YTuFn2qycgyenvVzK6R2SHPxz/I5rxhJMIVYSbgxlJCN
gXhpsjIhp0vsVQvLB30edwnMAlrQ8NnxCY1Xxuns90FykQ6hTCmXExHURt0WzsQ4RQ+QnHz3D6aB
e9bUyK9Ryl+c0lMqkDc2ej4PHS2FjRZ3XxQFIv025410ua1zk2GAfdMhS9g2OdbXx9kAs9sQQZy5
Sv/J5jWR7aS9cu+eHjCC4NHisUqXoEXPO/boxKw6YcdB1+euGsZbrb2tpxdhIyUTt7sQrzM1Xzmh
z63io/aWWYTIwvpnSOrcLfVuo6Hikovwk5k62kZFgcXPcPV9+xhC3yYZN58C+jKl0GAnIDJTzdxI
RWN5iAiT8KdOnJV+nVt1cwbMoLwiKVsvDk60+CU8M5vtjx/NzQhR8w+6wXuCKJxKqLp8Uygoscu0
VzJX6nKDbtdPjJyyzeChS3K5oTOBGNlEeBmaZnHzMGqvV4SB1UMwBVHOFZdsmuJGKW8yGEKqNewM
5dqybmb9cORYnB5LyuFDkq1cQedWyHH7y2jTDFusoGnfiotvlamh3hE1G6APe7/KPpqZs4JjPbfJ
qCxjN0VVXtPkfIEc7QDElJGuHv3aDRD0syuCrPG6jP5geRw3shhUpMwQrBpoBH14BW+bh8uTdmb1
sSY0m+OI84K89us+1COCGx7ip65A3Gtnrp1DZz/Px/U5qaWelBNwZqwmDyUhV+XArrvnfCX0Pft9
CYRtxhMJnhqvf/1KAbIcIcTtesVTelCjx8ujc2aGSYty/RvGvLCWqQvP02y/TaPCdRABs9QKa+MP
qEFcbuRcH7gQLB4w8yWtLkObvqhLkmUYk/nfGgiDzfD2e3O+cf7dwGKOVaQeO6KnwtWt59L85Wif
LndgXuevY7O5KvWf78+jeLQPInTIegQSAKqm3qYTSMyBVL1Ti5fLzZzZ3rZmg1ICBk/+dZnsywHD
5s0kYP+pWMEPFVx3PQtcyovPXidfFL9Z2RtnZ18CJ8aygSNtecNZ0syTRmq5K2Y/bxRJsk2J4A+W
t2+FeWtzxpqnK+ZIlq4Bj3s9gmNeYH436OWMXB0/4zd5eeTOrTDTYGmp0iLhssz7OvDUU2mxS3ww
uLcDwuAPeRvEu79rZXEcZsGISi8KkW6uKrdxb74r2jV8yJmOSFaa4DiRtkVJ9PU4IeCqBZ2vN676
dUApIHtzQoTawdHnF9MwlRwwATq0Lsq+wcdJPbx5gNDr0rgrQMKdFr0t0yCtU/J5/6vZfjGUNRrb
mfXKHU4oBiEBpN3yMIS3rpTIULauineoSs0e6ra9ht86NwU6y2gGogGqshZlbztUla7s09ZFLfgq
3nlhvRKFnzlNqN+SyyezMOemF5OQ52EatMJr3BEh+uI2HO4Qdmveyv5ilpmHOZuraRzv1iJ6dZq6
9COFsRpxJvGzn7X+E3Lz2/fdcSNycbJ3AFpyq2OsavFSXrXZyuV3Zr6Be/Hkhuk77+vFuT4YeVC1
GIu7indAGaGaVh4sa9+ff350rmuFKtNc8P2iuVWcz70ByX/liD1zpvOotzTy0STuTqZBR99CG2Tc
uDUzXGm4jesvdfYwZA9++/zm3QdUk/cQKWZBJLI4O9R6FhPLisp90Rw3eSsBjOuPWjrPOkeCCzhJ
wbUIYeCqp5putTfqa69ZCTVPdx3pZthqQEB4uFFmXkzFpIsiyAaDE9zfVBX0r91bR4cGuBpQjBC8
spYVlFZV7IFaEwAT/+dtF/x4+9cdDD5/8/CYg8VuQym60bSoE+74DnMZr1gJQM6MzoxTEoA++Lhc
hmkoP9h9CcTYdRIdF8jpSbPNN1dN4Ejw2jWIBEnyLmuzmJPUoZlpoAYxbxRXFf4A1bVoVyK10x3H
+48EMjV42uAJ9Xqa8UtpUBbqNRdP9l1i7SJb3cNhe/MJSytcoAyVyhloLvZ1aZaD9JRSB8SC3od9
o4y7YnRVcyXjeXqQ0wxvTn2WaiCyXZx+uW8hxOZPuptr2bUqeAlOfvKeHCu+TTJ8+/olHUE2gjgH
TRNtcWtI6QeJ4tWKixMaghbe0+UFfGZiYPeh98+r1phx5a8nBid6WWplIV2ETR9nuyPk/jaOpjxe
bubMQn7VjL5oBoeTMbVL6aJFt9GmTTeszMmZBmamFzlAShWn5IjWQiwu0diIZvVd/6zHK7//PMqv
XwLsEEB9EL10LtZloOkZ6ClmeFu7KVaTzb54UXNUPPcqFgLDrzcPFfMNChnZA8qZyz2vyboO49IA
ibXDxSXqr9/+efjCnLnm74z9IsyZhBFMnYqdaIY6EvWTtWzpuYk4/v5iQUl8okbUIG1X+1QhSyYh
rl3uwJndR1hD8goMGaiYJSEScxgng6+vuRn2Gj3ePTGe2mWRXinJ24cK8BYxrWpBuwDW+XrRRrGS
Is1Wqm59G3UfvXGlzHRmpF59fjFSnV5GoRLXqhtvbBh31cphuPb5xZYrjLBSU3ya3FBskbgN6xUs
zJmTA7ESQAM25yAl48WRXkatmCI/mty0fWitj2b8dYjefjhxdZNVJvKfk/zzr3AUp41K0SHKXQE5
juQGvcUrG3PBYWUazvaDNwXRJtJFPIdfNxKYajxZSaTB3UN2aXCHGvOz7vPlRXu2Ech73H+ARSiK
vG6kwFoaMWZPdYv0wyR+eh224Wuww/NtOCAOgbTNkL3XbbRRTYpQAAu09Fs/xhF9+oDg0dt335yn
IKSiFMLGWHRkSEsPX/RIddXsV67fe8GNp4C4erw8XGfW7qtW5jPgaOLV0TarvAxU1xA/cxVi4P7y
988c5w6YGkm8TDsk+V9/H21AwOFJpgKifjCjJ6W+cdIbY8SHDP+CbI1/dK43JoEPUEeelSdldCzr
HDvGOMZFknpn987z2K4t4jOVcutfXCD0o6iUL4tUXkd5t0wr1dXV8Z+q11GzQzB/8orrhCJ2IMpr
OZg7K7d2Ouy0ittsZWGcWX2QGMD3ARsnnlzW4soeCX7FdCa3Uh7F+M4IbhACvzxr58aRagLpfohi
89y9nrUm9Aol8/XJtSL73uia957TPV9u4szlAuCBjNVcrziFWeM5YPlVMjdR/qMj4V042aYfBSXS
t4fddIRiIskRIu/lqdMwC6Ioew5/FQHIIrMxDhgx8w2N8KoohrcfpMBfqWADwaNCvySIyDDjlYGA
ILSH8EogspGEn7ww2F4evHn8F0HSq1YWN47EslpUulDdVBHv0rzdIHtHa9+UsDlY6soRcbrefofe
oD4hKpKmnRfL0RHRVJWPg1YwubMxaFNpV5qZ7nTl5XKXzraiAyidg339BLPuBRZFLKRVXaR5UagO
po9Tn1koe/ort9AJZ53gXiXk+9+WTmrA+KwVsPVoSdMxk/3k2c9O+kuEn+sagfQWPl/w/5GmOF3v
0DwMQNAc6Zp5QitosR438WcZ3T7ZoKWGaS++rtNa/fncKM7chfmo5Y2xfOR7ujXAfRvYVWEFFgvV
yeqjE32/PFWnpwNdOWpkcTqItkRaIB0nV2nV26nq74VRryzws/2YL1cSOoDVl4ds2EftZNVidG3n
kE4flPFD2x3e3AtqASrsGwFgmnr962U9xbCs6qjOHz7ICut5Xawc02dGyeZhQVYKvDcH6WKUnFoB
b+wE+YNAvF5q2Am9OeykqKyBJOV+nTGSi3BKr0SU8grOHtpkO2b74PHt43P0+WWWFllMTlObzwf6
oz/treDzH3wfcrNDqohbYAlVxgco1CKppQ9T02PcpW3ylbD53AQAUP7N3yKdZi/Hx0+TCgWU9CHe
1N5Lnr/5HQzAw+ReIfdIwm5ZFJ9wmrLloJYP+iz9VW/UbI3PeBo70YJNPp6UEW/t5S2cmQPOK7lW
Poj2KkCg1rlDwlRN77MIGOzKLXk6WLQF7m8u7Winao9GF/bIlDcVuOf7YrwrpzWVoHMNAOmiPAUW
Cm7YIhDUEWOrg0mUDwFOe2h4IHmx0oXTSxFeAsxSOC6gx0h+vd7QbYNTtZpO5cO2dt5j29ji74eA
x5u3Na2wo5HgNEgdLBEKqWqHtd87xYOZqqhWO1dcGm/dGK9bmJfF0X07oEFsRAMtILR+1Yfqtl+D
m57eRbRAuVADRUgMqc9zddQCVtz4iDhq8VDGt2kOJO26bm9xj3pzPygrkCKcRYEMuG6vW/FHsKwT
2/yhboo91oYZ8uVvbwFWEGcs0BQmfnHE2kEUYJgjy4f/Ie3LeiPVoXV/EZKxwcArUEOSytCpStLJ
i5Wk02BGAwYDv/5+7HN11amUUsq5D1v7IWpcnpfX+gYGt8b6rvtxFOxT5uKQtsFiRZnk6POWqGe7
kLK8h+XpmEXVzw8ofB81SA8LCinHr09Vrb2gEMU9/PBg7cLgsrj9foBOTDR1UXgmgNQtM3G06WxX
znzSvLjvnTUMvGHdHuRx0Zy5iE60smBX3EVTF/8Llsv8n+UkuF0UvhngzxRCRvgjD97PHR4nW4CO
FdITkAzAafi5BXh41A1RI2aCXSr/NZUHcPxBOTwzXCcO3CX/sWAQIa+LLOfnZnJkoUdX48qz3HyX
GTe2jBM3OliPBCTssOl+fz89J87ET+0dDVyRNmJoM7Q3pNOKwySDnCMCLF/4/FAAgg8bHZk1ZCHB
Ov3co4Fk85iPsM4SzdqH+L/jh42z+XkvFiKuZwPMtxy+n9tIajutKmHX9/30QunHfI7ofaoPQOYE
OK5gv46cy+fv24Xn9YVPq3tvz+Bp2V7J4tf3PTjZAo5CZDoR0kDv+HMLRWbmsXMahDrg/viQMQ9g
LDJn52q5p1bxcuL+32bY0UA1OdhUrYtm6hKWUXdWtgcB6Jwk16k1hdo9quuo4yPxfNSIQ3zllzqv
7pvgo9z355hYJz+P8hjeaNjzuAc/D1VbDB4wDgQLKkBEYhYXwuLM/XfigQYEAvj2WLrLs/0480Vo
A5eSzK7u4Y4R2v3W9UWcqI8sy1alBTdKVH+MghX1qM4cZKfWwcKRxRlwSifJL1J4M8wuLMfmDxY8
2M0jnf5+v9ROBCk47xHMATYAlOMxe91JZQ9XRUS9HE7Dds1evAR+SG71x29oGMDA8PvmTvVo2ZcQ
5rOB5zg+OB2NB04Hhfn7AWxWpmBU29grFvxvWgEdbEkXIYV8nPSos3QopgatNMPOhyvoGNNz/OhT
e8dDtO1CWh0MwOPgbkwKK/Ma3DF9eQVkx0o20Lo3N505B045MUHIE+GNbmP9BWDpfl7ghjoV0I5T
eq/L8fdQ2TFCQThZWCHXw2o03tP3E3SqOVCPFnLA8mo/1kQOGs2mLq+K+6D8RbDesgdFWTjhPyIO
3zd1YusCg+wiM4pn43I4fO5ZPpYIkAcXwYD3xMOB/vwyA1UEGmBg8yAKOF4EYppFqzEt98VBwhLi
nAD2ibwrMoVYXMDt+QuJfVnq/0QZST1jZlqExRl/gz9eOWYbX5dRPqw12STwq+myVV3dCHou4j+x
9D41vPz9n4Zb7nXwphTqfrTMtYaflDeyXV2KC0i0nNlI/92VR/c12oII90LgRmjLPrdF4GMDCSZE
5gw6Y/B88+m1M1xnCo64wYr7rzw4MAkzSa6j/twWOxH9IBVLsDZwrhOcTp/bBqMzsVsO5yrl/NHt
VcB2oGGsPFhRNtvEzOe6emI5Il5YTgw8zV2wBz831zbBqJLR4Jkz36EIESkIYZJJRUleRoX7wZOt
06xgZxFSyHup5i5gqzp4/n5L/Ie5OBpvZGtx4C/J9EVc9POPkKrxcoea9n6YrVtbYNWiQhWLVK5p
wg4MPol9x36jNAb+KSyuGFkNVreGQv5dOekSadcqtiWU+1pWv37/074cDHgiL4znZTbASqZHs5GU
sOyBg2KzN+MtZ0E42WuYBznphiQ/zlShAdxJkFPG/kW+6uhgYKMyfdv2as/KMtqoJD8z1ae6gjfO
UsZCXhdH0OdB5pM10dTX+L4d1hRWTlUbd+9d85rWb98P2pc1tQwVwXuNL9c4OvW5pSLPNBthPL7n
0Qwr63P2C192CJ5rDvJVCwgM8o3HOQy3opM9t3zYu+xvXu3hgEXajbHuBaxVKufMzXCiLxCIdEHH
hFzEorD6uS+0t0zLeN3uq3ZrkUv77sdDBTgVbEoWbw+AGI/WV1fmYnBgYLtv2d8Efr1n4pxTvx6l
I2CqUKeC08bRobnk7v2c03YPsva7PhdwnPv60dioHoaDnmTtvilfI87OZPa+BE3IJ/z7249iXCfT
yQCbjHb/kk331ovpH38+9Mgf4cBxoPjypbJrdaaALRVv9kX1DJu/qLed9fctfF2oC40ZrwAkVpEk
Pj5ba8jJwI4Jk5sG1+OIsJnvjPOHeVfTvLXgPfV9a8tcfjpEESXhUgYeDK9MpEmOLi0LhmXGh5fT
HhYboV3qqKzWrvcgzrEpv8462gF0DkAIB2mT49gZWJegHpK+3dtyVcuV+Wm+eOnGP59fmv/nnh8J
KbqqwOf7Dr7ID8WPBbiW78MTblHfDLAvjhetE2RpAmPQPYGj31gnt00DzzO7jAiM9nLmH76fla+r
GKAdRBBIT6NRZE0+d6cIOu0l82j2wDWGtvlIvEduzuh9npiRRRQToT8kmaGGd9QlMyc5wsps3BvP
xG7dxvTp+06cbADBOIYM3//Cn0jgCpty2Rss5LBLr1Pr599HWRhilMuzBWIZRx3A0DWTT3J3r9dd
oICX+zGGioLyA0QNdjsn0Ls8moW5zIuJeqm7D/IXN9vLcs3I+hyn4cRUY+9ho+NNDobUceQGqPuE
+EY6++6esTHWXQkDuTOX+ImZ+NTGUV5h0J7GakMbUtJYmscGXmzfz/WJQ2uhZKA6sFSzvjzxHLix
g9KKFmDZXbIbXCzrovog04XlrHJyDuJwYszw2gKhCcyyRadu+fs/u53ApR6wFEb3/ky2OYmhUGbp
ZPN9lxCsnRi3BXu20CkgWPdFMbJp+1kYwdm+G7WzrxJSbEfpZAmQaPQe5ML6VmQwiaTCY5uWTtBD
NSByhcFcjmUUjGSiURbwZjO6ZbFrtH7rfO+N5MCxKbcI9MouE+91hivzA/ycQdrwUpS9IocJcQFz
xHfugOICLBG7gH+3J8MgGLM4ay21Mn1lbYKWj/fp2I/31hTwVwePxybsC89aa1vZYIAkf1WTrnsv
g1iVBJyhaeDfhmx/Gw2JhyRZMNoXUmRvmZWnsLHjbRg4ebFmdtp85KPd70bIAV5VvkbisaXyJa1A
OAjTaaJYoxpnYZE46xlminPUpO5LW2oXpSFP/m4bDZtdcOf3tm8eC9PV8ezN+VMZeHXcS3tYo/ts
rcpqjGA7PW9lAXt2H3aAKyUsXHM6f4BwSLLrJousWG+9zZPjt+GgZ5qGXuKXf+GWmYY9H+TKyRW/
UZP9AA+9/KGF6O/WVi2NfLf34MhczNyOUxB62ArmAHbz1MMy57dBFatb+WVGNrbqX/NmeLKDaoSP
7USv/ACDHlYBgSWgVuNzpmoPk1O7MwiYZfkwqcWtnlqBuJgY66KSZs6dJ41Th35blUVcVcz/5fTU
oCqQlnAYLIFMyO02ufNYPb1LMnwoeMGtG9W9VDNyYWHKrMQOHRjPM7gS+o9GFY9j5z/ReZ7SEJQt
8kt7uQqBwIOstTUlMZkrX4XlkEC/jwcj7Ox7y6r+cB84nCKBHfTQiepeIi+zdYL2AGz5i2uPv5Iq
S2lsuhGmfeRD26YNRc3H26CbjY47v3fr686q+41pq7+FcTyxBngflP5ucA9cDk0fCVjqprGtGcRT
k8Hv/MgfJ7kHPuJ3xXWFu8SCy/FEzX3eyhe78X7BF1F1oZVVv42t3se0scImT51IBCOYfFVvIgHn
1lDCcX3dKd5eBLDZZCspVbUqVJaWMQG37ErPqWxCxRroSyRMhUSKYcV5Jjd1NifhAAPs2Ab596+C
ccJFnpcPxTQmIalzZ1XVyVPfWeyRV7S+mKbuT8N1N4RcJdWlKiYLFvbuS5+w2Ystj3X+tpSz/Wdw
oUwN9OkY4XzTKwod3/YX0Tm00xoINJUGlpmzgsVuLaWMiwQPUNRsHksbwPct9E+TFJTuvHduBQGK
YO7aOWxcXcOql8FKcQh47BXyL8+aKva6rNer2nfhY6n7ulj74zBjKbk0pIbssomRKnQmp2kuuql0
Qsi52RHPTBNVSQOVsKKGQLwNeS0CkkiENJKOyZT/oikEQLQzvkEyttnwAt7kRjhuFNCG0bVJUduK
usn/w2arK3cmb69z6NlfV6bK4HBbtw+0LHdTZv2C/ReMy+ZBVWXUOWSAUqQ8iLF4tv0MB4+RrjPH
rjS/FZSYzGXry2znDi2Otb7KB/h3KvbYjRRDh3yMc6sYAaMoD3LzUJEyMRfatZKtcVWyn6CQYIEO
BPf3Eb4HYW4lbOPPIrlodFnJVWZ5vdhgpd7mLdloIWXY0/y3R8Bpx1Xbxhw/AB7Bqo7S3OphMpBQ
eU39Mb1rR5HHZhiGZjW55sr8541dSUVUXI2j/05xUa7HVJB3AdvwYj0Anb0iwmD9g4V9O2YOFcDl
8ASatXCYaSUtZZzXbvvkt2w6oBj4BtVnclXq4a4qMBkWvHd+A5jkG7htd3C9zz0YkioHXN8Ujtrh
bIoxKoD92SWuX6wLl4yvvW7Fhg1++UCs8WGusmeQZ9SFTxt3RwvOdn6D5YHdbEWDO4gQiCwdZhaR
MbKjAkTualrDO3zaWbmwqivGhwGOx+X8BqWgzNowJLHpn6bzfAjnaYfGuRlN3OOwD4vU4TEKhU7c
86YBBEm7M4kKXsN73jhByPzifWiYiQprwNlageFxMarULq9hEeuTXV8CjjOhRt3FbWE5NSTI3TRY
1eXiPw2z6lBSDsdnPUIMTioorndb1k/P9VTA46YE+VnRubxK5nbXmVSHeigAwrOLtwCWFJDlSW+1
N9O4G1q2cuHZ/EAMDlbXDHCMdpT1jHvj7+RISSJd133s06nFCA8I8sKqJ/BBZYmQ9sbD9QeL1KIY
8800VSWWaZrUoTNrlka6l0WYVgH4h279QCbYp4aej2Qa0zCbB2Zkm3lWNBfguNow6ZYJfiJhcOUy
hWGb2mJ0JVPqwzHNz67ZmJdh0Rcb5Qo4wWJe9IAfhpu63wOITO5om1QRyLnYo87QQD8jgy5z2BS6
eoSgaLFWE6ErV+YCi1Z0ez6OEDoUqvllUPreMqh/74CRTDYFzL5DX5u/E4YywoULo2gUwe44CP6b
JXMYlwEzq2TIBPajpZ+bxaxKUmGemwJaZsTO7oBWEavKyvQzzkPzXOTTFOOori9rP+3ufXiP45Dw
nCYSnslvNBX2CjJufRdBELHS9VamRc2urd42L5AqpuHctiwCphK7UNviuW3Ld7vj7prjpAhJLmk0
jBSeyVafX/AOgxR4/R+H6Xti7EeqnAZYEMvf+yqDWUif8jaSI+rfDMUKZGy42Nqs7WKh0jqC0CT8
i0VAd1PKYcDCq+4CZ3MVVplfr3LZegdccM2NYXl/6eZQ2sgp9kxPay+LSrzDNiZ3+o2gubkKFmNh
Px19ishVz2HlV801mMfOMxuyJw2b5kejszp0R7+5KnCyhDTLwNPqEE0pr8F+GhHi3flzE6iVNYxs
cXWu/nSaeDF+K275Dk6jsC8lf5ICxb54UOTg6LEbtxYfcn07OHb63lHENwNrL9uA/tJOKXfNPBXl
hdPDIzy04dTQRnPd7oj07nNucixw2LFzt31OfH2nsqbeWkEpI5qncP+98uE8D7nqdZaKTdv1w0XO
LSe2rZFfQDtNw9gY4hItGeiwljVky1p7XoBKuMfZVHYRrUAc793yJpnhMS2ctF2Nlj3gX3RxkLy2
nVfCn8xqV1gv0H+Bw7lUKgvHwJ83uIP/ssl+M8qsoadQAUSOCkAebJzMjxvh/klYRcI5F8Dig8kX
wq0aVI+sRKJOpmGQGXSCw7oeWTaMMqRLI8fOcYSa9ANMyGI9qrxDRaR7Ynkjo4Ly53ly5WWu3VvD
KKSifPW3rCv/JktI/wdUFbKTvugPM3yaN3ZRgd9vmeyhgl/uqhRk2iaKm2A1OQXJrqHh34RWGSRX
pAlmSKWClex7pg5i2vauDlltISrLwQRYBfAtD4mPm86t+voFVU7phq5Tlr/VhGswJA1L9w6EZKfI
kg177Y3XPsMD/gWKrK8m4SIq57RDRJfBSsQcxFSP902rERCmOHp2pNODioucFyTKMjO2kY/L6s/o
z/4GotTDK6KJNkY2xw1LR6KQkum2WaWJ1axcUUyrIKfZFfjt7S0tDbnrNJfrhisXU8HzPMqSDl7z
Sk7iIdcKiD5Bu8Lb6d6raZg4wzzHiWfRtUXJX5Hq4bag1UPLebnCkYy3BJHN1q64gBRKDbzQYJXJ
K2yhNYLXlrcYnS5INzWOqsgAFPDiWG19hfcENLxmKx3NrnLKhh4KxatqCzVPqdYcQS9EvEW2zosm
j3OZHlBw+1PnCP9qN4uY28OpXPR4aATz3yAYNI53FyeOh1+fY/pXZe7nTwBk+btZ0Ww1ZsBBT9jT
e81nhPZ1o18kdfXBcqzbph2Acgo8jbfR1EfE7bEVMoGnj6pS+4DZ9PXGnjKZibCuhsS6olNZpZDH
H6ygR9SKaoLumwax5FytE0NAj+kt/jxggp5FEbjJtauRaoZ9vdkSOdbOhRrsG1QyB+gSDqyOSqcn
2yJzWb9K/RZ5n2RCAQUAbuem4dIHO6l4p5mLOBfSezd2IA0ULk16OSQA2IQ2ElSPVl8nF5KJxMSK
QrPCqjh0kkAGqC+DpsShg0M/fRp54oeWV2AcAMyBlJaqwUKwWb0C/eeVw9SZAI+O2NgZ/TulOxV2
bdoAJjnLKE+yA7EnOKG31b4k+qFGVv/SCRRCv2TWuPv9LhJpWd7WpKyiEXXFp4pXd7NKEaSR3ot4
T7Cr0zq9sCkEJ6Wt/A0kHSg2M/NjgJOrS8gZkvYe3BYa+o5oquvEpE15A82Ke1ifvxCgi/udSLTj
/xKEQGxoJn0RiqZ4L93+QFjxQJvWxXp1hqeUuOrBLzpbhRad5ifl9OPN0LQ7v0x4jEs0x6oP/JdB
zk+O/1alVY93iEW2CXetl6zKSAjdGcC9pdfQdC09U94LqMI88QS/3qlr722Ye1yDDvsF0WZ3NU3q
sc56GVUZ9kXpdx/d4CfYZfWTY8Yqsmc8E9OxqUMPLuybhhdV1DFQXvoxIAfExA+p78gnKJd7r9Dw
Si9n125wjXZeERajqG9ETcc+qgs8bgsQMVYF6ve7HtpLZG3Pibiv/SqoYpgTVGo7O/19V/Hc7GS+
qFIWHO+9NACFqzfiwx6mj1z3V0OTQQial6+TN+9rTqFvPbhqKK/71H9nonLCsgGcctWkPS4lQ2zY
GHMfEBvfq6Dz5kP5CeVbXWPCobpOLwJdeyDPOM2FW5M3MrpvTtBnUV3hgHRL8kY7cBIpjqJwlhgM
VJ9K1IHHFGPWCP04A6ISTYu/HrBDw9/Gma2wcL0kmlpvLpCKSJOdrob+UjGrZ2Fu1E7MiQXunguU
SUYH14btI38aFWD0tpzuxoJ7MV79eAUameFgCQ4tEU+WklbouYWzmWWhomlmxXY2frquM9Hjp8nm
FzfVgOe9WsgGImtfQELXsZwRfVe5woGdTvXN6DP0wYB7l8/FcLDMXLzmMNX6De5fNWyRJmpvM6CN
Q4qrZ4iM5+xnKEc9NFAq2HqmlVlEU5LvIC3mPqg8kdjhvNVArMGwKEQsyZ4V4G4XMx1NH4saFuJr
OC7zzdA3a1dV5AlvZROXwEDdDFDLXHVl3QF5z+zXotb9tB0SEJbxrgLCL8FJgVswCANNmqjzg3mj
Rv83hl6EiEpAn/ARxE4zOdSFY7a5RGLAG7Z4JK4DqYNL0noGxgdC9jda562zC+p+XvWupJey89sI
peY2dox+RNaUbblFn4O0GcOxDh7SAR1juRvy1N2JjOyN0AjO8+Td69QzAjNvNacsuDAt3oYBKvWj
l5u9SlKtV21Liqglpi0ii5AqbhjcMFsfbx09iTcPElaRaxXQ7HOKbVnQLW34tramso0QPjehx+dV
g/Aq4MWWtb99ttW8C+3J/aBj0q67RtlXLE2BSkQ29sNFUuQ19TSe5hVJ+pgXi5RsUd3iGfpIuyRf
wQu7RNzZZWsTeF0Iha5i5xhkV6eGPE+WVFdl6XllbIR6DSrNLu1i6FZtOvMb4Tjml2kTgecmVGaI
lx1KPb9nSe1uBshWT2HHUrybCdI8Q6pgGV107njwi+ChskiRAlLFkY0r5BDn2BdRru3goimsMs6g
UlSHAhfLu8At8gAoxmBv5yx7VwgRrpKRkWuZ8CYezTiEBIfM1ewreqvt0kEep4Rh4uAIaNT61u+A
mjtnnu1NWzlwhc203BkKMV0BGlYo++qvn1ofrVs7YeBney+HuJdCwByD1vwmRAV5UQEckZild5G4
JeeXI8S7Hp0ZuTC7t4LfY9/yPB6S1vcjN7H1rdNmM+QBXIU4ILBSZFRLL+ztQUErPFMPskrQVOo9
DQEd4qHw7XtjmPqQfQMXEYGTE1z5ef6tcB1sNMNzdz3iefir5RRvSs6Veu9YDrnQrrlvbU0hwgvB
3khnqdGRTatDlfPxErcsCnpTUIy7oZDeehzU25jkOIz4YPpffUeb31CNmaFxCLftpLWCm7RqCM4a
kDgyEAu9sBXliPRh8ILkQBYluuyeZiC7bvlIkyTyfTGjWwhVLjltJIF5iPDWRkwmIn0GaXnqP05d
Kz8CZELvIKf0BOQR3850YhEywzMOj3RyVrPgTzZSecWMQ5VDyR2Semn+3rdU49dnXYH0wpDJOOl6
9mLXgj9OE5JIUhgcgEHCXjQeoVfW7Dd/RL/MOHHu8Lu7eGzFpKMGibOYBv2wAiyoOYgAD1x7CO7p
kIpocGovpKzGRqxKExaOdKIRB85aO3XymgHzcA8BA31vd928prO+Hrhhd0CyZX1oqFyeF1buYCWx
ccQRi9dxM7T2ppIzciFA7QJloJCoupwZHzcOKac70OX8a8fAOGsq3WqzHBT3ujXBHGek8sMisIYw
JXDICW09W3hh5A6PGpvlZ8qyp2oOUBixl+oGGB3HYC+lHBtx1cT23vA0e6uBbWvz84IW1EsATYCO
BYgjzlGZJvd8RBZlzlCRi+1sm5xjJZ8qZwAo8h8My/6KWXeRy2LIObF9aa06N7LPCc2e+P5SQgaI
A3h+uEkeAXLKnIgg7wJ/r903HKFYiN9XZE5Mwb/fPwZE8s4zSMDh+4UakDvaOtVFgkzc942c6QQ7
wlYgST/5SP/4KFTvcI1YZ6pKpz4PRAUk5AG3AwFs+fs/pSuKrA+sRLgH+PDlR3JOcf/r1yF3BzQ3
gC5wJ4U21Oev+1PALCZ7tgcGzLrwy+33Y/MVLPD580djg+ebQ7sUnydqF3gXw3xhpo2HfMT3zZzr
xdE+QKYS5Q9Ls301v8/jQb79/33+qKxLVacSFIvZXuktEt3szAyfHCSUJ0GARCkUDLbPcwDBr4pL
5eLXk7Wfh5MKnY/6nPboqSECQBxONAGeiF80fISy01xlqH2XI27GqQ5hZfnzUVoUKxb5y0Utbenm
PwtVZl1VSkjg7h3kJqWzKuszlK+TXfinAe9zAzyr50xBN2vfsyE0fizIOQD1qRaApIf1BANnF535
3ILVDAy5JursHxW8Ebk4R2449X3oeiwWVgvW/RjXbAI/l0z1fG9wHyJi94x1ZhKWMfiMzgEsAKgT
4HIBpf+iGt/nDsqpjvb2g7mZkxjyC2bT3gfVz3fEp2aOQFNWmeVJ4KMZhRJCnBRn4AcndgQFPtEF
iQWg+S+2Jk2NdEea1h4CZPc6H2O33DioHLdIwny/Zr9eENDMAkwR+GiwdkFE+DzhmttsKFWAt4Uz
y93kVnvUKtxb1Q/OmZZOdAnsL9CNQDpZdIiOWkpS1K5p7pO9bX+gphWZUaCcJ8Fx6H/eEvBmC7B4
AU5/UR4zEooUWHzTXk8Uz4HGtMMVAAf0JTcSWcjUFz8GFyKhAeEIAHux7CBI/3kQUWebgH4D3iHt
Vt2w0ud0tf+jyhwtagBJKYCv4A4vwJrPDbTMwyulRhhiB0jSJZZbRKUsfECG2+56LudkBLNfwY0a
RZ8ktkbbAA3heKGe7eZqtv38AiVIeW8DZRAmeD9vkGTybhC6TjtWTsTaTJz3tzaqtDdsfIHjGES7
+Da3Xb0uSGJWVQuWkCTKq0LhZt0tmb1kNbrEeuuK3L7PMoSe36/LE6sFhFMQb+AYDsD0sRx7ACsG
wueW7X2cpUFxmCgNx3mDNN737XyFoC/MVjSFih9iAKybz0M75uBi9dJhe9StQ2buesgxIKs1dUhQ
oRKejLu+39DyAs9A5JnPHFZfuT/ArGGRclxMIGDYztGJzpbEU+UTsbdvO8+FOm+CAX5XzkMg68hS
ePsh1XZGEeLrGYylCnQOCCxomB4TzETPa98bldinSbIRlrX+9f2Qnvg+aNXgLiyWXJCXOxpRbyKm
4ELJQ1Obm8ouL5l9RvTvXAtHF21d6qCDvKM89Ci36pXFfwyNhDoUsGULxgzSlP7RrOQubJF6lstD
liFKiM5S/E7+fui9c6w44OWOSWtBr3pSQBNvb1OAZMoNBG7/F1PwTwNHB1InRkdNDRpQZN0dCD1z
wH79/XiwoHgEvO1/lvFHnyeDFqxGdmwPZl+uICz84zgH38cMQDJ3eToekwFyO7F0bYS1L72ryt4Y
/8y2+3rpAZD637ZbtGC/xAjU0vCAsN384M8XVXDI+LqaLn86A5+bOIoPqrFxCeAx+cG1YrCbynOy
Liem4D8KKmhuiGm/bLIEwsW5W8F/ziEX5WWd/HgHBDYHVBQ4V5Covlw4g0kLU85WdqjeUwCch58v
INDMAXzEAYGzzzsanbwpadlMQX5gSI7TsH76+eD/+/mjVzUdWq69AZ8vqyu/v269Mz9/2f+fr+OF
Jf//fv6xkbGDKmI+OPi+3UfKA1yBhkjPo2YeSf+cVuCJtYrMCfDfwFSC0XyMax4zztMiKKuDxx/q
fghHOJydIyd9vWxBuPmnjWWx/fNwacoOuioIzw7WShkZDit7yVyufjwpnxo5uhZ8XoH7L9BIzeCd
ll3N1Y/vNfQCMlTg6oIyh1DzqBeNK8Yuq6oDDvTV7EyXoug3/4s+/NPE0cFnOsErIYrq8NhN12P2
42sNxlNQAILAjYvL5xhenhdDOyYo8O7L/E3XEaNnYp0TZwYYaIBnBxgoUNiPprmogQ0akdzcjySW
F0DJ/HhwPn3+aIJzC2RWIP75fpDjGjpgdT6d2XcnOwC1VCiRIG5BfP95hgsq+TzMBgPUAvrowc/G
nGlh+Y1HOxtIItxrMJZCOvH4fZqJzkZC1vf2pl0D8MbztRjW3w/Tic0GXw+8sZH2+29Xf+5EDSgP
rVHg3EPXNnKym9q6UkkbFT+2MIAiJDKWMPKEcONCrvzcjsIDQUId0t8nmboSl+XZKOnEKfipgaND
PKVp2k4o1u/zvwAVpcHalZFXgC56ZtMdB8mgXAAMAukq5IeWx88xQX6wHdGp0bMO2kM8Rld1QS+t
/tEDe6HvL+ZgioH7QlEi3X4/U/8RCf5ZDQuXBG9IPA4gh4VX6zEHt9KS2YkY2WEaAS0BMzN3wgT4
h4dgnthGwmMa5Yv6UWrXfIiS9h+m5sFVpYz4Wwa8vKwEeVTwxFiXVAShxWaKau4AZBqz8LTQTQeJ
iqlI/ftUN7Ax62l6C5FeA5d3qO1H5eXAIhBNTJMAhjA+WH4FeILqVrCbDzYAQaiN3TNg0wBIvOiA
VYG7Rz4CuV4GebED8jS9N4F7ALOTxN8PzNES/p9xYUiYguYIPZdjneqEBkOZegM7SPfq96audvnv
7xs42uj/04ADrVEYVpwIP4qu0wEhPTuQIYmBu28HeqYL51o4uiw6+C1TJ0UX4CthbcT/ogMUErYu
uLaguaMI8nnzpRXSaHVn4/OOtZFZuj0Tn7ETUwDaHriZDriS5Av1kxmJPJrfsANsvKD9KfL8JvFs
9WDrOrkjLpSOLHeGc00tslhAOShyc+VeoyCduOFgvG7tsd69VDTn92VX6w1SBvQvN+ZaADK3JdT4
SM5YWdxklroI5s7eZK4FmoDXIxy0OyDp/E6tBw1Q1QAWwsZ20jGaJJhxEYr9XajynvxpIEQc9gL0
inka2RWQSefkSU9MI44HDIKNdCKWyvGdk4FKmvLROTD6N3hN2OP36/DoOljWISYQwoIgTUHF/vg6
UFr4QekLdkBOMXQAOxjHSwDEv2/kP6X1o2NmIeWA4QN5KlTKjjpRzp4e8yBxDt70f0g7r97IjSUK
/yICzOF1oqTVSqJmo18Ie3fNnDN//f0oA/ZMDzGE9tqAAUMAazpVV1edOsfa5cnRq785x47sjf4H
YDzQ4Fq+i3/NwHdzl44/TcU1rT86EuVStxJCiawD/wwYBiW4ICwiQvHlpTq1B41irn9S2/xjVSb7
Xg9eFDR7Ox99omB60jyQThAeaLmyV/N85VQu7OqZkO1f88KpBFnUtlGI+a4GShnT6PAiFR98fVp5
AF6Nk9Tz3FGpQns00wWJjfBT3TqGx+l9Ilf4LEEWYhY4876ID1pSRvs+ip9LO/w2SHuljl9kPVwZ
qDqXNM7XHHrWf/g2SBmSqRQdRNxrvNHJrT2rLSXfvHWUrSrJIAbz4lNayslHdI/y+yCK9Tmdp96z
dxqQmpzAmIy2Id+1duJv/c75e2oieLhTvwAwOMCaUHX9HZD3tdhLOAokNZkoHv3kK2jiJWl26dHq
NM6idCgzd9QhLGjuquTOB5xw+ygsGeE5DqPxfOFDJn9pJElRP0M0fFbE/JUWf3g9yhdfb5uYP3E2
8W/jODchjMOOwVI6JiaK8E9TC+8T52h7zpaZS1X/0AZrCfZFe+TyNRoJeJmIKq9BOtmZKoWZ20lI
/E36VodBT0rRG+6ei+CHFN3fHp/gEd/GR2yv0UuP5tMVT+OojxLdCwHSYjQ1FfXOGt+pW/uPhTdh
jzdiH9EpSp7dm1pQAgL2Dr70q7felzq5+r7gBKJCj5uMdLerx9pGHX7F08rhW5oinXyrQn2I9IlI
4NY2kZq3soTIp7atmKW1YuzSLgbWRlM9p0WD3uRyF4exrEgZnOlu7Gy97l6S9qV2d3uV10yIBQHf
y2THR2Gz78u93fau0pbPYWmthN5LZngPwQ6lzPwPIuNgWJihbOVt7CKu4iSHvjmma2WhNRPCkQ9a
Rx2coI/dpJuKow1905FQ1tvH9WrYumZKOPrlDPIaSu5v1u3F6oMnc7ifutfbKyNcYW+7d369EyzM
ay8yQZQdCMGqk2O3zvaRdjeZG7naen/dNrK0g8+NzE+zs4RNQX3L9h01puPG+UkX2kinTL+y9ks2
yPACiuDxo1IHvLQBq7JCP02UuFAFz2jcNULihdXgRgFZA73VGwvP5fcrbjv6RsLClepv0tAQ5r82
tJG8e6IujAi+ZKgCO/KVCDnKZg9+WJVWLqyFSbr4vjBJgQQftG0wCFOLdkb3GlfmyggWp2mmKSIa
sSGaEpY6TNMuTX0bDcdpM36nJzRe2UvLBkAV8Jgj3+4IQ7A0WpfSbsrdtjMfjbF4sJv8sfSy0+2V
WLgHLSpO/5qZZ/Jsy8YdeX7YExA/1oBNdsfJVImm283oP+nK9zD4ftvc4sJoyGoT0vJKEpOBGVdj
LiuMqg/pg7HsjVr/zoDOLAjz5uWGXNa1nLtKZt85MOMq5nPtF9vBetHtaBOm326PaHGdeBIj8qET
uopQrto36MYxi9yd1Ih+j+nvsS+pTXnSSgAxbyghQLIIVf61I1wtITj7wijb3LXmfohE7Uxi4JGW
2QHkeGc10itgo3TlPbs8OKRKgelaM9DrcneQFCk732R39GQ/ymPrPfjtSlixZkK4aMIyVwraKHPX
AcNuPvifouK3zuqMt+NJCpBJLFobg9lpTQV7VmS8Zt0vp3wKi/3tXbC4Omcm5uvn7BgV6QReoiC8
y/NpGxtu2IBGNX8G8U8l2r3fFEgm6HQQSkQ3ap7QM1MZRLd6UnmZ2wbOVs2Tj16a0/6h1Jtk0r8q
KS2Jtw0urRBxkz4HGzARi49PbYZr6yO63iqPyzCgazmniTheE3NbMyPeCbhsJbAYl6T+jPJ+o5U/
DHWFU2lpmc6HIjiHdMrHstJtbMDIXavFzkgQQis3jezvzen19rwthBwIof83b4Jrlfwpzf2EATms
jV59MUYQ32q+94qVI7TkVHVo0/GX1ByvRAllNUUNVvZzV82MD5LmP9ICsGJiaXFIAAC64F8YnIWJ
s3xzjPxZ2z12chopnyfpS/tO/fg5RKOU9p8NYb4qpZc82ocyNx12RbWBReL2eqyNYf772cExRlOn
AY7v8+zb1BP9nl1Ht/WKn15adehcSO9rPPVAmV5a6TSFng1zSF1lUI+S/gzvxk5Lf+TvLOv8M1tw
URMBmlC6iG6ghisAIuw4dT3pNTTuvbVczOI4TDwMdEdvfvNyHFra105IK5UrT8cmKTZtQL43Of68
vSZL4Qe8UEDRgVmTKhQuGLKT/gC7Qe5KU7YNirt2+kMrke3sdpbm7/R6LfB8q0WJ1yhbDLipBfHt
VY4816wE0oMkdxEJnT5YZGO3kVRpO3lQpGNkl/qd2XWfKTbl+0I1xr2vmdGepgl5U9GIv1FKMjij
RnpfDaV8G6pO/uDBHLW7PS1LWxWlBTBr8xvvinbRotegHxsHl5t9idUCOshvavsbd/u5DcHfwmYu
S4osZa6sulL5TBMMxBaH2+NYXN6zcQiHgRpQ5tNynLvQWj1Yav9qadPcaPlQRsWOrGuJ0FK8kixd
mzvBjaSK2iW9zdxV31LrqUp3Xfk7FgCI8Uaa0ZmiMyRtOFlK6RDy5em27O6D7q9s7H7DW+Fp/zUi
DGNI7ckaRy93u6zY6lII20q1qaNPtxdocbKI7sDlUjIiIr885Rat77BVmCwQTcz9dJxUa6vwpLlt
ZenaJfjSdPLpNFVYgueNilJr+9EixuvgT4JrJT+mTrUZy09B8vO2qXlaxPN9bmp2a2dOPprprs2W
WG8YvvTdk7by+aX5wrWTp6bkOYtrXX7eyozEikFZkXlJHn1bPSi9fy8F9vuQq2/OHfoxKF7mltwr
+UDLK8nxdBNnU4d8ABn6F8m2/7o9UwtDIRXGckCgTkLkLRd/NlNV7meepFmxGzc/kmhfKofYWpmt
efcIiwF0k7iExiueR+LzwckjybAMKXbN4u/eo1fR2ToSffPZPQRJO8V5Ltc0NhdurQuLwmsijnmj
xawNyz9sYu1j6QebdDK3pjyu7Oml6UM53tQR06WYLzqBIOxSOYT0x22kdDNEhwpCp9ReCbsWh6O/
SRfSsc6+vtxuMOEGk1UFJHv8b0ZaHGPzLqqbnZKvqaQsjgbE45s4N8Dz+VidbYa2KjPoXNgMuvSV
JtONYn9rypXge9EGrOXANynaQ0Z3acOH+8KfAtYGJdpJ2mnBs9z/ur2nl+ZrfoeD4Jx7GcSkiZmX
oY2OVkI2w9iixr6RlWEnw2vRjiunx1xwNA5iEDYKiBSKCPYuRwO5TDdVbZW4jh7WL6XZ/lGmXpZv
DS1KQWml0ouXec+APQ6SG9EjICXGIScugVMAXjcQ4Ok3Sn3x3mmmelMWkcmzccq+pd4Y3vWTGv+d
kMw/OJPqfIzNSnvoYHOAOgpmEqMwqB9IanOH4MrgAsLINlXfD8dY0qMdb7jOrRCT+Nj1Er3FMgxJ
edJIH8xCkaC3qDXnh1y0+gAVit3utLZVd9NU9n83OpK0WjH2vyo4MD77qRH98PPcucthGnow8lTa
2XSxH0HofI66rNvk/uTfhZI5HSEM1w8QGkA5IQUTj9IO0WdPj++SOMx+tRpMVxLMYLDZgNyBqnKt
FW1x2TmHyMs4vIHEZa8jyP5QHOcslkfEGp4GaVNEx9tba3G9oX4itaQbYIGESDWfEkuDzSh2U6Ae
T3JW7W9//3oM8NYydkQZZvEosQ/DNEsp02tOIHQpv2BK2DdV8rUPlMdUtVZc1/VQwOwgYjM3UMrg
IAQnaeT0d3RFjKmj11IHWXkBidh9bq8ZE0QldEZZ8HYQDnqeKxNUTJQnUoqGEKbWBC/lRFEn7w5w
8z34+fBhqOQ/Rs9+TOLpSBfuNzmKV37G0oRSG6EzA9Ch7YhKAHKcoYdskYynjccdwuhO7niHG3l9
B5/i9vbiXce584j/s6VeOgMD+J5mhFrstlN1yOGrM6f7eEI3vHq1K/tjtOauF1eQhAxIABWgsXix
QpRu6cTvzHDnHegBfOxU8937nSGRvGBX0utxJYynxJXT2CQAESzFVfi/6nRN52RxELOUJ6lFxiHm
lbpAysKm1yJ3OjjmQ7UG9V5af5BKCm4BAAdFxcs18aVKzY2OWlwatM9J4uyVCPaIEJ6CyrZW4rVF
WzMUbb46qcoItnpo7WMHpWQ3mqL+Huq44VBZ9bDrLFjOAqcsVrAp8/cuAyu6GXn38wABU0vr1uXY
4m70HAc0hKurx9iGm4vs1eH2ll5aHXpv5gwG74Ir4nezLelrtHJMDL518C212LeQrK08QhdeBoRP
UGnTR4VzFQEfiZpmNXxOVMzGT1G3bWAjjKMVd3dtg8kizjTIzyIQJvIS54mix1A9UMoEpCinX4zy
L3s6KJSEfHOtMX3R1izIRxkQ72cIWfq6AeJuNEFMqjntPpmkG7cGj2BKXFDhHmFXs/6avMBYcXWL
2+HMquB+HAIPxaP10W2C4W6OILam1ipblGDzlblctAQaCvWPGbsqZp1gCorjOvJj18i/Z0MN0cGr
aq7grRdssKWhCtdZL7a5sLl7aGjGKnBCN+R5NXU7J1N3+lrCfmF7XxiZ/34W8PozWCKKMJL+iVLy
LiIfcfv8LI6CCi3LYjAaMXSXx1xOiraM3KIvd00jfy3G5KPqtyu5iKVx0BMDEtYk1XyFaAQJ3NYh
CGw3hdHlsxSebo9i8fMqPhQAPJlLEfljq11DUM3nPQiXzTsVjqnbBpaCBV6fcyEbkD2ddsJqQwhc
T6o8hK4G4e8jUKoTMPz0UBF/wkxL+G4N+V+VZBgf4S7pYL9tsgc7T8zHoouUNYjI4nABeAOq0Knl
iU+UTBqhDRr00B1UadcN3ceg9z7fHvBCqKDMD6C5tREUuHiCxr5SylFi4yXaF3pIdomsH4P6sYyc
nQKfcaGtrODSPuQBDkQMVnDK1cL8BoWZdJmVcjV51WtqVE9OGd41vf/t9rAWbsC58YZYigLEQpHI
G8a2KbTQrbzqzu/kP4LcA6A6uGGrf79tanFEzvzmwoFRBRNGZNdhZuShHbpWubNkAApPfb29bWJx
H5yZmP9+5h3KOdaXabV3u17JdzN0C37iZG3vr1mZB3pmpRoqX/ZLC0cX36nak9Hf/X+jmNfs7Ptp
01V5bfP9CQonTR5eDEDI7zfBqgPbAiyi0h14aaI2tA5OcA/3k+3TahetxDkL1ylKmyRZAGuDbhR7
Yn2txr/qNumv5k41P6j2yYFQbvhgae+PdnBy5CZQWp11V4RxkLuMmqGJAxcFpkPnOHtNS97XPTm/
ijBBxo3XIzkQ8UIA+93QABAGbvAJEuJ3UoFcfV1Y68QZQ9MP+brTQE/3WCv72wstQnOvDMxLdbaZ
qqIeE6Oef75S7nJkA+Na2UrRSNsH0lABfF9pO/wau+ajrw+fi2ItXbl0UYBIQtoV9B4sHqLSNT4/
aca29F0/Vp+NDj7HvzLaTdQEytgmTLaRZhyzBl1BBWI8XznFym+c1/NfIBIn0VjvlXrGL6hN/UXO
vc9d6Lw/kgOhRtmHPUJPmAhT80297PtK9V3ZeRykj2nljs7KmVpwn5igxVlBXxB3Lfi2wDZLK9FM
3w2NQ53CT/UgrfUULq+VOqPzAcRAFyBALeFFjlvoM3wXwtnsu2p1kLWNSncn2Y30COzbP+qQvG1y
y5O2vUNaKijh5LZGX7qPNQTGbu/dxRHPqoYWXA1ztvty6/ZFrlZwNwZuo7wk6Tej/OXnK4lasRlq
Ph7IhJLihleLPjgRD4YQcEdknIUu/vYntcQfga/DaferKduDYqYf2qz6DHEbohMN3UW3x7dwj5Ac
JmaxHQZHZHE5vsYGj67FduDaXbgdvk5hsHIdLk7gmYE5pjk7+1I10rdJu4pbTI9KjCwR1cL3NUH+
M39QdYCYAOx2FS63cu8pcl0QaE7lvocILi0//cYs2TCd0HZHjUAMNO24zZpa6kLXj3oPpSPUlPME
9YH/z4pwuppI12g0w0rUqRsdaElbqismFiJIWr/pVCAZSSVbfM86hZ07VpWGJLnhgtyE8DSeIli0
P0xTEN+NhTI+I/ih7jRrWMscLkR5XPKwzPP0Iy8glushMI2cXidYl8r2wRyah8SePql999kf9ZUN
sbjnzkwJe84bgKHCRE4IZjXepmuD4knNp35ry9Ha9l48P5TZIFZC7vIKGzwZuYaiB1G/1R6zU9ys
hGFLk0bDJ8pkdEIRrQjuxwtjv3DaKXRpTkzy4cnWHpWk3Za1uRLErBlSL4+pJk8wDdsYqpLPXqt/
kOpXEPu0UqyhKJYmjB5WlWS1ZfLuFNy7N0RNlOVS4HrJsVLvxpWk0OLnSZ4QI0G+cqUZNvpJnE70
SYIaeOo/e+VvXICAdt/aV0FNieLRlI0KJRqLwEV2hDbGyS8+D77RP5oVbSC3vcHiRYjeOfxAHFXy
AMJbpRjhVi0GNXDHWmq2XgZkb4jj6snymqHYaJGyCcLgOJhIb4RttzMiBE+KWDZ/aX27RjAzx7BC
0nDuOX4rWpKg0oQTNQRm0bfIjrhtAmKQMkezDbSpOCh2Zu8sq0tn+ZUEjRPnM+JYw4rXWjrPWCWk
AQIwo1ouNydtSrAZe7bvmoP9QUlCxIG8XZAcb0/44hGwWNP5HiQBJ8TxQQrH+dRlgSvnzQ87ymEA
dn7FJQW3pl7JvCwOyAZNqiu0OdKwcjmgnBvZ6O0ocJXY6fZ9ORbPLbLqD33Zr8m3LXn8OY9NdIHb
v2qwH6W2K8eQXRSY7fBcJ2BnjPLFqM1x59OF9rHyS32nVeW48mRZ3L6I0kJLQFfcXJu6HKMjhWYp
R0MAWip7KQJnl9CY0yQjXIDFrqEMmViop1i1Q0eN2uzgTD54o/Z+/K4NfZdlza0bMtk0YVGjILeL
qUhSHvwoFMBN4n8v1178SxvnzIbYHFRAvOWpNjaG9pj33cYwi4053mt9tOISlpwbuBFaWEloGRA+
XU6pSleQEmcqJer4ztK3Vnp6/wmYmSRAIXE/wwN0+X1SzGM1mlHqJkF3rMtvlEXhk/2irjF0LW1/
2GNNaAPhwtMNwZv4KtpdnTemrhZMm5nxEEy1BKjn/aPhkYIHVXiYXwkXGpqf+U7cpW6FEJAKj8s9
LG76mubf0uKfW5nX7Cy+hX2jyjStT90e5aDKqHbJ8GcUBJtM+vkbwyFXAlYXsUdLfHt1sp5lKeJ7
bqTtrGrbOOhS/Tk2v+NryZjM70gyZFdpEw8ERGWWdeK2CppRToXigNb80RrxyqtnaQ9g442vjEBU
LENG4aA5A9T2bjbVvOY0v9xoTn6c0vrz7XlbdETnloTdBlyiqxxlSFxFgzN+iFEXsh97ydnEiXEf
hubO9OXDNNmnyTTQhggR1lBWDtbSwZ3TmxytmYdErPH5dVQrUjIlrmU3f8Bm/ZLDrbEyzDkcEK9o
Ch6Q3gHJAi4nXJJKYaB4FWap65TGJ72cdvEUQjTB8OJ8y2UDXl2vYeccHjVgQPHgPKR5dD/UazQM
iwvL24KyL50D17mWCEoM6CxSN1dLtPSkcocyRLCrwQDfHvGiIUKRNzwdEZLgreI0DkN6yzl5Qwyr
lRH6B7o0IdbwWttbsbW4gIBRAe/NoYFIUxNPld+g6gcyuz46T03yG1ErZcZ/Py9s0dSzPKMduEE6
xdz0CJO0X2/P1fyMv9ocswY3SShq82LloIpas8tUP3X9YvppFQ+OuZXS7EGbjH1fN/vbxhYXBro1
KF7AiVyhJxTHbwbFAYFo2c/0m2zk+jmBCfG2EWXZCsEakQ0iwWK7fd2GTgLNVYYulJxsnHx6Njz7
iN7eQfe7gx6iorkZN6jnoUWlTtLHPFCevTy4q1vo7m//lqXZpYyGJBzZRZq55p96dgekntf7mUIj
vU0XvTMq38sc/a2Rx8J+KK2/2yCRfmOKKchYbyBPAEWzMzizGMk9nDMUM9xRepxBRU74TVf/vD2q
pZvN4AwDezTBJYgOpUAeqOkGYn7NPqrxXgkOqnPU3qli+5a8mTOySN6TPYfg93Iklo/SQVLqqUsB
8Yiy4RFllacpWWNnWAqDDVJcpIfmgNRSL82EnkKo7TipmyrfHTPYev4vGXGfwPrWmummVcaV7bnk
MM7tCQuko5KG/p2Nw0CgxvhbRYrq9uosGZgLAuhx2xRXxR2Qd5y/0ojne/o+9D8YL7/x+ZmvkfAZ
5kzxMZSmdjfzXcTEzf3GhLCkKNco6hZH8J8JMSVOrh3dExuEbxY06f04lMmTGvhr9F+L2VWiJTre
KADgjObDe3ZUOO1jJVfARIwwtb6P3hDeSaGUbg0dVo0h9uIjzEcKopqJB8wn1A9ZOyKEc3s6l5wV
aXNKtzMnOk0rlz/C78o2acyOaEeatgB7vsXTcJchennbzNKUzvymKnEV4CsxZWAhDatM6dyY5nnb
kXxAv5aVWLMw//18NqlCSXqIhULb2slmiO9+ZwRQURDDgLeRhe8bXm0HVi4l7mR/TJDjXMkMLuUx
KGjP7cPU6K/ovxIt76K6ILrt9Ec7ajamZWyRHdtwNwTSoxOpW0NZCcyW3Oi5ScHB+YTaYe4A9m0I
Tex82KbVvUoVT+tWpu4NYSBe8ueWhE026Q1wvrTheRhad1kV36EPuW/T6NCGxkMPQcomsfwHG2oB
R2q+Zpm5y2zpU+tFK0//xT1CCEogy5XI3Xy5RywfadG8J7TXh/qzk/QPINFXxrpkgg4HykMEfvwj
mDBKycyLFJgoHVnBJ9tLPQQJu+HL7c24dGnQoD+HTbTS0/B0OZAuBzMz2lPsDuawC/zPekT29WNu
PDZGt7Gk19vW5q+JyzezOIPEAc8CgfWlNV+e/HpIQc1pZgY7XOeg4uTcB3Hy0Y+1Dw5UkitXyFJd
dma+/NeicNgcqaZ+HoFuG6P6Y1ekwTaTq4exm+hKSNsPQ+kfpM7cjFWHFiiapxur6Xe3B724kGc/
QQid1HScpnBK4daoNoO2C9KVZ+by94lEFeoeBiihy0k1Og0qIKXkHvNf1eTHJBUrk7jk2elT+deA
Khho4kaKKlYtTEcExvLsHiLoH5q+RrYg7A5S2iQlSX++JWdmwPClnTCoJmOkIuoW0XMh/dAhhTcM
9EZDRGzXNobgJa9szefizMkjD62Fskz38Th8z/y/HQ2+dlRFFS/bJunHuv6grJXwBCf5ZpGojAIr
fRFkn4SdqLcxdAFINruKvm/CfZM/kQmctJW1Es7zbIUgADgasSZXgHjCWqWoEEWlbVHXHgz2eLiv
v43OHVppZf/z9r4WnfGVLWFEfsNz27KwlUPnk6QU8yZX5wEeWb8m5ONbqdgF+oes/+k4pyE+oDy1
Mlhh5//zA+jRAj8IQpoi0uUi+h5AizZPYRl5sOR9n6144IUV0+Wzzwv70dGKutLGGPKP4pH2JTk6
Sv5DYa6EocLpuhqEsBNJ1gMZ67FSpg9+sJv0+1Z/3zNnNgEvAZuPlIlGD7mQVE2Gsg1Ko8/cv5L8
D9TY0D+lgXy3sh1mN3Dm3P+xQqcyZ5gK6BVYOfKNUa9RkXTjP63NL5gAQ+vFTh7qCB3qB719Qg83
cFaurwWXQRf5vzbFBIlnTlraIdyM72v3o/01Lpy9r+rbJD95zkoGY2GhLmwJfjZCdXrSAtyTTRmo
j62NDnxZGb/dnsbFEc1UJjzV6AoUE8cZwttxY3CoVOdLne6mfid1zrY1VHS+/7pt6o1n8mrFOD1Q
ZWm4XTFnB+201ctzH3Vj3VkfEhcewYP5N8qXyfZTqX8yNG/ftZ/BY5N2Q23e3wz6Pkyenfxj4u9C
D1Hs52R8job7Mjzc/mlXJxvOuTcMNR0KaMGJwc+QlI0koV/6ij7tt0r9rGXm3/+fBcF5Nf9aoFs1
c17+z68Ld35XUXkIIn5/pTT7Pt5JYOZu/35TPG3CDM1/P7/A4DlpB/INr5bymOQQ/CKd+iFeO9OL
VmZikxkYYtL+eGmlU0rfRGhQex0gFd2gy3enenRTIIqXtf0PSXUOtV+76pD8oUTtYTDKE6xoL36U
HE27CXY0gQYIuL2z2YytYSom/zWoE2gQMAiOOc69AcBlEZxa56tpfo7eF1BdfV4YtD7FTdyrfL4y
92Z6WCtXXu9tJnO+rqgP0Sst4q3KOCy0YDC8V3O6a4djNKzsjOXv0+pHxYEKlBjSh1nld56keK9w
jWfIfL730oWjnhzWTFdPGK+LPd5qViqFJdfWKyI+1Yc8WPGyS79eh7qWxA+V1StaWTqUoT4bB++1
9R/GQzW8f23JHODzqLQjFCFehUqRG0UkJf7J5EmscnDeffAhnpuDZXKK0HiJfa9aoNdDIvFwCunk
9vNPpbTS/rE0P2cGdKEkgJisMmaVLb364ybyj1m+kj64uuVYXjITc2GDItxVGWDwee9q0DGfnPY4
ahuUnEfjNzYoWQdT5t5WmKt5iGeuq5AL+sCKWnqt/Z/OR5Wupve6RjjwKezRwAkHOg2Ol983pKaR
xsIIT3ig0T/ElN2mO0d9/0a9sDKHQ2ejQMK3aipNC09htm/GbZmtjGJhoS++L7yVE3A+EO7z/aa6
b8J7qf8/vy+sAr+c0DbUw9OIiPPBLo/vXgSuC8em35zXNyXdy+kJDdtrpkFLTnm2U81N8oEXlhRu
bxu5CpbYomQR5tQ9iXUMXRqpyyqBbQYjqNZsPPuzlz2G0ofKP0ALcdvSwrHgRMzoHHAW1wDMNGwL
y4ra+pTaT7wTY2mjOys5pasnKYmtcxPCjV7mQcRNXNan2Mz9w5DV6cH2x/KjHE7yixO3p7o2wk+m
3sUbZJP1NWjmknneB0D8VVhVrgq4jWUGFciL6pRovrWtpirfmpJvPBWq1TxHhdEe5Yk2YSeSjfua
qHsFL7Sw3SFs+8+8MPoskCdZl5TqdCiHb7G0ElXPu+0i0mVu6T1FH0mZJcTErLFRDsaoNlp1GpQv
1XQqEVBGpKzu7h273Uv+/fs3C7WJGT9O2+YVlYMdUEpVO7s6tQhmo9y3K41fWrEGy1jY/Ij8UiAj
cwdnk7j5kybLbTs3qpNXPXpduBvSX/Dqbpx2b70zZT1HRPSZgNu2OWooSwgBVxaW5dz5VZ36oHit
TP+hN7SVe23pgM10IQRFQEwVsbesysJhsqOqOuWO3716TqC+xEojwekjyStX3NJmAOvOcCiX0EIp
3A++HBVypOXNqdPA1lvaN8lT73oTYeom9cFsKc+Dl63ceW/YFXEHWoTRxH1vDlFwVSB12kaXMJoq
GfJ4vXkITPTi/57U4OBjv2u7r33UvvTTIezoxi7Cu9TRD2Vjvb5/c579ELEm1ZQ9jCkTP6QJ243Z
uWMOV0X59baRJWdybkSY4rItamRrq+bUNrtJeo7HB8M6SooGFOoUBQ/12vle8h48mjlvYLvok5x3
19llHMYxShEjg5KTYFM1dPN5K1fNmgXBP1mZ1yl6mjWnqlT8zWQY8Px7d7dnTSzkvZ0zdj+oJCBQ
14U8YAByrxtjfaqll8n7kM+YLuXFKb8rWnane3d1WGwUsES3zS4u1pnV+bycTZ5n1WmWjVN9SoZs
23f3mf7F6x9kOBr6dKu1yab0691tk2Je/p+R0ovxD+CWoqFgE1Zrh3ap5pQl9U5W7tP+e+C9FN6x
9PdpcI8Y0yaSftX52lgXl/HM7vz3s7H64TgqhR9iN9Cf1bj+6mVrqeUlTwalE9VJ4CE0YQonPcib
upcKrz5pvF/Mj2lwbNTDyvTN03PlTebJmwUHAIGL02dnEtwxLYcYlbt8cLaR45r1i9o+giXZKvXf
ufWX4j9L3WcaA9JgxfzSJIJ9ouAwC5xflRj9VHKmUuMsjNAHtdvmvZLU83Vz/n3hrNnR2Ie+zvc1
bZtkW32NVHfpAjj/vnCdxV0eIwAb4Z1gI957UZzvSh10Xmkp6MQM4OeCZAxO0iT/vyMTjpoe9GWU
2IwsnyacSLdJ8/vbW2OeG3FnsDC8e8iKAxwTdp8y2hzntGBnmHeO+cWuCXHcUPl528r1DrDoaAVt
NfeB84wTxhHBVaaNkV6flIOkdbtEXSuaXR+i2QBaYPI/l7Tg0FHq1f2h7DAwfG28oypXG+Le24NY
tDEntSCJIVwTWb30Phli4Bj1qc+OZbxP1GOvrNwa16vBMHikEHTyrr5CwSN24HW6hInc3pnNTva5
DfdxvBI7La7GmRXhvKTqoFWtLlWnVP8Wac9Our89UdcXBKNwZhL0f2ZKWIx20AifC4MLovxGlY7o
5Tio+WZIHtP6biyfbGUtXFpamjkyo4+Kybvi7KUckk6gdurT2Bc7STtYEGzXa3qeK0ZELLjSaQNd
u1Z9CornyUCbbFcrK8HWtafhuTinK0lpQesu5uK8KCqHLuK8h+Txm72B7pQJqeeuD3bhGs/x8nD+
syWcSXmwA6ACKRFKc7RgLdMPkb27vRGunxyXwxGcC+j5YTKh+TplY7ONGojjLApJhrpRwWpX1dqT
dCFKuLBnismusFP9SWX6Av/Vw1uG0oNc+Jta2TX2ncVOlJIP5fAwrEk1Lx3bs2UTS+qRV0KQOBBO
anBHxc8qXLvOsWlXZnPNinoZi3RGW02WgRWivSH67kePQfXKXXR7zVa2hSmECkWjhi0cs8yh9OA4
O83e2mu0Pkv+53y65r+fBVWDWRp2ObItbP2g9jCHrwxh7fvzEM++X7VDM3l1yRCGr4O3leWVEuzi
92fgAX0n5AbE5c5zHTaanpPTgwAM8qep/nl7DRYN0D9DIozCBCrUlwOQokCT+1IjexR9DQ5R8eU3
Po8gmMmFCZmbmN2oBjlqoeKoT/oAL/xWXXFii7/+7PPz38+mX6fsaU8Dn5dVaU8msk0Pt3//4kF4
oyED0UdAK7wWQ0/Vxk7xqpMV5Q/Z9KUi90S2Yd9Wa7H5ogObM/QOCYCZ8eVyKK0tl1IFCOmk9NFe
Nn2az/NkU6lDumnajNfjGopr4Uk3JwwZFpxXUIWLr4G4iUh3m3p16mjFGPV+G8Fz74Myth5i62Of
MqOdBNLq7jemlPLGLNXOU+St9Hu2ZlYben7rkc3r42pDuZ5m66cs/W6/k1uLdxxBAaVBkrAzg5i4
s/0+CkewXCQtY176urcPY/U+HtZo45e2oArb2pxIpjIu1swkOAmlzNKak2mhWWJM/TEJpzUCi6XN
cW5E8MeFLnWNlOjNqSQp2KqH0Yw3dfkdWsaiWokLr7Ez87ydDUjwypVVem0VWdjKXgLvU18nGyM8
jDJiqfJJth5J/zT8f4LqzOTtwvQ3IkY45emCmzN6VzVCtaO22lGbPhlysJ3q9qPudd9v78ClJUNK
asakQZN4Reii1bkSa3XankjrbV48I9jc/v6S0zj//vz3sx0e9KGn1zrft7Rgm5jTRiqfrHafacfb
dpbuT7BoPBIIgKGQEFYqKS27VdO8PcHSdTdFaErB1Zm0/W/4QI3GX3h8SGPxgLscjjzWthFJGcMx
VZj3Ds64VdVNTY7u9nAWIlL8EHUZ0J40loiJl64fNN8P5OGU68XWbPr9pNz35b0VPqnVrlyLSRc2
AUyqvA9JVNMLIBIgSdHQR0XajCfT/9lsq+zP24NZ2APwLKD6QysWz9Griy8yx84IrAHHvev6w5Te
N9MRd3rbiqiKMDu5mc4BrQcIOGhvExxDKrdWInUTczbLmvqfo2LYZcYruH7dekJ/0ciDLag7WHWt
bT7mO6hVt7q/M+snc248XqvAL45ah9gU/kl+m1gCznU5N8smHE9tesynfdwDsXiI/rg96MWVOzMi
7sdY75RejkYcVLr5nE+/8fiG0+6/QQhzGnakXQw/G08Roql09acb7Z3d7v8s25kJ4eTSHACIWUsZ
QvTDibb2o2RsQ3C+/yPtO3vd1pWuf5EA9fJVsmzvmmzLTvtC3DT1QlVKv/5d3Oc+Nzat14RzDnKA
AEY4IjkznLrm3x0UP8gzPZQxZV6ojdtIuj1DvLZ7u72+7LYFk8VEoxka8woc1PCY1Bsyvizes+eE
/44K/4qzXdhzbjhZms8RhmMDriqwxhITuR9NWe5lna0grTAZ0Dwk9pHVOpqi1aSeo87daE6g3184
BlHlqLz/XV/YB2oatNSdwFbasmXGPiskrsLKa3CxvmDJk8ItUXTQzlG8hETb0tFvZFNBVkmgZQIN
psAlBOjK5VUYblwWyUBYZM++0YRT6tsyuLLVWzgjIZwSNVpWdmU8R2X7ak/BQg+3uUm2vnBKSWvk
FrAhGYpIAmfcQO5ur792RO+zkFBrauBJFtZXGXKFY68vkWUfMvXH3Ix+lknqO/gal4FUAIdyvY9X
C1iKIrjDPKPZmKWNGqGo1Vf0KK4SENk7zmM6su3t/aydl4WrRskWTxeL4Xyta5KynnoVbslTpypB
N8qa9db8EDiIDsqekIS87iVt1YXVMXyUKDYB+wEpr3JN9a3eCDIn/eBky07Ru++8jWbJZAV1azYH
9gW4Go76cdU82ltWH1NUN0Rex6u03exRjx8Lc+uRUL+zjfld6SP7AssQjR2wbQXpKdMJaFxKrEeD
qW4G1Cq2sglzXDhExjinIAhPt/QjaRxQmKZN/Jpt2e/4zonS/92EARQacB5gPYSXa5orTOWoTS1S
y41DgirfZ7HEQVxjORcOKVJwSFLBJb7UMg4hJlusZIlqXfExJtvvHYmQrlIALyPdDQAMdH5fUlAy
pUkw422JejcFrlvm/7wtNGtKANknC4EDmEHYxeX6s1YY6IuGbWn1WaiVLyRTAPX9F8d0ToRv8uxd
RFMtwhV9M0cL8QkGO985p+z9ps/XF64BYDFLRj1swoh3vRowa3P7kNaY9Xx9gVmLWSdWVuG98uAe
aQ3zLf2tt8qwMSTqcu22kSJArB5OBboaBXvR0AmhE5DXozxbwkzvINn3bwXBOdQNYkQRyqfFSAps
LOZMxjQhDJVvtVp9MfrJL5gVojRF4h6vuefo0AFYPfpoUPUiSgcGyxiFZdApYqSrNqrHNL+uJ9M3
K1cNK71MA2PUu8BR2n5LzcZ7GzpGj7pdKXuAZenBPKpMNvJq5Sovvkm4ytlSUQuD8g1Y5GnQlz9H
5UD1V1eV+FRrL8UFHeFxTZlSUlVrp8goK3S/vqnZCdCpPms+Uhfz4AE/eDLRUH6bT0UIEy4IQORB
1QPqQflAVUEQLA2x1zaPxyg3TN8BlJLe+gvmK9OwYTsnLnxg6wVqdTSXj60h63Bbeet1pAGRUQL0
ED5CUCUKOjg9xXWGSPP+w2GzUXVXuQDTfiKWpP549RJ5ozbg/AEbLkYTOnRjo9uhGqNF/124nc9r
YprZ8bPm7no6IGgDQhs1pHis4PJfKq6s6BYAuA1jNLVbjGBKlvD2ha1oXxTY4nniczCuwyKOQRV0
+rIpGtohgMm8W7Q2aA1ZOnuNDOZFwlVAXznKXwS2UI25rKlJWZSWmzLdd+ZBuxMC/J3zzkkIctW2
aY7uIZBgwB1WA0V7dGQRBNkuBJEyMn3u2AIShrKd0yc0wmkyFl7RvwiDQCvygC+mugj3nfDhrR6o
ROYuUzfunSPD/zmkP8u/K42zdzDRnapRDSw/fXLN1z6/3606//r3RODZ8qbdl4xAh+ItDzPlqXKC
apK85GuSd3ZA7wrojIRaxyMaPnEH8ae295faB/ZTJWuYkdyCKN7L0ldel7QsGpzNlGVQWr9ui52M
AP/9bBeplnSjw+XBZN+U70X1+y+W50XzCNmhvkf8/qRvTLerIdUKOukHtHLeO9v+H0Y6oyBsQDdp
rHYVKKRNoD8Yefg3G+B+BiAoeNDx8nzKWTerJemmqFlooKZlIMtVrT0VqIT9PwKOIGfULUbXJHgd
Xee1KAKG6hdMMt4ozK9dSUH4+2kLngZHkEOU7x0GR4wJ1yxbvAWo3lHRRpoVxuODkZ28Zjfqz71j
hL2+i1OKHulwQvNt5ny6fZQrXhs3gKB8gQYFgBxhp01sVHWrpzTSgWjoAat34rCsUJOAfmsAYrLI
7m7laBHRhAZzUfeDeQyClsQM5R4/eE2klZiLRfZm8qK0zG9p4ue2rFGaf71wthfE+O7PBIm6BolL
w20iTD326+pxHLZK9xYXP/Pk5OSGbzND4g+tnef59oTzLGDiDElKmohUxZeuhwJK9G3fzY9AdPcp
EOL1ZYpuX+GKtkD8iFfzY4YIHEnBKE87j3pM1ZoIMwXnn7Vk9RWNerG6IGvGqOjV4GD18UPBPs3O
g5bvvOp0ewtrNSAXVATbrJu8ymwNUJnn/YTpR2b6uYvTzeD9blFD7Xm+wnake+yAwnWbsuzwBE1l
tcwtbQbCDXrZEer7iyf1YmPcaDjjQKXraLmgmS5C0UFf+rEs08P/vcjhLvpiUAQIywkgIpfrk6Qc
e2TV68hyv6b0WXcf2/z7/UeELkBYzgDsxNgWoT6n6EcnNZKiiYpnZdlYd2L98LfCPF9eYF/VydCk
NJdNhPGk4/hlHGRJiLUrxhuBNDkMJvQccg4/u4JhwrABRTHqCPjcXveRtDJs1jWV5qLbEMYNgiDw
jS8JVHOHke1wZaK0rp8wZW/bZ52fW40fd26oN7J5YWsSyWsNMI/IRMGGqEERm656DLlCsYF7UGoS
lDUAhtTIkfgWK5xloRTQRD4MnsVVqxDwkZq46Soapb8BJtD9QGvXbb5aUZXo+sZDYGMmj341JR4R
tkXpl4JGRZbnfquYj/WUh9kwbCdP27RNjwasu8EkUKFxTlMQ95zj7hO3pBEtfxFFARjOX4QmLygI
AllqDqn0CbtqAKPiltvclfUMrrDbBQWBn8vJrYeMYg952wE6ezuMvtru0DDg2J9v39AaCyC6yjuC
8FwD3eaSsTtXcdhEYhpZLHL7F0r8wdrdJrEWiMCEsP/REMEdmDLSKTPxYLYdcG2TwFJOhQfAVvuj
ST6U48eMfrR02Su9ohKAQgOvGYD0LoI/wsbUerTzxdFhF7gbgC0a/eb2riTri0Wnaa9DobVYv3Bf
TGPTsV+3119RAeff7wkaJxnTVrNjs4mSnieodHeT5884rH9HRXj642Sspzg1QKUMuuQB+JME+O22
JFgiOyvh6c91hRaDi72MY/+FGvUzabL97Y3ISPDfz14AZG/pP8fVJGGH9LAMN1N2HYLMY/5vZ9YG
DmrpkDcKFfoYK/4ik0bZLgS5J4T0KlVBxYl3ZRHosml9svW53jk7paEedLWKuSkE1xMdhpjTx/CS
fbp9F6va64/oiZMH2q5Z7LHELnIajOqzjiZ6dZtlHzNZSY8IrMoNiwshEYS8Rj2JYZQQQg/ZoTTO
dtNSFL6LybS6kZph7pImXHJ9R9T8wVUGX/e6z0Wq7qlSP09jrAdj4ny9vfnbjIIq0csjzmoNOBkV
jrguw6QKgMeff0X7420ia1HWs40Dmf+SykLLVC1ySBQZNG0D46fwSRMPm7xLJz9pisWHPXbIcdlh
miyt76Yu8wfPwnBq9CJLFPw6VyHtaQLxC70RAldpie3RicLfI+02r7eKrL56zX/Gbv8QEHw8r2m0
BTZ8E2VGe3DyPkxNBfC5jk8xAMzUs71ietuRATkQu9SBV40Y5q6l6tvtU1+/2j+fIXDbouYLssl4
x+rh2RkTv2wMHxXNcKAdyf2uS9D/KIn18lViTLbVgtJiflqSp1r9WCX7On6SdmitPv9/TlZ0LD2H
tMMw4mRHfQN8BYywhlDcPrX15/+MhvDGALZ0qkgFD53WM0ogTnb9SsvXVH0xm+dW3U3x9zmZw9tE
ZfsSnoNYd/sGAR68/h4wxF9LF875Xz2df+5IeBGcntp6y0kohhZq7fBm2fHDXHfbdnK2t3fz/xH3
P7Q4Z57p7SWeUSpBLTzTyWuv/yzNk+N8mkjrqxh74DU/Rv3kzd8KawcoGQkrSpjeFoTb6eKxGA1w
SKftun6reqeKhPkg2eHqfVmol0QRMqJyYpGGUhjNUvUL7svpAkyVGoZgc/sMuXAKXjSy8H8oCPtw
iaVnZYynwmofvGFv1oHVHHNlS5Mw1p7mTpJ5XNWJZ+QElWUAx3+wnQlvIEApGx9Rt9vbka0v6KKm
wLSl1MaB0Xz3uZdpdMlhifEAFF/k6qzhsBJtg6BW+zGNf5HUd+rnOPibSo/zmzGEt6xw0hFDRLAV
S0/Qixb7iURvS5jLEBQQxWTszh5mSGqxHWKUSn9gMmhwyXWINQx5MbIkG3BgNUZrHMZMBqG9vgWT
z4TkKPViYVGjlxmbPbz3Rrsn4+gP7i5eZLVF65v4Q4T/fqZlLFZ7RtFzG7fdz9nHyfobG936s76g
MUet7IaqxvqztbXSh/IvmjTBSH/WF7Rkh25DvNE4JK17y5VHJ/mqxzunXCSiJ7sLQZM4HnIFbs6P
KQ4zDOPEgHVZZfDq+285UIQoGkJtrcCxBHk0QIAgZO+yUJl+59XOytAP5HyrYbbfViSr+v2MlOCb
jcjMppOFAECc7Wfzcz9+GdCs3zkSF3D90P7sSOCtytGSySlh0XTxF7sOFPspzyVviOzQBPbShyrL
Kxtm6NQ/UzdEab9vJo+kcwP7zuGi//gdZ4cmcNpMK0BuvUdNPL/AIMcykMI6rd4Lhh9i7hb+u2rI
KadGYXBvoOBpvomNZ7d6qemLPUgwVNZkHg0PFpIKqPW5ashhTlk3Q8agfJMQIHaq7N5Xrb9zAgIr
O97iFRnBQzi0z3n5fah3hTP46XjonTer+4HBWpt6lGxq7ezOaQo8TU1DZ6k7NpFtbavKJ/lWdzC3
+fNtyVnjt3MqAksjy5Pk2oCd6cpnOu+yEjXd21TbLDKUCNl2BMYueztru6KD1+6RqOynR0rbbaEl
pp9Xs8Sq5XaJaCadb0rgbMcZrLLusSkLSPN5QPLHhYU620zqR1c/3T5A2b74AZ+9NxoDiPgyYl+a
vplTFDDvF/aSs78Icp/vSLDEqkHtjLkAh6M1y2k2xowgqsTFWd8IQJp50/b1/G6NqszLXbwIg20/
W01z0Nxpl8KyBLbUX1SPWSYaf/5LS4w71gPBLDxuLbUP8V5FRTOmt9xfAnhBQjDIFGDI6OWAEIZb
7rT+1TX/wg4434KgEoY4LZY54yESgPyo9D9dG0suZF2r/TkkQQEsrGdDloCCExmLr329zbey1QXB
H1AlhcoH2JNlvbO7sPqbJ/n8fAR5H8o4j+2Ys5O6x+hvO//YNt/TRFKVwFe5lvQ/ZyRIupXYQ6bb
ahPF9ccy/6SmB2UM/91BCQKezo6DklWIHpu3sRHIsuKr4b/zgxJEG4PK89EjuOYhzzc0Szdx/ilB
iWPVPCnlR5OVW5QdYxzAd5M9jvpL4v0yjG1pyVxkGT8IvljdAf7CiSGSAyoqeoz2aqPb53hbv6Ao
7FJRxk0zGDF3YHTtjZn7tNyy5IOWfbpN5fY2UK9+SYXAPFvqElQMeHrG3pglJqBsfUHsNTudiraB
j6RTNEY8FLJKyVWGNlBZjDpGx8VYlsvvRyeR7RZNCzevHFHsavgua7+TRpcYzKvbOCMjbKNONX22
DbxaXfuxTT8ToPP/xT2cERCUVzrrGQUCCOzYBm9V/8uuv/w7AnyHZ+/u4vZTPzLsoGQbbQGqu0T7
rrIroM8w0BKpa1Usuh61DMVQAHxB/U+QtX5h7zQlLCaJVy+jwn8/24WuuIh1d/whRFsC08LJ+lrD
5C8cWSZRRkjQYt5YpWNCcFxxzPwuPprVcQRq5zx9+otrgflgYnwG/og9tvPU586SQe0vCuqITfAv
yqduk1gVkf+RQLHE5ZnVuVqkZIHOVz2EdvyFfG5lwfpV8TgjIUhh6YwEyIuQcusHZrP0v25vQLa6
IHzEUVzGZrj4fXxAqVwuUbSy5QXRa5XWpHqFK1CcXWUAI11y/qusdHY4guSR3tDb1AHPVvbO3dZf
3wxZZkh2w/z3M6mIm7GkNk9LW0UwZ6/I5tay12j9kIC4iaIeVPeJwUF17lFCZGETyEznU5BLEwar
e4AAYJgbytKhyy/3QGGAlkVOEScqMx+jVnx7ekrt1ynRtlqKaVTpuNHqg9N/X6zHnDw36OvLvGfU
PkpuS/YdwrtuTD0turHBd5CPc7+1MYFFxhBrZ+kCSJQj4GP4s/jmVhnpK2ucShT6aHuvqDZm9+u2
xKxt4pyCIDE1WUrmDWMZLcbvuH416YMBcIo7abgIugEEQ8eMPz74RxAbqyD6NM5dfcobJd0ndWw/
IdrjPDSz7UneFo1f/oXZ+k7L8hAXQ/XuVSkkywFxVtRLfSo7PcgyNPWwALglm6HcD93zUBh+reRB
NzdB3ecHjLVIi2avpdWzmTc+cfSgS3NUp6uSI7gKBuCzbFgdqC4yOMCEcARtMSyz0oz0FHeOb9h9
qGTHGoW9WvardyUe7ZUWEWgJWgTTtVzqlIyeXPdz4uU+RsUFSab76ZJKdnXFPAIl/vuZNplVO6cU
ud2THZNwTjIfrBpO0qah1cNz0QEIfxgViGLPA1R6aQ01pSe1+qWyJii1D2kc+/OibKpaNt/mSuSw
J7Rjg01t/A0g2Zd7og7JUuAUNSfAc3+y+vRpzBMJk8pICDIHyGLbVJD8OZG+/p4r7n4gRBKnWSEB
0BeMlMP/6JF9d43ObsacR2phLG5z6nM1aD671Z2T4gH3AhTvMwKcCc8IIOGga0pWNyc9I34+PUJr
bNnkhZbszb1ObgqUBPsqRtIBnTs5LgRzcbUEyKe9D7wRv2i7zVI/YIzENuv7jVEku8HL/Ly9N1UH
UBNXxYha4Jrgj9hhRa3aGetkqk/GUj0k2OygSjyfFf7mBe8uwANRPwps7MuzdMpGs+Y2aU6Mkd2Y
YcAqmRZ/xGQcv+ws4tedbGT5CnvwZnfMEkUvHioyhDN1FTdOMgKKlaLjhf7OZNb3GgEMfjCAWsub
j8V+LmdEIiazrPo09N/mhIajJ0OkWtFyGGGNbnp0pqE2VTy0Ph/7Gs3N9cmCu6u++Rst/XT72brK
cgKCCsoGWBIYtHYNV1ZgrGrOarU+pZhOZ/LhsemPyuqeegw71SY70NyQycZCre/qD01BNeSsNwo0
fuGpZGj+NA+9eky1KrDY7vbeVulw5AlwHAY0uvz3M/Etx2YAssIApkbp08SWNowzlMZNjTMGJcAs
738oPHTX8mpl9H2iz+WSXNINRQHkwPy0TBTpliKcUJFE1bsBCnFjsDkhq8DiVJEIvSSjDHmleMTL
+CyreVPLmhTXmPp8eeFy9DhZBoD0Z6emaKsPrWU2j44tDe9dP6rvRdcYLcOL+a8Qotq51BVU+yen
fkq2SlKFmIAStpoMFfXaUEK7qI0+XExGxhgYUUJbg9UY/sP6E/q/Npmxn/NvTvJoWU+qt62K77fZ
7frkoAwsFNty6AvAUgj6prPLYbFjWIDzHAcDaq7vnhDiYlQUQP4RF3FRTS42QYxOPQwTRmKizsXc
WtOnunjOTGANLd+c6d7wrkBKEB02pU3fNk5zKm3fK30q6+dYOSsNdYkYrYeaa0B3Ca9BbBTAU0M1
7CkryeS7il34XVtJTJBr+QfXAFIFqtmFgSDCg4GtsrlX++GE2Tlqs7Vb9LMHrgz+bmUraFPgVi86
e2HVCB5Sh9JCLZ2W5ISx8vpry6oytNy0kUSqr6k4CCWhmBvGDgADxGo4C07Y0hJKjnHbWxvMVGg7
c3Mv/16SEBSLqybKpAGs52glh5JF3f7fLS8oFqLkM+2B43hs3rm2yO/ucYL/iHYRj2dwecZY0L9m
ZZUj66l7JCMN59e4M8O7d3BBQBAK2wAyaRu37nHBKO3OxQjBe3O2wg4EDdJi3qUJb8M9srrboFrH
/+GVsJOWu2F0Yevp3NfABBkNA5mFEFiaT+pcNW55quanuUpy35gR79bv59lLMgJDzWyqZ+AdlSd9
RxO2wQDquzkWVXJo20GAFQ4nIiWXT6Ex6+rSTl5+QvOv7+5Hdbr7SecEeCQSEg5DT7xxi5DcGJT8
ZBUf0LSVad/SIbrNVNdKCu8FILWBXMmbNMTnvOq0uszdMcdd9Gh/DWoz6JOw8XKJMrxWIJd0BPHL
NFLMmEaTn4jl+c1/0kyGOCojIFyGmztd080g0DD4ycwMtPTenCygJE3EPPjkKoz4Fjvc8pgaszba
0xFIYnCVN+4iwxK7MktAwVJ5rzh/MK7GEJWuVzO3mNjRHDZ9vImdcGolRunVMV2SEGUPnlZW2RlI
aEjMffBk4ANX7CQsL8hc1hMndicsT7TH4TfJ0AnQPNZ391BwKtCwsESBcXw1WK+w8tLGYAt2TB8V
FQNk0V1/p1SAAHdDkdmEprrqymPq0nWpsYzH+W20H0ZyIvPnQTae8bodFy8FVBT6SnnL51V/VAXy
xHYnHQAEeDEm66kcaYCRtR+XoQ9t4BsrCtmas/m7RquWqsge3Ovc7Tt9C/Ey4I5wXKlL/VXRJc5c
WupA6yj8xtI2hrEv5jlACi+YzMcmeRnn57SPMZl3R4DJydK93R8GmZ6+5hl+DDht630ygui4FDSB
A5iNeuTUcdAD0rlLio2DfruK3WsD8A1rcDgxNxzHLZaIUvQkqAmd9cj6rI571bo3iiEsz2XvzOFb
Jg1zMBosb0wsRFl90ssmAa6zDPgF6FAqwr0iRrRFlc51qYUdTHDwptqv0cZN0tD00JsQolS4sbfV
5PiNtB/iWjfh7M4oc1/nbHNkmXKjWEw96tTHdnmZ4ic3fbstdde6CSTgJ2N7OofuE/gRzZZ0qBNd
j9LOH50gXza3119hNF2FSOO1Awgh/NjLLQC0hMQNTHYkNcKe7ounjmLygeShWzknHrgDWjNsG7Rc
CpswiWIkqVGZkdJOD6kyPqcGe6F02d7ey1XghCPso8/ahW+B2Uii2Z+3idpramuiSOzrYD5Yxu8e
7TDE+9Dp24KiIEmVNRKv3A5qnjT0KUNM0WUkbIz2S1V5lWFFdZoErf7GqCSeunI9iGXpUAXwM5HB
EDhsaZ2WUZLYUZe8TePi199alHQ21vH2ya3sA/qWIx2bQFHUTGEflrE4Tl0oVjR6W10JDMkuZMsL
u8h1jyJoi+U79c1C9CVfJKmHNQIYMY4ENdBEgM4qPLEt9dJWJcSK7Lb2fzq5rPZhhYF5xE/FxHSe
TBHvOffI2FZDYUc5O7UpAV6DtvGcu20pDA7QwMKYe4yOfnF4gFcuyFPVzI5UVNJ7dVDEP+++ZQfW
ARhKxexjYHVeyvqsV6nGJupEprYdko0pA0ReuQXEQHD6qsdHA4j5kkpXJyNBKC8q0YuDtGKYhfdu
AEjf6BWCEgER3MblBuzBowUDAmhkkE1XBbS4+7G6WP/KECR4qAqEEyJVe+p/FbVEP10LM2ZmofiE
yzHmyRrC+Vfe1Dm9rZFoKlOfesurx7pXZ/zmyAbbXLPrJSH++9m7ZLZuMgKdnURZHNaPCgtl42rX
dsLB3TGpWzeuEVeZ7iRjTAsUnXhVoGVfbfMUj77WqZKH45qjEIoCDbgYALe4guzp0TytZWYTHxcz
qMhTYkZ3MxTWR8ZNx1QW4EoKB1U0TKfd0MdHBAbzcZ/JQMHWvh9WFYI4iINAsAWGdSccUm2k8VGZ
qoPVs8ccwJISu1xCQ2TaChg5cYeBdscZ/bSTuvUcGd9eU0BlOvx517Eg1TCLL9nJKzNPqTzNjfoN
aq97Gbdy7X+ROkeU4Hx5zmxn3GroaZUgKOJGcx5OOguMUg2M4bU3nIAYWhDf7+6BHqwRzFCHvXsF
vtnHaUNHPfUAuexu7d7bSvT4tfRdri/sx/aWoqsagv0sGJezIcOLev97d0lCfK/nojS0HCR0e6v0
fqM/3JYL/u/FK+Gw1ByIzLCv3lOysC5enFyJ9IVh5ADsznrvxvuJvHokvtvCRZzojJYQBWFpXrRs
Bi23OyAq7FWyaoEV9kUFi440PpxHpB0F44A4o+M1ikUi91MGeH41uRsbETbnu7eGUs4VeE81NjHv
xOlJ1D3WphcuxhTevo4VCbkgwHd4JiEtiiq6lnQk0rJ8Fw/OI2bGWOWm1Te23u+J4W5v01vh4At6
gsDbCisKO8eGCkv9meTDPk3K/VwUv26TWbsYEzUHGh/M7QAn6XJbA6NVm5bYVla8AX3DloRuV5fH
HBL4NeDkK4DorDRT1Ao0BJMTvlZovq/uTvvh3lFcBOQlDCuFVSUw1pRqHbXdikTtiEKpLdXvtmox
URyDNpHHAOzOVegrNYd5sDvPiox2M2pBUWxun//aNcNT4gFnDPi+inOONeoO4sY2oyKuXnOzeNaN
YRdTT1JmsHYP52REAU/aehrgHgJnZ6P+UGVNiZxLBF2Fgr8/uxCCnBZAxoFw6JlRBUhGmubB4mRB
bOGhkgEIrp4XEAOgrVwkSMVkXw+0qKzOMgs9ict3NfdeOjQG9Vm2u30tq+dlI67KB02gKkNQ7mPT
Dw6wru1IG/ugq7dT4fzNxXuIcPHEDC8PuxQ84FakDeCVwFjLgqE8FFii4SxTIqvbOCMibMNUy8Kc
RhABHjNSM29lem/+jbv6ZwQEr7LJKjePYxAY5hLdFJn/F4bCBQHBelO7Gs0b/JiAJLbxXhzvfn+G
448Bl5pnpxG1FfSsWheZmRDHiIx6eZhSJVwaiee9wrIXFISb1s1xIHyAUkSUz3MXtsX+flaCcjWg
pQDTp6GMSGClumh0tU/tKCbsQcEwgZpRXx+3d4sEpi2YaKJAHSOwdQRe0ruUY3oTO2qSZ/MDZs3d
vzwioBjpAEQuZBuE5Ftpd4SNemVHU/bJ/aAYn/9ieZQQIo7Di4fFdyKptbqaBvARwsXGt3T+fnv5
FQXoaCjt9Hi5kHdV4xkbXlksjaJE9jfbGgOtsIPGmoPak6XVr5tmUSSma3iuOQQ/6reEc6o1p1gW
a1AiNV1CdQqr6kmlrynbpVoeOMZGRUDcrSXPxwoLv6OmI0jtYYCIIxBd9FZVaL540RR/prYVmk2z
L+K7HUEUjMF2+z8iwlMeGypGr3EilfWh3hZ3l8YCKxgHh4pIjsl+xb+zoSrJArTdyMkxC29oX/JE
DbuxfAGgq8Rl5qIgPIeofUApD0psHLRpC6KST22+pAPxogX98o733bYPpHgwPmWarCB+5WI4OwNZ
SbOQnRNTJaqd9i0eFxju47xr4UdpLdrYOn13m72v3xGE3jRMt0ZlCioHxagSUyxrqceyP1bGz3Jn
NT/uX57PBoX6xRhtoFJfKrABU2sYq9zu6LGPbhJo9b9cX1CQpFlqo+2wfuwGzunu0aye7UAxohkB
3w/fRtDvk7ewhREvPs3qQ2ttu7ufWGDi4+jhnvNCUfHsvZKg4shJ2+O4d+wy9FoZINL15b6bz7Ci
TQ1RTzHVrugzQTi6pEdUwHtJqJK7I3qX6wu2Z6/GNjGtggJSJ38p/bSiEgLXQoCTB+ABwmmIPuti
+szNtXhxq7451l7zn36YA2/ktfzmt9tceq3joXC5AkEOFikOseo0QZW/Wo1Fd+ymr7lpBDNqdAkS
+iWVJYSub+RdtdsO0Ns8VGjx3898Ta9tk8lq+v6YjDvq+VSGWChbnx/o2fppNyqp0WN9I94wx09/
3j4o2fKCQDDLxTDFqeuPCnK01jdM2fLvJoCCQhPemIVQ+tUsLXvqGkpctT+WAPZuHzRMjr+fAB5X
NN68S4SYy6ir0UyXuSuOWfmlD6u756bCQoC0IVWKHgM+Vvfy/Bfbne2yabLj4G46TEOQaOsVebhY
Xjj/NFZAv8bym8L6Rh+q4evdp3OxvvC8FWVnEGXC+jqAWv7TuMn29vpr3295MARsPrQKweHL45ln
TV8WJc+ORRKa804jIdMl8cHraA5qyjTUJvLqV/h5wosweKUbL2qWoaTs6KZ10LdJ0GfAIXYdFOlU
/iRrfF2RCdR1ogwaWgoTW0S/1Rzrol3cJDuqk+pXyUM7Hm8f2jUBD2AwyOzClUDyUKzqnDqC7lHF
QgNq/kZ8s7/biblcnpM/UxlzmmcIxGD5JWNbi81+rfUYpWJLrl62C0EyIPFdDce/OlK/zjYYDnT7
kDjnXxpml7sQJGMB3iAcDSxfmLNvmZ+UcB6+oBb3bvWBKCcy4PBlYC0jV3l5WKjNA8REWrBjWze+
U6R+K3mKVo6J5+DQYomI3XUdUF1gCuCgs+FoB+bwVuh3W+J8wgxSlJg8C4tf9Ik7BdPgx1Kdjlr6
XJdekMTV/ffMjX1UVKh8YKFotyLb0M5z583HNH2Md4l3d9SOG/t/lhcMyiRjcRKPWF63Pw/l0Q5v
s9G1goIdBgAM9FBg6B0s4sv7bZuZKpZdq0eAyyuPtaqVPkJRLqqE+laKwyneNZKsmEkMj8+2oAyv
pv6YBfyikhrLkWoPHwttf3srokS8rw7zDgO8EVWDdXO5FVubpyVr6HJ0y9n9AGD55qApRbezqYoh
y0VOaHCb4PV2sBUXOCg8/42yGuHsBtdZ0EeRTofkS+2GMZV4qtf7uVxeeDsSVLZnWYvljRmjnvov
uomG4G0iS87IdiEcW64mrRZbIDOaQeP6iyfhMNn6/PczdQuHI/a6FOtXHtLU81NXSLwKkYVhWaK0
FrKHKmF0t4lZUY3A+x3ZNB40etS8jatCyN/uvulzEmKkIjYSJW8Rfjxout/SIJFYOStHxKc6oB3G
42Io9kpknjHQ3CjHw6Du3OrZk6VE19ZHnQGSCjyRj6rLyysYlFar+zQZD4hAAskt8+8/HlRQvPfg
GZAGTTBBdEAduQZA/A+86S9Fr2754/b5czPs/LHDFSPtAmcdD7+JAimBR/t07FIL5Q0Hq3lQCLo0
feI+4K3LleNtQisnhS4/jhMHa5bPE7o8KRTuFpBo0h9S2yfxRpOYHrLl+e9nspA7LqaeNVh+Kj4r
0zfzXtCC93M6+3wuKufrz+lYTRPWV9WvWnvIDrdPZ0UjofwAMVNEqHl3sWAtK7bVuXNeDQcAq3yj
Tbd1JsVXBmeLGQESu2NFqC9ICc9eaZQGgv3lcEjpVht/FkVYD7GEhmw7AtvW1ljbNsN2tGRDso1S
hB71lVQi3KJ9/n4nfw5N1B2YopG2aGQfDqyd/LRWfKDq+IvVBVn6W6MPfSrb1pqwwNDjF4Wug6vO
u9luMEwxbrNDEzvkm+YyDGxMmtx8SAoyP7GMzo+FNhUyeISrWmdslMNZoGjuH9Q24TiVJkN9RONk
h7bNzQ+YOm4TvCaVA2CLCXNXHO/31CfDlhQ2fW5w9IlfKf3c+cy1p63SDphzR7KlwqCRrty2lhNL
3onr6wbPojjZ4S2JaCnhv58Lx2ikaU9xLh7ddyzsxxfbyjZtLZuic33hoIOoLFpKuBYR3Ze2X1wr
77LsYPfPGUseKqXZTIC2TIGTUB5Qmyth41V6aIBFqygSl+glvtxXN6KDkxlpdqBl4qOW/dHJP+vs
o2KHpHnQp0RC7lqH4ZJ1+H/Qx4ghidvL5ry02JLgmrMt8VXZiOFrwYd2wTBQRL+Q/kFk5HI3saaO
JRuL7IDBI/+PtCtrjhRntr+ICHbBK1CLt3IZt9t2vxC9goRYxA6//h7cX8xUqYgiPPelYyIcQ5ak
VCqXkyeD3Lmr86dpLShY0gQXz6yKcjiiAzmoqevSrBJUy8KSNH4JXr6o+wLj5qepEly3mNJmYSlw
DQ0bbV2IzJHzlFYzgUU3Mp2MHjvtz9DX3ti9XRcwX6qTl/FCgHT4TqJYzK0KelQM20sUpfIaRws6
2hxzO7mrFefQIoDuW3vlyZf5DP4nGKkN+FxYn6wGQ1UwJeNKckSP7y7VEm/Ssl3ddX6fF/5UblP9
lmPwWZNtmXHn9CtRkWTj/koHaAlwQfT/oingXEsmTautIeP06KqHIQrsKAWu6NlWvoyxtqLvy6Lg
l+Emw9OXR+zk6Cjv0GdOj719V+p+UwQFwjw7sD55j/+3pn8EyZyXJqHqwGhJj5FxR7SvZdF5k1p4
WXyvm39IEV5XHLn6diFO2kJhZSy1cmjO6D7zfNyo4OEy8xe7vFWNXzV5yNi+/2RIcyFTPz+2uLB1
p1BrHJtOdsK514Xl1c2D5X6uAnshR3LjRiNREyMX9Ig5lL3zVQy/rm+eZHIvvj9f+5OnBJwQxBEo
Ix+rodq0pQ5gHtmQzg1GV7mp9CJIqnINFiYZxguZkm8Xj66T56ShR8veJ/1W5X5mrFirVZ2QzFUu
zBZTSLFv1jQ95g6oJnPrqTboLSnrIMvYsVTVnYUfoA3jiuxFQza3J8F9BYREfsVyURRqmuKaKSB5
Ifl9TLZOfkyT54h1Wyf6UYwrJmRxP5EnQPVDRx1advWRPdMTmlF6dEC9gtTQ9z5jCLCj39dVZVaF
CwMNpjAwLrgOjJWk8gNrzM7JYak4Q8uX+738JM7/r16cCJB0vdSKDqQEKT02SvY69LaX2fGP62tY
VPcTEZK6Owrr6yyHCMsaQUwWOhOI+THsoWiewM+J1jrvujzpfb5YkqTqDAyBYFnAngn9KY++JIgy
enfb1p8kufwrB+UvG3A4gGYukBRR1wC51NEja32lQEy5u76ORRU7+b509orasNFV8f3W8eM+PFrl
mq+/pF3wZWcHY+6Iv/BkkgxqNxKsgNqbIgpKtV65l0trOJUgraEdlTZJRwevkmh9FwsxjXKXd+H1
nVp6ZBF4qygTIj1hyV7f1CJuaHIFjyxo2/SqRa/muxLX3oTiZFrfXBe2vGn/Cpt/zIn1BmEIRpzX
EGZnzraij4rTbv6DBLTeg9kPfWO6fCyNKN2KOzbcPjRhZ62n2Gvx8eIaTiRIx1JS3mRisOjxizu9
rA5TXrqABhhokE4D3QJQa+c7BIxzmcTNRI81eOb2Y+8Ty1+dJrJkVWYgLZCPc0QhF6Ens7OB1M6T
I81+lxmMI6V+WcReihufx57BVpIvizrmINM9j+gEZZDk8Lgi7inpIW+EYkXiW6mZPnPeCs3cjfb7
f1AABwkrVL9BF/jRZHqqYm1vWEM+JEehvTV37fjr+ucXzwf5KZTfQBVykeoWkaFwnuLzdm9tlGYI
JpP4bUR90a9IWjqkmWkDtT4CNJPs5qOTt9JbFR6B3ll+3TOfKQ95cVdWvR+r5iEBtcT1pS0ptonO
wbkhSydIi56rXjs6nRDImRyLPOg8vtYCpC8uCF19wE7ZyLjK+C+34FGUFSw9srFVg1FwfcPjSfNg
YruNMfRTUGLEnter7FUzpuJbl6uZl1iR2HD058Ib7ya/txpt19es3yiF43q5hoyOUo79I7XL3pti
TPeJXO2XWYxFgAlGZaCkQ+3VijtsQZmjBlxpnfeujKYVDZds9UevHDBaqoryLAErjuS+id5oIiVr
+0MrqJ+rh8r8ZgLFfP2A5gM4cWj+NuR9EKKhgQqh+nyAJ6rtMKtsOSvGA6uUEi8bmCnHSq0wdoDo
/W3SFMprappxaNiZuDOVctURXtQQUGMCrDuzm8glvZI1LYaQ0fSoJMkekx4LJJiAFLy+SmkrP1wD
NK/+I0TaymLgipiA0D7C/gk0gDtj4vXGzXUhayuRHqKRVDSNEIYdFQ+9Q8MaO9ri5xFPzuiAGWIp
GTwjd9uhTKr02KJSfKsKq/SGSWEr+IMlWzQj5ud+bCAR5LfOHCszHvI4PQqV3apc8bIu3+jR6E3l
Wh1j8VAcAuJd8G3bF/1vxKnj3kosdlTNctwPNi8wfyIinkpKur9+NO7S5hEDzb9oBIYV0iS32kDj
ZsoVkx+TZjACa8I9zwZiPFpmPmCgptM7nmOANS3ro3ZTT1HtaUPtvGGr38EdnPtqZxZBnYnuhiid
Cd1Bu7VqlYaXqG51wJtbBYBx1oHbVP0bp0V6R6tqvAX1XOVNCU23Zo4Qz3WKZBeNagccRF+Zj4I3
72o3Jnfu0GUBUjzmxuHU8VSzdR4cJPv8KXHIEbSWtW+PxRvasYawUvNpZxntG1JR30d1TEMtTpMN
w5zku9Gx000TmQEGBiDMG9Mf6ijiXTOxbq+ZXenNYzI8Wx+eu6Ri+85o9fuBgM2xUanlTdw89CK2
931BLK/pC1gBjm7UpuPvKmb1AWiW+DTOp22Sfs2GL870VBzBTtOQXdfRcZtWrV9M+eQlEeuD3vRs
1Uvrzks6AI5jy48KEzQFmrMr3SwLRF2LnVEYZsBNoKUKgxd+rTfOrdPA3olS77esLMR/MQXuB58F
iEiBS5VuaVvwqU07BL8Tm33TzJ/M16JbMd1LzsmpkPnZOrGqRcv1moPN8hjrqg/W/686R+tXNgZ5
j1EL3bhi3uRk/Yd9m2uBqKoBeQ2atnN5vMFaG95gXK3egAaERv3RTZTiprDd6K6AevtaMg4bouju
ndaqyXMtwG/il+rQP0Sc2ltDMH47IFmwa2JurJS+ly763EaEmAw5vouLbhvx4I6uYMfBnXyuFgFV
yS5OX1bu+PlL9ncPkEFEO/AMdL9o180xoBnNzfRITRvlkKzsv8BJ/MmdqfCqxrQf46ztdhi4TO9t
O7dW3lFpjfM7Cm5x+KEzvAYlbMnRweWrnaiPm0Nr5/uWjM+VS/zeiT4JAPxYJYENwzqRrEU4eH7S
JXdSs2lsftTGV8VPo5VNXPKnTj4v86TPA5qsKcHnR3orhtvI2hJr25UbAyyj9D+oBaCM6JBDlsjE
23y+lBo0pi3vMn7kdnSMSfxgj5jnxa2Vy7H0oqEja66Vzyw2ciqqZUWstW7Dj4YVe3b+I2/MICks
jPxdeWQ+iB5OfKmPszmVJN1CWwU5otW3kGTHj6wFnq5V9Juor3xrpD5m/mLUMffcut8bZNr0bnNI
dOPVTtDVPJb7hmeB0utB36+96ZJu/u93AXcEDDv6mmW+oERX66iPen6syE/T/Oa2v63y9/XLt2Tw
HOtfEZKDlRvaKEo28mM2fm/q59h91MttlIYxd1eOc20x0ibz2KSJLrAYC0g5N7tphpfabVdu87LO
YMNmH2iuLUmqOdFi4nnNjyoS6Gj/8QlyPZTcFGStbWZW8kud+VfS7LicvBSKrYIypICkvjVV362n
CpXkybjVwfi9jQy8T7TAiNG4xOuoju0a4erCuQGcCc8YlMJIncoLzaKoBEFulh5rSyvRmmXfTxG7
iXJrL5j9mpvK5rqefIBHzteLPgrkhcGLiQbSC4RaZLh0crt4ONBY9/J0uLOTV4WALbs+gNVEibJN
nbwJt/KI+NOD0Yuqt2X10zGeETt42EYQNdFHVMFXtOrS7sEnRD8KguI5LpYrUOizVBK0C46HXHvt
0nJji7eRGuDe/z3VIPZyw+vbcLnt2O45siN4EVF6lUzfIOxUUUx1PJQ07LMfInvnLp4sLQ1U7ft1
UZcKdibKUs8VDFVf1MTHaTykWeS5dIs+xbScWyJf2vgoxmAQ2+sCL13tmcfpI9cE3ijwxp8L1Lii
Jwx9t4fM2LIuSFZejcXPw9EFhRMqeBd5ppKPBgaa8+lQxZjCqP0xoufrv1+mDIO5xAJAro7KBx71
C1wjLyyB7KwyHtrh0cSsaqLfKONr5RzSZlubx8z8jblAo/XJhnFZ7Ec158QSlJNZWGXKpkMxgI06
TNDEcX1hl0YNAyhmPioLmInLPrOOWjwpWcYe06YCdfgdBVeRaeyU6ut1OcBKXhi1c0mSjbbtsUXM
w9hjhFFqHsgoBOiP1R8GuFhfMsB6wfFU2G8V2nJvMl6aN6lpl0FrKMm3PJqqH4QI4VUWfp46kHqL
UZLs2ODYt5laf0XMaB10VcMIe5ram5RR8hJH8a+0BfLYp5MV/ZxcdfQTa6i3Dhftm0HJF9YWul/W
dr6LwaD+JdMGNoBd3KWPVaHrf2gfd/XeRjhwl0+KeFE64ALL1na3Th859zQrB+Axsgp5IaV5Shzl
a0JS92nQFfQ98ULd8XEeAh3naXLoY7vaofZrAbRfm8YGTPql43eY7XnT1SnxiZ0oCDbbMvG4jokR
HQjKd0aX2jdpq5gYHWAa27KO2rsMmNcbplmVF4tuujXtPr4xC7wDbGqSnQKF8UAHb29qkA9sOy70
IG706KjBq0eBJctudHOE19vUta+DZsb1WlBpvvV5pjwmrBqFZ/VW96N3en6rTlunAv2kW303E+qh
23iPqU4BoUUWJsyu7mq1e0qUxtzlg2hvmF0Mm6TITK9JqIpITox+V5qNT6rIeoy6sjq0KAu+WzpV
fhWkH7Z0YB3m2ivK3eSKyR+NhnwT9lyooU32aFVjtUvtkeGEtWkEfaKVfKtazXkq8D4eUov+miwr
2tYTMohgmaKAqIl6o7sJ2U7UKnyXRP0t6j896vhZtO8Tt0QQSwmIpvoedFkgjtG0lN3onNn4St/5
1aBjrquT3xnROAWT5YBcpO4bX8mDlvgvKtX8VBnSUG3AhzsVlROmesEekhG57AK1p7ucxNoj5kY5
OxpVGRAhbbUptbh8FVnb7kaHE5/bU7EjPLIeNAMcQhR4KU9TkWUY9br0W3VKfY4asKdZnNxyKze+
q6Oh/NEa+FEuy6YA1ETmTZWl7aYr1HxHWxWb3WeKxxw05SNZp2ycsWi2RNG6QLfq9saOCu1WMdpq
R2JeeDRCNK6MGrgP6qjzdcb0nW0KOBWZY63Y/TXzIr1p4PErCbBi7BHkBVvdfRN058ZDELk/r5sX
smRdkMQGQhu9n3hBZw/xxFAizRYPaT7Qx8FI7O/CIgy9e4NV30aG3eIOIGHVmpGzIWoz7fGQ2N7U
6y6IHkV1S7TU9YYMyKC6+4Zso281rvIwVCzz9fa9NNECI0izaSmdvH5qpmOCboMfTg2N0W26rZse
DXyYJeALtTcfc0RKO6dBZM16u/dZi5k+ouLFQ4OpWcCGUbFT9CnadpEpggHDd4+0VZSgrPnr6NbV
nlrIjCgmI0HXdn1gu62Nkbxl+6NteL7NbPcnaJ9rXH9kXclEXbRtR8bDKJCeqlxnq1ttHarj1G/Q
Wi6Eb6R29yyMlO8BxLI3Vdr8QUeUe2dWloEQQ213nZ1V8AIUNBVlHAqBjjgLiAcVkUhkdB6pafOn
oZrpqazrd1Gtlvsk5WyDmVL0MdPa0s/rRDz1+biWyZe052/8DJTd3CE09yJJh6pg/cQd2+YgXFDw
YJz3HXzBba6L0VMrstKXKWnQh7B58gPyjh+NXJJ777IUfHqo5R9IZgWDpTxUfX7EiNrMjxwn9ZAa
3aq580svPtlsNb/xuLMqcucAqqH8IvtGdOZR7DQMwpzGAmRD4xZzw9aqyAvOJaYEIRaDd4Qqj5zr
1MHZmRbjlDzqfWB0x9TaTCxAqZ99cmze39WcCJJil4gyZYL1hKDuMTIxwjRb8V2XXDHk6AC0+MB5
4j/Orzqov8YiqZXkEW0mh2RMMBei7/YJ6/9MtH+KEgu5W/1BxOp9nfS/SzG8XLc15uwdS+EKkizY
SfR0AnwrqyUZOma2jEYHMhUj9RI7c3c1WDJfLD0zPFEkcWA3Nd93zBqDGtQs91XGa4ws6etjNwj2
HiWJ9gB8abTh+sj8yS7jF1AlZIHbQQPQqzFso0h191XkTFs8EH+AdBUPwuX1TdzEZQXMjsa3qSW6
MOeT/ZSUTeRrNR/v+0SvQPFlq4FNyRAguY1U7eSmw/uIU3mKxo48gTM+/hNVTvElVuFJXd8cGV/0
9xohfjHR7YXQUc5FpVpkNaPu1gcTpIjKHh6bR6s8wOSAYMyDRHmt+hgmZyW3KoVqf6WixwyZRB0t
zxclxVRwUGar9SHTygBOR4fguOJ+riC9wy13V5As2Q1RshIWLN2qObWKNkbUKi74kOrMASWDoPSR
G+ShiJLcUyL960jErZvzXZxETyu7O9dzJNWzzZmgCjIRn8u9XOkgsjxXCWxFScB/RZvhXiDDtenR
YLeZcovdYhfUDrZSdx+Nxnbv2ilRblFgjtYYHedrdu2n6OfXMG2tqQGRe/I4UIyoy+pbIMPDyRg+
XXtCERcdZSixw0JecBtprcVIl1rJI5rOfLxUXm2/iBEl2H4l/F6IIc8ESfGJSIUyZpqZPLbuK5uE
xwE6vX56SxIwVxDoBEyBgs2fD/fERxmFW9qF0yJVoQ2eYqkeBt9flyBdgw/jO8OEwO8AZp0LdmF3
couaqdDHCRx/mjN5mZl7lYKGBAcWwea+PqxA7JYkzkwSmESBKqQq28JsRFaa1iWOB101dwj8yf1k
qdNGy4V7SEobL6fK6+R5avS1wRFLDwHIRMDfC2ZGfc5Une8nx5wC1Ykm46BrYtyx3tBfMrQuhESf
shsXPfc7G/WWuwT2dRszPKmJoGArnrT4z/VtXzhYFF+BKUJC2UX1SH7BndHoMdbaOJSc39KsuF3L
Ii8JAI2RjhZXQwXHwvz3E83RRZ6m8RiTQ36vWY85/zSWFj7IyeelFzXrlYHWhmIfmu6W8z2qn9f3
Z8FUnH1/9vNOfn7RmVwD3o8ckP/Nu1+K+6cWm+si9IVHGUgFaD0uGCyeK60BIDxTGzNMVy0J+kAx
AU0hNWautrnwqd0TsSGxUTzN+cdxJygg3qjMlrcKxsxgaFEcOlrsgUzD2KaY0PTEFE3ddCiEfU9F
Pr4LCsfKg9uJhL1mrUEhpcP9+3bh9qDniqhgT5F+eeqyqVcE3q4OfKwJWNwAyvhxfXfkKoSOxh04
tioQAvAxMYtBMj0uFxlnSZaGoikFwk+OEqrdaPZtmffGZtSzCU0FZgXS86HdCwdj5LimxVuNRO/I
t6m/Oz6lOxeJjoccVBYe424KdvFM/L7+O+elnrwpFz9TelM0uCaRwCiVsB4TdDXkvxVTD/SO3FwX
I+34LIbMl5WgygrT4UhiGGtQe9TRPac/EW0jPunQf3x+dlAx2g2ZXLyt5+o+0cayh0qvwmarRF/c
Mvz8r8dkLyAPMe/i0v1MdC0TZi2qkHe+xQOrX7mtS7sz14TAyoB/bUeyZlnfEVV0aR2a9I7t2+w/
bP7p56V3NmK1VRg1Pj9aX6zsVaz4Cwu/fp4SDKApxhMA9zuHeSe2BiZAaaii1mFlBA7bxGth4sr3
ZXCZqJWcJhG+36eBGXn90/XDXbgBpz+fSLqTA61c9BhBHJp1fcNbaxO7jT9OZH9djBRZzyqKLmo0
RyHyBPZFziszUY1NoVpViKIOkmXeVIXUqnyXrRieD/YT6UZjyAYcK7Q9I5CXg9vciGwRa00e4tcY
vtM4hq/lduoDpKdvEwXpixJjxDcclusucfMqsDnQ2h4mL7JfmM5QPZNkeEc6LvszjZQ9ol7afylE
QndaFzuPgpFhWzN0WqrxkOneUBlkrelx4URQnZonNeI6gNxA8jJ6JTPVGPD+sGv7G5OP+l5wOgVV
ZLxdP5MlQUC7fcAi4UjIOEwzKzLi0pqHdZl3R8yJUO9Iqo5Pk1auzb1YOH6cOvi5MTcUXOMXsDFn
4EhfK3mYDvs2vYnL+44+jeXnqjKzkkEKxmkDWwX8hewWgeWqjPuM5GFJ7zVnm64No1vasNPvS5ZE
dArUu8D3mcDD/iDYwUlXruPCbT9bgmRNDNEOmKoGEaq2Gx/tKrh+5FL8iB3ClBO0nM19nTN+T3KM
3KzVk8Y2hpCanm6+gxEPzZZx8mP6dV3O5TLmaSrwHAF2QKviRXP9RDNiYRRxWLA93aTVijVZ+Dxi
X0xOBCkzOi4t6SBqXVCnNuspHNo/yb767BQK7NLssuAhBbc/dEl6kIbOgqMfu10I+JRnvOaf5vv+
KwDzp1FCBG/JhT/QdXCbLN6Hff1LJ7/4px9UTG6YXXdMPQPSSf58NU7gq1NGkIjEkZ/uDPOTOKNZ
jfA/zSXdua8WFfvzN68naQzKcjGEVmp5cRU66nOUrWEsFg4ZcfjMDYvRBHhXpZoxx9wfRgS1QqDx
Kti/5tt1Hb20SSh5A3EA2hiEriBKO1/E1PIEedDMDq37Wv3qlHyTusXG0l6vi5ETVPNmIVEEDwE0
lID+GNILO0Vm1CAQJGGVhNpPJ9sp5rb6042/MF16HxcrHelLuwaaVQDwwDRxyUWJXgSQ+4yQ1iaj
R8Ii/w/HgsWgBQHJSDyyMjHHFAM/qg55E3LN9h5cQbzr+7WwAHwfbGBzp/uMoTs/ls7SkypJmiYE
V76vb1BUW7kds3E49xBmcjkolQPEPnq0JGccgC9CkbtrQjvpwcb92NDHurhzXpSvZTpt/sNiTmRJ
OoYqZ+K2EWShFawCoFQRzsp2LWgxGKLQ4gToCfKfMmbEHBTTHuupCS310NbG3kk7byAaYsx2+/m1
IOECxAOawuYxWecHM1Q8QwhTgfHle2PvYrL7D5+3Z+ajj/qE3NQYg8hBiVk6M2d4LdnY9af9dJDN
nnxfOopCS8ALHLE2zKc7hfmcrOQ0ltQK7i0mwSASuCTcKUtDMbQu7UJm/i7G9zr5VVY/uPotG/5Y
2loI/4GllZUYEIoPsBsSkXIMb3VKP4HpoA3dAc0i5kZl+/ppRKNbo74i7ebym5zflj9QjytHv48C
lj1j/BviN0wBu35uclZstm8w0//+FEkvisJ1Wx3V3nAkpSeUQ6d8G+k3phxSvs1zz2rCuThDv1wX
e+mLoXkI0Li5yRJuJZFcgNgoAUtLE5iht/obWDrBpXldwNJ5OiC4R0gHoiDwbkjqXqoGiqKzHUIp
VtB95VY3HYBxurnPgGAqnPfr8hYXZM1DAgCAAO+R9NypjqC81tw6jCzrsVKiYCjHl+7TE13n00J4
gWzEjLi7GEXYDywXeonwC8MplXKnrBHGz+ZZVkx0W8Izg4eJZIfkGpgTJl4qcVSFaoVymB30I/p5
7u3ysRHNikFa2jHkY12kt+H4g7X6/ITy0ozaWNcR2CfC2AC5pHvJ2IvNlBJ3RRnmw5ZWBSwW4ntg
epAzk0MlK7IKmw59G/aYQf4GxGC90ZLXIuqNQBdx8XZdFRb28CPFDQI49MjBaThfmN2XjGQYDB8q
AjTcFADeW0ffJ0Drfj5iwt5BHT6Gj+A5lG5RwkhidtNMJBRveNP4nbMGfF54zlEaQFwE7hVEHjLs
t9YimiUjacKoiPAwgcWArryAs0bJZ4PaFPQACm1ephoZZ0Oh5H3YxNl25IDKseGgdmgsGd3HlBQP
tgEklxqrn1c/hLI6YDZIayD3IzkquhqP09BMXThEhkfatx7omnhcowpZ2L85BkHqEJAEpAPmS3CS
XqqGJuqMErk9+lX7MX2/rmiXHwcCb+Y7QU0ZMBY5LJ+naTklOPTCrkOvEInvkMhaeRYvL+m5CMnb
agt0JNQwmGGj9v5UOHtHIQ+oG62UheR0PF6hGUyIXAZ6fxF1yjTdrRjM0QBAJORRXexHcwDTSRSZ
PpnaA3GLG1N7i0Ud1Hq8cSo7vhdROn6PKct/OGVVbt3U7r0Bo2B3lW3GGF+pdV5R5GbQ5k68dbm5
xuJ7+bygeQLHCcpKuG0XSfhY5705TjENKct2sVn5jrbLp/Gmc4YbG27vKvBSbs/52CETVnKGfMyJ
OEmT2k5wd2gMFqZc1VBXSL1Cv/eCpnQDppb9hvC493TFNQLm2GCwjY2flTAHvOFpt+kbugZvX3Ac
sAXz8HKgp3CB5MzpVAsUETAKJ2TsZeQgFFM3Ir0rolunf0gaw+OoiTTVD9dea3S/tK8gF4KxQJUX
qcKLVqBk0vtJkDQNAedDS+HwmoI1zEt6p/LSxnjKjTXCgwV3bU59IfllI0l/6a7pellmLNdY6KSG
N9Z3U5n6ibvvEiswh9fW2ZrKQ1wPgQGGIztD9++b6wrftgJQrNHR17OVF2bh4s9dZ5iqi2Z8UJdJ
tivNMEp0iro0JOm2jveAZV43LAu3/uz70rsi8pmkIm3TsBFPaZ17dSu8VKzh5ddWIfkaZWq5KQYL
osGDWptSfNeatcmFK+v4QOacWN8hG+3YGus0HB2/Km4GfUfWSJcXF+GgPASXD3Vt2QbHBqK1rEID
ZfeLOVtXWwl7Fldw8nnJ/tZwNt25yzxETNiBudtF78LKYcu8XbNlmYkBwYIHlYJVk86ht1D2thUz
Del427ul11jbrLvHv8Tc51kapLlP2idzehvAqXVd0RauMqC2yGTiHUOaSDZquaUPVuWUaai791a6
pVPmE7hK6iMmTqy894ui5id4DgeQy5bsp6l3KAaYAgdVBnEUtKkXRXtUfstuBRi4pBFoK/hH0OyM
nihdq1siN0sIMrUnp3z4JFXJx2mh+AviRDAiIHSTAo2hrzqhN/zj7rfptl9RuMVtssH0AWb6OQCQ
TEvVN4D/W1UaKobPrZ1yML4rzMvtlYNf0mvEfkhyah+Ee5LO2dQUJTfxeIxDQFzUbD1MHPwPuvWv
iIuaVaFl6EWyWRgDyzu/lk8O9Ttg6FZd2PlEz11YA2iOfxbz8VKenDiLxqhPbJeFaC9q2JZ327kJ
sV1xxRb16kSKZAqqshZO3jksbACu771irXC1uAqESQgoQDyMhrVzvQU2pldUO0nDaPINZKAGYDFv
rDWSucWDB1Us0ixANF2QOaKdq0B90cKpsMGz469kuMHI9usnv7RTmDePajoyKxggJF91LW2N0Srz
kKB6SLfdGn/10k6dfn/++8l55xXgjJNW5+HkvlhjE1Ak7WJMDUhdZc02z7GipFroAUd2BnkpcDnJ
LEhllkWUOHERMp7UHunNd544LxgF5qsl5gi0xd4Gf2xqJLu8bLxGmF5tsE1NPjvmBm8ExiPpM2cl
Ag1MMjpfMuVm6tgMhS092lTgYWOftwczEgoODTxbhGXS99N0aAX4B7NQ5+WhjKKfqdvcZAP9/B3C
YwOrA54X+NFyaK5nNbjNWQ0xyc/v1lr1ekHvzr4+//1EL+hUVZiVVKHdRT+mJFwj5l/7vKTWxgCo
QoW0WehOr+7G5i/Xb83CzTwjw5V+PZiQpnhsahZaLVyNL4r15bOzpGYlOqXblRYwYZiKXotZgrnJ
zE3/+tkFoGqGOR3AKSDHAzTN+fZ3ZuXCpYRp0dNqp+cvra4FySexe3h+z4VI7+NoV00+jHhVwBPt
c+OLWaylDC7P4VyC5HxHQ6TU5gAJvOs9MAi5rm8X5afv27kQydjbdZ3beYz316j2SXkzFXdqGfyH
40B5FCBPC6BLGUOmjfGE+ZY4DqJsJ9ApzYw8rv7pSAjrOBEiPYpD7JbI+EFIz15p8quKVhITi4eB
VhJkvkBADFf1XKcmZloCDYQsVPTUrzKB6YMzE8Ta27sQTM/r+EeO3GELn7HV1QkuRPPGWs9Mg1zs
hmbrbHvi16+Uevpah8dCYfNcpFTYtPRuomiwZiHNa4+BzIiLmy67V5jrozpUaFveFwion69rxXwJ
zx+0c6nSgc10Wk0/QGo3Dy4PQNpDuGd+vtgFkARYjjBNHgjqC4KWsWpIDNopbGcfe0N00JKf15dx
aYtNjI/BcAZgpyFDTl4rZlWgPVXhcJMTT4uOUbJyexYFgG0PMFsgGOCKS4oX9SCSYyILFZAHuErg
5O3u+hJmSyWfBOryFrp7kAjF2M1zCQMZ9clC81nYNmDP4b7D7svmdmLUd+nnFzPnJ8HThLAIWUkp
ZskycMvbZR+HsVZsjOSOTPbKYha260yCtBg3nkbeKJBQHCpjU5Lt9b1a+Dwy+egXR0ke1XM5jasw
wcayU5Mwr28Kv0w/7bCawMPPOTSQA6LuJz2MuTlRTU14GYr+O98qzY/rv37BiJ19XnoY0UdYJnWJ
z6fUj3C9mY0+wXrlRbm82OD5R1iKMbkzMaA8CQJJ0i5Ce0vxrJpBkZfo3kkCi+0b/dMu3Lkc6Xk0
BzAPoNOveCbVc1/igfx1fbMujxrJCJSIXCSkZy5F6YF37YwDZpXS5+anbd+hMn/98wvbBEUF9gKX
Ae3Lcr6oZaQH/avlAlrlvNvquGUgrat2KHK8Xxd0eehI4SH2cYD1mYE+xvn1jkXqjDRro7BWjnm7
jaetvea0L2yVDQb7eUoUmP8v6DP1wnDBJqfEz/GwKX8Ua9Tga5+XngozNwXakvB5Rbw6P8pmBWpz
af9QIAHIBnVOQNFQGTzfoLyqczBZ1vzZZS+G8Zxkby5/tmkQfd54gKMEUc0MecPdMKV1WEAwE/BD
Zs+lknmWrXiEbK6f9cJOoRUV/Y14MJCTt6QL3pkGtVvTyZ8f0RvqDeNaMX3t+9KdKN3OVHgZ5c/m
tDH7fd6vHMXa96U7DYR3j/Q7fr8+7NNh66xsz8JVQDUbz46BgW/gqZGcOKGBh1BkBX9mzneBeQgW
A6CYmsGnD+FUipyYq/Mhr9BOyJ8V1yt+2q//v69L2pqatVNkds6fMVVzGja1+eknCP3dGOc8Q3CR
gJHBt53ocb4u5c8TRnKxAHwG13//4hmcfF86YkOLmpRbCX8m5qbqEBD42VoyeU2EdMwgskSZ6/9I
u7IlWW1l+0VEAGJ8BWrosZruPdj7hdjeAyAxCTHq6++ifc5xlYooon3DEfZDh8mSlJJSmSvX8mnx
Bu4AP4ty72DkH7/kzmdJRXnQoZhqF8DDN+a5w8+ZWuTV4vMc2qJJdgix5PH2rC2zchmjYVU8sjCu
oDR6RTk5QfRSk2ieebOnCTTrNEqnQ23/EuAFqcgfrdxSFLjeiChoIj0ODBSujivOKmaCezRBqPDW
at9zMW4rbW4ZWP5+liLp+6wgZsPhZm3s8Ds+7m9P2Nb3Fx85+75tT2k9T9jqiTzK6m4T5nbtY5cT
pJy0dUq57H1MUFpGDYkG/7n4YEc8Fhpsdu/4TJsgNle5jyrQv4FnwbNfkYQFAKsuN3x4ZYrAlocs
L54teCCplHlultZlWqbOq9k+N0dnS3vv+lpdyPj+93k11pdN01oV0+zXum2ePUv75bv0HloLEVIa
B2+g0e0Fv46n8AZDez0a7PHOx/l+ueAFL/rJ6JP5tYiyv5psP1Th7G/YWJkxdKMsPR2o8+G5p1zg
Zc4KX9iD/sqal2nakS140tb3lVCNt7lrFhq+n5HXpnsxycaKL3NweYqAsR3vFhf4AaRjrMX++aag
y5OscND9X8dET9u7KW+fhW//QsfYbz619xAEyu79rW73q6UB7xUal014NIiwrprsM2PQQOxg9uC/
oeC7Cew2C3T3Szr8/KALLHaAhUN2RteRQlGG15J+0jwdom05xNrEEJU8aqwmiG9budr5sIJOehCQ
e0A7XDHGJBOIGUpa96+sOqCEmLkRaT56eMHEoqH3zl8CaIVyR6JTr8+MiYtXpnkyzPtozvx5wxeu
fG2xgVT+Qp6H1nJHeYrTwSscb7QAvEwOZXf8cnuSVr6ODkOCphEAkpZ0/qWneQK632iLn18hKDfs
062u3Y3Pq8yi2jAMogAF7uvoPRqHnn40DEUH0tmvV6H+tAL5Tzvg8522T3e29fHlxecXyDooIPAY
UKa+KBpgyR1zfh0ejfo4pHe3537FQS8+r0SIhekkQ+Li8zPbed6TRZ/yD3eqLvBTcM8gUeGjL0il
UnG0HE11Nddfc5EE5f3sb6GRV8YAA6ClxW7GRlCBml09mc04Zzr6DJMg1Qholng4jFu5ihU/AgEB
LgvA/0A8ombvbB8JBOxn/bV0omaKvK0miLVhnH9/sX924E6D7jfZhO8L/QSlt6oGw9hGZOgvl87F
oY61WHghsA4oZV31gtWUemgsJfKVpb280/Sm2ZvCLKJEDGmGs1bEmfAOltf/gbtl/MnNhau6HnXO
AsZM4zXX8iq0LGZYuzp1M3R6g3vBF4Le0SwtQmAWq+dMZPlPvFr9KWCWPmp7c/QluM1G596T7rAH
cU51QG5vIZ+ti29oYi5OeTU2E5C8EsxIkw8OdM1NQ+aN9isjpujuS7uJfJdHHZm5HTr66JWRW81i
D6aoeQfaBS3GW5nse/AIH2y7LqBgM2ZZQABF2Wdpnv5lThl4eyb7myaGKbABfAuoPvRy14iFEtdM
Q92YiqP0W0kDYlLjEX2FWtC1smvCVrPcr1mdFTuQ1GUP4BrrwjYrRNyA7ugnePMGcF2jV5eVsg+9
3MhCTxP6vk3aJgQGkr+VHk1D8HOJwCuNYU9LSwQdWit+6KML2dPasV4n0sgxgIRyEs5z7ZwcXxo/
mOdNNAT1JI8R/ukpYA/2YIMAJvFfRjrRPXfTvzpwjm0BbK+dEZc+QGvIysHh8Zi4dMYWjOxdM+TW
K7Ggr5nsrXyXOD9unz3XG+rShurwY8/bFqCOVyOPwOPxQTpQ7FB8fkkyIcnhWSDOuByCRxpS15NL
Xp1JuxdhDZzhv/j9wEAtTccgg1APNs2q26pLsXQpAgfPfO3pxtnvXO1WjODMwPL3sxNhQKNPaky2
9SrtX1BGDlqaBpyh32MrFbRqCLlLtOsubLQqomqwDMGLhFuvzHsbpwNJPs/zH575QTaf9xUxUGEB
OBzH6FUh3RkKkCLi/YsONRFk7T0F4JO2n2+vytVTYpGqRQ4TcAqUQa743DjLWN+2E3mV0FuQbhnU
0zO37oz+M2W/bptac2BA+ADuBJ4SOAflbha1PnZ6PxqvhH+atJfhcPvz78WUy9MapE/4LvK+OLGv
ClKFOeWGkQzGa19MgT//Znw8oIYUZuzeB0mcuKf8cdTTUBPurmkepu4zWhUC7rRgaXo1quexe674
DyIPPNsIetaOh39+maPi4KXoPZL6GHlOX7gMZiDwho3QeW1yl4ZGNGniugV9+qXzF84ExtixNdEV
fdTnB/lye3JVPuh3Z0S4gA3mgGgbae/L7+t6r5u40uDzRA/d2gsqswgnSL/TY1GAuHQuIq49ud4+
M9NoGPdF4+2N/FcCNoG0/lZXR7M9alvh2PWgoSGId4kHhPJKF4jrSM8ReIzFOm3DgHlbpN/XG/3y
+8qR2xhDTgXF92eQXBN3Z5ndbi7uvG6L3ntrIOrqQVrKakYYIriaBjNkoLW8vYCrQ8E8AQ4G+Iau
rl+21PdTNKnFllW/QIz6rWuau5F339ppC/ewZmppN8PpCMK8K06tHo+vJO9rB2w047PTpQfRooAr
fFBdmenn28O63lmLksY/tpS0QVunnV8UsNVrXwl285g+8K1y+triIGML2BxZkDVq5ZD542gleWLH
3B0Cv+uCD0OowbQKvUJU0bGBUHlTrt4qo2WBVkU7zqwp0HHKN8m4w+a5PVWrwwDy0ALPCIJaFf6l
adMsmWXbsQ9WUR3ieB9GtC/DWK4Rx8BmRHbq8ohwqCVANCgxjL7YiUGPGBWfem2Lueoax6HYUR5h
rgllzxYHVZx7SVgucObS2BH+1qMDsdgNQx/OEPAV5R/E+/LhKVz6VxehVBA2Xz2dfINm6Hpx9JiD
Q1oLfGN/+/sr3nzxfeW8gfjf5PAJ39f6kPiRxcL8620LK3vzwsLyC85iJDdnfp52sDC2e8P7Mweo
8gfdAtSveBqIFZD+ADkaID0qKmlInFr3+lGPXfdUZKcPd5UhX0vQno6CK3pbEa1ejkFLHZ71ZNBj
n4AvedjRxAPR8u72RF1VBRQjSpYlGUEgricYQy4XBsm/irkOXefF4HuaHwXfWJa1hT8bkrp12tYd
DL2esCw5P7mV892DCLTXZhuDujbzTjQG0nwUrNFQpVzi6LFJuc4SCXjzLh/vUjCjlhvI/FUTqKfg
pgGKz1NL+5ldZZbBpQTi6YBX4sCOef/hqwyVEzSxgWzTXVTClp9w5sMp+u8bwmwJiKMTGu2eac82
FGunDxL9I+S5tLPspTM7LdxYMubIVwMUSD+l2BjG9S4BFxayeC7uZFSCVER7XlOS51oLAgoeyiJC
T9NtD976vnI18snrkCER7isrd7YNIqbCCm9beOczuIy4l3AQZXFobb4jEC9naOoyE+R4NHmdDJl+
FyxJ4tJzvxfodf9aDhkLGalNcGwALAo9Vk3ul07awKfmA3hZ7wZobg1c+9Xa2ps5e59u/7jFly9/
28Up4Su3xNw6ANvP2MByAHf8IQcDd/4EJnqgC7dSXaumgIRDMzIQWOC9vJwGaWpGSjqmxw77PZdf
pVlG4zQc8vS1aoqNnNTaAY4n53vzAHp51Vsc7XACRHyVHqMvP6r078kSgiO62pIjWbeDyBqYCnQB
+soh65ZgitKdTo+L9GC4eVjTXWa9Efrz9ipdHxdYpSWA/48Z5ZidrdnszU7ocZ+C6lzLRVDZkJ02
0u8ftwM0IdgtcB0BAbZslrO9jFuKOinPjdj1jqkZNTLwN/xtbSTnFpRTyUYnrYFcnhF3LjC41VFA
FnreGMXyK1WfPrehnEhV5cuqlLDBrMCdo3KLAGR1DDj2UCBBtvPqhZ7OyKgaSWHE0vpuFY+I2P1h
w39XhwAiw+XMQ55Jrb+U6Vj7Q1YZcVMMwXD0kNm7vdJbBhSPMiud2WUnjHi0v/b7TmxQIl13USMw
QNPLfwfw/vczT7IKp+Vmz7HOonrgqB93Pe454o5/uHw4Oh56UmV1SKbua9m7EdWgV2G5Ox2kIg00
HyEKlwes8sOMTlFGkKIVeVSwZgNSvToJSAcsZBmYY7X+PI8yb+3GN+Ih23lpVG5J1Gx8X41XIC3J
54Q5RpwbB5rf8a0TdfX7wMhAKBip96saF6oSRTokJn6/89nrPn2+7SJrZ5vl4eJahK2ucyWO9Iu5
rVJzCSDv5OSHs3Pox2w3jkN029JaFImW5kVNAKwYoEG4PHbMXtgkFTpO65neuX4JDmb7bra8cDS0
PpgnNOR6W4TTq6M7s6ncRjYI0POZwSYKZIHm38nqwSQ8cNtft8e2elic2VHiC5o45Vxwqcdz9QWc
CLb9LU3/RdYCRFT/zJ/yMh4M0cHRYAPZp6d+nJ96A0WxBjWXZAs//V6Qujpcz2wtPnm2saHe4oKL
f9Zjfcqjyj7V7BEUxbnjR97c7GTdBBAMiqr2j3r60uh4A7zdns+1dbPRXIPyNzCG4Ce7tN9BLpaA
pQXzaSNYOvlg6faCgR5uW1nzSNvAE91EER//UaxYtbBRlcIox+wJGjBt96QNn0T2CQQhO118vW3s
muMYh+W5NeUwppwk0zTCGroI723p73IQjkwWDxHD7Ay9ueP2cKzzJvLaNtQ9+W2aiqjj6VEnRtSX
8k8oUYUd5xvH43VfxuXvUg/xuUm7jCxr7bI68P1fJLljLrJ8PZjRoaTiB7pBd8lW3+/qCv8z92qc
mHkmpLw4diYEn6Ims744I0RmcgGBK28jNN8ypWzODoBYp2DYON28r8aXZoxqfiRbrZOrl+HZ+qok
ltCXkZx4eIpDS+KJGtDIcIqgKetHA/I1c4oOV8gJs3x+tatiD62cFzE59zMHowIt9zRtjy1aIWjG
IpIWAaVTG/IyPW444XLgqRsbSoFgeXyX5FYZPce88QX1F5cv7uv66Dra3rDu+vZxbtF1XSaPGUfs
WfFgQgn0tu21e+zc9PJyODtTPNaD6HzGirdix+7plkrj6mYGWdV7Vh6oGeWod1Cv1fAcwJFV/PYR
pJdlH+QUFf3uG5m+Z9kWNmTFHjC+uJIQSUM5Tp1JxgZfaD5FUiTZsXqv/26mw0z2tvEp3QIZLieD
smh4TC2cfQTEYuCvupy5rGC670DUKW6d+XcL2QSom0GuPX/1Eh2dWpDhBlRzP2nz/vaKrdxqsIvh
4YRAHVclyUEHTdYmZabHQ3pwIMeTQa1pd9vEilNcmFD2JhKng91bGJo2VqHBvwJZ93G3u7CgXJu5
PrQuK7FOLlhqwDICnp7h/2lCuS2LShtHCOVg57M3Ie7zD6NkDROtAws0E12BoM1QXBuCe2lR0gJv
ampGg9wBExPdXoa1lQazFwCgS7PyVT26G+ysZz6RccWtb2wsIqADf1WbCL1VMwZ6/VGlQH1STe7T
NqNdyVwZa/697xy4BvEfNP3dHsvKcQ9Wr3+MKKuhVTiFURSVsec2gVZ3QZIHk/HI8g3X3RrM8vez
86yoxor6zMJgrF0mQr9ED+OGiZVkCgotOmreQEgvde9LExMKMHVn+TJOjbt5ukfINXwZ7Q9nKcFe
DLgm6hQLYOMqS9l2TuYOuoxn49C2h7Y6ANpze0nW4knQI4No2wWU8VqGhepEoC9mnmNqmsdEhy4x
6yFkIxDTudAJBN7cMA+l6H93RDy41AoHiAh3ZGvJVk4b/AzgFJCXAhuxCk3R/UHzLE7m2AlpwUJL
1h8PNS4MKL6XGdYAyLE7xxYwyMWusf4ShR6U7UeZy+HewA6itQQNm4BeKK6XiLQZUIkD9zo4+AKf
bZwGa1UlsDXjzQkaCDCsqt3BKCR3IJnTIMilDaA+pUdOyrB2HxjR9mh1DWbj2UmKoLVfdPfHbVdZ
2b04hsDwBejQcq8qLt8nJkPSQiexcPad98OF4igv92SjhL+ysVCdQ30RmjUomaqsMwOQi5Izg8S0
eCy7Nmqhkyam31Xth6ia/osRLbRZDjCwyPIocb8JHlwy98SKvfEkk+9OfyoMoMPoFkRmbeaA8gTu
B6iSlTxBa1pZUUywQ8XOsu9FHZA+QDPHho+vbaIzOyooVsxm4Q5ooIpH79nNedB/mNQe3n1uQLnu
UGwCPorAgM7u0WFbbEH4rwmoFgMgtVtQwxawREokmo8ZCN1q3Yprs9Ahjde3QWP0eYCKd/lIUuSJ
Ein4gTv1d1OMRoCnYxMKYAkCPxu2Kjgr1wi2MbSNwRCCrIilBHelnZA600Y7rrtHDvEGSCh1G0+8
dRO4c5eiPVq7lVOp77oUqIPGjh3RfC+s9NHzaxDU2hu31apjAEv7XzPKqTSyNJOdDjO5Bb5Tb4ym
f5HPxFz9Y2HZAmdXbpl7Xe44tR0X9NO0m8y32zt1JaQH5d7CDYbCNnqLlc/nhszyqjGs2OkiO3mw
cgQpe8oePAj4bsFpVtfkzJbig7OYcFXgkoqr3oSmcuhBTNrdShmtrsiZEcW3+r6dqXg30oW/9I+j
s7GN0OkBTSvQA18FDg5FcXvIMxw4WGtSa4+mO9/dXpHVM+3MhDIAd4TcrQZ5q7jOau8BvbUidDRQ
EYtKa4LGqqb9x+25SPlDcxzXKlj+Lx0MeC3h9HoFe50VeaIMiNWHrOoj8XHsPybMIAbYy2EI1JKX
lty5mTS/aaxY48eGHo+3x7G28O9ybEsVDgzRylZkxCnK0khxhBaB9r3cog9Zc97zzysbpap7Z86X
ZRmsnc3Crn30rA2Y4MqbF8EiWmD+MwJlf3hpmUDACyNIqwPw8jW0Ocmxgnb0X00dTM7Gm2FrQIqf
QdehhCAnrBHIns/O8wgxR7c+3F6U5SPKMx4gMJ244DpDqVjlPQQNldVVhFpxzt4GjQUlWoNT+y+T
fGm8F4Zj4La5tb2zQE/QRYbIA3XLSw9Dv3/rg7TLAvLEBAT/izNoUT7SYNqChywfuh7XP4aUyUvA
7w0hdxia0Yt3L+h06jMwk7Gs+FIimxF5nGzFOqv+DQoAMFUayz/KPq0he96wiVnxNL142S7vN2K2
9e9beKMi+YEmL2V31mxCYGxLK7azQ1ME/ri7vTZr/gbqO5wAUIRFm9fy97OLDMVz7hVNY8Zk3PfV
HiUJVmw869aW/9yEskeLbBwLtACZcQYafxlN5n2doS9iw8nWJgqMDwY4DTyss4oH7GUKemTTNGPW
8TbIDSJDv+NboMA1D1uI2sAbg7gN77fL6dLzhpBJ5GBUNMgul86dX/gRmTW8EbN2T1we3l4eZVTo
uARBPGDZCNjRnnwF3HGcrqdo7fVPSKnp1svsxbe//x5xnW2ZdwNYHOD/Ec3gtlEH1BhNZ2bCP1Vl
2BrhCEoi647PIbPeLBLxP/V635Cgy0PoLcktIoq10Z0bX/5+5nzQfp/bhnT+idaS/+Xzrthz6pkb
V7dy2l0NUXHx0vJqAuUz/2RDRraXbmD0L748QhzUoA4C6beNKV3Kh1dTitANECKkRYDKvhzVCIQX
5+3onZzEBIjIArplKURGmQ0O3pa1RuAVQjwANiAOhsm9u1Jn7afbP0Lx07/HfPYb1D2XO8LLh947
2UBFm1Ti7Wr5i9w3ei/MuLB5dNuecoz8xx5QU2CwRI+fmk8boE0D0cvCO1lc7CrKgzxJojbdSqGq
JaK/7aAXGdvCX0kEd0hFmEMCO1NaPYPhOAn0tn7ofICMB5K99LX7Hf0y37rEDi1Rbkzq4o5XC3tm
3LxcWL1D2br2c+9EpPdEW3rn03Ijn6K+CN8HCKYOeA2q7NeJNsYtrWKt65xs/cWv6kgm9+MUm/LE
ahmM5c7sx11i+qHhpIfO2KI7UY7qv607eHUsgHTQPim3je8B9MMnWC8HnGay/O367V7aSVQWfCPx
sbqUePz+z5Yym8wB03Y9+M6pxRM3QNrx0KXWJ7OSn7oO2Kl0qu+apt+7k36QSMZ97Lr4e6QQkESW
YhmryoGTZUnSmVRzTtn0ID6TrYfumqv4Z59XBqcnBVrwMnwevMvB3sa/PrrfcFvjeMGzB8sElqNL
V+T4+phMo3uqm59VN4ZTebS1X7dtXI9hiQgAqgFsHP3fanKine1udt3BObGA2neQj7n9+Wtfu/y8
Eqw5s1mnzMfnSab9WZndc8rrR80UD9xpNm6A1ZFAxAMLsnS/qtRTlEgTaiezc5J+B0neLGA/b4/l
+rjFWMCyg9SJ66Awsvz97CLTwOVuV1aPhkdoIqBeyVEzx7U5NA/E2zpqVwdzZkuZN17LnA5Ai5/M
Kt1DTj6yt1h+ry/My9EozpWJtpsyB6OhaKV1owr6KsJ/6kGU6PS/PHN3e+7WxgMKdiT+EYQsdC+X
cycLt8vciTqnAf2qPPEPcvx028LfDeaXJze4tkF/i+vhbz2SSxupNntTZ83pCzDw3N0zj1TH0mz6
qMNtLcLJ7m3grj25K82x/TS6QxbRiad3jSBTMIBj72XSuH2n86J8qSqQbaQes77SnE5vddXNB5xg
49feA/dHBZ2d4wC43rEhDqQ8pJ+EXBc0anOWNUGC2seO6QbfMbeb30QlsIZJZgGaliWPvOPDATQ7
w7FAI1fkOZB4IyLzdpVw6Z4MbAykzrJ7VjB0i7hTj+q1O/yJBtTfLqw/CKPQXzqnZfvSZP7OKPw/
Jde7Q1vQAQI2ALRpvSX3YLO3HnowlA5BwgdEd0M9n4rJSU92KVgoQYYUcqgq7+2M/jVBRSBw68wI
04b0kcUT7dmfq/ERPQts16Lr6sFoGIRIRtDfyXysIwfVDGBSLXTxFXod1lOfBGaeZTs/oWQ/u2bz
mvRZGWYDc78kmlPvExTjjtZga4dapMVDwynKInIy77hr/dHYUxaicdgK5lqmsasnQ6ilZhcaIi8C
rzXKB4iC/5WORhZVQntDYlT+Apn/bR9a2+FLawMKNmgnxrF76UFuhx5fCwjYl2SwIavCHmyHBMy0
PnuzOFTG8LFEKa6nha4EEFzA0EEnodbbOlcY9mjY6YubZftSq9Ajnj4U7pYQxXXYBjNLQc9BozEa
hJS9l3agPdelk75YoJJBaiN7xOKfxt7Z3569tT2OVqolHl60JNXh0ISmYrax/yCWMiVIY291Oa1d
JqB/Wzgk0Q+JHMPl8oAVMQG/tUhfaNIFtS4DUIeHjQsaV/tweyhqSep9adBRhdwJqpXodlDmzK+T
aZ5Il76gv/7o0+mAnfvQIGuKN1ygUT0S5Qh8hPWddeVTUugb6ai1JTs3r0QWfdr3+ZRPOMpm709p
m1/srDuMw1bOZm3FoEcNSs53kTL1VB5oVhK3TpJT7dU/LPASBJ2RbAS7azaQtIUVYIBwOit7qu3M
UkfpVTuZsxaYSM20xUb2ZCXINN/lS/9j4v3vZxez0ZcW4pheOw1O4wQp+PxAK8WO6E/8bPI+dlo3
6sV850w43jR7w/qaUyK/tsQDqJ1fJQsYlZ6du01ymtxiT4vvTcd2xfydyo15XLWDBBuyxdAjumqA
y7uJ9HopkxOvQMUvPoPyKOjdV6v647brr66XCy5YshDlIWF0ucmauWiEg36SU1LsCHtiW7zZK9/H
1b20auBAWogjL7+PfZ2ji99PTn35ilbm8vX2z1/bufg+cJwAluB0VXMduSZ9r0py7YTD3IRHDCSs
NJLeS8COn3rChkgXpRdAxFUcgXgwomqcvCNq+Fuo1tWBgpAC71jM5RV96CjRe16ZDF4pIvfJ3urF
fIdhKeEOgHVAFiCrBxSAmqWqrXYkEyHJae6yZmfmjgxr20f2rQIvCC2M4o95rKrIrLh3QGMluEGG
hB6aXLdxxybZzw5Bxn5iaRO6goO6w+iLA5g9/vTa1IuYkSAyYGwOylqD+l7T/859+yEf7F89660n
Kcw+GmiODlB7Hjeu4ZXTDyOzlxwDmuauFKItblQ51b3kpIE8O8nJLi3cWK/q421XWV0gXCY4AdGd
AgWsS09ElGpKt4OnEC8J6oKGfMOAitFcbpEF+/hfCyqwYUybYiy0TDslyRhVDDBHy0SsRNyXUtqh
11UPvdCC1qwiJo2D5fYvg+09zKN/TJ3qzrH7cCHP9abxCaWoHSvzo1FucT6uTjaac5xFScTDvy9n
wbA5p6nhwU2bJ8eLagPMHfNGoLMSVy2dLboPjha8xlWGuaK1x7nRDe0096+J/rkqisjUeSB9SDHN
GwfAyrsGbTQEdGlI4OJlqwQJDrNGu8qL9CVvsKr8h+Y5UcYOfX6YNTN0uruPOxHsedjhSPkB23E5
fbSvuAA3q3aa5mcK5MrP259fdSE8zhckB562wFtcfh8JvloM5qidxsk2HrTE0cPMJiKkDfiOqERP
X9n5Zizrlj4mrtcdLOkWUdolf+AVm0ayJ8muRHv+GxA0yY+pcI2wKa0hGF2tQyFgcB+slqcb2dE1
nzIWtn8P0rQLDuvyR3PEluZYYFI673PqoEXHBHon2YLgrtyI4Hb/nxWVkdaeNcaa3NZOugHHCum3
fnygdCODtWoEbF0g/17y5+r6dp7NnamqcEgI24/wxCyjLodkMXRQjJ3H2y34ztpWwcMchzpyPkvQ
fjl1EjKHeAXV2klzaNAgpTv6vwv23HHoTusbW2XdFjKQZFHcxQvk0hYhWemLGmPTlodanwZG2Ue1
dHAXgMV52CqrrO1MoIX+Z275+1mYVkACt7ELDE1SO0iNgz93get/6cw4b82grcLbW2fVHOCrAMkv
SCi1qEZGw6eiWQLPCrQyOEEhYBQcLBssjVt41pWJxEkPndUlW7ek6y5HZvdD1nIDsVmfjaBayb8N
CTmMWr5rRY6Cntw4TlcurnNzquO3Y17WmTfh5pcBeMj6D+ovLtfWxfcVHyxcUbqzg+/LGnFSUG6V
U1VGm78NgFPdNwE1RpVNjQG7BaBZ9RiAsH6abpTWgTzYA4KTHY7pjAX5iKtvdHZ66b+ZlH/TyyGw
jQLBhvtlGsdH3jTAdeYbe33FYzBwdxFzAREgBDAul9GZJ1PPa0RUMtkP0Nws+L0GABbLsuOUlgDl
bOEAVv3mzKAyD8ZMB0Y8PTl52vBkM/++qjBuH5HVPEdSMzZ2xHtIqISMIPdEIhzkEFBFVN9iQLck
FZMj5n2w0Rte9U9EVntdfHOKtzrgoLkbQak1HBtpHZiJdU+bLZWn1TkGFRU0CsF3dpVEnbUuA2vu
8ozJk8DSnvsJdKN7p4MO0Nei2riHln13Nd5FzwvveHCCqiFy2wCUy5a3GUA2kVXYO894TKeftZUH
Cc6B0gsTZ+OZ9i4EcWVz6cqHNBvArO99WWennDF4+tzXbXLKnNd6YkHjGFEOYhlpAdnXxe70hzcf
NHDV4f/dDb0fDFAgbeY8FEYdapUIWZkGdYY3nnxirh750L1tDesZsreHejp26NYqJQnFQiuQHLXR
DKn14PKHXJ9xV2SB1oElvwz05ODZzxRv7nR8zvPvdnK0GbR7v2v+19m+k/wum8bo9on73sGmjh3u
hSMX9RZMgOLPIhvx2Bjy5JRO38SwK+cTWoIDN5OBIX84cxX0xtF0hhfNfq4ADalZhjzKvDNBwNiM
euDoFIxx3vH2r3pnlL76VfhJwA2AeAAPz8ttnVjF7Bil4Z+c9Gkyu2jqv/qI+JmBlidIs89SA8J4
38iHuvlGTNxJMySK+J+aLkPbhiIA/SsVPLTyJpRTPHReZEEvUsz7ufud0Ee/tqKEb2Vm3vU6r380
Ylh4LYhs1bC8S7jbU2pDIxy/pqINKABQcUh/V6OMTONeG79UVocH39eueapLd8fIbkD+xswORN+X
FkX6koCI55vtVFACfTC04lC0z9L91AyHwTqJOhb+l9E6yunb0BV3TvWz5BNSu96xyTZC5JVyp7kk
H33AJRZ6YVu5Hj1PVl0mEgt1asi8Zs+auC/Zw9zGNlyeNl86/svK71Do+LAI73LTWDjSgXlDS4sL
3prLtRftPLZDCriYk7z0zVMT3/atlUAXjG8IzcHEgdSM6vCWYEPWN9w+gansyZ/A6OkgTyc/SIfy
9yjIMoAlIXnVyOIKqEQ3vLVPYDqMuuSxM/jGk3slpMBA/rGgXH0TSFYHIXr7BJhyakMwi3y9PVNr
BkD5jI4iWAEMRT0aLKeaps62T+gfCwJXFP9iAB46bbAQeBNcpcdIBUIZgez0qQRf6bH88S9+/dnX
lelpW+GTvsPXG/6pMp89sVWTX7kWkdlGwm3pFIHTKtPj9zMZ0oo7p2awnqypP9HJ+0yn5hM1k2h2
0+Nkiy2m/DXnReoDMCfIZIEEh1zuDaBdR2OgcN6BClyKAopD9TCluwqCKxurc2UKG39RK8ONj5sf
9Y5LU9RBEiTnfRHr5L6tgA3cy34DgLZlwrw0YUIodBggvRBn1Tzc9SZ6B1vIMZxq09uCFVyFbRgN
0pdLfgEsWKgJX5qSaV3RNIMpfUwjPnYHnVI38J06Q58F+dkDQ3rb/a4eoYtB8C6Bqg59edDZuTRo
jNwmid+wmOVfM+feyL632ED5Vr5qbVwAjIL8GlfOtawcVBPMsu99FgO10e67rNw3nnjwmvEHnm1H
u3N/3x7W2pIR0LQja47k0xWGiksyponvsFjMDqj9MvZJpNapMbfAvat2oG2Gtxk6EtDTeDl9hVni
tS0li9GdErQCAecP3m2cb1cbGEtEzmwo7kdTINNporMYL8SflpV+lcS5B/IBtfXuh5nWz6DmtTd2
1bpNCwJ68AlQuqh+iLrHXE8Wwz2KfqLszRkb8E5/QyHEGh5AVr9hbn0a/2dOZR7RinlAVwdhIJcE
rwnehvrAoaX4L5wCDHMI2HE2YckWJz2Ln4FUTllftEVcQJKymtzYnv1Yjltpz7UtBUgNeh1xHZGr
PTx6c2IQ2jQxE2AHt1Jpf6U8Owz9pzzBkXvb0VeNuVBsBmQVLQwqcG62q7RAeqCO57aNagulqTq/
88cymLUtrPyaqaX7CzgLaI+jinM5fYXVkLwvRRP3AqfR+GWGoKeQP/BUuD2kNd9bOsQXqkGgV9Xc
UWnXPSNEq2NepMZeYwu5r7ShnGz8dEz6hqj1Ue+sbmMir6II7DIgc3FPAimNNiblIMw0KnSXwmpn
Phrao7+RANj6/DK5Z77XsLyvcp42MQ9GGgHIeXvO1jbQ+a9XXNuhtdDMGr/e+1ZzvNuGKXQ2Csdb
I1iW7WwE1G6L3llGIPOdJjYbGbc+r5w4I7XaskXvAkhhjtozmmhvT9Dyv188erC86EoDBhrKBf9H
2pf1Rqpr4f4iJObhlaGmTFTSSXf6BfUINpjBxmD49fejz9U9CVUKyrkP3dLWVrMK42F5rW8ATHk1
QDrQHYPn2u251+Z9w05q3LXsG20ea3VwzH03bQW8slpw4OF2Avw1svdged83wyWhvl1LyutzrXcA
6/a5duuVHMT9xtTifAL//eMXvBpvIQLiMEJLfJ05KD43WScV4gU7+oT25596ix7xjza2GkScQ8hN
XMAkLsmmzmQQV4PO15m5YPGHkOXXohFrKgJICRz1lBdaQpsx0qrguWdawh3yUJUT5BYAAhq71HTQ
NWyJQUNs0/JLM8/qRvpFmUP6IW+f8AkN6Gj7lXVEHJjctyBItQPTb1vLIXHbuXrS1oSHLv7JMavt
MXSFJDd5QbNI8bFMRefiWa1G66jVOJhVet5RqM/xAl+7idzcjivUTd15TmpUUIYQNFP4GdA8OBS6
Pt/iQqcdgbzLYnwm+gCxgtrYWaOF+jUgKCHaERkNzY59H31pPOid8d1vsteWaHBhoKwHBpGUejJq
HkyHPXh6QiDRs+vQov5fwxqyF0vTzTBQuWskuPh/cVtRPlatTc+6UQRVTF34FWdzwY/UsKawMHLj
BH5p9iMoTXMIZQ4LUq0kZlTZtXNilbe4kRo8NOA0cc/UZMVjU473nDEPwzPyjSl2ZYkCnojWy1LK
RNNtvQN4g6os3K9wbsrbP0wYG8XnK1MYJFbgidC/hzzIWtzR6X04VTg2O+d2E5L5u1HekfE0YAA/
XipXNksUKrEHoHmORGB9I6LjLHnWk/pcTZCUL29b7gPFsQHeuDJYyAFwI8FRiUuXtcraCsOCzmzL
2ZkVx+zJm7aKgZf7GajlwMsvanu4la4O42ZyZmF0WnX28uexzEIYPSQfj9K1F4AsDFjYKAtc1jdA
6dOJVtT1mXSRI1/crW7qxvPXHeyWkYllA55vB0mQoAT5//XznVVmngdl5ugTHu/dAPzdb1Gvl/Ni
tRVCeQgMOHj5oAC0Pk/EVOW8KNvqPLsyEq08WtYDUnTseEd9Uxz72lC9DbZaeP5YOawMmgrCFjc+
thPz6eOxurbwFlQdygSQHUKt4/1ZZZdMuT4QBec+T5pShJI2ITPiZvdxmCvrDnr0IAshB9ehz7L6
JEPRW+j+MCyJOY8to36wuXPIlPn9fwkDjA5IbxA2Wn8a5Imd5tiEnQtLntFrCMfRPLTOlqbQlYxi
EazARR2T4BJimYN+wxZPuPOkjaEZyMQdaWIbd8X84FJotQxjmG1R4a5MhOUTIdVH2RZib6skido1
5pzR8HORaqxOeNN8ftEvvuyLVAv0p2Aa834mMI9y32ua7my1qNeFzlbb5MqycSxU7xcRKCyatQAQ
aQKrLHuzPTtmzB4f1QtX8Za58pXZ7ABhBqlqsIkA31u9Q2dLo6JV1p4hCPk0tAmctwBJ1fxw/qTm
E84QVAMXwUnMavy9vhF5tWF3FMZbZ8XaSOLP+eOZfO1zLwrEi1QAjPPWHftJ4BPVcME4T0UVTbGa
tobqagD4DMKYDIkx6nXvP7euYYcHPJqf0Q/q4gp/Pv8COM9xX8T2hXN9teIrowm8kXEMkGceZF/s
LOP4cYRrH/tthNUx23udwf18wK0EWnO5Z8ZImhJt+Akvk48DXRsqUOmDAJd6FHvWEOSCzBOfIHJ4
zn90xSHYEha6+nik72jJLHBqfXU/8bQh1yfX7c6ieZm6yPS2GD9bAVafmo5lKwsLAWy2N/R99jlz
+WUpoO2KchGYPnADWtchbNkx2+209iwI/2sJJPdm/fmUBxcAaJMv3RDsH6vJBJrxDLTS2J4tCWg2
AG8bX/jKVHr3/NVUEoYui77C88dCHEttfEYNZ+dm5IAq38ZJeOVjvAu1yt5AAUaNqECoiYc6DM+e
P56rVw7ad49fwr+5ezZyNhuuYVF4sOfxwwzdqS3e99U3AHVch0gKCv3r760Rzoo+D5qz7TbotgPZ
owXTJz1nlkmF0idgqGAw+7h3rI475kmtcbMGX8TuklmI78K2d7JnSdZuORxcfZ8FRo6ZhW7iuuhk
KK8AqNdvz7S8nQ+y3LjaXP0ibx6/Wn2u3hWmdF08XpRHT0+EkYy83NgLt95hNVyGywaFWnh7rtnO
r3bj4eNZtfH4tYU3bgNjV1GvPbt1BIFVbQu/cW39oWRigQXnoYCxLs+aWd+WRYMp1dUDuVfC/KOR
jKR9metH2xrnjcN1GfJVBo/8QwdsbBHJudixGjENysJNEwKitXE3914RmeUQhGySXmTgsIqzkvjf
K4uYW3C1f/2vN7EXCCnAx5gPCxjev0CS63wolUus4kH0mpMQZXSPhKsJsGd0RwbXlfdTa9Sx4LUX
0gLY2QzyCm3BE70dfpNabumkrYYeyH/IeYAHiowZ6Ipg3QWyqI6yOKvIeczN+tiOZX/nGcSJKpnl
4UzcYGMrvxoPbEpERIEcpfj3G1SgC8l43tBzUcStEXL3bJXxaH1uPfznrd5EWW3o1GynuZGIYhi/
A3TOAzf6eEWsVvVFgNU2zmFqL2pYfpx5loXEezaGRz4kH8dYsw7+BUH7Z2nSIaeFoNz7sWqEUfCg
VvmZjNNNSZp7W7P2HqpbYSvlg7LMnQGCNaysUtgjQ0/If/74B1x7SXTtAHRATR69k9VL9r1PRgCw
83NVyDgn1l54D+307eMg1ybE2yDL3vPmxELhvbQApMnPJqA8glDYoAKqp50hY/1xoKtvgwvbctnF
yrsgejljUM3QAz3zzvtZkOa365aRQjPt4zCrzeU/Hw2WxMv9EG3B9c3AqNXYkNoqzpQQFspiOAhp
H2diPAG3f1cq628Hw8/Px4Q7AJIjiNwCCrP6UPg8DdrxtDgH7s/AOVDyhZGTzYOwgzzl6G1dfq6N
JMCvKKsDCXuphCkaS/j52BVIl44G/0L5i7I+V0P7N4rgaKDSjDoXelurpLhEd7pWnZ+fM77zjad6
C4G9OtGW58P1AdAXPByVLn2ZlW9mXW0U8xTMeZaCpxAaEA+Qn8uK/wVY8mI4GYLxB9HQ9wEqgC7B
SLeDlI2JvvO29oZrvx/ylj7mM+SbL27rht96E8xyg7Qa7m8H53/48WifA20HCUtU8ZcJ8GZ0lG7V
sK/yglQrQqDBRraxRq6seRRPlloDDgDcQFfzFcgNak3FmJ+FE2b0l+VGZhDyfOOouTJG76Is///N
W+SBgq9yPmD7quo9tN1+eLzcwIdcD4H2G5ANwNWvOSgDGMVIhrFDutO0963shndT/PHavj5W/w2x
GiuWi76dFULk5snSYt+JinrfB5/LUpfp6gPN6FnA7WDWrgvwgQWUy+AEmE8cTC7rMeuOW34IV8YK
0mHYfQ3MV0RZLTnDz/oZgo1BClEAmx8yb/fpgVp0M/ApFtlVvMX7z8104pdTr2PFNdAJHEM9OLWw
3gQE9OM4l7sfZhVEAXBTcDFQa7s6VflObvI8SOdffflQvcjh06sPARa7Hhy9+Cb/UJxv560DO0Qn
9/20zm/hxeJ+es6CQIPcc+GQYWddLz5DE05LKtNPPW033Tl0I/W6GB5oJUDQAnUre6mWmKuriHI0
P6tIZ0JR58b+Y443xlYz8mIiLWoM6NQD+YejDjyM9x+aayrjaLvZacuLGB6VkAb7XMMbVQbQyUAj
WPBYaHiuEx/NHfyCU8NOGcSB2JH5G1P18haAL4xlBkwz7jy4CKxOB2fIAdDO2jktKhkzyOjSYt8D
162RU90Bpe3fk+lp1F9zJ+HZIes2psBlZrnEh2HTUikH83edhQ/O3HGbkTk1nEebo3QG1SN0ZGcQ
goJ98ABASfB3/qS77zKqKBosAAvowiCtXaX+sMiBi2lmqtStk1q7KfunTy5MPB8tNx0lCQs7gL1K
+mVFNZvJdkr1Ks7knS1OWvE5LMe/V8ChaEDSEQkkil7vpx46q4GV2bpKK/O3AXKvsaWcs4Y1/98I
i6bvsvIv0O5mXroq70aFyQ0tOujzgJuJC8zYP2hzav1yXx3qJo4CykdsGWtcWbkgbC18eijIQqVg
ddIAmtjo8G5RqSWDl2Gqv5WT+2RxfeNAu7J8LbDQlrow7sI4Ct6PIZuMogS9akLLXh/woQg/VpAl
2Vhiy1Pe3bMxGTC1AW7EVEC3d5XCkABOGgPVptS3gCnrsRfpf3Q6RY7Oou6TDc1/H+1tsNXR5uYN
2vIttF4K0R4sFrNyyyN1LUfwnxAo0y9HDxRv1u+DUjfWs+ZgcgdPfkWi2q32snttDRA5TNidTHnI
BFg3G3n41WFE8rEosMJU8qJxN6IigBbIlBZS0NAd3C+qGe9Lt4kyR+4hDL+1M6EGsP5ygKMvyQhK
4eBGohL4fn4MrTlZTjnPqTb3ZCeycvo72czLIQNucAEVUB5lIEwyoqr7uay7WKOg/oKl3kdwMDND
tGWHSLVChb2bzQlU5qfQzxs7nGu5kEWQsYWQI+gOA7aQsAJW5ymXljpXAAgeCDP9JB+FfW9Po3G2
lLTivhr8u0b50NYx8herFeNXZlvqN3zpgoOTE+2lnOzfmjdWiTlw+giMCkuE6uzYwy4fGc6Ib+PX
P1tpsDG09LllsWwACgtLxbLDHLRsp+V9c+yIcg+5zQd40Llz3LsjuwnINCWd7jTPnihJhK6TnZDC
Gs4WUw76wQzIj2GyDk3RtndybiCChObhTlTSO2WDUAejqdtYoLEY2XB6ARtTHxOv86ErNvSauTMz
MMJMI58ePULJ46hz8hDYE4OYY/638UGo9gD/gsaPA2IIClJRhtZRmJeNmUAsoLljVmknLXrUsbKc
Me7KYUgk739Qy6GR7aCXzP3JiLGnNiAgwZzHy139nqG59SiYfZuj9NPOiZxqdbKDjCUkKN2wqHl+
dPN+OlhI2UFdMHa566HsQf3fjsPmmFAOqXMfXOSKEj2huoMhHeHHE0hRfqsLr7lVTq2jaMGg9GO7
yjNue0IeHVQhowosxDOlwU8LkJnDVA7tgKEXEPjQUR84aLYEyNEpXoOJY5tVY/vNAIVljPrGzmXE
+fwKoyFoP9WQWn/QfA3C0dAV/WmqWdjxCEXO78TP9Vez70WijVyjkTZ53rM5mfXPDN7WXwJfNLc6
w2zszOAP1+sewF6wcjE0T5gYU5Kx/g/TlPaUwdz3luVT+d1nje0fLeJA1tuTyo1th/gh5qLZHFCH
+lsMs/s4irGPSB6MMfOn/FDX7hC5ZHD3KOMUj+gn+m0YdFS+BJoQP0lLhkjXCtRduDn+yETAzgMo
3HGGu30eUa/QIuB+vDurG588TRU3nAxz/dDaMt+TVgNgC4KmIYw38qNijN+TtrcTo8cuWyyTZHK8
JoZbWNrazYBxJr9Ka6Lf69yXD4U1t2GNwXimQLi4xwz0st1ote7TlGHsQ9csINjkS/B6jDr/UnXt
d9Nr2VfRmq9l5uKOAvJ/NKD7cJhHYBJLfKVZU84OH0k9YGyDr9bUm1Htl2DKwYEkttjUgAvEoEZQ
6q/OrDlOPPXCDBsioYzvtPiLAz2bV33wAmwfCSEBU8d6bonEU6Az5liZbRR4LL+zu17iRf0q7BeJ
+OmnR38O2IXzrIaY5J+8cubQacsyNkY4OHUm5Hd7R1bArHl0bzAqIn8MhnhGhyN2+oDu+smuojow
hwjXGODOBt4dIRhpx9Cj956FTfUTGHB5VOVTHtXCsqMJcy4cZzhYtLnSo7mDEiIjHj9xOWpwBnFp
iZ1QVBEnI9nbpdV9FYOt/XT7RVvMpiRmXguBT1JpN25Bxv1c+SxivLah8znoEXEoi0yIjcCSG1r4
T14FfQAzI/6eVbyJuPTU3wHJwQ3HJeanbEh1tMzCCYO+WUB9JeujCSqeB2w8OhhlxRhX+mC8UKsW
TRRUo7xlpCt+OhrOnpDgOhVZlM/7gLvDyQJ/ZN8CS5eMlTF8NSEO0kfKbw1Y+gz9Pp9GEMogyRp3
DR2eHCLhF17y8ovJerLn8GAOB3cobga41J5VJtE2VJo6QKLdj6gh9XtZUmdXaZp4ZK4LP5dKyFj2
fh/CB9ONpV826aD17kkDw+DQw+c4AWW1/CbykR3oNBmREk4d9pXu3UykaU6uyPQwK3ttCmU3N3+E
VWGzm2D6oOk9cPSqjmgWnHPNyGKTit9VxgjYyLUI7ar6ihovC5scqEeWQbR/YDbZ6ZqHXSOo5/ty
hMGo5jdGWHYdDgYxkzvRQUMe96IhNCsFXXFYFYfczupEVA2UxQvh0BPv0LvI8KNuB9rLHelLeTeb
Itjrjc8Tq/VY0lX9FNmT1kBfdrIPea4bu6zOg0RZAZKk3JDfcfpWyVRQkswKdyFPa+1IEY0m0G3D
1aix3SMHajRSrj3Go1aVEOkygrtukFXkctiiisD+WwXu/IRWPX9sacv2wkJYT3LgujO9DoO8VC91
X3kL6WUOwcXS77OiD2D8QfVjGWT9vtUEqIrY9U4BZBKSig3ujgvawnVOd4681FWk8dI92qWiT5JJ
wFAFvDJRue5ir8XcEaVnJl4xuPHMpLHXJniRRSPAoji0RA5hCxWEZdbbt9XkawezxF9O5tXRVMCT
LGigoc9GbBrQhuAnN1BGQru6fIQJXb63RNc+8qZqj4zP8rkD+Dc2Jt8+c2HgR9e8SgZt6H+UEiKI
yp+6MAA/CrKY/biHbULOY4rBAooorxOnAmu3bIP6WJmZFXtW0920Ne5k1hSQA8ckxpIm/ZOtbPKL
upLG8AUbDiYJADgyNQbpDvm7cRbQm4c7pQldl1CVjXGDJZtFKBiau9Yri73HQZ6den8+VEOGRZbB
UpbWvQUt0G4Orbmyj32tDbAABfvghB4QxHgAtIWOoHCfSpq3JzXILml6HXPWnYu4ygBHaqXuntrc
GnYdc7zQH0x2B75KHsGxw4u1xmE3dYvsqvAyPbJUixQyr1/LGpJrmT3bR1Snsl2HLuZu9G0YN+qV
H061K6LKkW04tRCrbBXk30Bo++XPwy/uKe91GDIDqSjBlidNfc+HBlpg0OYKJyi1gNfc2jd0KvI7
oRVkb5WyeSlnLYtMR/b7sqqtiImAx11OaKyzwts5esP3dTZVt8gKMAenAUr9stB3HIKz4BSLxdg6
cELoNpCoAntyT7KmzOLGtbt4Wg4b2g/4ppNCDgFx90dlN3Vol5rOI9CFtMgeFolEcxjjzC1VkglB
DrUoZDoDuHRohBT3YGI3sQZLq3usoylRNM8fGlHq97xu4D48mNqOGtq4b0b0DaeOal7IKp3GKGe0
sProsz6W0pNPk5n/qZwmqiznoUN+mRhQkvjqQt15ippZ498tbxKp0cnytw2BsW8B5PwShwZzPOrF
r9IojTDTxipCDgK5qy4AP3xAKrswYw+NMwS7nmd6Ats3cIgH4cXO7Kukh8ZclDHOk6G18x10cvtw
7sAJDtBYTSrNwKTDlS00huZ1agIDG0bAHnx7prFVFyxs7XmCMWvrhwr1kwRdWi0pjIkkrpMXejQa
rensbfhUDjsIZbeP9QBVQLvIv+YzuMx53/NXpBGFk9hoM6agTw23DsSIqhMNAOpAMmtrezQ5ZQzW
gXVyeCDug9z7jZb8GLZg+93bGUQ6lVRISsfcP2TBiGOH4RgkVeMmEFfo0cU35dPYGMXOA2vvFUI0
3i1aGf0Xr9eqkxDNnLoQ7HChqDaL5oaDB6SjPZd1ERViNqKi6uiDUNgQCnNWkURZBEdKRyHxVvZJ
UzmAswMa8YjMDBoWWVvtIADu3tZq8J+BcMvaiI6tPCmVl+C2Z/rYhbWRkT/VUMvU1jz2VOVeeQNJ
UD3ECZmTcPRLBZ15t406ZHj7rOm1XbAYRimHuBE4c348m8Z4qBognJpgFLFdet97zIW7rG37O0gG
sxfVufR2KMD9KdlSL5oG8lxQOe2U5TaxnH0rtLpO/+KbLUnNXCNR6ZAC16FO7q0JnAQzH5rnoYJG
vDOzOgL3cEl60HPPUXo+Ff1cJ03eftUE3DVr6rLbmsr2BiJk/R1uPDnOfKt7cCqunjzQUY46p5gq
wirhOkv/4l/RuBhhF1WbWJtOMQ37oMZeiutWl3Zth8yeG34TjvaYJaARDGk1NVqojR5NwNCvQmbj
isGKfHy2MsfcudzRHwIs7C/QumwS6D6zuKZjEZNFOKRR3XCjl1C6mNxheiQ26x/tcibYPqHJUI9S
7HgJbgT1j7VQL2Vma7GkAcQCzbGMKKuHe1PhriSwHUa6XYudaVb2zgh6J7KEPu4LZzDirK//ZCWX
2CyG7tRwYtyDekqjShexciHOwOcR4mzwFLq1jKL/UdWgcOqks+4aIGTDCjjFGPQLF0e1Kk+F3pQR
nHJbKIPp+wJ6PH5Qw19wNufTiIZf0mcU6iSBzHeWk8HYY877R7QGTIio2mases6gSpwFu6qleeTP
o39rtLSMWxoEu8ElONZ5I77YRv2bkt5/0C1sc27QIm0ZOw1NXas6Tjnxf5gc0qslyWRs9ryH9HFt
3xh10J88qf9xIR4ZmZIbJ6qgoSsUtUMU5KpFTXzYFei0REHdA6HKmylxoWkZZYXvJppSxj53dDim
Vj79a5sStX8r1x46t6Qn0ki2K/NRj9APLBIxUgh9mkRLBMfBQBxR70e9RxIaVOYJ2ms8bQxnPmjw
9g4BvPVjnZRaVAZFdRwc4twof5HkHeHs5pC8fe07OiX6mGXHGVT0aNar+RSYU/lDL2Z3B6VZdTvz
8e9Ey+rZtjSMpVO+jBCw3DUy+yWFYE8cxMG0rzIVmso008b0hhDpaJ4MplvvkYjnEVCW8M5szTGm
RWOFBr7PURKtC03g704yJ0MbonKi30OcM4tkP/ZxZdT3hTEaxwxil0keTKBxwug+cqnd3KAC3dwN
Nh3PjGjqGUIKT3MPIHDYLhI5WWA/WIOuPWsBMUKs1YaEHQ2KtCjH16Ao1F1jBZBasLO/QV3KG0DF
1Mkcuvpo48iKCKRAwsblkEqcAWM/1yYTUYPB0RBe6t7RzfIxLillYQcpiqgmsMceBc+jjDhQv+4A
VRxq3Y+61h92rMjKqLOcFwvNn8NMqvpvOcBYe5765cpVVEnp5AOuYrx7cHujDHszmJ2waY350XUy
5+hKA1p8Va/vPY/95VUZHAazK2MwcpCXEWHddBDug2CucVu0I3R58lZPO2tYhhCWUH2gBTGxyh+M
lWRf4fK1o2DFoahglRFkEasYcl7IuHEDc07ANKjnRrmwT5513CgVZd9KTeNfM0Xck4u1sUdPr4OQ
XDA8aMinYCWZ5fCY6VDeGphxaMZsvseR2oUDYe65IyXuOszPbkoAkhMG26WD3XsVCIUmCJnYqosd
4OhA7ldVH5KWBZB9RpKZy+6PT2QXVljiB1g1saTnWhB6imvJ3C48VYV1oAGRFHY6ZlQeOAC0c2Xc
+VJVtwXj5OXjGv3V4h5YxWglQtMKQPD3xT2uRhe24f6cSgO6MbfzFtHg2vNhqAP9pwXgBfWM98+H
KLZwAZmZ017eK3oszI0ew8bz7VWTccw8zTcInh88VGCejdHHw3NRgkftM0DfCepC4JhcAOGU5+OM
U9mcjk2FSuEJsisT3aJcX3uHt0EWBMub/qJwmDO6MI9MS5jpaOGWENfW41efIABoTKgej/dQcgSk
L3/9eIyuPn9p8AAVasCXZ1XZn7xucktUn1ImvqfC+vHpp0PCCuIBUKsFtd9Zor8ZnIyPvcYHV081
bn43UR5CBeyz3UXQQpcy/uLPh5m6br5BehGIbNE6aaazB7SAUFefrL8fv8aViYQYwCQshriXFC50
EAILaEEnhUKRIVJeo1Lx5eMQS1PjXYdleQ3I0HqQjwCqau00KO3Gpq7eOKnEGSlM78mpwKoMqu8e
FOg3eu6XoCrEWiD4Ougdl94mEwqN3dzWDg5IdSjZcJozCfaY8cUU+S9IY6EcqTYQEVemGUK6trl0
j0xAz99PBL3VlE/tzkmbnIbVqch/fzx8yzJYDx/a41jji5kwtFLfPx9CBMhn6sxLzfr33O/BiQtR
Sw0VFj4cf5YmxcfxLjtI+F5oaP8TrDA9DM77gE4bBFVd6G5aD56RdGbmoEHCT06G8nBTJCUZULKt
vyhLS8a6zTZ2tmvDuexr0MV1gP9YN+1R1e018D7dFBCNaBpP1P2kGwQgLHi/NxFW+8KAM70Yqemm
OVBLEGMW3v8w4aH9vHSnXOgzrTHpDZJlH9UkzAjmJOixjFB8K9vlmP2kK+XS7NOxtKAyhdFahITf
f6rJQN4/etJKBUpoUG3TUMfdmA3L9H03/ZYQgPABPbYA+dbTj84m12F3ZqYzWma53LM6rfkYeu1p
brudw8RXrWff9Mzei6DeF6jn2erPx7/hYkosLVogoaE/awYgmq5WWKl3Dq6xwZR6KJCWBbudLbHR
TrwaApxD0LQ80FPWMD9IDhqoJVhTOor2r86zk8f8/cdvcbENLm/xJsSqnQ2kEc0rbk5p2f8waiNk
9YOqq7Bwdh/H2XqV1amN+4cPxjni1CzH1Zkg8d7YIa5FQPqMzQ6YQkgmrN6kAPCBqoIgwlIKzG0W
KpRpN4JcbkMAHoFnCB11gCgupe31qbO7DmYpKRdeXgNr1lVJpzicSmggQNgviu5Q0aa6gXAmeW5c
4oOGX//8eDCvtLVtMK7A2od+lHnBAGBaXlNPVoA6oAbiQRTXN5H42jS0DBEN5ZaH7dVwiGJYsDq/
TFngX2t60rXG1KnNxGq+KSnCCjV8Ib/azQbq8eJcWcZ30StzPMgSXixsj8PmwmjUmCqlv5hOvuOu
y0Mw7CGZME00dMY6Jm71y5j9jT3lauTARGaxZK8XIvyjbbU8M4wxlaQMR+mFJlrLkBzPrFtjOIux
jjKtSz7+kBeJAd4WJIoFUARi8QWdoBgcF20lf0yhgT7H9cTuXZAxi6aLG793wwmbGZx5TLnxqtfC
gskKZ0UslUstalsIqQU8UCnYxiiB72G6G1IogUsc3fjPpt34qFeWJtB0QIoBa4H0Z51rVYHCTdqz
MF9z9CJQFdzC1F3kixhHoPzRbENKql+IAaJh5dSwQsHax6Xah+Jn3aNw3H86C1jCoM+G8x/4X7it
vD/YsAQAtzCFSmfbi9XsPBglP348I64O1eJ7CdA4rghriFYxaehx8EGlZdvI8+Sjkoz7yJYY+bUJ
ANUv9DZNAO+Blnr/IizIuONojUoxJdECPTh86aedWikj6RzU8PrxS105ZOy34Vabfy+nYSJZp1Kj
AIRDwUrrywRf75n++jjOtSUMUhSAp0jpL6muUm+DIndqlaK09ehkLTbh6ZW29osnDDgxkSgYvHsG
TPXGerp6KmA9QSYO4NEgWNPbm2qoqsKnU0qgd2dkGipBXeI4ApW6313w3CA3za2f9hZP6Nq0BxMA
qRboAJc4SE0LnF4QA5DE+dnArcXhf1vt98djeg3sCRs8TEUgLTHl14hYF/Q50Y6zSnP9wcEObAoC
nZwHmbkR8QRUbEGrO1j6XWH+1cbj57lQi2gPwPbwLcFlGWzK91PVHhsOJptupovHC0PRF6pyh49f
8cqaexdiGeY3l2a/75a69WymPoQyFdtr5vnjAFcO0HcBVgkxt61KOgXewaBoHVm7Qh7HFhAV+irN
jdTg6rtA1BenJ/o4+j+Z8Tfvos+QNKXoDKae+8vNfmzhEjce/8+a4c3jVRnM/lRXeHzYmjScq63y
y5UpDW0Y3B2W/Q85/uqaBx8ctLGIgQoVB3S4m6Tx3AEldCpHw9k4lYzlWatLhAf1AOTwkGsDB3wV
a2pEPRvwzAKkPwgN8mpbt7NGdkXzYhe//XnpmXUHH8C2LfHFK9vvu8Dm+wlHndLKYb03p5zmT4AV
J4X1NRvT3hRQGz7ILfGNa9sT4oG+gIkBRPiaiddqtYU8Vcxpa+Y/3VL/2Zptgk4WWg9FHhJa73Xi
/Zqz7tYagHf5ePJfmTLQYsS2rINJBL3Y1aEpg9bxmQQG0wRbpg3LjbNl4/FrBcahLslUmHg8fIlR
kk56/+//8PuR8i8KbDgp1/tfLoig/iinlOXai1Q6Mu7c35KtvHJygaD4/4JYq8JsP+hUD8YOQFVI
+MPHDfJupfOMqv1vVaDdoeuvWgALo9pX+4/f7tp6gw416nguvtGFHBPnaB5AIgxQevHNRY7d79FM
/TjEldMfOo//DbF8wTd7hi1cVw2CzSnxYvsHNxLGD8L5/FUZQaBWBVs1XMnXiiPCYKYlZgSx5tiZ
IJK5MU7XX+K/z18t2WzS9NbJQXkY290Q7KHvOPYH8/+Qdma7bWtLt34iAuybW0mW3MQ2nc5Obois
JIt93/Pp/4/Z5+xIU4QIeSNYyEWwWJpdzZpVo8ZYy9otr8ZfK9rpVNWNPbZZhxWtvJG1TfimrY1j
0cKfAJZnrMJr59RCbo5N3AR/3vvA1xM7+J6o9ZNSGTeXF33FjkiSZQdBrU/lOLoG77hhFrmljr0x
gnqlpWHZDm82oNaoU4rxspfV4Pta4PhG/pgBnK5dACqXh7LoYRAu+P8mhOjV8SvLLxNM+CCdaggE
jOg9m4uwkYZ6BO/Jap0uigTwIa8jkyQM4WPWo2LQmjuvuO/V6h1jwRHPqUYDughViERieqLHUdIp
npA+BXq38vml1Tj+/BwIHR31hEerkwJrBW9v7dTfHYBc/R3ehHgXZ0XrJdfZ/BOOTIy1pIVjlMtu
UO6QH/DvgKCYa+/ypSWfSwNkGeG0of/11IjVSRPEpNTJ7AmMktwUm8g2vlzeVksehcwbnZekY0k3
CHNlJ54X+oovu7bV3zhRdRt5kAc6KChF+8uWlkbDzU8UT97K4Xl0OhrQsyQgpJGSVmV3BwVWmJ1P
vvHaigN0Krps0M5rGWxlMXKTLckwpZBoqq/30g0ApMuDWJquWTHBoKOa2qvI9GCmgCO8yZjcUQM4
6pfbxLJu2vzWbFbCwqU9TFLGpMkegRQqTaezpdaZoQdojLuU9Ddd/CMD4ZOlK0+OFSOiewR/XGtt
MRvJkWstXzuII+21dMWiEZ5NczeWzowJO4xYPUPnwRhYEQRSpH+xtSnX2taWNhcTRSPenHo9a7tS
yddFdOoNrg1I+L6eCvXg+e2/lxd//qVipH5sRNjBCH94bWXy0E0h+UvKbxmgg0L7xso4+XtMUT+F
wpn62dkDpNe71JksYP/RMOYbVa4eHEl56fLpsYjMLxUY6MtDW5w/h44xjg/S0qKrKZJKr+JSpzPK
KDa2wsNQW3HKiyfnrwVRGismC1jTjD+6jnWIpN2UPM7AwLUATFncbeT20GoggCHSPz03MGIWRaMz
cVkw1kQWj705QlNbv/pV0jx4bQmShoIJmePUfpNac6RZQNU26TDYhxa+3DzodpGVtofL87v01jIo
2oFHIDcDI8Ppz+ryRImllrJAkVb/pEr4aEAntpWsJtw2lMM2Tip3hzJLr3+HW8dmhR07+kUPyiYY
XXQet8ASb1a79pSlnWPMbZbsG0p6f159Rzeh5YStE9Bnw8i8nownQLUMLb49wbb5II9K/SB1ofME
8p1WCzS8NkMmpTdRGtMc75TFwVfzcosuevTt8owvbYS5S5aq+vyOFwsxBqTuQaYz41H/ELy15U4O
bt5hYSY/QqcDZhmxwTkMaGkLYZVxFUCosV0B9P2S12tolqVzgzgSyiwqzXz0Op/unNIGSd45+Ohk
QBF3au5J9tYN/RbW5vJw1gwJe8W3s6zpIgx5I8ANlPjARj0P6QChjKO/Xra1dBygGJiF3EkPOeJD
sw/9CX9NSTGTpEe1H29yRzroIUAXhbpR0kevshx+v2xzaXzzOtHGSmfCWdrcL7vAsytaIhNUtfUX
O5GhkkfKfsXPLTUfE7b81454qcoO5ORQHRLcDtkupxGpBpHmDNJGjr9ayYOWk2HhwEf3XSLfFc0a
kfnS1B6bF6L4dCw9DxDd5IJarcdtNb3m9b1i7FJ1I1u3l6d06exz6TKZ3O30tgp7M4yHMjRblYdi
BfdIoTcbXo5rehCLA6ISh2wCQJ8zFjs7Cq3c8Vk33l7dQZOk6YNW+t7W0xrSR3Fi3UR6H3+q02CN
NWTRMoELoR464rYY5GsJXXa6wVRW9W2lNtuKusGkfg4Vfe+YrmKthK4L4QWRPgkYOBmIZMTQtZqJ
oloPzJchvfC4T8d9UT0wr+bV5Bu2TGBMJDaLbJAOE9I8emMONXwJskvXw3aqftEG0QRfr94atFmz
LaASADOgz6fx6FqoZWWMR5DIbj599qa90d+94/v0v8+hPi9JUd+ryP1U6YZScWtnO4yb8kq+0hk9
wrf/fl/4/XI1+VmrJYqrOtE2VoZNeTWCcLZgQlJARtSEl2zeDkczJJP/SJNRk13kdTbqbnL8FYe+
cDpt+OFgxlC5A88cHgpBfZoiu+Paj2OkbSQ6ny6vwfwGEeJhtur8ae5+0JbzFXw0gkbuErTjOtXV
k9jatU5650UG3brtgzYYt5XRxNuqdyZ6IeO3y5YXfDm8R6DK5gobJWvhddRmsZxJMzwSrZu+35pf
Jeemyz6+xwi4MugUqTiJSR0t9pTIGgLZTeQ23CTjeNd6srcNnOmLqaUrAeLiiFQSh1TS9Plsns6l
3juqJIMsc9va/Ni20ae5k3AjpdHzaK8xLSz4NYrgf23N/360blJNZ6s6xLz5u+9J8l2pXsxwB04E
xgpkh1c2yUIcZlMKBXYICMsBB3hqTLMy26oskKZdCeRGVTeNzoM2CFau3aXNTmkONCuEcTBjCz5N
pTfE8iaKC5nWbB2HxvLrU7skFRzK4QwCfyZs9srX6YUvTPLH9AoYD9HQrkzU8gj+GhA8jmZOwAoa
bXL1cm/2983vy7t5aR142OFpmCILvrDTdRiq3mpgzZ3c6Nso39ua69XvWQJYARX2MCVoMfntWH0w
RQ71JDv9VWQbI1lzaOcXJGQuGvuIDDt/iz5fUb0kglLIejZCWgX8e995C2nl1oJhN1zNbQfICGMz
nTR8O2feOc/olVTC0XzOlfvwIfSu3k2nnxeOYNjDsjFlfD77YNPKvRYzLZTLwUjh9WegJcU20Z04
xWjS9d0Yz7T3BBX8EdNz6/t0Vt8pxl2hyjuz+aXMvdPSg0JjqTJ8vna3ndoXxueMY077XG88S86X
kt7mKrxvU2XlxJxvaYzMBFmkYcEviVw7ndNn5RQzSCX8WLa0Z6ab2Hq5PJA/GM7TS25GVdKbBR6L
SEPEeOYTYIuIEPiZ3Hy5r7rU7MH1acanoA2jV2aZ9tc8/eiMdfO1LVSNQLQIEftNFG87JQWN+I1T
PwyqVT0BrKX6OHlR+NpKrX1okJN80MPAd5usTe+myE8Phl/Fh0ID4iaPIA5oFFebW0KRetwZ2Tjc
D8SOtz6Jhk0NHuJuRCL2R1eG/guVp4Favq28xtMgvfqjAWPiGBRuF0CZ2VZTsvHMhGYFf4qRrVXi
rZWO1q6PWyU7cPF0tLdNxVNEryNQZl37MkTOpyZv/g17Sd1IgZzQMTeFzbQnDxbcVePof8tHe3qo
Rru9s80yBOvUlea/A1iy34k6SrvLK7G02vNN/IdLEf5f4c63Mrqt5BSdUqV8TugapZn7akJIDv2R
CfHpptVelQUFJpx9G9Mutb88giX/RT7ChpAKJcezgCLPmcmh9c1nWe73oXQ7lb+LtNno3r1PF+Jl
W+e3yTyUv7aEAziUjY7ECrbGzj740DYhM3W1BRASUK+RZyMIFMtFSu5nWsnN/6x0++LGWCPSOg+I
iIrx8rMJwgeRFdLyC9KFvmI/K8OnlidQifYtfc/6WhZnYaLg0JqznggNzcyKp/diHYV+KSmd/RzK
37uHzH67PEtLw2AcdB8TKYOxFOI60vtSEfiO+azA9/oy2BP0HUYpfZ4SrX8yOjlZ4ZpSVX7vqb/S
YYWeWenAjwLnFI6J17Z+NyVVBkqqLF/6YrxTbDqkb6ownmAvsmXYm7JvtlzEN/0U109WA4dSlGXB
xmugKZND0gW1XTufclyUjbBQUu7HChEpsK7WVivU+IcBoO9lpj7YIpnXXn1zzB4dmiygDnOVRfj9
yDE2nZRO6TOkAbLRbShRbKqriyu6SW4YcO9ML3xWrg2ItXUaOqNnSy63E0C52hxgk1hxWOc7a7ZC
LoZ4aCFcQTUNEbTWip6l7kFxgm0/Xe8SsUDESOGOFgTeQqd7N/B9JDXkLH7WUnljWDT+y+2mH/69
vIWXxgGpPA8hhYc278lTKwNiWRTv8uR5DLcIZa7xLs8LKmxYDsjfz8/mj14jkdL0QW/wec/4Nmsj
Nh8g03gpm0PUHK5V0+Zc6OgCE9HhtUhciW86qinWKA/sLjVLHi2auyFiu3a24LBFrnsu20JULzam
QbVpRXaT16jl7mrpkOe3l78/+6PT6eL7PEEcoIjmubRsqMtB6GhR/ayodfTYyXbwWUZU8D42zOqD
jmzSHSp5yHsE/Vr/2Pk+mC3P5XrUgc45BwO9UOukKevn5leXbKIvl8e19nXBD8tjDDtHVNXPZRRu
zeaue0c+hFIIfSYUCB0oScWeRydO4LDA5T0P8BWMCKmvxaNLQ8BlsSpkC5kp4aBovqIjacTSj9WT
5H2QtdUVmF+xwuKrJqlQGppshW08x0hHZ0VpVTgXbF99brB142e9sfUq2Ji2cpJazq0/teFn3nlI
NTqZjoYjr4yt03Qlr25vDFV8gyH9yD2n2jayV2052V/YMcomgUtVpm3EbPcSddSXuFPtXZAH9r50
EgkyiBF1xQQ6pUFTP/l9YzzZniHdRkEGcg+u9unL4JijuVFy1b+t6QspYJKzoFLMo+mhV8v+S9pw
h/dm2AMtqSVL2taVPO6yqrCuflnNTtf8j8qQdUaQqnIWzCwN1OdA3ZUa3PFXB1an35/v36MlCKui
r2tzXoLxU6q/6saPy+fgPEg8/b6wiZpOibJUl5TnPgllt6+a+lEBMQHpotxpNKsHavgEsXh5tdti
QxkcDFLdUKKLbuuPwMrYjKXbTndW9NkuV67c87Nx+n1h2kq7ar2i5fsd7boK7mNY8YsL8FIscKyJ
YeZsk5gdqAN/6AcYuIE3f0xAZxgDxHnQOCQwvkmPZZDs+vLbmKW7y+v1B2x8dCZJEKBRi2EEzByI
8MUzWcSosyuQhLwgSQT/QBoGh2KEFDAPzVHaDN7YPylxbt+Urfwt6uJ0q3vmixxE/B6tA4gN58Fd
iUrFLs3sT7xB452GUil0OVPz0PntFyuBt+zybxZrVGe/eY5ajzaxAo2EoaRG9lLoBQxa0qvTBA9e
qbw6II8rrdtms9SuPtzaqfEBRNAWSaS7y79B2BBnP0EIjEfHixGqYNrk6Zsk3WsQ8/1vBoQLxeiC
QQ7mMbZfYdIq45XPC8/R//x+gkgepPMGEOuyXAJpU8DS8pKXGaxNj0X6scXOO8ZwZGSexKN1qiI7
aUIZI/AIjiZdrCubd20Qwn0SwnRXJ/MgZla/aTfCVrimkSf4s7N5ErYaTJy2HfUyosf996i905Xy
pi0/6EG+V6U1XKGY9jozJmwqGxiF6lQa4xm/19KDZxSQM3zNyNWmzZfceYYCdl/r/3aytQ/zt8jf
X16ueSxnruBouYQtN6i5nsge5ntjY2l0YN4n8W7qV1zpopU5KUmzAFzGoqvuE5Sqk97OXqZkG6lb
pTjELdH/zeWxLG4N0KbcoOSMz1rATE/ySVZwfOr0RlX2TrnP13iRF13AkQlhuqYph6PONrMX6Dnj
7ptjrbyFlybKnkHf3GhztC88JaEcqstAqfMXdLT14QDyZzhU0crFubS/oWLRqG7wmEeR6fSIQmbk
U0FiEIX93E0PnkpHTf418T8P0PRcXpJ5PsTtRQ2F8tCsy3qWP9JbVct0hGxfLKgW/dznevvs9/f1
+DNvblNjBS/x55efmTPpl6DaAQGdyK9fTmQMfJ3dnHhNtzH7AmbVKDOqW35bsUkGOAcDo423E8kD
6MvsegeQsT+kPUw4niQltw40L3AecqXYfRrcm1qb7GPDTrbg3ZKtFBSQzbVyWXyuC6P/pJiTfwOj
sPVUG2X2UUbg24jK+Eavm3+MMWk/I7Blfc5MM9plqj3cDUpowbBaZ+WmzG2406Ds/VmFUbNFMt47
jKZHG1VDFqEqpuwzzdL1Wj3ifP/aM/KBLTaLup/H+1B/+mNFjTsbvnrpN7ChK+7//AyeGhDcP+AR
u5hCDNjjAbaZHQyNcrMmXrZshIsMXC4pBFOIzGBCSyezcWR31LNdOTXbSfqo1ysXzflRBM8ADmuW
SKP/VqwCIvFkNqrUli+sylYzH8fsS+188fR85YicL4mqkJGEfwxYACDAebBHF6asNkEnsQlecnub
mtuxW/n++WSdfn8e59H3p8JqgiHj+3Mi3947w42TrcBAFofAAwbHZc8pUGHRByPKYsnxwpegsXY1
PWFBvuIXlwaB9MdcNuFsn0HjUrOQA73MwpfSfgijQ5bt4jU9yDUTgmvvfCmGWioNX7p2q+ZwGPJY
XTkcS/N0PArBu49WJjdawCjMeo+mZVrsLnvble+Leo05+oJabiLqpyf/+mkKx+5KBLwyR+I9Plij
WcFYG5JSezWLf7uq2sprSfo1G8LhtsvCUK0EG225lUc41+71tRhSWTjb3K0cuf+QrYhnboQbtpBK
KXixctjflWI7xLcI7kQZeIkvqaZuG+0OPvc2+N2avyTndxbeBu0+rur95QVbHuvf3yGcTUfrag8K
z+BlUnetureDndm9wwQNrbzz4A84h3xKJEvGoonCFxjLNfPQeZ+qtS6cpVEcmxCOv1V1nRXHQci7
YitDTdjcSmvIo6UFOzYx/4QjJ+YFel1JUDa+hNabkt5I2a1Vbk3jcHk5ls7PsRVhObgNFF9KfebK
owH9tlxT81icKJAeVDnQQDm7fUNjGiM/RiMwl++gfS3gd1Ru3jGEIxPCWmgkcrs6UdnZDfyKWzu7
fcf3kadC5QkCIZAGpwtRS0pcNqEZvPjmRpJh2F65rRYX+uj7wu93tKLNSYcFL63zRHE8yp5s6KnC
9xyKIyvCdkIQxAgrzwhejGSvRg8xHt9eq8IzEaehKNHukQlhL/UjJFtVarEQb2i32fYW+GzWrxiZ
L4xLRoTHY28nwKszZqsPsn3ZyPBSQe5q/Gj1m9Z6gc0uyT/+b+sv3JJIxysBeJfgZRj3cIhHa655
8QgeTZtwRXYajYnmMH9f24L4Ma9U7uO5fbIsYr1cCjPHDi2+D21m/TtZY/xZ+fmG8LTSmsiqqogF
mdRN+Wb+8z9NviFcjWrcaDa+Nnhpmnuj3K/ScSwePjizaHmjXAOs7/RwN31tWyMKjS/UXY0Sbrqn
EFpl7fUdoziyImyhoQ+sXq3wgrG9NVKYtneXv7/oZY++L2yhGi633Lfk4KWe7jo3Su+GNSn0lXkS
46w2Vz297hlBDyyNkjKaOv3vwnu7ehyUBegHIVWrzDmH09Uomxho+eD7L02+KYdtURyG5jpKyvk0
qIBtyQeSC+BZKCwFUJxQL4JWonve2zjWr1IeVjztwlSpNlof/MHOmUStrHtyzPvEc4de243xgxN9
svrbFHLay5M1/1LBE57YEe4NRZPsjiKE5ybSd8qciGi8qE6+M9FzGcrvar4ycfNJuGROuEBU2x+Q
bsCcrL2lkesFhzH9Fusf0DdduRDPd/OM4aSERh8WHMcixN6DNG0aY092DfMWUQUre4LE/vLcnTut
2QRpM3ICC0kn0+fVAEGT4mbq1vL1myZYixBXLIjw/clOojr9YyH8NktwrKXlliYJpAqgFUSuyDAK
y6E0qL9k2aC4o2+CgzI+Ful4K+Xd4fJEna86jeb6fGbIMIJHFk5kEdFZAXpPcXOYexBrOkhV8Uvx
ypseWGRZtytnZ3FUEEw4dGtB3iaWaaZiGNOxZlSp1N0bobexMxl9jJ+XB3V+csjYyMCJaK5AAlB8
C8GtD4A4IFaoguEhKvuPtVUlZMimn71nPGTT9MkOrk9zYpOi/LxWPEzELpwg6Jwq6hMaCVKo1Kc4
/THifdCbuq20OFxxDUubDyzkf7NFQsgaa1plRHmguE5910zPREiXJ3Dx+yDugadDr3rWm2KYHbBb
El9urH8Kw58JhYnLBpb2AQyqKmeTLrAzqhGoVUqQWAad+yHiErYXmAd0ZKG66zRzZcstjmXODcMF
AuxDjADKvi+UTmKudLPeUYDfGtp7ZuvIgnDloP2t+lNps93k4lMQ5Z8ora5lOcUOTy4b9hcSUxCa
UFY/60DU5L6PpcZixkx0vvWIGyCQP8Cz/kUKtI2lTPrWr+rf+USLTBCESALmt16hbOpI2phlcXN5
/c7vQHquFAAcKs1gdPIJbkMN205uB5pODG1bfpVoAFLccnrHyhkzeyctOjr0VcIul8fR6lrPUNxI
C9Jbe0AZryystdaIpf1hAMmfuQrIoIg9C7GDsLZMp5QbojPmf+bKfcf2ODYgzJVdeF2Hu1JcK/oQ
Dg9XYkz/bIzjz6unMVWlG35cjZPiTh64hF1+dWjLSh9Nj7AI5dQZHbxYiitZt11xl8sr31/cSaAM
kTiE5FsTg4G2GLI4bXUFab1tUx5q59lRPiCMc3m/Li7ykRVhkrwypQU203CYZbRT2nD37+XvL9Ty
oYigSZHADwbU8yqXZETEHGBFwvTVUD5lZozsiRuoT2qYf6iQvTUab9clA3JFz11/HdrmzxaA+Q+6
UgB8YNKEWCFvJvSj6VF2bRtGVD/b3V4e3VKQYOF0aLO0APmLOVIkMvMiUWj+jIfcCzeGbFdbQ4rb
rwMByr5T5ezOQF9qJSBd2hm4a/qtHYDHZxjULFLaugVW5fYZKLQ2T6ZHo6b6lTdGe0+xr12pIS7Z
m7sBqR9Cv3rG9hCOcaBVfi3jy8xD2ti3Nepl5j7yVmZzaS8e2xH24jiCn8/Hch6X9zbF1S3qL1+v
X7C5dYbFQgbqLAAq0ZWcHAWWF2/MD0YQPcKXgg5qNzwmqvGAHtn1OS6m7MjgPLdHycwkUKLAljGY
1W9Gd5+b5a4YP3d6/w5fSrs62Ga4cmirFL2RKnllb8kyBHLFtnW28pTvLk/d0uoA5iW6orIPeHT+
96ORaNNYUPAbyTOFSNAUaAtdX70isEGAmLcp+mIQhp9aQKs09I1p3td9Qf+0W5gKoo//XB7GQoB1
bES81cakqawowEje0zZLjIyyrQVAQVX37zE0d/zNYNuz9uwIBdo4ncuvTnNbS7+85qHqP182sbAk
3Mzk+sGTQVclC/FVHKdhaEmx5qb6m+/8Bkp2+fsLB59HFiSZPLZoMRKvoFxppkqSaKCP8seqfuvK
QxwY6FB/vGxmYUkIl6CWnNmWue6EvduVpZKPNM67Ido4SEW9oZvxDgt0Aqv0/6lz4HS6s1AcMkZy
RTABDMVNmPaPzeDdlNVa3+/SQGawOzymYDy5FE7NFEql26PNXTdJj/KEfucUbatipTy6sOg0FgPs
okQBSlx8/+ZDNmnNxJ3m5U/y+JT8vn6qNCiwqFmggUX39+kYTMlBj9am+z5BIw+ZFDctnC+TJ6/4
+sWp4vqCtwByFoydmhnRILaHtmdrdephlLp9XDRvYRCvVKuXwg+IFwxbUemWRxFHiDGBpsaVmfn4
X8fxZgXNcasl4R2ojX2MSummiYLbzEeoqJg+ZFX+E6aIetPCOHp5VhcCBX4GO5AZ5eUoto0MZoDg
uRPB7tEN+z5B8thIv7aR+ap5Aen78e2yOZG1dQ58wPpwdqndQAAjNlh29F14SddA1kBX334qlOhX
Wzkd2ueOvAvKobsZHfBZgyklb1Vrmbvc0/tqk6N8/A4fQhZlplSjneWsQdGv7IoGAH6JHwwb2vI2
o+ds/ZT+vrWeWBFi+59Ba5oGVxOGzsjpRyMNyhpdZlc18/Yx8OPXWBp85BXjNjgkZp4/JZJm3suV
Xm8bz7R3rWS948nLwedJDawLKL/oy0wvQXa3pY95qIMbzS5eGs26GmDH2h6ZEC7irKcdqtboxCYl
sDGHR92RdpWP4KC/BlhccjXz8wOOL7qEgBGfHtJgcpBWVpLJRRfUHzbJlay3fxaM4IjV4mDA0iQc
zrifSFRN8F/2285/suSVOHm+/k4TtygJz5xuMLvRaig+k52IN3KnwrGkJAWosO9hIt+UyqfU92mR
/YheweVDt3Rb4s3meaIvEFTd6WwhLRc4mVeN7oNqve6h7nm9/vt08xo4EGqyNKGdfr8tdep/cTO6
dNw2OzN4mtSncK0JdGHJ2V0qNwweZE7anRrhETdYZTcaLoQ53ueo+nJ5DMufn0kruOqJw8Q50v3W
lOiJRuHke2bchaTsLxtYWHN+/18D878fRamZVktVkmEAV3Co1IpRdDvH/qwa3c0AIWKn+rvLFheH
RDc7TXT2XE5TTy0Gsd2PcpgY5FRvQv+Qrlz3CxclGTQD8aj51PPOPP1803dVVleNhUYVeuLb7iWL
3jGAYwvClMVd0Zm1UVtuNv2KKdaEmrWyKGtjEC77NvQhjKwry229G0W5katdvXI2li2APoXSnT/W
vEhHy655mpGTVbfcoL4nNZvHH9Q1osiF481C/DUx/4QjE1JWymNN5g04pbNJpdkb6vH37Mv1u+nY
yvwrjqwYia1O1cRAQvnWSg7qGhpi3i6CT0Q4EYUABaJz0CnC9x0zz0CdJpZrBD/M/B6q7CL8oX+r
puvxaVQzqCaQqJjLDWIDgpJBuGNnueVOybda+u0U1yclTr4vrHhRtoqJv7Vcz+62vXxTA6b09F/F
uHLbLk/Y33EIy97USBR1HePolUOn33oBssl77x+nvbm88Ivbi7tD0WjK1M9g82idSCMJH9OVjH8S
+s/s51jfXtnFOF+4TNpfI4KvKr1WzXTbM125sV+DVL2FMvTH5XHM83G+wf6aEB5z0ajKodZLJsxU
1reyi/d+1o30Ga01VC25XW5DuKBnxQ3ExU4PypD7qCvBHuBK+WYsd/4a5ejCOOD7JOcFsTERpfhA
KScUcYexg0jNORjpXfvLWqMQWBgB5bCZip3CGC3GwlWr6nXX9NABui2C4j/DcGVDLQ0AzmTF5j8V
RIFwcZil7KAQa3ATFgDjo3IbVCgXfL682udjcLDAzYcvmakshTGY8ELJSAGrbj1sR23jdHeXv38+
iJmBcZZmnEkmz3ARE4rwyIORnq7p7gRacJOr8cEPzKsPOWaQA5npc4l0xRqlDU4/rxRJdccB/IW0
N62XVPnQxAdV/nJ5QOfH/NTSPKFH/j1oTDnOKyxJwyenvE8BaiuAKdH5vWznPA46tTNP7JGdwoyk
NE8c1FQghNG157ZMNkXjDlq2q6oPzfUoGfpLqJcTZmvsZvG02E6l+7Csqa5l+ewCJLP9RyQoN+r0
8fK4ljbckSExxZKPRWLLsyEPleSh/V4BhLts4dzhA4+BVYmeohmRI27pnv5cSHJLA8bYcjfpMWI+
Uf9P0cT7sIv/Uaf+7bK9hRGB+yF1O79SzsXcJMgiu1YZBtfqrV+JiauxoqvLILOPQbmCEikJfJEc
TNFyHVI1fXAj42Ow14OVNVk4pAqBkTk/fAhSNWGvNQjdqoHP563XuP1QBY9JvLImi3N0ZEGIWgyr
TYfUgz/bi+NN23wa14K7JQNoMc9+nr/wZ6fHRQ5sK9TUDDpeFO6Lxtx0/pU6VNy9JAWOTAhBcOrb
5kAzJhosRI7NtOvJDyb9SrZlIfGDFYSxTfKD8KiJS+3no6Z2Lbupq+8QiM+0TVYeTP/gS1uOozHe
IJpgrhU5FmaP+hpSo8C+eDSqwlXjd1UaV01Dqlvtt3bd0jp8/T2ABRLplL0Bl4n4OE8fa6XVEDTI
/H/sIAPnteviw+WDuJA/QriL5C3CcnP+01ZPN0GSaF7SdtRqiuJxNMZ9TIuWnJkbObnz20c/v0+6
9K7Irw5ksUq9g/T9zCwj5nNJ9NrBoJJkr2OEYKfuZ1/qN3Kmf4eI5uo0OKboCSMip0JENvx0gGpo
pIrc5iRdndus+90rT9KVxKrzLj8xIZzUKC7orWlL8q2NtIv78bGu45W9sLTbYAHg93Nj8+AWYo5S
SpUylkJym1HnQwvWPKnyGn/rwvVJYAkzDnUb4huxFBVkvTbNetSu1Dv71Eme09LemimElKW38xRU
sMO6XHGji+OieEBahHaVs6MbSxHP/IzV0Rp/Y5Ch/HV5fy+4aTYTiSNY9+baseDjctPuQrPwRjcP
H+UyRoY62nTh9VcNvB98nLAWCKPoSJGEsOPaJ6WXQCcUVdM2XXsoLUzTiQXBj471JEWdggVWxP7W
rnWxzv/76ftl5j5z6NsgpYPsmbCBC9pr1MqQGjcwyvs8DfVNpOQQx49PZaQ+2X5pbmJFR4NkLdGz
NC66D8mF0qkEEangRMshqPKgzVpCqH5bB962vx6bxNB4UACeJQ7ACZwef80zR70dg9aVmn5j1B9G
6TD0G825ubzPlu6gmdN3ZjGnToyvObWTyxKgCAk7GhSAbb6Xa/NRlm6r5t60p1ulCXZxlh18e6JB
caUreCG81uaUAxct83iWUaZeNUm+FrfoknyRpnibtPdjC7ItuR4cxVweGRLuilFr5oR50rqTqcHA
nG+iBALZyxO5tCM0uMZoGJV5mYgN4pSHQisqkt5Nk1cpBsq2claXJouQE84nQh5AroIjTdR28IuY
El+Z2vsGX6q05p3m26hfrLi2eWeJh2q+utFgoBR3Jm8HWbAB2XPWuX39cfL7m7j44UsULzx/Hxbf
Ls/akpvjEQK+ldfvjCM43X26npp61rD71MC6NQfYhtIo/yXJ8kq4sHBFULr4a0fYAVPdKT26EK0b
/mv69WP1U/ve9Plj+fMdu4BEncW1rYC7MAW33eRRmmjF0Lhxt4ONcU3FaWm6Zj4iKiWIpGpif0Mf
h2mX1XXrtmPiDvTDeWX10bLXoO1LexlUB9tMxveQtzldFROggtqnJuclDna/fWWtTXzJbZPUhDuL
zUyBVVz1PEyUPvRaV87cPPpX714J4JX2Q0E/VvTdyvaXN9nS0WErUycnvTnL6J4Ox5a0KksS/IxX
IzgYfKuKn+lE4XgtXbBAGfKHJfO/huZ5PXrHOz21bbWeDaVPWh3t9Gz4ME3erWYWX0qt3ch+86zH
+T6Fq2arJ78i39yxyCt7cKGMzs8wyavzUJ3b5IWro5YLe2pkLqdMLR+Npnnsw4wqrrytDJOm/2bX
pCmiGPGHusucDbDR29DWPr9jzvFVFEMIYc4e5kWvOFXecuDUVt+kya3dvVjWW+6tSTH+8RCit7Kd
GZcAdIt8rLCXOjMxBsnDgxg9CtZ+9pCPw+ei7+iArPqNPJq7NNJ3YfZqN/4/Q4tEnJGihD5l20q2
f6oyqm758NTalDSVmS03ebZS5aaW19gElo4uuB/aBXRU7nlBnO6NNvMpuYdMSGLe5uWHmC5wO74e
WDZTj86JA0gvScEJK08W1zEAbY6uLj9mykH5cXlRF/wCaSPKNoDKoM4W48UcVfUW5r4BUeh6U7wa
4/UgYx6MuDcuUSCapjVP4tEBmmAk84yM35/H4bYkH7ZK3LfgenR0hAl4/qRYxKaKVI79Qi77wZUS
bWvZKenol2b8qRmfA/kfb3ywy0/vmLMjg7NzOhqSX+RObHu88Uvpg1SrGzt9e48Bkrp4ONZd9G7U
OFXD8uXBNfSbytkN79i4vEJBNRPpgmCyhAEkpaEPk2N2bjF4mydb/VJ6K1XThYADC+xcSwUkz2NH
mCK1sXOrlDukX6I3aXL2zdSEGwdgZJzXwaYz1uSxFy6EY4N/cgtHa6LrYdyEldK5FsI9ybCH9Hpb
hJ/k5von/IkdwTcNeWzVFdzpbmw7j/Jo31dB+zlwqv3lHbA2HCG4qZRezbJ+6ly/J+GmPpnV56z7
NqyxOC2dfgMxGe6VWW5TzByqJgRIbU0Eivb7ZHzw6pUrY8FD0kMDHyh1Fmo5Ipgtn/qoKIN2cPWx
29QqEBagH/W3y3O1NIhZfgfqI+IoWaSCNvXx/x3HbAqRPv2Y5yvViSUDpPTIRxPf0BwkuGAnKCo5
6avebQPCyzo4XP/7jz8vBJiVrbVRPtW9Ww67ydrGaxHm0lk8/r5wFuUQnN3U831bRw9442UHRbkv
ipt+reS8YsgR4Ep9lZtKRLOuq9W76v9I+7ImuW2l2V/ECII7X8leZ2uOpNHiF8ZIlrmC+wLw19/E
nPMdd6MZjWjdB8sRloPV2AqFqqzMEhp6rz4PSxsZUMUrc90Qem98PG6vSwSVN9ial9Zz5IAB2rey
MIGKX+F+0sFiz0bF9lrbw9BcwcsJRFfXjLpzreG/Zwyrv/xois+e/tRYCqciVkAKePC++J8JeeLQ
tdAz35vmaOmzPajO2IDGwLCrH8vmyXGyYFZtiTX3cm5Q8mJdZZG+WGDQmd5p+ThnT3X7oySKS2B9
5oQ2DmqI14zAGnctYGX1OdJ8XMpoX7JScGmj5eQPzg8um/8zI50f1LjjElhgbLt6s9gIkbLxeNvC
6vqgzwP5KPSGo4n78jaDYgNhXQIH0Hb6/Ag4QvuMNG8ZxkZXPbrMJciy6dPB7bl/SAtuH26bX5tH
BP9ITQKdfU0havMC+X2GtuQ6/kz0B5NtJlVfpcqE2DBn12dfowMXAF09IvUPXiQb4n/20Spxexxr
fvQDzQhAo3GNM3dYWzm0N1BEcH/0m1FXhLJr9QMge9HqKmbpmvnQi2ceN8uI3mog9Ow2gORGNT7x
8he386B23i3Q5LrZ/eAqH+2PKPagmwWky3LesDZTiKkYix4NYJgLcRuVL8yxptPSaCpCd5m9X2T3
RaslhCtBIwBKGLGM58ukAXKsM5RhvInv+h6iBK9I9++QWg7tbjOQJSzheM25DzoklzVIfOgPDpQk
5m1F48AiP5v5aah+6SO6h4pj26oUMsjaSUETjCgPIBq/Sj16jc+rzkSr0mLt48EN65iczNEJ8WwG
aeyTle3R64rIFAyA77Z1LNpXHN7QYggLzNdpOiIg2TSlKmVtiAMqO1iQrSM7YQLNgItcmje3igso
OuriFW/RJz/zgkE/6Nr8SuufWpW/OuO2teuAuk+sfc7qn0tKAe2dgmbp9rHpP4xjE2hdAtnr0zzm
r15PwqSfFf5yfXkxfQIGgdZVOXXWFxUEagmWt82/+l4a8OVFHz4tbbuDGlDYQAqIxtvOOsb9L6t6
ouZDU0UpS/EYrzYG6bZd6YS2C52XOg6QpX918tfbJ3jFTYiWB5GXF+KpH73AZ/sv7ryZxRS9D1Pf
808cdN5PQuZj61RchWgQXltaMuQ70PYjQlNg6aUly5NJs7seS9ZoffNU9NA7ZPnEH2w+9aG3NP0X
rxibT53mawpvv2r5g0ITyUtEF2KPnw3SNgqb5KixRLMHpjBH3xD+0vOXqkt2M8gulu5et4g8ObJ/
ADsBp+9eFSArUuRWk9MhyrxHgz/+c3vJrq56fB0iE2LfoyKEo3U5Gr5o1qwXBPWU2vbDaizSAPjc
MYQCbnYAX2ii6Pi42iKSPfkmmVutn/15iGbQUbIyNYJKByIB2TnFtF0FgcKQqBQhGyUUD6RLWQA1
i2FmY0TayQnBue49ovvBDDwtezOmlO8x3yqc0upkCh47tLSggnPl6/1ypKZjDRFhT70FAb78canf
+rsfHGJoZ2akiAYRxTAZDGbMyt7oVhGk7MftXbGySiji4XSJtAw2h7THe8csG0KWLnKX9Ou4tOWn
qllIaPox+X7b0sqUoSULKr7ojBTYF+kce9QB1jGrYCl23sE3ddKof4zncjuVo4rzcWVUFoD/QNsh
XAEIXRpVlS3ETVq7RT/eaz2+luVRd7/cHo7ChJxnQD+pm9MaJoj20EMyrSUvs6rfd9WGAQYfBwdX
5H8ujyxFfTPN2riJ+sydkSuh07YhZflC48VVHKKV1YFLcD0h0ovGYnkfGEnL/aFuOhRzt4t3tJdD
Px1Y+fP2pK0cVYAF0L0soOEIZKU9QOMGCTon7yJ/ojYN6oGww6hBdoIglfJYD2l5cMYlUwA7rpPm
H3eUoJRFJRl5UslDxJyOmZlgcOX0gLaNJn5s3JNLcF5PFuotw/ciO8XtkXqKw2XJV5ewC/JtlEPw
DLjKeixjOXPNqLvIGYriCBXdJfRcTxWyX4e74LnAEUY9WXQiIqq53CatC1X62VnqKBmHLyUxvk0G
CScz2cSgFQfcpdikY7Mhrc1DH8qht5f0eo8aAGuBExhJIxvPO+mokRg0lEyfaZTk06bQE3B86MH9
bEnoRj6zIp82y6R1m+gLjfxKf5uRB4sXb3t7IOKHXsQZkgnpsKW2Ay6/mdDIof/w+tOISjX4XvbW
+DwmfzVp5N6N0JEMSqm9tDENDQ8GGqVm6BM30O5VMcLdhFnDccO2QMstZIovN8biN23vDbBQ/9M9
lopTdb25Lz8u/fx88Cqv4Ph4YTxyspniT7fX49ojXX5fOrQgyGdQfsB6aN5D+4U7B5ofrOZw28jq
7nWQQIJ0N/4k0gWbOL6W2L1Jo9x9SLonnj46tqK4vzJPIq+K3guh8GV7YpxnUWRf+VXh5CmNdDA3
BlOu2Lbrn0c9F1AfYH1kxHSX15ZjagWNGNQ7DTdYUlVa5dppw68IVs3/WhC/4GwA1JgmIP4ojUrD
2bESroWmhyZ398SJnzininVfGxBAvyhGAf6NgFjyZmk2OnWP8lM01F4wmwVUtcPbi35dy4WTRBpX
vEtBXXYVMepx7c05YxhRET8yP/ueLPQptkfwW+uP2qCFg1PuLTI+pETbkoWFrK2fM2dQPKLE5pI8
zsXPkCYWkse9Xxc6jRZ7KsIsYyegRrd9PexdMOkBcv876xbFlXTNwvwxdrR6IqYAlcgVlQBIfT2t
n2hkT27E/PKQ9tkThAJ2HThZ+UK3EER5ZikPiN9szH4JC5ajhpyfUjDP6l2xbdGvHNxekJVTSCAQ
CQ1HG8D1qztkHP3eWQy9jAjvAKyIQMS/KRtVAXLFwcOKj1qaTQRvurSxBreGnJfrloAkPXEPCgyn
NP+UVk7YdEUwzJ+64uvtYa0axIsEzE2iD1mGQqD9RlvolNMIKovu1Acp37WuH2Tpc2e5Qd/oyCQU
9zs0ENtD7BxqMyvdMppWL1M+wB2Y7WEst5wk6PNWpCdWl+tfGzL0P6nx+BkcjCtFOs1LYSH7K1tU
AlorVgQFI5Cf6AEQCZtLt+MtyMI61K2ipPrG2m8FfSuMt9sLtOJqLkxIBzBbLLcgs11Fo374bfj7
219XDUD8/ZnfHHCYYr3DAFLjyQHQFxJgWj4qfNnKLXkxBOl2qScjJ2YLIwP5Nuh0b9ICHFs8TFQc
vipD0ulpu65juOOqyB6D1NwkgBEWR2qqtq9YVcknXoxHupCtzDGXooIZZxnDovjbLaFWaUN0NN0h
/b11y59ui9whVOu8ud1XThk4dF/N0FCuT/6ohSWiX/1Jp0vgaE/tAjm6+gceN+E8uYHvFwdezFvP
aAMGHuLqaNCdkQ1fFsJ3i7+FnEjgG79BHBJUxbcSUsqVUSGltWldskm4vsmh2eXZf+vT16JKgiL/
xPWfDImNoTaAaHjz02edqG7flT2Ko4bMhiihX8uVZRODnDmtGoExcIx629u5Ys7XLQh2TUM0y8vJ
xtrmVePYRRMZhIWzhx5BFRB15SRgDP9akELFBP3evHazJqrJlyneZ+ybrW1vHzbVICRvMQ6T63td
2UTE+2kYT121uf39le1/MQRh/+wwT0OnN3qB78/6czkDM3vkyy4ZFKdZ7G5p919YkVyG7tgjswws
hWs6j0hsBUm8RywUOM1O0+atP/68PapVe2BHhI4fMiVX6vWk0EtNN4waCH4aNkkZuHWkO7tmjjeG
9pjc3aFvA1KN2wmtPaC0AXrschJtZEysYY7riC3mo9X/KOndJXRhAbV/kHZCbRqQwEsL3DDxDE2a
Bo/6p9wNBhUkbXWbnX1fGsHA9QFdsDVOo/3dKn/WhSL4Xd1mgrJScLTgPS25c7McF9Z2BjYABHbq
8VNmfC1bFBtU4HqVHcmbWzMC4CwmsAMPl7njvh0fY+9lUalerW4wByQWWG6EdjICXcv7AgQ4ThMV
ToDqT78cKhI0+TetDhdVG++qlzmzJR1RQjPTT2rMXcy9XUOXzTgVx6n37g9WBdvk/4YkndFqaaiX
GRiSFu+9xg5YtRlyFaW9tD6omdmAGgPvBzQLOnpl4FeV8zaZBt862ebEN4PZmi+GlfE9ZHyrp5SN
7Z10Of8xCHIZDAzXzBU5MJqstaVFQepklBtHN9Bbf6eH/rAgJLsF9RAe2nL9oSAeSUBCa52a1Hwl
HOUsrVK4T7nh4T82EN7DAkJgIBkvj/8Egaq4HWzzlDb2AmIIi/2qaWXvwdQzhmQa7Ee7mCErk7YG
iMMBgLZjuLrEs1vFL5ELjfglHpTkQO6N2hjKOTLPFKqM3Cz9ro8ylOhro0IRsQraON+m7FsXPy7J
nsTfJ+evuMkBHT7MHrqq88/e9LYMaUBcGpYAfszWP6xkRwpCqKZ9tiZF6k4c8rPbRsyWIZBMPlQH
oPEk9wqnheWWTWKTE68h9JsGnT9u6mTb+xtLv+96/q8pgcty4Zlh+HJh+s7CU9K0UAN2wFj5SlTg
2I9EjTQWAKLR9Iyj6QOaJRlA1axOm6ojp04v6IOeW+3OHqfpNXYGsgWQ2OTB2NOsCyD3qiO3PTsP
OffIrq8TI7A0bj/Ziz/sOkTTL4zyblvbafIlcdxs17QI5e9zIvL2kIE+vVdPgzMOfdT020bb1O5h
KBRTLkZ8OSMXO1AmEEpLkzaoXPdgNfhWZ3gP5kGvQsWrbEjnzeWdlXYmhgH9R6P+i5pDMKkQ/tIV
8t+pAkk6omAUD2zx92eRl8Z5Po1t3oO2PJ1fONW1U450fjD6M3Qtl9rcsEl747TsDreDo+vBIUcg
mrTRePjRkHxpOO55b3axaZ4se7c0D4j3lJI4UjghDoJ436LEjyKBoIK5NLFkKNSWqMGd8mlfpxuu
ekPLlQ9hAL0CAnwr6tiIui4NQP+Tdw1xpxO0Jnoo9sbtm1mizBL4dVN8MovU+LI0zi/O43o3UUb2
4KgYXnKHglen9mMVi8Sag0YLFVorwUSDQcu4FX1wtblvtfmUW8W4aUa93Fbe5HWAqTDv2HFofUOY
Nd14qT9+RlORFsxDbyMMdoc7a4Riai5+ihRq2dBjNlq9YKelO2r+LjGfTFVJYWV54VsRy4H5A+ha
uW8s533K5w4mePVi8izQpp+3t+hKmHBuQA53iyVPiF7BgP0ZpIqDdUCFyZ8V50AxCleKeQ171GZW
wIjmB3kHIti7faG4gf43S67kRByOJTaKip08/S+aRU66r1QCSlIm7mOthQVwwomTIOeS0ngA2fCs
D6eu5LMFwSZK5wBQverv1vGTX06fJZD/9JeQubWxBIi0VFLa184EjxIBToYCHooAcpnMRPtDmg3m
eGKzMYZ+kpxI56KKFdd3z+aFIblSxpdlsYvYGE8a2ZBmw8sdcxTBzXXcgAgQ9QCkCjCgq3qjbVGG
BwQIYmceIHFdUXTI7gbrdVTlPlbcxaUlyfc38zLUi5kNJ9/4SpatnT727M2odjbyMEW/aZ19NjyU
aLe5fayud/ylWclrgv9phPA5zOamvRxp6tgPKCGrwKQrVqDQC4Y8oOJFqUtsmbOLTSdpZk2kHU+Q
Nw2W/BtVPbevvQN4Rs4MSB6OJh1burIfT7zQ2rBotCnMIB7wptFiBqeCqVI9vD5lCO8J3t44aOBZ
liWOPQ86dUUxYEBv8RuhIdRoCwD+QrPad3cSyuNEC3QHoHyiux1sJ9LkZQziM4tbGKcaD/12n6r0
rFbmDjUv1J/wmMAVKpfVmrmgtWs1xmnun/J857sh6Xf85+19tuIU0JWNwizYwNA9Jt8PWk2SpcI9
eeL6oc0fqbFRcrEqTMg3RJ/oKKY5AF8WJd4ZYQaohaU4LSoT0v3AezpUPhX4TvZY/DXlx07VU7pi
AZ1pBnDxFv644nKF4J5Wm221nAq9tzZVWRwrA/BWx1axYq4aghoKaK4Ek5lcIiqMUvPzgi8nr2uO
i2E8TgnNgpw7quBjxYUKWmfkqIC/wKkxL8/+aPcJGEp7jChjW2956/U4NLLq2UobdfpVeMnLlwAe
XUIODPIPCGiv3nlx2s+16deRk+dBYv5jx69s+O6Mx6yOQ7e9M0GCo3lhTi4PTWO21LSFuXH5yymP
NdReQfB+78m5tCHtuYVXrLQNrY4q7bmsDtb8Ob1TMe9qGMblEjHoIVZpimSlZh9FVrxnitN/7f8v
xyDtgdwh7WCQtIn4lO9Bgx1DpOL2LF07MXgwkXwQ4A9gn+TnhTE5uUXx+HPZrAccvXZJYs5B0ri7
2EJh5ba1lfFcWJMua2uIWT91bRZlzrx1vfwltZUtnitbGX0+SFKJFxmwstLNPI0TpAkyN4043dQe
0Mevdh6OetD2rzx5uz2ea2cA6CWidkEEiV5hGeM5imb8NnUzADf0wHUeuiYJXJVrW5s04QJAEgWK
DkQCl7vMmtKxt7opiyB+/NlWCXmsDuHs69Ie1tHc0+cEXwd9zyv3+AuptZdYj+8kuRNnBdBRYFzQ
iWAB8yal3auM9zWbSRaRdM/yx6Q85lUeFNpjxzedqwAWr+2Bc2PSlKXtZI5ur+OlYP2Y7ZO+aIFR
ZmGRgAfW/h33qSLcXZ/EfwcnTSKafNH65WBwxeRs4jgJcqTnMhVcen0jIKpGsRtAd3m3UfAqJgh5
MvSQd8Vbk7fdg6uNRLGn16wAFoDmESA/8CwVYz2LObNmNFLLjrPIZp9HFvru99tnRvV9KeRczHig
VZblETX0V4P+GErj620La6txPgLJp+m1yUyXYAQJPer5odH3Wa1AbF1fzuDfEMqcCDrga+SihTtl
LaMTFrwbvgzVo6C6o5YROJBbsfo7+Ws+js65MTGjZyvi2Rpe8Bl2s+7MG157If91e8LWjsu5AWnJ
QbHnzklmZFGsfWb2JskZCuFVQBvITKVZkGkKdMjaFgBFATDLCKRA3iTZM2JOKrw/0yh+4D+UdJqq
r0sbzNCHOivKKY1MzQpemlYVzK6t/fmvl7bXsFA+Ex+/PhsRK41bZDUL/X1KTvdnPVDgOZsmsWxn
675YFUWTFAydZu2Xt9PK99vLrpoo6abMtcrNcgvfB/NgO4XO9vbn144hUnhQVoBG0HUA69aVzU2v
TNGp6m7Q+bapemAPTZWG6dpy4BGLPAO6LBDKSJtp5kniJVOaRrm39/0Hon8yybzXDDNk+d+3R7Ry
TlA3QEsTdi5oG+XQos6hkRybPIkqFPXSeN7xwXjQWf9GGgjfm/oR1Iq5ImRamUVIooECEAlRUbGS
hkfiSm9b308iLdloP71+b6uKoivbQKiOoIKIoiWCDOmyLKg3gKGvA7TOTt4omHj0RVFFWrEARL1o
9APCDSBR6USapjZrmVUnUZw9JA8+Uzjj6ylCXPRB8IO9BvJk6UAaLPM0x9LGqCFOoCWsDT1v+pIY
KtY38TMvH0mw4wiojWgf9uUXmUWpMxsuGBDqwjNfKKumDfLYbRCz2t13xqTq8ftIxF0bFEw+RPAl
ySSX9qJPeseSKcpcL4jNOkjJ1ht+Ze7T0Jy6hG21YQkHsru9y69XCw9AHVsN1TJU/GQIRjniArXs
eULr7QJZt+qUpnR728RK1k7YgFAVXh4A18q9JJ7B3YxnbIrKagoSDQyNdUiaQ13XouMsHKs6yBIv
YOjAtaimiNY+aibyvOKxK/jAXCiqy6hLSCkNLdpmhsgbnGeWgeOu8zbEqcAanD846VgHYC8KWtPc
8kpnQdIhbelQbWtBA9dtmt9NZuF/1zdoilV4mLWtjG4xNFqJUiXe4pcuX+s5rRe7HaJEN7WQ2rn9
mKaeF/Rx5ytmYW03i9IzMmR49yOcvDSVe2bZg4anhzDppk7BHLLsSmD0VfJGa7sJngtUUKLifkXQ
lHpjmWm50UfUYce6JJ+IViqi/bVJc4yPcjoaYoFVuhxJ6k6d7qRoitTsLVqugqkvgrJWbNm1cZwb
kbwktJY75LDKIfLLp8l4VoE0rxOjooyIdXCRqQR1rrzw+kBQnDbAHWZ7wZj+RjdksGTvteXuW/2V
lFHnJYqbZXVEZyal8IIurs8bnQjqRwI+MPKFmiqlbJUJKcIAyDgG2RtGpS/PxH6o7hQ9QmR8MWuO
tPJNPFqxk+P7SfWbmr8alS7g6u9H1hWnET376Au73FkDDmlv6QU4b7w5zNEqVam64FctYL2R3kU8
DEqASwtlqdutw90xyrtXP4zr+2SVPiYIbP9ocRSYdmCkLz9P+s610tYckdfLDtRC21WHJth0eqJl
/Jaa+XtBzI3Ct4tJl72raPYS5Bfop5MdS5ZYTtpTHzaLvc++Q0ANLRxBkVjBnCXbbPhRtN3B6va3
za5NpOD4BO0iejaQi7kc6ey4KdFzHURw5Sl9Z/z1/+/zwvxZLJ5y9HmP/oLzCbzw8F70ilapNR+G
2MgCwyfyvVft/IOg4zQXHEaj+5qh2XW0WaDUR1kNKM6tSHkKYApHwgkmKfZ4+V5qlnWkcWJ/adtO
e6kXUoUOpDADIPV/ZH6fngyT0/sIkj52pKAVxRWHKPpKXc+qoN43LCCXLKwpKHe2psL5rM/k/wzI
uBlvcms3KdG0WTub3NgY3v6P9trZGGTcjOYmmc4YTpU1ZFuj1zbN7/t327kBaZ2Q7IO8YosxDO5P
+2ds/snn0fCH2xL5nSve5C7PBm2x0Q6fHIiBm99T5XnXYgsRvZjEBYs1mAouT4trFxnRfI7DmP5I
eLKlXrF3jKPZKcid1g69B7kRwIU/+Dqk+8WZoezXjvCeevySPejNH3jPs8/L+rMmZOL+4z11jz6M
c7nvDf/kFMZWb/hLYqM7CCR1f7DyJuBpaLYXfKXSjeaXFRBqFZynf8h6iqBMdeuLqZe8M5hnoK8J
nge0/cnvSWgNx6D+8AG3dXW0PLzm3XFs26M+ggak+hMMm/5RKsN7CcOR9kHfLLM2xX0b+bUFDrFp
rxvsqWpUGZk1v4Ys/L8AMGkfGI2v2c6Q9ZFL87C10AT64lfDNi2NILciF/qhTbSk3+9eKjQIImgD
g9AHy8nlJk/LtquIDaNWBWDkI2n+vv39lUMEtgVXaKR5eBHY0pUzT7hyjBFg5bzsw6z9qzedgGm7
Kfv/tCMc6tnVNiTEmxNiNpFl7XQnoM5T5oMYS5HzW3HLaK2DUovAmyE6kOLnxrRj2rZzE3VjODTH
ctnGKqay6/SMhwwDQCcgJ0XDrgzt1QzL7PoYW7sExZtNPnn1CTzMrPua1sdMhTlccT0XxqR4I871
Ul88GLN40JCwMBSOYO2cng9GWn2LZ0WSjfg+aV59+oO3h6T/uzdSFDAUz6e1fQb0Aqgq8RAUYeLl
+kMOqDFiX+8jM313sz6sUC/L7Y3Z/bq9n9dmDHe+CNmB7r7az0bDGCiB+j6KBy0IxuJOCnYRWaAw
gg0GkmcU/2TCITTmWkvt5zyavhvkMauPd/98ZOEA2BZvgWvFkQIbb66cGmoJT6nzl2t9+4PPf6TE
AbO+VtvMBsS1Te6zKMm+tVkOPqc/MYBrEh0jwElcMVwwZGI8soC9dwIbnaZtWa90w8LNSncLNBFA
GA4qWrTWmJIb9kjpMNqDK7YefbLLrO5zG/ffzLR9YZMbuhl4PcfuKeZagILjo155f3MktjyGl0G9
HHJoqhil85DR7u/GckANrlJ9XdmB57/Pki7XNNGJNqXmFFnIpelNE6ggQWsGUHUWFyt8HHJ2l0fJ
GlyHsYZPkau5QQHM6lAoVnHFLaC6/RE/A9Z0lU7J25rOY6dNaH4EBw+328/eSA9tOwRuWgDL17PN
7X254h1gEOS/xBcN0XIM1BtGVfpTNkdxBzmiflx+zl7rhhlaO1k//3Pb2Nr8feRWQQAEEYUPyriz
qygxmrSA6Cx0NSA//eTXCk+3cgdhHEKdAdx4YEwW5s8+b8Z2A85RD8T2zbbKd7O2sVQZj7XpEj2S
SC4K8hr5mjPNZvAoNGcizsnJTenrmM8hg0gDq1VJ1FVT4D0DNFw3rhun8l7z0BNPpyi38u/tkqHH
qPziMe8wjKqe29V1wb0NDBpk1q643BKkJWOug2K4b8pg2+CP2+u+FsAJ5h2kgwXoG1mDy5XxLTiA
eJznqKhBlaWP8zPT22diJoc2NZYjOjJ2Eyle7Nzc85Le/7aHGBb2NmI5HdloKRFW1OWMaq9gHjZe
HftTrrjJ13Yd6gCo5CECNkH+fjm20s31js58jiB3HNTpu26d4jtV4z7uPqGxBL+DaxBQjUsbU9dX
HG94cEAPzuanhnT27QVa22vn35cepM2C3JUPbXikJ/LjMlDQZhbvczF98VErvm1qba+hnZ98ULSL
pqPLodTNWCbLks+Rrb1PxcFQ9X+uLgcS0aJihMYN+ZJCSyPTvd7HCR2fjO7RzE5j/wcbSuS6/2tC
vme0tOt8XsBE5ecgsgXVv2JLrS2HkOcADzdeINhT0hxxjWhscHhkxzuPvnADxGIH/XB7IdYmCh2Z
qJEADWICt3VpJCkcaNMNI49G49VoX0E33KnAR2trDS9PBIEDTv+HWzhzyKTjbQ09Tx6Bh08LR/b5
9gjWykx4PsEf/6fVTk5/MrCLTkvZgmLUben3GRDUTWm5UNjLWjPQh6XaIu/NH4alcDbzVDUbWnXt
a8d8ojg/KwMFCysAXL6QrIPqyeVcVo3J0ZRsLKAvQY7NHwLabW+PdSX2urAgOTE29jNEC2Gh7XZ9
Fyba55g8FQhxxoAWT7OuGNBKNx2QtmcjkrZgqgEPF+c26D2TPhz4N52aO9d+8Yo4sNNdnKZhzT8l
A99B+iJszW2W9qDejgPd3icT21dlVOsqxMHKscArBvGzh2IpWqakWXahYW1leoMb0aifqFsfBud7
G1fAZZZfb8/22noiShdUnGh+B2/95XpiX+k2tSBhM3RTaNOtlY0KN7hy+j5UhMC1DzWmK4RR6oN1
MXERqySaB+aI51J70btasYorwwD/nGB1wIsGxFDSMGazR7DUo77B8vcyqKfvd8/SxeelPZmzys3d
MpuAK0rCfl+Xqqt17fcj2LJR4EDIfYX96NjE7Kz2h6jnYb4jdwohiVsV9Gj/fl7stzP35ObczNoG
n09AdqSfINCsWGTV75fmv2ygGtaUMehcFy/gP5ZcVSBb2UUodAsmYw+YQSIvsG4hRTWzFOTtaci8
IK8eB6ZI6K+aAPsXsvmgTMLL9XKSODPrmRd49HVNtq/gV8EgXf9BxhrVesSHUPt1gLuXXm4cklSZ
nSWQUbHDNKhUXeFr63D+eSl8Sgar5IuvzRFJNnUV/skxQ+3YgIAKivpoSLmconJyR302CgSYA0gW
8Y8i3lhbAiTaoUUvOB6vOpvdtF4AFLNZVE0h9Ch7Gi73N/+jYoOsmmugIUEUXS+HMKUsLtx5QXrC
JsHWR5B+t6tw8HCGcppwRcDZSN/3EmucnIFFBgtHLchTxS4VrkZKTaDpDfUmSEWDWcAVO+DsKONJ
6OSsxArHyfNiDkFjdqGZPXv1Y46mqoIpynkrN9GFOWm6kC+GJGkczzjY4U/9vQc7uPMnMwYiNFzC
yLBftVKVUzfpIGaeo6HcLXSfvt1ekJV4Ah1uOG2CKAXvImnPDlOFxteqxYIzoj0icegeitTrfxtL
Y4Ugb9DSQOM0eUyW2tkuRZsqQF3XRxJpNrxnBE2LIImXFqzwNTNmIlczZ791EjBw9N8eoMqAtER0
HAY71gwkg1658Ziy4x98HpJkInuPy0muEVaEIPos8IxxZ1RWrG+GrdjR4vdd7mhM0JkB43JHj6DH
nWMPiRmr27Fp2+UnZuz/ZAwOInSBD9RlUMqcpa03dB4EjNqXRDvZm9ufXxsB0vR4J4G7Hbg6yalr
lj3MdKonUDBnT2xCazvC9Qx5M3Z33gc5BbGVof0FuVH5ddx1AKiCIH6MqF5vXZrtdfzDuCohs7Kj
wE5oY8VBYiLk9y5XxOd9Vlkp6NOHkwOCLENXJZdUBqRwYcgNaE2XJgxA7G72YrCsKTbVx6NO2lWI
E5DgRuADWWA5YJiSIe1GHybyOt1y+7Wxv5T9P/b8nfKDbo1BMrQBH4qw6ctg5N2Gx922vB92g4gF
aBWCbK1AQ0iXARJQlca9xjtp7Rx4Xhs6tqKyu7L18KK1BfOi8G9y0GK4Y8/GcXBPRmMG5thtq9r4
ZEMa4fYOX1kwpLWAfUbcgr5EeSD6PPpWU7buidp2SGgblmy4343h6WxCkRxNT0gzSaGLFXvQH/Zz
70SdJqipGZa6onK3Nggk5uDG0OAEyinJgpn5s66RzBe93KItZLrf0yN0//f7kiNztTq2/Sn3TxYP
h3LTf7t/Dc4/L22mTHenmQ/4/NyEjFZh5qmq3KsT5ILbWqh1C5K0y3PfJsPclOCGOXWUhpQCv6fq
BVVZkO6qruP13BqwkFavy1c8s29P0XVwhDsWeo7gQ0L5DM8EaQBG01denOLzXf7MLegXt5k/gR7R
+ZV546GDbAax/mRM50alWQPGGH3HXeGfWJuH4JgLK1VnwNohP7cgzdpQGB33bVhYyl2Sh1l/zO4P
W1GDEW2GIM8GjlY+GyzNi75HCf/ETT2wdQCH7040YF3gjEEZR2zc9/KdYtaIjsbYPc1hzb4Myefb
K38dp15+XrpRGntebGPC5ytwj+TskNrgMjoWqn7flf2L5ji0/At2DVD7SUc8S0yznC0an6CramQv
dvV+exiq70sbuF4q4FiR3Tst4Elvd+b970O8aIAwRqoHiZ0rdB6kyXATLV18ctmnPKD53e+3y89L
05MnyGJUEz4PhpZxDLxlY94fjV4MQJqgcrJLaxlhAb0R47a8v2UAA0DYgFwDNiv6xS4dyIRMWV65
Q4x7Tg+OVqErLrmVbSqoARGT4F+gKpKuIC/T9LhinQb/V3VBldgbWldRP5gBqkOKYHHVFjAE4jZF
LVJ+rBMnK8FENiPc9X/24w/b/DwZPzQVHGZtx+LS/j8rckLDgNLD3FNYWTy6cSYf5eg/WHLcRzh0
8O14KEj+laFvIjPHOT5tHDqG3qAiIl0fwb/fl7wrb1JbT70pBgNKGiSP5vIHF4QlqE7RmARAHBAL
l5sK7URaMaFL4lRp7176nm1u+4yV2+H887KYutVbfTwXcN2EPZb2z8T+aWiKaHptioR0IpCQ4KoH
9uJyBH05NL05NfGpTGvIcunPCdhtb49COGgpXkflEpwNQJBjqhzxE87yGkbptkaV+v6pLdAVtLhJ
SB2ytWt/7xrJDuyCd9KCIicquPNQesL9jKqpnBdg9mgnE8GYiGaFPRRnPfDvm1XUpoqwc3Vk/xqS
a0MLZeU4MRjSsk/G/JrW/cYcoKw2+yctVjn4tUMvlAA/GD3QQSbtNcPRam4RbGZz2Drb6VAuj9z9
+/ZSre0GoQkJFJxwK/Jzt42TEYRxCOKWMkfGBnpxyf62hZUpQ2M9whGRJr1uVxhjM9e1snZOpveW
t4cWDG1p+j3XssCuFaZWBvP/SPuy3sZ1pdtfREDz8CrJQ5zBTjrp7vSL0CNFaqLm4dffpQa+fWxa
MJG+OAcbG8iGyiSLZLFq1VowBTGthZLOBX/9pd+VXerRuuidY/foGZ9slZDqynqgeoqpAizNudY5
ayqPUF5zF+SmesTyn3lRHrwBmkBCcbP8dSNpAznL8bIwmv7tRbsciOG2ZuaJwTmOfTkFxczv06Q4
dI4TJen4YxwG7Q7z+mbYQzQ4xeb2gq0NE02dyOGBEOWa/p8W2QRy8cQ99mNxSKx98uSXW5r7Hz+H
oNmE9PMSfl3nh4GRtuquhJlO39FN1yl8YXUOz78vOYM9jMiwxFitGlTB6bizm7tBO2nToaxEQHMR
9N0+VjGXrJzfF4NaNsPZyTc3TsnjGoMiR8f/DBjZ8Pn24qzspgsDUlCDfNhIehMGxm4KtRSwVSSn
EsECwBvx76+3ra1sKMjwADa3aJGhEVcKcbhTx4nuYEMRdnTIt4qp8p1rwwF3hIVCgQn2CDnlURSj
V6KfkoAozQlE/GbTIbDtcatnxTZNq+3t4aytzrk1ySVSHnstHpXkSA29g5Q32stpeg/6WMW0rdlB
RAhIKdi+FlmySy/IiyTWstgmR1HPd51oHhgazdNMVV1fmzygS9GehzsWPTpSqrLyzWGmNYZjsCyI
0Td6RBoEAtloAFEcSCt+ALQ3UlwIGPAel5FQxBnSrLEI6GusCtm2MPXfP7wyYEQDZQ0asoGVtpYZ
Pds3nZ+5rLRy/0izyPaDYtro0+62ibUxnJuQFt8tKsNmokBG5zlxwKys8K2Vz4OwZunAR53omgdF
mytidaXnHcH8d1eXYpPniSI/uNz30q2Ach0KXQitFt0y6b00I/Qc+wQPGt8ioW+9Cee5dLamj/av
b3Hz1CjbMtbGdG5w+fvZqrByHn3LhMH2a0OzEHeAwq9WNgqEjnE0oaYNgn15+1M89IXWFqBJAEUJ
2ftpQExFMmFtDCgSQlYZdTbg3KQgqh/4UAymiTb/w+wC97G/7VUrexAMeIhzEXGgO13u8MOrL59p
q9PTWBdm2LVeUCXjXvS/iCmWhrn59ba9teEsWfyluQjEBfLRUuljMwIylEDb9R46ucbdP3weZAhL
pw9OSpkzFUVhNlpdDdU49/fY8sBX/Py1Bcd3//u+celRU5zntI+hSpeKfgqdSUQs7jdaazXh7YGo
DEl7pSzAH1HlGAgKg20W5lnY9AoTKyTFaB9aRJkBq11UqSTXMmbHY24Dko9ypNvGFQ95CvGi0Yxy
z3jICjcLUA6L0IpUBQWKF4nuIxM7oYn/9lD/ZkLlc+Hsd8iPEk5pZ859TE+WS5pjY6Z2uYFI3zP0
0MFVnNnpBkUHcW+NCMK91v6aUae9n8FeG4h6Mn5pkM68/YvWDqrzHyTdf1VK59QtMTG4vLZalQRt
9gruZEpPxkJ2Baj/MCseZrJw9/IEBJIVJXN90ba94owrEU0WroON4WPlwX7xDfCiwNWrTyOa/QNL
9M3OHUoR6l5Ft13qi8AomRvOXdcHVZ2PkdaIKmK0YxEetFbEOcvuUViqt76latK6XjEwOINEDxwq
CzoFXWiX26COfWqSeoqPcStq4CJ0/TlO3N9WSYpdM9X+ltVZHcQ6LSPNrf/0pHhHwxrdz+5kHyHY
Pr7dXrDl7rvyIDzXF5wx5G7kXHvLObruwfR7gsDcs50NL9nMjtROI98XikzW6sY8M7UccGd3it5T
JyUtT06VayL8+p4AoReniq25dkouRQNgBADPAYjx0og7zRodmjk+NoUR2tm+LFQ3l8qCFE2QeLRj
aDXEx7479dOGe59vr4jq+8u9czZNbZ3yJHPwfe13ziO7V1xbqs9Lz4hJc0B+WuPzRYz8fWgJxeNu
zaHOF0BycKfhmpZ7enwcnPsmm3atFYcpf84sFc3G2v2Lln5kdwFiRdFjGejZPBUxF7nhxfHRjh+J
fzfoPPI6PahSsBOr6DBWbcGj0OiCvC+Qppe2mDlqSIhbBINKHv0EjUPiWbQTOOn1jeEqCpCrM7iQ
Ei64UVAtSzMoqkzzcXaTIwieNlBX3wgr/pKU5NdAq91tX1s1hecdqI9BT3yVEWR91RXM0pAob1ho
0gejmTYGfciYCq+lMrT8/WyxBhskmOYMQ0Z2YNAWydq70m5BXq64DNbOGB8QWIDpgcC8erYKiDVZ
fo8s80ySO5HzRzrZ+2aiiiVaQXIDCHtmR3KIocObKfa7pQLjvyYp+z4wtFd1hr8x8/mRMCMs3WZb
Nua21bRda+Zfby/cmkNi3aAQhhsPtWrpnqU2yQqUPvAgSPugEENABFT0yFuGXGHx6batv6ln+Y44
NyYNtnRGyMVNTnykhdNtM8uiiC3cX4J73cGMe7arROuEZsW0kJg6+tgKkEHt/Xo5vuBRgdG3ZTAA
c7NxJ6P8xRL3C9Hzey92ECLMzUPsGHngT5nxYOuouEPBgm/bjNhBr4G3skTHUUgQuAT23PpRjoAG
dPgFfXHSNL4TTe3f5xM0Mf0c3E2Q5PDDIm3ifa3FHaIwK35KCg4qk0n3732afxfpWN/PQFtF4H3g
u2G0PAiGpsNdVVjl0+T0zSYuWiOE+nv8WKfZn7Fj2451XR7YQ16HGnf6J9I2IqzTCZqYBopkU9G0
d0aHqgmw5tY0Bnl2z2e/DxN/MsMyRhmTOpxuSovm+7RnXyfSJhEU1PGDnfkHYrc6yNlEjjF4Fbfz
bPlB3wzJzppz9PKa4/DHZt4Q3V7Wq4sAGA0NByiqSgj3rxhQhZHY1M/zFBLjgWk/F9bp499H3xmU
A/Cqx3Us3cQgjkqKOfXTkwWpruOcKkACVycKfv6Su3ZcNAIiLJNPySap/JEaYCKyv1tlOGx9Y+vE
r7fHcL3PFytLMwiazdBqJpOqZ+kQG9UEK0v6o/408sjh9xlFyBgRogdDOwcTxHdBUXzb8NrigAgM
zzC8YBfQ4+V5CeCrDt2nGXaxPV6H+u7jnwfyDEC65R1zBZ+NswLiTvWQnTier3zL2I8Pfx+nIzpL
sPD4rXJ+aqJ2O3smA4Nn92K9V5UiHbIyOxefl2YnTadi4D4+D+5xbrEI8mLR7QFc3SOohZ4NQD5f
IcHV6kOGtJcTW4em1j6NA5jI7bpUhKurdqAFACA2UnmejNEz0FXRFBY0RLSmjhrvd9s/MFXlVWVj
uUvO7t6c924xZyUIm0doFfcQ9mIiTHvFzbu6JoDoYSBgvNdkckBRO2zQdc5OVTXjJnrVSkXgerXh
4as+zhHQXiHLdkV+VUH7hHPiIe7uA2t+3oa98e3Di77AP8HZiJfDNe7IjHGNdC2OYY+chv4bmPXy
TnGXrszShYnl72drQTyAgBp9JscsC8s5ECoxZdX3pUPXmlBcZza+D+bc+/LjJzrC7KX+Dejd9ZHb
cqiOmX5MjhpLumDO3Efi1YoJktW+sbSoGKIT0kFFF3k7uTVtjhsDdWqcS9YIxZvKTYotqrLxwess
lCnpgMq7N2QBAAQiLHM+bQvNqHepxnlo64L91ESrRybLIY4746AISOWrms2ugi/pJ0pPKLOHyG7d
ZPTU+9VP6Hy1m6qbnl2iP85VHbKiUzycVxf1bEqkq87RxnjWU0ZPLks2lpeEbPh52/NXR7RwbqDu
iBYp+ZozBCeOSAhKV86XydfCNr+30Xsyixcwpt02tToYFxEBUhuLjIw0GDpYLJ/B8HKK+fSW5dYn
aGttb5tYOfA0gPX/z4Rc2eYAC9idg8ysnTz4xWfihBn7lwk7MyHdQCyuaj6UGlzAA9V286tLusgF
fSj7yiCU/g/DwfWAMj2eu1fJfxeye7HWNhRaxJBcLA7G9KeN/9y2seoAZzakc0mgLdE2y47ijiBR
PkH/YvhR1iJo+vvRVLWZra7P0laPzCkOEjm4MdCDh5gBWxwihhE1vg25sa20+B+mDWI44N5Z+CsR
jFwetVAv88DzhTe7p5MdHe9scH6Z7u72vK0N5dyIeWlkpiyxlnMRWFsagmP2R8PG79qYKOI1lRlp
eQjrZ6FVS1nRe5vSUzk/5f8QJSy7EYoOi8bHFZl0j+ycIUbUY3vR83Ai3V4few4lc9Xqrx0AUGvV
UFZceudkFJJlAl7oWgDPObvR/lzoikv8KkxYdAIc5ObRw62DKHPx9LMbVgwEzFsdjrJ+8p9MX99T
Zh7YlETaYIX/sPgAoeNGd31AXKTFx2EKtcrYwX2ovzvJr9jdJx/mkl5Gg95hPNRQZbjqiE2AA2oT
o8ZtmO5iFlnGhorNP4wCxTwdbbdoHZZJYqpKt0ZIYpJjI3hyN0GCa+f0Y7wrmkqVnF0uxotEAmJq
sJfivkaQhSy8NGGZBym5tgQTid5Nn1I/t4OupF/ngn3Cif27npFYGz1dxf63ahWVM/RwLI0Jcj6t
QD8+BOZa/Si6ZEO1HS/GwK4+83hTzfczqIZvz+fKUQodrkWeHKQx8A7JAW0vpqQvfe0Yl39oAeYY
FgcD2t5N974CmeVtY8tteTWjYN5ZOjqWLSXdprE2QfmNFxDLKob43jWRxptYn21rHeKpFuFgjHbt
jZU7LLC4q5JrWzmWAOFZEqKY12tYFEiB6yGlXD/2ehtqxte6fokTohjiNZxneYmBr/lvjeKaqo1y
kfis0fWjZzwnsxF0w8EotYD2W+5GNN4giPbTH7fn9a/XSxMLrCdSF0vtGBmAZehnx0gbI6mWZZV9
tMq02kBkEVTuJkk2rGq1fa41ZtTl+ls653UfuPXc7Pq2LcJ5bpvfXu2NkcNK/ckXSR34wu2CVHPa
nVEn9XtvNu2noq7nwKym9HGo0CGLW8p4Maq52OoUkbU25XDUamTP9eS8j1OV70d3NEJN6/ot0mF5
6ILUKYvKjJUbp9aSLZnTcdNU6A8PwI5EwxFHyTGeifOpq11QEOpCBfRcOWYv5mf5+9n80NbUksZq
7SPkh6NG3yZl6IDsENm32wux4mJ4TC6kg8gl4WUp7aass/xyrHXvaHv7Ur8v8RpItrdNrAzlwoQU
zguExHlWwgQSOiaAQeMhme7Ir38wgk0CUDrwDpj+y/nis0ih4917Ry/9ZOl7XoVlCtdIFJtl5TwA
BvZ/ZqRAoa2SudMymMnsPEK2VDd/J0M0VkchpiCv3sFBeHtc16VwFDTPLUobJTMIKZuy9Y5x5odz
64UuB+A3ZpvWL4M4vzemrYkctaH/GPNN53w8MALlBf7n4bEIEJnkHmPlUmGQzDtWzL4fK+c+Zs3r
4KnA2WtnkAWlSLBIA35x3daW1JOVugQtgGlVhv4IssgmIAnuEVIGTvLdSA+FZQdKPcw17z83a1x6
TQ653Dodau/olq99veNJ6Ksam1UmJMdkMyOsmys07NHypzmlP/qRbcZc9YhZ22TnI5EcE+qkpatT
TKA5fimzfbUky7XdYG5uu+PaaNCchIclUFJgXpHuQ5ehd0xMhnsEC08gjJeevWaeilhwbSwmcD8a
OAgggy3vZQ3HuJuMQGJavbkpJj80ZyMU+feGKUZjrVoC4xHIZBFMgvDucv3t0uwKrlG0W0Gycjty
zw3FPPdvZu6jHdZh9VfXYmQb69oUtCMbtjbUvva8qPwdRC4TGmAAYL8hxDwMrKjuCipE2Jku3wg7
SQ+8zoqDwwDTGIhlhDP4td9tpxxDpxJaACTwEHVj42x55dnQMdCGggalzeuXtp+d3zwrq/vRzrwt
nojpthEWMhQuqDqbLvYeEkamyPZYveWlOz7pM2d3k89xNzUde2ontAOgS6oMROOQR153H6YIWzK4
QEsti4TWYblHh7qJRbPYRIOoPSNK+JO21daCvBsKN7ddbmWN4AUAgi2x7QKjuFwjo3axSJD8PZn6
jyI7lOxn3Uduq4I1rTyb/kZ5+hKlQ4NV2qdaV9PcmiHxNRhTFPsJmmtVcKLVkUBteum6BHmHXOWe
9azWnHSCkhTKa4Gjib3HizfTJXsiVE2qKxsVw/mfLWk4xlSxtM5hK+sNP/ArGodiInFk2PGs2EUr
8f9f2rD/20TSAllzTWZCsF2r4Q3c61bzUDtm0DUHMT8P+fbD3rDgmRepAbCnogR76Q1lOg4OIjzn
2HNoxuT7vPwOVw8G/eW2nRV3QO8Z0AHwBdS55RwKIHw1543lHGe7DBP9Gyp5ilBizcLSU7PgG8Ej
IHtDbnecTx31jklYd0ngKx9KKy6AhCPY4gBx+Kt+czlVedwBG1ImuLuB0kojnu417x9W49zE4vFn
UarpQ0LaWkw0+nMKLUwtjPkD/frxpYBsHBoxwe12ndCwMz5ZM9fQbmC/kPjEFe67tg5o5V6QLvj/
VQQ8GAyXXd/AfcES66RgvpgUK73cItJb5wKTJt0yfd26HAib+AidqlD0/S8cqHdl4wVmggdFLVrF
qqjsSRuy7XMNEqIAaZCsezJra1fQbk8NFONj/1C2raIyteZnLgI3XJ+ICuDRl07ANd7YYA4EUAhN
9+R334HcQ4EHUZlY1vDMzxLS9G6uLXBp/9HUX7L2pfQUuKo1N1jAHkveHGeznNeyOAPGuWLxkY3V
N05QjfRctr/tyWvFFwu6LOCLBaASzEpSWhukWs1cOD5qbN6sQ+oKCl97lAqdBFRdfE/q8tBkcA3G
d7EO0o3Jv3NIu+nc+EuWWbvbP2Z1wKhJ/M3fXqvbDYWp9WaZARSR6ODY4tmXplH12a2t20KLC+0v
nEC4Wi/XjbR1Ra3CgCfaCxmqqLZVZ43BTHRFkLBqCL2XyBUDrIO37KWhpB2Fx0BadWzd/LHTza2e
Zk/OrHrKGsZyosl7GYJN/xmSV9DSdPoX/+j3JruvBHe2hseyXTbEX5DfnbcaECWc1ObjaJJqO09m
fNd2vdjMse1si6SpN55dNdGs91XQiRRPYsv+aQI0s8umih6K2e2iNgZghxhxvkHXHJQU8rHcudTz
hgBc0LAlHP/dHkoXcmp+HiVNCcQNAupd5mpsI6auDuo2q6PKAL17VumQ9syA4in8vr/P2Mju/NYf
y6D2gLlwY+imANVZhz2b7G0hyuLQUtPfWmyetmM1ZuBLsYuAjOgib8CvsktLHJCUN8NeS7gboKI8
v3mTi8i1H9LdWDN7z3U9Dh0N8J2habUXy0XGe0YpEdyDgSu06UmLKeRB7Pktx3/11PR+sZnded41
ufXuOtmPObXcrTESB8LB/MHS8l2GR+6GVGZ+ZIVX7YZhzEKzGopgFCZkjmaKwv7ECfipsinMQC8W
eB2dXiCmmAQio3VYCx5HjjvjD0hrbyDk3UWQvi3f7CKpo04vtahzymyHzjkrhLj8GKKzqn1CU7Wz
g9igs+k8je7BTDxGrEYjjdOLVz/1Bj2Y4fgbJFFyIxzazglRvAKCqhHI8FNGH91UsKhi4xyM6NYK
MnP+XU3ujEtf1zZDaVTo0KrboEjxfgAWs3vqi1LbWOOURZOZZBsjt/r7ZmA6Wn27Hj8y/tbVjvEW
814/+LU7+OGUkv57W1Ddjgpios8Hak9+mxaBjuB9C22mP3nfjwGomPM/tCPfjaEuHucM75fWL9hL
NxEOqvZhCAH3dMPSarUQPR/pV8/fJvphiD+NheefEpI7u9luY/zWyb0Xhd1FlFboXoFQUhuV3Ww/
pAXLH/NEm8O+E34wNaKNjCIXb4nhVqfZy+CMcKXiDvz0LNCGUUMOg+GVoqNPxSW1AcBW7+pbjWnA
99fpu5W1f9y6zp+8rjNDFCWMP1ZFva2VU7oDi8bw4HPTizqoGmxHqxRR1hZTANbX5phVaLMgBhXb
omr6AyuyFCp/c1NsnKYjkYub+L6xB+eAghkGOuYsyrTs91DH3a4fEvZMOGMhNL/pm+EMehv4vEft
ltJeu3PLdNrloq4Ck+rJQefE3xtaa4funCQQWdK9XdnoY1TqQ7+pRG0Bo9vE4VwMyR0zG7Hr5z99
Z4QJ/LZBiS0yQRykCDtWDngw96HzC41GS2peOhPd2Y1rY274qbY2gIxYm9v3x8qRe/F56STUOnDr
a3HN8WCKgeTnT9zT7gxTU9zLKwfuhRnpComTvmkH2vJTMwde/E2wbSK2cayIMVVWpBiGTVgtP674
aSYHW9wR67VsNo728VvqYixSGKNbiStaHyvCQJsrKgANrIfGV0R/axlDWFmAYRCuRfZOWveyAZ5U
s3R+moSeYQdAd8FgyKCBs2h67EqkYLFhUrAF5FYe8i7XImv0eZTTVIW+WvfA//0SyUWgqklomeCX
uHFkThuiKYaq+r7kG22SALDkavxkTBsnAj3ZbQ9fiaPREQggjoZnIJLk0nINQ0oMPmC5xuY5Tx+N
7iVOTya7g4SOwjFWB3JmadlrZ/EtCGf0Zq56frLIb4AD5g8T5ixY1LPvL+5/9v06Jw76WbGJ/BqE
KrFlpWGKA/P2dK3kxmEE5apFkxePTmm1p56A8KDHaucZrq8xTMiPuYs3S9NAQ/ugy381qtbQlRVa
EJD2IuuqXTOtakPvDk5ZxsfSKRcB864KmiLZ4j/+U8btg1OrBFuXiZLDv6UZYqGpxNaSE4Yj7cya
QnXoWI3+3qzQiFaOzb6sYwQ+hipftOIVC2Pd0hOBmORKwqWcTK8EvVJ8TGiEi0eoGoZWv48KKjDE
xsI6LSVzu5obBWdoJcktyJrX+nMzFaosx8otsRCl4VmI4hKK7JJnuwVkUfyGOcc022kgDOYbMny8
RnFhQnJu9FikxJ5goiu3XmEEBgSGiw+39SDZ6eLlhhcBeEPwArjcQRniZN1MGHYQqF0PNVe8oVeW
Agu89KMs3cdw5cvP9wbeelNqY+94oRM5H+6pwq8HOgbNuuidByJZOiiJps8i92ZcPHkTDC6KptPr
7c2/NgA8vNATBnAIxiDNT66TxEkmpE8bGtYJWKcUh4vq+5IfjbpoGxw87OR+4dZ2JAofWjlIgA9G
GhuOClJrOfsraA3KDgYMr7D9A/M/gwuEz2PYuqg+tz//YarObElThXjeLvy5YadxO1mfNO3l9udX
h4LiCS5/pP6u8D+jRzzPmUp+6jP3GS0g+KfFyi2yW1GhOvJVtiS3ZYXpiAFPtJOJnvxwpPzr3GsA
7LVOFhppYQcQ4Plye3grB4qLkigCmyWfcAUKItpEzXbi/JQUIHaNHyZWHlj8ftvImrctPaTQ2sGx
Bae43I6xa05aj6DoZPlPdh5kqjaqZV6kawQE7WgOwdUFRLScBzJ8ZnLkoThUltxgxBuy1X7q8bCJ
/Y+jtS4MSRvf65nnZQIb39R/ed7XglhBXL/aKqWlFT+4MCOFz5DR0AtWIBBj87cSTTyicQMUHwKb
PjfG99trs+IAF7ak7UM8iEalusFPnTiZ8a4XJzbs/sEEkKB/uxGXZrfL5beSpLUMgeVP2dfW2nBE
l5rCjVc9ACgtf6mgAaQpBUv2lDsFXgPYpWk2gdcu58krBJqTl6phUJo3haZIoa49C0Ctu9DGInhx
QFx8OSiScdraSQ+mEYT/PqIkkFD89hpyMIoyspPkj9FomxGlkCB2/U0fa79TK1b8iJW1u/gN0nlR
QIcWTL+oSvV674R14W3AofyMF/w/vH0vDC0Oexbwzs3MvbjU0F/iOQ9Zi+hpbjyyue0mK6cEeuLR
QYQCC/Kocm930WR5O7dWcoLGJURRVKo/qs9Lju4600hp7KBc6EU6rtQf//DrEckAjgo/hCLk5RTp
fldrBgWPQw5hN3TWsYeB+kTxsFlx84Vo6z8j0hg66Ovow9AlJ606meb3xDF3hpGHuvHp9mBWHQuv
gKVGtCS1JDtlMuV2s9jx3bup3SG1gmyNCmOxtiBAVWKlgcdDClgy4jIPKrNVikYf8w9K91RTtNyt
DQIJkoVPBRGzJSOqB8h/Nhn3sODFpswiv9xANvX2PK0O4cyEtOhJkc9Zm8GEX20ojdzo9ufXR4BI
dumpAyZA2nbIxBmCToiShQPeVEhHTO0mLxW5muVZIl2ePsAn/xmRTudSyyCy5yACwLPcbk4aOxDy
QMQ+zb531Y+2VyCwVGNafs7ZUdKmVUM5hblSe40TBuaLna3iYV9flv+GJMcbRTnmqYaCM6Rs71J3
RxTLopgxGauRk7nwyh7LMtp6NJFxP7FxX2ndxsu6x8bKX+rB2iJdrtj8y0LcWCi5+iMqYJ2bMYVZ
8o2aXcDjk2+ceDHsxqYKgOD9/3I+Q/Jtf5g6R8sxiXQiu5LMCbhJjBgNjJ3isabwCGNZzTOPGLp4
xP0JQ075K06eHTDzF+P+9mDWDs4zJ5dR/C419LrWEyRv6YaxfSUe/SqoVPX7Vb8Djn6pfUODXNYC
5pQxxx3xViBQSIhTHrX/0NO2SJb8Z0G68XViIvsPkNXJLUUwvKONI7g9UaohSEeOM9Wp5xE4WZse
i32vYsxeXeuFlBLiBLhXZF2S2i2Qe3YIYEGWFbDxuZq+FLGi/2z5iVf75MzG8hvO/Ilmed6OHrj2
db8Mi/73bL823Vab0Qj95/ZkqSxJq2G6DR3skiJOHzbtXAcCJACG3occZZommbe3ra0vzf/mTloa
n7eOSRvMHXH3DjRdmOJ8WX7trXmTLgKge+1MJx4e0voDj394/HMJKvM+/Xl7GKtmoB2BnOZC5epI
50rVdV7lziOyzLl/GpLyvmRGUJE55KmleNusrg/o35f2c3D2yXmass+nrO18dqqHfEb932gf+hbF
civtxH1fU5TM0NqlmMbVZfor9YTq+XUaMC1bi2son5+8ZIZS4USGwCpUL95VI3hLAyyI5mLoyl76
+JihHx4JLnayqh8cGn1FrwhnVzfqmQHJGdB2XDq8NtiJUXe/sAWmvvPJTujmtjOsjwNtXCBrXB5v
kjOwLKtBd4Ljhg9bDQVOFc2p6vvL38/OgprNVjnFuFvSz9A+c1U8Maufh3oBSNUWjTg5R98kbstA
Eo3aUPrFancIz/5hes6+L+UbRhQd05bgWZvOIe2fMY7/v+9L02+MjXC8pOInb4j8fKN6cq1udXA1
L5xHQLzLcjiz3bslGHuQ5Z1/GfYUjgXwWc6XYtYU87TqrQj08ZiwIBOnLT/kbJn9xqQCATSuRd0J
AO9Ap7oe2oOKg2RtPECIoBcMADRk4KXYVXTjEKf5gKwshNeRY8rBETPbUdcYiltYXxuQCf4mDalf
tGDIErUmF8Kg43JyJf0uiYtX0qBXqic8B9kasA8lVD/SpI+KZDdkc9T5U1Dl7mMajzsQzO1cFRHc
mqNbEBUGNBk5aZwLlxNMKfKShYeK2jTs39tBEZ2pvi65uVlUdd/HuBLar+YUmaqWrLXJPP/xkpdb
ExE1TSdk7ZJt0URTAZ7y99sbac0zFjo/FGWQ4gTdw+X8zN6UD0OFmMNPrUC8uvddHo61Cvm4HLry
Db1wk0NJHhjuK06JtNTGtnWxn2KaBp391KKFM90P5YvwfRAcqIpNq8tyZk66A2qnHiewu/GTzt7w
ANXbl9uTtvaOQuYZWAqoj0KfZVm3812bOE7KYo+eZs08mt0wRUk8TUFjDgfRWpGPjCSNu/euV/nb
WlwABjEcTNjEyHFIhgeiEe7roPbD7brNhzEyS2M7Gu7eMNpP9eBvbo9TZU46nWYjHz1RwFwCaLUY
xm3qkAhVH0jfTkfg7KLb5tZ8EbwjQCqDBBnll2VZz6Y17QWoSmcG5lWDv1dmCvxoinoFCexOpdC1
trNQpoKkgQ+k55WcASP1YLd9A5ZUJ+qrHQiqgAS6PRqFCZkzVBO+5bTuwo9avOvl54b+HP1ft00s
EyJvq4UvaWHjB5RUPmzb1M5tn6JaNVX3afM1UakQrQ0BBWGkcBaWFvRdXC7IyJKcejZLT0WF94E1
3lv6i/BU4NC1UaDIApZW2AKljXSIwsuQJfLSFKrmPwr6dfwwLfUSap59XzpFC0E4/BUEXFBMBHgo
rRXJ7DW3Pf/+Mr4zt83AVh2bNr7f+J+ALdSSP5r200kVj0PVLC1rdWYF3ZkeRPqK9DQ0x+nBbhWD
WDuhzwchbXXapTxH8Q6DaB8GKEdU/HcGYQTa3aM1RRDVa101Z5JnkUn0rtHC3NiFEBMp4xd72inT
Gior0j0A2bNJj9vFs6wm4M17YnnBDAht+vnj+/B88qRL1HG7pGYNRuOJPzUEcQYVefu1PuOlD8uH
SaEt2MEyS0+p6+/b/j7170l8R+K3kv3i2hj2xUtb/zT9u07fmjo59KpNpJjKvwRuZ+6nu2xuM44f
EItwGiOa7OmMLuq7f5hIb5FXR0EUgGep3ppkrkEGowS6yt5ZgKMoPr92n4F/87/PS8Fg3vh1ZQCy
eUK3ELe36e863cT6jiXvHx0G0HbgxQUeaWGhkrsjk8nP8n5GWRdv6sBChrNXhNnXq4FWXBSGIRAH
Bk68Qi8PA5w3o5t4bXZCH2YwsK+gRqq1w5ipVCavLwDo3IMMDIaAGruKDsuJo07ngh5PiPd+eqnN
g2ErDp41E1C8B08FUh3IPUqnpwUk5KDVPTsVpEVnAMQsFeng64MTT/QzA9LBOVhTYZYFDJR5GwCP
0Cp77FYsIGEC9gJgXmzQ/EmrwXWvb+ckz0/3k3irh9fbzrQyQYBwoGICSApeiTJvCHKzg18RgrXO
mqAlBSgrs8AvVJXS6wsADgVWGgdpGVB4yCUbh1bOnNpJhkL0cx5vAMZ+ztjziEA9bw5W++H3+6U1
6WQmhVPbtQdr6d5+Yqru/JUFMSEUsWBDAARHE+fl9hgNPx8rysSJcC8YX7x2UOw/lQHp56PDAXjD
FgY8HoFQcOw2t9d8ZX9fDEC6UAoyutos8P1CfB3tw5CH7Xjg9qePW4H+EPoogR5E66a0Mxgf28ov
eXVC3CL2vXlX030q9reNrE0Vnt04DPEPBHjSWohaj3WfueJk/6z8z5bxdvvzK7sDP/9/n5dWohuY
Vo66I04i68OyCfMu8uI5/AcjDqJsiGgA1ibfvq5LZiYsLk5ud6gTP+jQp8kmRYC3OhKw9hjAzuKB
97dH/eyGLV3GSFIa5cmtp3Gfsqx/txjv3qyh8qPb41lbExA3GVDG1gAr/X+kfVeP3LrS7S8SoBxe
pY4T2j0zzi+Co7JESSQVfv1d9Idz3M3hbWJ8trH9YkDVRRaLxQprycOzDek9rywqcu6q+7NtvLks
hvaSi68L475QpPHX2vcqfJ16d0NBYsck8TC9eRwAQgDoCd5d9E8BmfxaSGWBW68h2JIum9GJeVyW
c4cJFh0rpGKlUODHGsH7ogdMZgv0jCUNAmAqnF3zibTn6u0bcfV5KSAxcPEaY43Ppzgf5KxzUwqT
QgcBcosYaLQFm/v1IgGyJgj62enO3MA0To92dQ/VxE20WlQTWSkleQDSRcZUiJKuQM8sG88p1+4M
m4srwJpbvEgmgHbcNlyxq9cPXtFn81eM2K4L00oRhfLUgZiKfOyHGZ2GUWx771Lz3jDOjkGTaflx
W6JSsUhUK/DAdjF2fC2xH9uWZquLrZ+bGMQjS/fOaDR+WGlkFzKkxQO/mNk1QkYx/AR6+4aGv24r
obhORDYMDT4gIETXsmQHoeG3VQ0mq7NNHtb12WjZvmDdwZxGzf6oNLkUJB39oClDA72agFFLigqz
bLMu8FVsB7htBBSWj0lwxBDX28GDmmDKVEDH2l/MYEedo6vrh1Islocjj9AdZd7XyAJAJp/xNOXg
/Ipe3BKo6v53GvTxOm1vb4pira7kSGuFecyoYSPkuP4Ud/WXXgc49/q1g4hakJdhillAWkpXY5sV
C1qhQAkT2T1OSpiQzI7H0UrQ6Bc7w9vxOa7FSR4Z1cO0aglQa6vq0+A9Rul2zPetu7m9agqEIPFO
QM1KdBMALkGyANqNrtnbORA0LSDxDxgvbXYWiCgo+TAHnwNghlft+5TMb7dsiEUwKRCy0D0pndEK
nT9I75LsjMHO5stc/o+fF8Zy4dhWmzVRH1XAOa3GpLDFrKrGQ4vdllznlQKSDxg9s4qiAQiHmGer
N363N4pPZo7R422a3N4i5Rn1MMWAeUPUFOSmZkQxVVkXwOqsG/PZMqL8CDzC8Wi1/1AkhS1cSJKc
sxN0mCEVdCHhAPCrpCaaSEZ5ROFoPKBNADpDfhM5AElk3gQA1eGHOe8LorFl1ULhyYgENNgFX4NO
LtPQ5W4FKO85418o7baVE93D8jWBpUqLSzGSH6DN5NKVC8Rww/7CC/dlYf9yOtClZOKWRPAKKL9r
800DbxxYS4tz1t0vw2He37YolScDDXsIYDqADWGtrj8/MqfsOsfLz20g0BbtzVBGm7K76/LiaDma
21i5K3+FyZj6rtmRqO0CtKqu1TbPvE8g4oj55P66rZNqV5BSB/OwhWA5kL0zwAOsrg4ghtO7X6Wp
Oe3qr2O90HWLniW5QhVmxMHYMVqSF38z8kfj7bj9Alr27/ely8ueaYt3F/qqXfocBcMeoBkJEAU0
XlG1FZdSpLcjqP/C3jWhhde93xn5Jz/QCFAZFrBpQb+KuhM68CXDKsyC87HD0QhsjGIPQONOm2dq
zscyMra5UeqSLKptAbaMh0wO0mqIlK4NeWoj4gQpzgnCtfjE8JS8bVQqfcDFhS8DUQj8zJI+ZmPW
boHJgfNM73z+GAKhHYMe0ab4eVuOamPgFEUgLi4VuYvHY2vtMruHnLApY5/lB9sgj6GnA7JVrhe4
nkGVLHIUMveUAWCcYe6xXuSh4mFcMF+zYGoBYIgDRABclwwi20XotCLWDPSyId+GoAAvdeDFqnAS
CQqB9SUeEXKj0FqEZbCEM3zXYGzKKY2Z+8SmfAN8AI0uakmI9cDUguBY7unJRiscQ7og3gOXTdDE
PK4ApjD7mutdJ8a+tuHVrassDCAmm1B3QO9Tj/7ubhz34fzxtpUJa5VDFlB+okYrENledeEQ0PvZ
80pFABtT5+BNO9d6wJCZz/DiT9JBc9srSGgQTFzIk26xLgUINMAisvOCQLlFo4oz7DCw2sbFrgaO
2aZAr1/3DxmGK6HykfX7vMzRj3l26oTUG0PHdK46qgHg7AUgjo8Mr+RyLABzOVYHHoAoeiz4smn7
+zzUkUzrhAibuQhfubn4ZQ14hvPav+fBACqmY7DoHv+qs4o0IlqUMV4eIhK4FuJE9jxVAR6Xnf+F
8ufFPdw2N6USUYChT+QYwLwhGTaLHLuLQBh1Zk7xjs3LkbXTmYOd5LYYxQAWUhhgMBa47Hie+dJi
GYvdhyClhBxijOB6Tu+yPt05RnVevTlZFlHNc5OOsxhEGwlLp41fvx3s7Po3SDerbxde2Xl9fjai
XWjeL1xX4FXdRJdKSmcpd70iGhwoyaf7svtiuO0uWP0N+ENi19Q4PpVhhJaJxwbsGyGi9CRkMwnI
lAYI0+lhrY7B8faGqewCMI0guQSszOuWNnHbhshtZefWap6m2X807OlpxMTEbTFKLfASAD6WiSyX
PJfXrwjLLTQdghpiGXdVaQS/7cErdC9NlVMFgpkgnfZFw4W086AbmYFrgFh6cBGydda+JceozuMM
4GO5N2287oV5ujhLdWdcCpWswaB2Q21q5edQoFq1Odr/vvR5muSmzhZUm4VMl1AQbgINxtdOYmzS
FlAjaOyZwu4xN1Ayi7oiKSL24+27dSEnkirVmLNfmcMxaAailU02W5tch8qgvI4EVztS6RagzF7v
lDGn9rjm59n078lKXtImfNcyIzZ5dsbw/nsQ1qJX1D9XFdsYZb+9raFyJZH5RvCCQ4WmveuVNEO+
pGaVij3LT6g9nsF/vE9D518uKMBoBqILEQUW2R1iMHlGD+wEKmOyoMz1e6a/AqJLTCqUgVUDjwA9
XyiZy3dHV2bctYcaoxU2yEU947iO0x5k7xpXobBziPHBVY1wD3ie0uHKAE7VODbWrJgDFLNnAPv4
SWY8ZeznmzcHQCdA7wFzHbjK5Q4DTvKp6Cj4zOyhPGbc2VPLS+zR11RZFD4JQTd6AIANAq4FT7KB
xnIBtwC4i7MRHrJ8ryvNK3fl7+dltD47n0tqL3h+EQOAcAsF1OIPblua60EnRboeWvS3ZkUFFrvR
GxGZRLGBBNjS6mIgVWYS2PlAEAUfBVol5FFuYwDU2Yys67lknyKj3vU8TWqXbEpvjTlgD63qxbL7
2C2ebtuC4qq9kivFLVkXTZ5HsUkepunyLgc03Ie0O7YrkOZy3fWhsggHygEUAZb+6oW58Hk1ej4Z
71Du+Vo3bTIW04e364MGV4xZ4W9MU0uHiFF/sn0X3GoW/TywYWui4S36jr7yjVFrJm0V5zXATJp4
MSMPF8jntQ+GDr3hfQZ+RkT5Ici40u3KMGa3/kMJWThRH02fGPLHkN21N3UzF7n4DqmMZhm31Wod
GJppot7b3l67P3lo6c10JUe6aVufMtJlDrpOF+MxNbwEzOu72Rz3Rf8M7Je9Y9WJm7KEY8oLZafD
GJJk7nRjAMIv3PoVkt+gJXiugNOH25E6sUu7pKlQMZ/vq/VTlE5xZQIKan2+rbrQ7IZMuXesHK0G
LVcIbAJ/RKbglIVlMjP6yAZ773XT2aeaRKHiKASIMoAFBOf4mqZvasuetgQz1LCwTUXGzah7AGsk
yCqxvnS4QyMEM8Ujmphjn/76hzVDWwPa1ADPipfPtVUulUMmZHmys9UCJnGzgA7F2kTV+37aT//Q
6IViwF9ZQtmLNyKZInAHOqByS5dt5twH9Ys7azLdCk8IEUingvgIwYRcG5ptlB7yyMMzdLq3yl1d
PQJb3X0X6IpQyn25kCMtm8GszE1FmdOJnlYCSoLvt7dFp4e0VKAF7wB3hu8PxTawD4OfAJGX/4re
jnYkZj7wv2gtQ1FLuhl7YzBADNXgZeMH2SFc0o9kdj8U3KXxtFD3WAK2T3MZq1TDEwcsi7gisVmS
yMlsQxLMCGAjr81O4RJlmxw+S+DR9knJ12gXTVX3+/Z6KiKAAPdJBCJewDq9ipaG0bVHMLZAKAjk
yPAdpcXvaaa5S5RCkEBCKh8xO/66tu/RAjsL0Fqzszl+p5ERl/MHACFplk9leUALEnNpSH7h2roW
4rUz9ccFz5u0HOPZI7Hu/aTcHzxoBWoUwmQ5iGnDYDTQYJifuziY74vo3u1Rafn09rgSWRY0GwJv
Gs0i8tsi6DCW0ZUt3hbml3K4y/u3DxwhGfBXgIx5CmfjTqvZIP3g/yyCbdYkTgWwm9iuk9nb3LYu
5Z7AeaLQDo0A2nG9J6yqx4jRDC9q487YhqHmTaGyKwyFw7+j/vW6+EXBP8HaPjTe9T7gcRaCeRgA
Bj2wKdWNTamioQtJcuULROIOzTpU8MXI3jo+8YYmoKKNa+/t3Z8BppuBQ4fKFxjV5PBgMVOfL7gK
wgzsTADaD+/z1Wo1cbEqILiQIt+ejVdHrBF5myCsv9gOP3XMO9iu95JV4QGxZxJVP29bgmqrfBST
RBIqxJNJOp29Tfth8QU9C903OY0zO3FczdqpNglTdMgcOqiKvKIU99euQqMX+h9stsaWeWosxFPB
GIfW9rYyKkGoIqAu8oexUI4NuFFP5dxBUOqRu7TL0jh3jT0gZTdZt/5DYQzXtkh1wCjA6yE5zyzy
OeAPMDbaWXYCorbg7ciqosz6V4DQ9iL6iDC+4HETw+2TB+hmADLzf3ADkABcLRfd5iAQkDJCK8lS
o8tcTL6WwLY221hjXIr9QJsAuvkETxFGeSUNMm+lNOSijz1f6pjiiHZ2kAQZ/zWM325vveopi6ZK
8TKCOaOCLB3QZi0rlvqoI6Y8fQiH7pfXsyQHBD2GHQ9Ztp75UN5FxN3Sjuue6+LbUhx/KVv2Qn49
F27WQfaKcoszPzTo85vMe2pM29b70g9F4kwaT6Hw4BCJFLIYdRMZ2GvjqJEDibIaqde+AHz9sp/N
Mrm9ogrPAChG2AbS7lhT+TCN7RTNUTpgUi/wEgQ9sTt5mzrS1UuVYjCsISgxEe3IOWTUBOfCrFak
uRz/zmJWEobpIXcjTZytWi9UL5BxF4yYoLG9Xi80aPidIUA4neAwZkB810Q5Cs+Nuw490H8ST6+e
JU3PyQirREGkahKv36f8ALAw7odxB/SYxtMhXyiCnhBJQbzP8Z7DILR0dJ2mH82xdSo8V7tkKStU
tAHAYh+CPDsMwfa2KSgPF2ZFxEQ6ynKvkCs7mg59GfXV2eyy2ABRWF5Hcc4tuKUptgGCHzHwm/xq
PN3z6M+wu3y0UBoWyY4INVX5WCMpGeSjjRlC9JoF92h6quN8GNx7Ws9zjHRPs/EdEqIc1XVJivwi
GCZYFXNvWu5CvwH6nN8+pMVQDjHNg/IZuCQjhp39aNt34a88WMgdm9x5SxC/agJGlWGLVm8BuQYv
K0cMrR0yLxxJhVuvet+5C3qZXFwTna6RSZU/wYDYfwXJQYNfdWQB1Fd17v1ojjuzOI598RDgJdmB
uJcfkBF9GKZ2M4Muw8q6neHVxxEca7dtRHXA0EWFpLjAl8O82vUB89s+48DkaYBaQPdTbhzyfygA
AqT3rwT7WkIwE7ayABLqLh7Ne6ZjlVFtGCIghJMh/sOr6Pr7ztA7NY5bc2bNejfU70PAQWT2j39Y
JjwfXHSVAztDBscill01Tpg2Z48LJJ5NretzUTki4G3/V4B05xa96+SkggB0oexYzbbTAnYMnJbf
qNvcTYPZxEtj5JvbaqkqxMguYAhSkCmhSCf5oxk9yH1YRjVgYbvEKaMk8wE6Vf3yijamwR0YlSP+
zvfrXdD/LNDqc1u8ausupUvGx2reel4aYOCMPKRDtG2cbBeOumYLEQvLvggo1KhiIMkLcjXxKy4C
MvQ9hmAlyBrkUMbYZe0BDKPHNO+BE1Lbxwl5gUpUvt3wbrX5p3ax78O5fOxY9uu2tqqwKgxFj7QY
DIVrvP4dFGTDrKlaGGqPIWE3GsjWyCjZAhCNxXnmdJqjrVhdgPALqFe0TuF+k94IRts4dIy6FmXe
NkHvXlIEzxZ//2al4N6R8RDUynDc0umOzLaZlxkX6Fii4Qh9ejH1wRYLBusYLJC3ZSl81ZUsSSEw
IntNmobV2Wp2bhRXdnL7+4ozCDWAsiFyrCDik2JRh2HQzpsxKlg6z4XlbVPyQOvfff3Imq+gwdRI
sxTh56U4ORZI2YAm6RTiQvvJAo9lf7SA6JrXj54Jeun5sVhAcvKNhCxelheaPS/zvGlBujt94+nv
1t8Z0e/b+ivX96/+cpLOYc7KMepbn2e+W58sfrz9ec3y/vFFl+fQARnPYFQ1IEWMJFqfaAiypCfe
PWfpx9r8eluYAh4IEeOFMpKxBK01cj8qIK3AHPn6ecjuyfLVNH6R8H5MaWyk93U3xim1k658V9Mj
yjNx62rifdUZvPwVYskvdO4thC+42uuzMb4wEtdZvOqgMxRuBYqKlJAvSs6BWPYLEUvgg0B2xK5V
Htt6q7HzzPpQRfY7dO8dbi+qWpu/oqQDwsA+5ZkNRJn1fVOOIKY/Uh1MkCJCRrIBbZKoX6HgLCc3
0UJGitaDtyYhiMb8r9EUbpaHOhmzL7eVUVk74nB80MXAHUbJrtetmgNcaCGuvrrcEfBWbW9/XrUt
l5+XHGPuUjrYDvToy0NRb8wQsKdoOtjflqLaEbQL4fo2xdSVXMGEUUTUoXZ1JvnGrI/TAB5mzf2p
EyHZVx2NK+k6iOgKd1Nnj52I5f+BmxQ5JgwooIMcE1GmPP1m9v7iTlaAB0NcBA9Z/Q9Xh+ipws2L
xxBSP9ebbYQlwxjqgmCbsHg+Ac5G85BUrhLeDOh9xCvy1QCky8bS680Jz4asAdWRmdT8wfU13kQV
riFGxFgint2oBMrjtKZl86XNsEqEhA/MKo6did5rD8CNQPVHHi2xewN0uJkVl337MvhtYoP68bbJ
qQwb8ABgOQLCoY/zc72UvTt1ZJqaGnQIzNyBu8zbglygOVQNCMqoz9uXf5CHqBuNmHieAKrjWh53
o9YdSN2cC6zogszMnuefUai6LcVS3U5oNPivGKH2hRsVYxpONANaoZyCh6nx4zBrTnWVb1s3uM8B
52Lm1aZFeigP1juH2EfeArPe5d88Wn6hdn1iBdkSx3/0+/C95rcJVyRFsJjcwbQ2BtGA0ylne0WK
zDaXtD4j6/vD7ylF5IrJVwb6kLusAuYHr9wq7s0FdDdW+eCP/R6g2FxjfcqNv/gV0l1mmelqg9IQ
DnMB8e7H1exAqznGo/vhn9SFeYtBWOy6dFhzXM/E6b367Czlo2G0e7O29k6OS7tsCXgv85M/u89D
sLyrmvaDv+gCFbWi/5Uvd9zV+QLslgzyo/nFmZ8zJzYHkItoLE7lMVBYwy0XiLMku+6ia/qeulUL
LfvEoacW88xmsbu9ljohkvMeXbAlmnXRnrn3vaUHg/9YbY1rVV3YAsMVdWK0tbyqs/bjEgVZ5jdn
G+V2s39YjCgx/flg1Hf94Gv0UbUqopX0rzTpWgWS2uz2bdCcg/wrSjsYl8oTJMlj7mDavMyTbADG
cHPnuo8YrtXsmMpFXMp2rl0E6V1iNjZkl8yLG/eFR3kCgNnYx+Ebyw+ozWkuFVUC70pb6cgFyAGY
+RA2Z5Dz7uYRoJ3mizW3W8aeQjEi3m8tF0SLTMc6qzIbz7cjAS1kYjxZyqnwocuCeqXI2WCoI3Tu
lvqbxXStuirDQcIfNoPMjUDsuF7OiQQjWTJ43H4dXlYvum9a646aPqpZc3AsUl0vhdJ2LgUKrS9c
/Ajo5m4COviZDbuijwEYuzqbMdwXFcBQY24/1f6B6vpBhRay7xZXtSh3Yh5eLkA7/som4Aig2dpI
qn1nb28fcOXn0WsgrifLfjWKE9VuNto+xoo6oIE15LEfD7cFqExBdGb+SU0h2S/tUu3TiK4Fehq5
98y7ozE+p6UmolDp8McLAtDRQoJE+OOLfaEdncvQAcuF3d43/FNQaCJY1blFoCLukj8klVKkn86F
3eUcKrQAE+tCb0OY8YQEDaYd1rMz8G2zNs+3V+3PCIe87ZcyJT9V1kCd6wu0zQLNfVe3VQIUnn0m
KH/HalsBgjdDlps19QYTTruuz3epX2yQEkYiGG+dsD339ZoAeXsX0u6hofkDIEiOrUc20CbJaf6z
dKttYbN7Cpg0o+k3IaNgeI/unTQ49q6/NZt1c1snpSU48AY+XtaYi5G2CV3aK/B2xUghP7JuG3T7
5u1Y1ECOQHYVzxZ4BHQMXVsCItjSCwuC6V62QYbH8DWnRekCLgTIpVMbk1cZR4vu2ffC2HOOCwBo
PVrvfOOpDrbj+ESNHwPAzcxQt3pKI/yrmpz9c+ylxxABOpCZASD8Ph6C99l8JuM57WhS61BHlUfq
Qppkfk06+XZmowu9ofyF5suGV5XuyaNMsVwupnQf+jMaE6MGxczUrw7t6Md88OLKH+KicI8+MPX6
dv2M9ocPrt3vyiZ8qj1MGnlOks/ADpz8j7ftU6ez+PcLN8Ir1ItCUVsNCqBWUtSVVs19rDwBF6sq
/v1CQjenHNMYONQW+IuW9LDSZ0fX3K2zE+mU+dQo7IBh58qOJ6n7fgFQXVYfl4rvqu6HFWliGt2i
STf9WFGPBCkOhMHuHVBllL0mEacqBeJM49UNPJg/Ve/rRctKwPquIP0+Z6CY58PntHyPZIKZnmbr
qeWn0Hs21jHuqw+cfGrqPq67rQviatehcc33Xf3Z6r7TGYzamtKyJVbylYu++GGSsymWoMn6BT+s
8k+8KzchWuaz4WwuR3tcNsRBU3t3Zvb3lfw022+83+Xp73I8tvzLbbv9/5yj/6wQAB2vVwiT/61V
1PB69WolveGfZrT3xYXV7jzEJSs14xFYPZk7bIyZ7lc6Ji5+LnCnD1Zq3gHX6eftH6RcGLBaeWjO
Q3VffpnwBVxmZMEg8biw2KFHjBocJiPdjJ7m4leepwtB4ixcnKd1Yu5qzRjIce3lrkVdemyHe6al
CFAdKfRKYoIcIGRozpGO7VwaaZ7XuP8Xz0swWTf6U0K8LAajEyAts32d6gaklbZ1KVI6xeuSZ8M6
wNvXI08KtovCrzPy0DR6qgozmU3MaVT5Zh4/z8UO00KJbcxbfzqNHcLtSEfBoHxGgOHLA7Qy+qxe
dVFYkeHURMwkteunhexBMxk304GRdx4vYk6+ufTzXJ1vG5HKsVzKlFbAt/Pa4sKxeFFxIHG+5ofb
ApS7eqGU5LnabkyttYJS3kS2GPdKWvIl8o14HenGcl9Ytr8tT/VcQQgJcHkHxcRXCKV0ZOUcLLCi
gRR73s+bKfVQoJkefTE2Utka9dTr919xcqTi2Lxkrg0LAtYYQW8516ijOnsBgN1xvtEtBHyQ67PX
VkD8D0w4HRv9vR7fe5gCLtrd7TVTn4MLKVKIAFt2GUNfw5lwVD+WZ9e/b5tqDwSaeXhp+bNbvkvt
BzCTxgF5T4Bhm47PM901zfH2D1Eay8XvEKt94WmAhWEbKcXv4OtD8zEqEz7GprMdwgc/0OmsW1nJ
3YzMtKeyhKw8/2bUT9z7Cf9ZFJ+rhYAi8GPvnemy98uvYb/nAYnF4K2rQ0ZUBrqg18IOI9mNpntp
4VfarkYHcKSz0z6Z9IO5jElJD2XpxYASTqIUrHKBG/v+U6k7l6rGFjzqxaATGkoc1J+v1zpcyVoA
yA4DSPXUb6lrhc+UL19LjzQxRut/+X5fb83cSneeT0s0Spe/i8UeXljRfp/KUZdEUW49rBxVBUFO
LHe4BNMMWEUxtDa4w7bPzHMOdksDr7BiqHb1UG0Y173+FCDaFpbgr0zpcMELDxEJMKCH9s0TGp22
vLK3dTtsQ3PZGZRv3KZ8Nzbjt7lMD2ZXbOAqN4QWD9yxN/9g+Rc/RdoNP+R2O4mXgLsEMcC1k0IQ
/g2xX9TbKTyY5NNteUrrv5AnnTTL4K3BbbhJc4Tfx3w52HN+L0H97bYY3a5Khyzk+WSWTMStw6F1
ok3NPhIKD5b2SWai0AZbuy1QRINytHi5pdJ95rU9BbI//HGRtS9p3/5s5vmYp13cLgD9dYmbsJZv
UTjR3ANKuUiCmw6mfRG+SMmL0HCmGoQmyB/l7NGqx4fWJF9AcLBt6ureNNpjUa2bgP/DvGKEJ77t
ILcEGhC5q6oL0HdptZgvtqPqUKzdsUfPHkWvDPE8zcoqLeZClNjqC9/c5VaXujkOi1MvW24Zz9bK
NrxsNM1GYoNebSCmWQLPxKTnqzpSM9PC7U2IqVoaj8W9jVaKZjvounyU9/aFGMlO2oXZxIggxk7p
t8pwf5ddoNFEbRJ/NRGRyuWCOVnaTCs8GqAWH3Mnf7AJq2Nj8Tga7DAgWA+f1mrZdgu4Q28fApVy
0A3DTTZQrNB1dy05A7onn0bQBHlDlYC0I057TViikhC5IvWD5lhQ30ruaiKstLiLht+gPdITKf/H
z0veKRqMEskJfN5ovi7Ft1TX1KP8+QJsE30YeGzIxVE6Gfj5K1rKMQh+KrLhCUdIE1+ojgtq/f8V
IamAubbaYRYavN1wU3hJw5Nct0oqA7sU8WqbO1owjyFqo+l9BFSvgHBwdC/vmoUlllv9wjX6zsiG
5LZ1qU4o+C5FERZQi4D4u7auLluzoc1X5JMKZOVWunUc9tGtsxOamzWL+FoUcuXoicP0BFrK8Oda
VAuuDgBHg5UOJoi+x+Jrj0hkTIOnrgv9zW21FLGYSMwjzHYc4MjactXeKJo1KgWXEvC2k3X9ifaH
eF3K2Oj24/TJtAiOEXI9frEtDd1LVKko8BJ9BIKRYO+5VjRgdLXdlIBYyZ8wP4o+5sSciLNHhDZY
sQ88G53E1/YJbVGsB58dGgJtuXY0T+iXJjYe9f1kfAAoNOhwKyR6NKkDpV4CIz0M0LqKSZ5rvdJp
TXtQRgDsbAGFKfOGbW25dzWLHuxFB6z2+jhAowtZ0onzfWONvAF3YRWUwMY37qvG3vAl2pEh3RRN
szVp/zQ0XDPmqVQRd6+wGHAWyWazVj7xgfSAAUnmboZ2xrxqNsVRQe+qHvx9t41UtWvgS/M9tAEj
+y7nfNZ0Jl7XAjfHJj+jBV2cOOmBoYllXntHQCYh/fAHBNF8NZtiD6nV5yMSS96yzkhq9Si89To8
KJUQW7TVCyoL2KB0OwY2WyaXImDqwhdMWsReo8McUK3VpQQpYJkmr0oDgVWyAhan7VC9R/RXpM72
7VsCijI07/rAH35FwZbZKcYhGCqHa3rXG8fWj+dJ43GVrulShrDBi1AC4FyZOVBEtUtXxnMEiomP
zbBs/HKfsime7KeUnpZ5jC33/W3lxBpdR2OIIC6Uk3YJsI5WvTp4lpTOsCWNG+fmlxwDp2StUMbk
ACDQ2YV61/4up7RrBrWygXuQSArvPWuGfc/rTQmINM1JUuQ8rlWTrrE8GNHnvUBQ0+z77L1ZtknU
HSz7d55/H+pq09f3k/sRA4Sx69w1gOR2GU8cdgzyl9trrHIgF2ss97F0oIQDDRrKFYE55LE5ec92
y+6qod6x3j7elqXZz0i6Z4o+CyPU1pHlj07W8oD0fmRWcYqcp79+CXTjrzq7jexruy1Gnrmdh+ff
Gr2ril+mPWCgCAZLfjAwiKUtMEBa0dv/w5qebiuqFS3dPAXoTWx7Eqvab8zuE3qlC/Jris48xI2e
fnHWRzBvxP5U/2/uQG6XsDAqVOUGVI7otuFPxDrOTKObOHQ3DqU8bdcX/zmUiIo+Vq59zIb8UOYg
0mb1hgWG5qS89tSYDUM/G9oLRD41kpwP2ndA84Vr7hQEz9VxGDT3p/R5FwEeeldMYEUD8AsTLsIh
XPi2sHWzOXWZdWIVpnDL8cEo6KfbxiD5FCHCwysFaO2IVgGyK9nC4nTWEi1NcApzm8URNfKPZp5O
ie1zphGl0AbvIngWMVoswJ+utcEr3ZjaeuXoXc2iJq5zl30HTKir2ROFRujkQvDvoakcE8CSX+Y2
AVdAM/ITw+XcANCO8U+5ZSa3103yTGLdBAo5MoR/GpflkZyiX8Laa5fplM7OtkaBmOVb33ygTBfW
KAVhNgzRgAjB5dYSa6DpZK50OlkAPDwSQBVt8wHV6jHMv1gYudnc1ku1emIU7T/ipNXruwDhtg9x
fV/Ggets5jXbut7P21KkePT/Vs8PbQePFwDZyRGOzdqA2WY4nfgkQL78fbicXHeKy/Lb2MAM3eGx
7ardbaEq1UQ4D9MALCr6f6/tD4Q1CwjVZwidh3i2z/7Qx4XztqLRH81AMoqUMM4UHkySW8cxo87o
k+nkFkG8fky1rNEqLS4FSKfIX3rmwsank/kRkHCxC5xfHcCA2OMLJ/pKB3GQL9wOxtmWul4hIjsA
grQxfiZrilnv77e3Q2XYgspOIM0g1yzj5bUmDdOOQcrKYyPazxi72vlvDHT/TxXYMkbIIleBHB8E
bJzyip/yMdo54B1e8jZ2/V+3VZHLk3/EwKuh9Qs+Af1f0qnxaTj0lYX3UzviYO4KXOT8MAG1Oqjv
Kw/lyo+Lrpin8qaXIiVrLgzSECfr+Gl5dLrt1B5uq6T7vBQCTi4rezvEwo3ZE13fAZLs7d+P/oCB
+fDRqGtc2xgJO9tCkMlOJKRxTjbM0bUtqg6KGEd1kZjFzsg18wF1g2z2AG6Wlx/szN/U/GtTf/4H
LdAUibkMIK6/onJaq2ABhGbFTmNch0HiEkNzzSiVEOhCQELASJF8zdApHdGva/JTY9+l/FhFO9ru
/0GHCxHinF6cdjaAE6FkFj/R8Y4vB/pmDdAOgshC/MEbUC7jEW5WYTn47BTR7g4ImY/++Nyub9YB
pD3oTYUgVDhe3flza6DXhM7zidC7stiFq+bqeO0R8f0/Pb4I8kDyLDlda1oqxtx2PrmocnH/Nyt+
rvl6l7p8W7u1JjmuFBaATilC7wpyXuLfLzYkBHRMYWbNfIqs9tgsjxH6KReziE3qxQAnfOvug/ET
YQXuQ9Q7EfhfCyMAhI7g6pdT9o04hzDULJzCMwIpJAIuCsbhcExC6fv26rR1NRjziXnm2bEZChdA
UUTy7RnvHzRrDdEHt6peDJ7dUUeHjvn69IB0QaC+YgwDiUO5GXPmQ+Yyh7ETs+yPNTHfk6D85Yyp
RsnXvvJKjNzo4PrDarB8YqepCX6bC2oXpo7LSxzC6ysZIjBUCCh3gYMh20Rl9ZxiPAtIjetX6oS7
BTyH6HLaIFW5uW0QSkl4yZiwc0C5yHnlbAxHwwoJO1XOch/0PEu41yf5gFCwnkddB5vC1vGuCXyg
vZjR63GwNEpJ7wTzeCLd1O0gaUrMph+eJisL7qPJnrfMNxO3egeckzIewja7K32PHG13qF4WwN1s
c7uIYkL8ddsxHwQenOv4+nS/UazYxXl0186qW3CfnIba3FY5uurqqb1bkZF2rfbT0ui4yFQ74MON
YdgfufZXsLEoG4TcG5bxlPV2F9uZcbB7vp0n/5HW2sy+8FyyYaGGAOQMAU6D9qpr5QbmgS+7I+PJ
sn+t06/C+Bw4H/hyttDG1u65f2dWxtEbunjof86O5n2rWtlL4eJgXazsYBtgvGL9eBrb0Ukce/rW
B9OHuTKjZG39g8NTXaAm3M1rdeGI0EoBFBsZUnH+f6RdaY+kOpb9RUiAWb8CsWZE8DKzMrOqvli1
ZLEZMJsx/Po51MzoRRIoUHa3pqUelRQ3bezru5x7TjZNcJOmuTC1aKBbYWv7iiSgF9KH2stllz5w
RtKw01GDSWoz8t0a+hZmrXU+3p41Btol/4TqAcJ51YALnqdBbcVyBnLZ9lL3KFg3HHpwgr3L+JNt
KYSnE/f1v3ZmsSJ4jqYRYhUTWtVZ61JwAyt+ymK/LT6J2v4/Swi40aJGcjyffXYixh1K6xZ6PUr0
EyXZxsuyNP5930ct7ht4TDAMYSHVnw8+W6IZpTVo7aV1q3+GYtjbXG6SJl7p0MxhrX9XA37USdZ7
olOYT440dUtippPmYoxi3Lh9MUIC3QTEq1WIB/pgJ4hcm/oR4eyLKFi+GQx7DBRRa/4Yc9OrdOju
8QJBSd6p3UpgteAm0B6AtiNqAhj+nj8JWmzIdkiy5lKgWFcCAEqio6Ifhfl2f7MXXjdMNSOzmURk
IYI7q4s25lDRBFJ7F6G+yfxdqwvvvoGlGOGDhVmMMKR9k/Ysby6u3HLeezZIskSSe27zXGtQ+Ohf
kbt7lr7GM73gfj7Ynfm+PBdWnluw2/DXyoh8pwksum+yp5S+3l/ikiUQdE1QMsR1ty6dFoXbTI7O
zH5ggiaWF1G8N8jh14idlz7WlaE5IVyng2qXDR3eKh3sU6e1Ycy1n5+dBVdt4tSgWIdMc/C/iI3j
rtW7Fk/D9RJmpyFpeJ4TZXoU+GXA226X1Ee/apu3r6NeQBaK+RkIiwf76f43WnAqYBrDdQLJ7wK6
RjepAt6suAHaLR824B9vN5XeJKeIYD7p86YwJQKKUoRz8GGzbUy4ZG6pqTjwbnayY2Mf01Ntrjyu
S+u5NjLbxyLvdVBj9c2FtiNmtd4a+0ei1d79lSwd7Gsjsytk2Y2rCgexUewcoqH0VGtv6C8m+WKs
6XCvWZqO5lWsUAEb1HKG5YxxkNg+Mu3G9KPmnLYrXn/pjF8vadrXK0OCjIoeq2NzyenwoEbmk52R
n/d3bcl1X5uY/v3KhGRgASKgDr5YyIWi4mdCIDRb77I1mfTFpUDaDpzV0LRCaeqjHVCs2nHFcJWy
dDCPkWWqgVTGcnN/NUtfBuU7DE6jNYlIZnaa8wysYhb0cy8TK+mTqIfErzMVoqnwh0GbFNWxFWP9
dt/o0hZeG52d7rhPY0kLXCGNndL+T0y+ROpJKV7uW1lYmm0AJYbSBd5/5MgfN7COMycCi0J3SYZy
fNTHSu5VVjoHx4SopnCG9jF1O3PFO8w5MqawA/xNCG1Q0QB57bwnI1TcpEHD8RiVR6v5UdvWQ530
G8xa+nordpUlAjM+0zg9UyqDelxphC44DoCe0W4AZhOP1fzUlJ1b0DFt60tDCq+PDAwzv+pkxcjC
zsII/g+vooGh3JnjwOSDWuVVXl9izT0mUeznvD6BfcsT7MjFaogxncFZ3A802zS9hUIOAtOZOSPp
2zyL0vpS5+mjyajq6WkNGo7sh9lELCizLPEge/OSi9qrrdiXeZVu75+lhcs41SDAe43eF5Q4Z2dJ
sJjWA5SLL5yl393qW9J3a+DGKY6/WeW/JuaEjEhQotJq7OqSaXvUVc/pYGEc7lkfU4gAtk+GsfIR
l04K5lKmTwik/g2FKmGkJJFhVJek4D+sTr6IrnlW5CrH6cJlx93D70/Uc8CBzb5eJ029Hlurumip
gSztnHdfuvbRSr59/guhuoIwFxqUqBjP3LJw6wTKaHV1oY+teXbWGHyWVoEcbwr/wOR+c+SHouvx
JSrslrLpqwchfjS2Z65JpS98E8wtAAaFrBIz+/OeMYFsqjrkDM8XM4+N0vhjh4m7TG7u79XCUUNS
hMk39PDgqOacNqyws6JikYpmmnznsfGNtu7vtnNOea5Qb0Bdx9PwTyuu8dbq1KZG0wgUQqBDnOci
id26g+SDejGBPgzGbnSCSlc8KzIwhZFF/gAaxF4b1qpvt1d3MosCPGoyIFWdR9VMjn2lFEy9cC0w
XoS2u7+Xfzfr4739+PuzFxSJJd5vjt8H6IaBdRA6GQPIYoJOsgsm7jdZbuy6vv0FwtuvyGh+1PW4
5QqKNNpY+NBto8GomVs5OJcRkmdurD824FJPKdmnjnzkwsVd0ZszGysRqKR7AX7yi4wiX4/4DqI+
G0gtPUOPXgWzruq7kdxQ1OFaXQLTY73WQH8j107QS29fi9raZ73pWwrxtVZ7yITY4eVcqYDr07zo
fENQr3CBsJv4pOfYSLewnNTKemw4j7NwzJzu2JeNfi6kJiCupWtPINdIhFdLvQzBCfpLUdr6eYgy
1wIf8Y5a5/F7H3eTRmjiZGeXWkVgcedXzWvUTNtuWLkNtwfk75854cltdGrmZSXF6ErbYLl1Hpyv
tfM1Cu4fECCjbzYEDJWABCJEwzOGJgf+/SpitKtsiIeyMc8FyIX9KnE2Zjp8bTqwfmv9BoNSiadV
UVBR9FALsrWM/GjWJAnaqjiIpP0xAJjWyDYNgAJ9VGznII10XxT1AT8XlBjpUbPSdzBh6tcD+ARb
d3wpHEjlDRIJeO1Eodq22RHM8Ji+Ysa7DhWCCJTq3qjXkOaMTjlzH6sSDIWyrM9dXKJqnFQbq2w2
GADcpWTo/kSk4n4BLY6gBu2Tx23AAQva7yR33oq0TTHWIy+xLEDRrzUbRWMP+hR8JKQiXg/td69z
x+ZQJZjohUq77gmH9RsJ4q4gybJAt5U/DoeKkaFtnaTw07EEyYRSebYA8Szo5xIvG5J2S1Evrjxw
Vn6TjnUSRfuWmG7QF87B4FVoas3ZTNOAkPipbeODpOrBaN0HCph6kjZHwAHfQMh/iA1r36H0XrEu
GJsxyHq2hTLAOZfNPi2rLzatD6MZncaYbSFttxnbb2WpBX1jboStnDG/Bb/cuxsMfoJeY9iXg/1F
s+gTiwX6xm6tBtlonaJaRRWy6n8YhfpWkj5AvfRi5fqm6l0/admlyPr4kCsiIMKRGz3GSXD0TZyY
PzFYelSjtvMLN438YgSLuhxYvC21KPFcJbmMJEXFsU+fEtkEpDV+KoVpbw1M+AUQmou9vi++k8iu
j1WS7qwOo9OoZ1m89F0yBFnHjB0YDg+GnStBAx4tP3aUIqAO/ZEmcX1ktasFdqUCQWL3gWOgMJ8Z
CKu6iH+Xbe5sLWquUKQsXEHImkKeB/x7KNbNofd5UWp9kwnzbCjud60s32Kxcsn/tos+eiXr2sTf
ysXVJUQmw9pGduZZdRv1Qg1QWZfIst8GpSwG385c+CaTBJq6pShgD0Eoav2gJqm6qfM/YIjfFcCg
Qb2PyveqClocKnD0NuiKksq65GotA2oFBRnEBsxaYwA89viapVpzyjC3tfLm3AYjKGxiaBagfpRR
b8AwCY1VQCM0ebYs7jfy0mCGs+bPThSv7Nqt5/poaBb2ljpIt1oyImgb96Xyjs5Y/PlKx7UJwKQ+
OsfO7IWCFHrim/XH9AuvtlX76WLKRxOzF5oXDHHHtF1ZvhnB6aB8V9fCQ+f20cPxQskc5L06xofm
CUJSMk5BXmeerdqG4iIb6x2o3J+LBhxZMRRYEtcnbpcFozr2W1dL9K3OxzaoVeUX6B7A3NcFNIvz
TQRur1EI5kEZZXocD0LJnhSr+NrJOkho0R9GyRg8bBSf0hYcUoNsqw1vQLmTjdWLBMPUwVJSv6bK
N7Xij72ihprTP+UjeVSGAorfxinp++wsdZFj6nl4stxiI0CLruMB6LjxlWbsu5vHbyzKTS/NueZr
dY2gwZU/ilR8N7X2pKv8PBhakAh+thk/RP3oQ4+MeA5Ig4c2+Y7mDUIZ0zwlaO5thwjqWkzXTy2w
nFljfFEHE29Z5RuC+Gpdb41YoNAF7BjEAR5wNfdJOj5rjJhen7onFGaf7z/Jt/krPhaAAJhLJuhA
zKvvMXPAbJ8I62y20IPmdsU93g1PnZ48lariUctaqbTdhr5IySEwgjo8iEiQpnw85GD+LHMBMcSz
Oxas8OLYoccBElfPfeaC9SNJKG5WPLTnohnWeLit6cc/ej74aJDZAhkM2swbfIWjo31hQ137HEON
6lSRunqx8zY/dG1FfIHq0k50In5BT1OZhmasnwzAqyMAPvpjEankiNGCeqL5cF5ZqZqnOmkz0EJx
ZnimHbu7RlYJ9yy3S56HgslNFpk/y1qPnruh5Jmvc0i+y1QVT8jwzY3JIh3jHQpRX3VO1F8NzTnO
QYtnGPfgH80cgcjEaNs3qprt1i1t98WhOhzQoIBNtK76kz029GQ0XDxUTpyAoDGpApSY2/2gVTZO
Mm03VqUlD10jOZCCmf1PI+jwhVKrfxEFh8dGHPyu6U2zbXEy/QQc8NSrYkvJAZS3Ij+lot6UgIbu
MrNYq7lOHnP2MeAgpjEAgvoxlHNnJyE1emTJjjiTBqKferypTOE7FYFQNPFzs9qOPX1KcrIShC4c
QAvZDxJXiKWgHDY5+qvXz2lsxUn0pD+XAPF0yZ8yeYnbA4vRRnTUoDR/3L9gCw8UUmScN1QUkdDO
O4nIVxzhdMOAdwNkgaHIDyl5MNb8+m3UgFYwPC5Ae5PnnYPEKltUPHKK4ZxWj0MRfh5+OIk4YhQU
wr0QbZ6Dn3oQdbUVhGbOudvnYAgyFE/rojfVwlDZ57cLTxSk+9DUBrx69kCRVM9tGRF51uSzo29x
6KT90K/B0ZY+yrWVmRPCqdCgHo+7ZJPEAwPBjpFv7VT2N1/uL2chagBu79/lzCo+ShVnQ6nCkFr+
QQJRlA+q+vbfmZiOxtV5lrojzUyHiQyaEXLitlb6zxGLopCLzz+lsBPofYKGfjTRZgbV2nzargbu
DTwN8Y+q9RsgDZLd/cUsfBgTdVTYQakabJSzKItrshvbUhPnzLTF7yRXx12GccwwSYm+0dDdXSMT
WDaIij/S3eklnC2NlWVtdNwS54hFQSOyvYFlFUAuULlG8DX91MzfATwG3LaOkjSmyKY/5epDqeZo
DDleurNoLP0AyeFxV3Be/c7jid22hf6ULfthrZa64BkwSThV6wCeuJUnJ1RmXaUwcTaNutrUg6pu
hT0oK99t4ZxP4pFgGQFUFQp/s2trkrpzXJeLs9bXEOqRQ4Z6TqRtho6sQTP+KhbN9xFoG0QPKNgB
TTY7IxASjhwHLGzneBTpReRG6WlWpoSdVTX/xHwkv7KhHc8gRoku9TgqP9I4S0DbY/WAm+XFt3Z0
kiOIjdmG03j0G13SIG+c6MkVLtLxEnrQ4PfMPDKpaVu5qXd+1OZsw0DT4EkW5wddti4mt8pqKwVz
gr4eoxMe/M7nLijC8HD2+1g2v1puCKAdFdyZrqw2gyyhMiaRbQoIQGFEqw4I3mlvsOSmhh4USECy
BFGIjDzg/XyemtHWkCZ6F8x2Dwlp4XnHWA/ALG4eugKDZFZqsDc9J++abM13V44QjeVtOzG9dEdd
6+kmidtqlxZVFqpFB/HIDr2Sd6DglTNzQJXtES3ljm/VTf/YprQvVuqcS8cCRwLsZRMD5009ieeR
PqqYLjkbrUrPfVk23zNa1CetLYeVWttCNIGyOkpsAK7bqOPOLvJYU05ikfXnRumK7QhWyTCDkl1Y
KSBgILZCNrQt2cnWGX1HGhr/ByuFvBYqXnjtwfYzc/RZkylA3tb92dGGX3WXE3wcTHBGbA1wvuBF
PiS8s3V2GouJWeEpjqlHU3CjB454HNJQrDFGLXhGUOWiG4LRMHS45uGZVcoKivZEnPvxEW07iBA9
FMabpvy+7/GXwjEER6DycgwgwOf1jiFVmCNtKs5Wafs0MnIvH/Kvtsx+qZkBTWI3fx07g34+zIDy
D2xaEAgAJHW2izHrMcUF6eFzGwOVEYWj+T3SMn/Ms88aAmgXSY6NgzGJEM+dFcDirlX1VRpCkM8o
Xmj7tQAExP52fxNvvhWsgLIXCFR0SyYuhY9Pi0Yx+ZZZZhIKAf64HizpmkcdG8CtZOWcL1oykCdi
NQAjzz9XmnEDXRKahKlJjjiLO0OUXsfKI7Oc/f1F3bxcWBRomoEuQSEMcw+zb9QJc+ytykrDIX+w
t3xcCWpufBN+HvpPGKmB3ultoW3QuU5z4DbDWim2lZ19GVCRtJpxBYbxt6n34bma7IBdDS0/W79V
TZCuipKErJPQJXlA+NYoUEJ+TrIz7Z4wMZa2z7yQHtoyUI9+KvW1gPrGX/w1D8z/BIS+BcaCtDjL
W7VNwqq3p9r1M5fK905tgpTy44hBtfsfbXFXkbX9v7lZNDrKlLPYbJIw002Q6Wa+Zn6NPz0mMVvT
7LirhuxzcxBJWPSNZ5Oj26zcp4VV4NQRaDWCFw9ecBZiRDFwC0aPVVSJ4bu55ufGa14e7m/VwvmG
EVuDVh5mh24crJLZcUeQi4Ya+0at1zWswMKHBy4LWkR4jCDgML8+OHdqhbAlDbmKYoCCXuRDEUEl
w+WWFaQMWo6u09Pg/poWN06HX8DExzSQO/syfe5EY6/BPQyu6utOBd3TAxg/P++EbBVw0Qloj32b
484ss1K4jEZ8fxJ7nfFYyNe0GRDMrHyhm7cJjx+sTMBU/PdWry6PQddm2lnY/kXqOVLdthwkPGpv
vICcqfJ6TFD6RsrN3f1tnI+2A50Ky9AXd3RU6qc/4aNDV6oKmE4MZYekijeaYuzQw94qJbhL9eYg
Sv5em+Y5s8YAEgwnvftz3/ztV0QpAZqhABGC/wfIvo/W1YEwp1OTMlQfG+mDhDv6NIhk0nb718K8
E13oam5wCxbQ1DWf2qoqfshMF2sHZXEhfwt+cPEoEc8WUqcRJTEkO0MJ2uLfsnu3nMf7W3V7iTGs
Nb1OSOnAtDOHdIjOZRBNKHhopC6IHXtQA6scNKj3rSycB5iZOHYmnVLURWb5FZF6mtVazUOVsQtV
9UCiXla6ryR9KVLj5IxaEGtWMBToAbb5yqW+WSNgJECT4D9I7hYAH73ljFWqjdCIF+6hSZVmi852
89kAfmZl+iuu0mMlLSMtd8YxLOguGYB/GNMgH5xNlR9KtjPG1sPjeX9bb4IZmESVCTgWVKQxpjY7
HtUYNeCkKdTQFpKeCiR8YS5pGujAZwYuqdOVw7JoT0dpC/EMmBDmZTTXLcDnXNMxlHWe+D03N3aR
n1ye/uryNWnym6M/re3K1mw7oTZJCHVjsIPxMXRIsxO1fLLGNcX4ZTN4IlWg/PQbVL3CI7Tn4YhC
Vg26N9Zg0JdO4VV1vxJYLOwdyBZA+Q7lMOB15rMShqy0caCDEhL9NPK3rL6Q9keTflaHFYht6Gfi
XYHqOqpCAFJ/PIakghIwMCpKqJb6k02kN2YYmRgfCrP0jLz2U6EVQV1L8xQrtNkLtM43jlDWiuM3
T8/0Z+DlAbgaktg3tGiKHEoAMXIlHDvNU6NNVG5EQkFr8gziP3A1be/fhIXPCHMIFbTp0bnRRslM
SwEHAFadsGPqHHX60rUrmdCKifl0oVslimnQTkE8clGyr7q1a9ZwfAuO6noVc2UHhjlsVLl6JWRs
2xfb7JNCUf97Nv7dpb9SI1cuyklK3NkauySy0gNiFjwjzNP71/vfYunTI6gBuBL1DFSaZr7eUMtc
yRWHhi35FTvM19x/+vYAXVJ3GJHvr5F+Lm0a6nYTQxeILG/4xqAJAHFEV6dhP35LXA1XV6yEa3Me
pr/7dm1iWvHVvg2K4J2ewgRHWfRk5eQ1w+Rhn5pxqDCe75tBQkS2LesaSiAjiE6jDEQ3ww8izUDh
KAtQ8lQmVuONTseD+7u9dCxRi3V0HdpfiPFm970mKTciSmnIxofSPo0SrWB3rWgz/ciHHBC3Gf5+
emOAy0Tc83EDQPRkDM2gOuGAUsPhC30gaxQ76GHetzHnmBIxVCEboDNCXTpaODCUYAuhDj6HrjKG
lVHsyyX/xVPb3QqH9F9Lqyo3jST2QQA7ESCl+4b5+Q74oOh3g7Aw0BqwzahA4vpm5aaByE1xLGHi
qKMVvoeGSneICqGgYilQi2x1W+wUtSl3Wo4bHolM7TxH7SwPvJHxwUzwrqLhmnjDhE3OQK+7bxmv
fN1IVI+ayXdbQK5YdqJAVdS0ggaoGwYmqaDpHCUwEgMTpH6lYUJMferRlXYGUUJjTMYgKnP9XGU1
pgMixRui0vbausAFFb1+IYlhQZ9YazyuEe7lwA6c+lTLT3pv93sVI4W71LXKU9K6uQ/IuHJWiuQr
dM2AaS0dmX9thERNVyashOSmNmDue6iVXTXydiNIam7aLOb/pJFG9pi/tN/yKCY7tL0hCdaBHxCi
jMmxKC2GeUWlPSqOknpqngwPjQ2u+ji2ASkQHIDPzkx3iWK/xgkjR9rbdDPodnE0xiaFhKxZ77pc
5Rs3xhBEjOpO0JDEAmqnYSFmiyg470zmI4rGfuZWGxQKHmKaCfCqW6TY9hiO3ba2IoPRgRiRlFF/
KtvYOCYEqJmo07K91CnfoFWAxkQM+Tvw/7iHnEk9GFwj9gcOxWOJIVsvBvP+iQ91hw/U9SdoQOee
NHprp45q98VRpmJ3atOwtlO67VGXChvbTkCt3iceQ7cDLDlASxiq4mwNk14IbdmmoRnQ6sDp+Vqs
qi/37/dNGgyowdT5QBMEyGvEDx+vHrPcqkmc2golsG8xdSAxPuwUm54ERSuTZaujRAsOBQZxx3WY
xMTlLHXTtDaS7dhaYZo4HlPGL4ainqVr/rm/rkUzUwELFVp0XuYZgcqHFHkJtULdqBRP0fSvnU5a
yJqZfH/f0qLzQlxAQBI1Yb5n7xEz4kS01HJColm+HQOe3Gs5eNKRdHf6231bS2+fgSYzYPJoA950
GhPH5Ij0Ihq6snA8uNIHg2VnRZcA/zklJouyQGPuyvT+oudEexu1RgDzb0JLzpIO88otDfXvDveK
zf0lrf36rNdcE3cslRK/bpWYewEo0+xWKpkLRxz7BUpyDGRgBfMjDiwhc0dT0lDL2TEi8Y5VaVC4
5j80RtCqJNbKgVhaEXJRlF/Q6cBgz+yEO3afjgLtpNAd8/eOx5s6Tf6DJaELjGH+qTFwA5AfUK7q
BOlpWCTUbw31ZJeZZ2u/K7PdxIr7WVQcnmdwhWnTOANywTkqGQNYNM1LzQ01HWPPmGPPzHTLxjV0
9cKV/WBmFgalaS/YIMCTONphArZLpT8gLlsJs5cOw/VaZqFGm5MecBMY0fKw7A8594g8cWBumxWg
6tJVvTL0FwZ4FdSBHnyUwoEh0u16+7EvnyyoVpUx8Ub+57MCRX9DyGtrMyc0Qo2rTiBwGhLhvhAl
hb7x8EA/q6z3v2bMiSQHNB5weLOjjRkqxDFMuuEwQoz+H4CPFOVw3x8sudOJmQ4Mgjb6hXPHDX4V
bjijjpVE1Bcq9YDDcsrUxzDAfUPTl54HnejSgIEDwD7rRr+dmhUwXnbkhgrghv2fBHEWSY41hUg0
YkFMYwDw999ZnJZ+dSR0EEF3NIZFt6m2vAQ/Dn+U5vfORR+v3Mc6x1DLWn9j8RherXK6D1c2rR6x
bD3AZmXkflbkCK9eLRcoe55vG1b5vVwjoV78gCiGAcw1cSfOSZQGdN3VKI5piAhs1LIgMgEzp9/S
5Nf93Vy0A1Tx1IfAYZnz/A2ijTI0qNxQbyzQF4KGgX+P3GZL25WbvOTPp9cDpxG9c2BvPm4hhEIy
gBCpG/Ia84TOJukq//5SbuuX8LCYswLcD68R+gOTa7z6SmjYM8h7SisE/05YVMYud6wvVS/xmcyn
Jh02gPYwr2jiyquSeOem5Pf9v2DB96LhgTjQsdCNM+flIyXrI1NLcivUBrvxchGV/jCmwPRXyrjy
4C94YJjCNCE0QgCBnjdesqxRwRWdWaGlvI1yH/XIJDJrn+g/u1Xqh8VlwVEBPolxTH1Oe9WrVdaU
g26FTdp6NiVbd7C3fbVWjVoyAwq6CaipTconM7cI2FTDSycGDLtrwkbVhUcwMLkVEAvZ3f9OGllw
WzgoxJ6EQUB8Oj8qEzRcTczeDGvwKj4Oit35QOhoHjQcMMFzMYXwuXxS0CuIK8gIgatfsdwSqhs1
f89VUb5hjEZWnt7W2h5sFcSrzLwGClwzHqss6h8QVMqtUkHqx0rz3o9Yz0cPsWHrmyAyDvBXvQ+Z
BhyJVovnSJQywMxSceirjh+SmFle49bWzjIi9xRXUJ0xTNH4gCuBuSRRiuoSKS6B5EiMmZUoH3wr
sTOU7UZzR/U2DqExmm2Gvo02Oo9rxIKl2ET5KKCVY5pPeU0taHXWllerhgh4GUMbD2zw/mh04zlK
+59Fjr/ASezo2APT7Td4EgHWVum+N2R2xJgyKAU0yG32Ue3ueKWScysa55RU4kvUq3InS7xpkZk6
Dw4QRLs4oqWPIQ35ELGsRfAbYQ4kjfajsU0BIyi16sFEdSaBW+iKTYJhfySnjn3kaIjtgdgQuxT4
ngeNj2o42MbwmNe9+wUdF/2hiUx1oyhq4aV6pnqGJCo4tqX9XlAsKKvJeIwBTAoYb6BP3mOrMHni
fsnqFsWfgTU7VlC+dYDY8m0BjmX8r9EjWRf5HU+6gJG2AIKeRB6SucgjToMZqYhgULitBl8YrR4w
G+mCTUcoZehq4WtlCj06zA7+6aSt7AqaWL5KEueYg+PmLCrTOFY16yFpD3RQBDqvU1VDEJAaqbLP
RK+9ZjHkBZCUSEhCCkd7KVhNV1zxwmuGjiNGPwBsA8p8DuToTYcbeWOZIZBpm4K9KN27kJAazsC/
0//kzVqT+JalBOnxtcHZk01i01AUxzQx4xPW+TdJfhb0ksR7kzyi3AkVm9EXa1CtJW9ybXP2ZCNq
i5xOgU2M0kQigFStuaZOv/CkgZAXt27q7AAiODORpB2YCUxqI/ZpA4EEmfIVR7W0CExJgpXCQD3q
BkGURTqGgXCcQ0F+a1AcgBotkHxrkmlz/bIpIHUh84ye3zQveUOcKXVID+L1tMOsMJUtFbzc1xwk
W0pX/pRdZ0AUhpA3ZlipP4Da2zd7tQ5YnQICl9k8wAqaxzRvnRVUy+LqMZWNTow90VPPHgSzz3Qm
KfYX4s2lKvwKXrqNVqKGJSNghQIQHFQHxJlXNJWOKWnUCDOMqj8iCqI2cKv3+8/N0jm5NjFLKzhn
LZEuTJinxmFeItfwX9NBmwXhwN1gBQRlqNtpgz6lUBC2mInGbfnN6uno01IOoONXX826QUSerg3Z
Lu0ahuaRPQMQBuz5LAHkmckKmU0nprL/AAMXnaBMkG5IBgrxlc1b8lYgjQWKBTP6aGrOTEWoJWfx
ODph5KRVEPeY5+pE9aZ2TPfVxP6NCZ48oED0b5yqJ5jtSCE4WaQTKxYYAUfXiC5WZ+YeuhypPyZl
sq21UTklCBTR8wJpohjAFJvnmXpQnJR4dlWjSJ9aJUqYrvTLJNcOJcfMPKqV1kNkNdbOTWS0wYxN
8ZqAumxjKUq3NcD/nLcm2INQ5Q26osT/j4wLZdFMAvYKRC6KqRJFSWls8KoAIA1t6cDAKCieAYG3
uAHRtlODReT+/q1s35zmwpI6GRjVnNDuTfBB0bdeVEECuXAPgKFdPQhfKyDbcN/o4vEA1RyB1hKY
TOewzpKUVot5ZBgVw2ng5Ssgdl+i1LVX7CzdrIkw9f/tTIu/ivjdSK1kMQKF26MqALFWzxjdlf1b
SJBA9vqvidnx012GCWkUQUPwnunsoTFxyo3nGOHYf7Vlf6f8r5ZiYzaqMGosJapeOwsaDMNLKVb4
1v+G0HNHcbWYeYJSGdrAEHs6IYeitJkUX5ileLrRXLom+Z0V1jNWW4EFxdhnJDmnqeqZZRsMJl+J
QJbPB94F4AcIwGnTv18tVmmKAflm44RCYb6Ckccck+4gGdnc39PFwGMaioJ3h8gYSr0f7ZgyLjKm
9E6oZjSgIFdipekJzdgbA/lWm8bvNsU8+dgf7DE53Le9tEREBYgOJljmDZ1uqxZEcMam7+krYGXF
2Xz6TywA7wseKaAi5uGHXpdjXrrcCa3iovY59vCpaL7ft7F0wRB7gKsBQQhGsmYhjkpbVSC4tcOa
Ylh020Yru3TLGonQ49rA7Aabistrpx1Qq6wuqfItdzpQL+xN+6RmF4duOlT6enffd8LrzHPHzzJr
va7/fX+Vi+fk+q+YXfIqx1SjHLFMNb+oEApIY8dXjE1WgqgHStPxu0bBf/TnvtWVvTVmk9iZ1AG2
wisQ2nkZ9sx6bZiz4lSWFwbANsI35Ls3yLEqj6F/EKd2mMosrKrhweEALBgltMBr+tVM2A+k3c9t
TX+lurOyq3+RTXNvM3WOwCk9VfDntzy2VdqYWon4uCOV6rc2y3x7pM3B6Yxub1U88S0nKl5YMtCw
iZGzYi6rgDII+C10GhWewpVfkP7BF8iECJKIxntN6DYoy2UfsMHON9zVfwxDbaGP7LqbzrVSL65U
9VVYJuAsgP1vs8GRUAgidQ59K4Cv739DsnjN0RgB0BBAHpCfffQwhdMAsxTbdqhncJTdH6tRipPo
LX1v61zblmme+d3/kHZevXFjQRb+RQSYwys7KYtt2RrZL4Qjc8789fvRu5jpZhNNSPswngcBrL6p
bt2qU+dksDkUY0bsXpfmPk/kjLf2YLGfheRokBg7JH7THjsYSShgjgat5FGg7RBHhpJocBPLplDh
3niERzgSXbzre7c8SGQbNgArhQ14huKOR7r6YCUBj1OY0hzXbbJdLhTKQ6FRSI31oXi1yhX38PfC
mC8xHPLAEnW6by4gPV5dQ+gfVyRjU/IRhfWjHKS3UQPIXGefjDqiPukeRbN+JvVxlIQSUJoCVfvo
oQM9kgZR3hIxuq2VsLULtXjwzT9+GwBUV9ZOwuJhI51KHD5RmsmzdYKmoxpLApBnxG13itbsdOXm
+lZY3gn/WZh+wcmdFtRqOmgSrxWxCbZJVG2FBFaB9P1lREuHdJNJh4X6AuSh+T6E46ZsPJt58VlO
srvRkFdMLDuN/2zMn0R5J8ll2mjGc9YIaCzq5Ez18beJHoHdR+2zKoW7vhfu0jbdIUv79fo0LsVb
JwO0Zo8ltVatJOSQP/cw3nvKm6EfMzJrcJn//+zM8tFjAc5PihlkYW5atEfqp6zYymuU/ksvs78N
IBJVTOA/06Y52RRow0EfXaTmc/OajeBfqG0XtqLBzLoSDCzu76nT5P8MzVIsoMPRoAIZ/zyqG4V1
Mlcc3dr3Z4GAX+oV1Eh8/w2agQn/shJmL31/Ynjllc+LEnWF84lyzZHupigzn6XShbPIgq5aiD4Q
ddK2BC4GBBY12NnWktTeVzy0HJ/Taismn7y3Ov3AKvAqnpjepoKyPltuIfc9X28Vg0w5mnAZjB+T
OPpHpor6BjzkePeL7nUgMRWXvYSRNr0ZFVgb1ojuFxcDGuuJwppaxpykVI78QE4ii2eCl+2V6rvr
mStjWDoXUzw5wWamp/0s4BILEYKgzLeePfHGkn8QR+/C6E4tx5vIW3FnS375xNRfb3dyBH3YvCKq
XFRbvUfJSO2qsWvl5bozWZwwqnSgvKdk2rx0UVhiZqLBZT0b4uBQcnWG2jh+wIQBlwSFLYVs42zz
WpU+eJLWms++SGKutMdgrbC6OIgTC/L5EYzC0YhLj8dSnmyqwP4A+hddeWpzdM4CgpzDE/2x6aLE
JY9DoqVvf5cBSg2H63O0uKuQF6Ltg96gC4yKm0udpCcuJgoa3aPY4t7oYnErJZm4KctGPhgybJ/X
jS7uL9PA907lb7Ct59PWarWXKvHUCQyVYqvdZ+19b648FS4uRYWWaUrBCBPw0qNCdm4j7kNV8YUw
OnqiIKGV3XySKGUoUfxdRY/hneP5a4sy34SAvHxWmqlvNKKQRkdkSB6NQf0cqMnWUNJf181crNXM
zOzhF/XmkOhVFh01naelJ1ObgqvPE3ZRlOL/99etXSzSzNrM30hiKvSayqBynSYWKNtyisCBvhIO
X7dyya0VG14SZ0l0FNp709uL5XNmrGCW1kzM3ICp6f9nwihv5O5Q/ZLXyCqmiT8L6c+miva6872W
l0lZ8yKNjujOP/S+xJu8gF5NOyqS+2x43Uslyyvztry9J2z4xLBGEHNuUvcRwgitPjqWqNP4hyjb
+1RA9RXvcOHfpoGpFDkm6M0kGHNuRVH0TjALMTpawlvkmNk/17fY4iDwPRB8TG5ujqjnqdtYmZ9H
xzaXI1tCgIxq603fDAezTG//f7Zma9SntZnoQxUdDYW69Q1ikJ22K8aVm3PxiJ6MaDZhhW/mQ5ww
IsO1Qhib+m1dqg/taN7iyO/bYRxWooLFKdRoJwUCoF1mmxJYrgax9OKj397F0THJh01pCEgprcT+
izth6vEBLrLQyY4QaK3LRRIfzf5WCm7e3RA4bTRCWLiYeGqSGTjfaDTJj0Xsm9N2/i4Kn5T8Zxu+
fmADUBWEMkeVL/M6bp5XlHwYQZ1sRu02jO02uYHf9rqVxXmiNxnkE29NEqjnA8k8JW69aT3qxPvN
HbrLBO3ndROLS07HOMGyyY0zZ2oT3MAKIiOMj9GwydAogAxFAv+9srEWfBr8QpQmofyhQX2eiYpT
2RWFxg2PUlPcMlqZTExd2kUHLqg3H41UeB1CkhLXxzZdKjNPemZ1GvtJ5JllcawbnhcdQW88ZWD0
cR4bVWteqnT8I/fCdyFv9pnfvfeZg17rxNzO7Q3EWZmvWpprQEDNKDqa5n2ZR3bl3evdWslx4R6C
FU4jgocNbGJeOR+b1xN4JKYcHQvlMI5PoGWDNZqmhd0H+wM9cmwPSpvz1FpeN3Gao957jONNBUDg
/Zv77POzU2qmaR7JLp8faRfx7grj/U4GpC/zT+kaRIw4edeT1a9bf4hTFQb9WoEneJOuBAJLs3P6
+Vn81OTQlfc6n/eSXRx+6Y18ZfcunExVBQ0AzwK0jTQfn/9+z5Rd2QrV4EhXpm1mtPfI/s2A0lBf
jB8xRbxOlyw+7aJlNaBnqJApwRwN1beLFI4s+Y8IQ1EPfvn6kVxyBHTjTu3uYB0utIXcKCzF1G+C
Y6NlRyXWb8QaKs3Bqmw1F/6XfrmrVnz10lHhZDM0cfLX8+hmhN4Gmqk8OMph7PSWfN9V5ZcOed3r
Q1vaELz7cdUYIoM2u60lOctNNQiD41gcvfFJef9xgUACcQ+UrUj0zhHF7RjIedrI/VEu9+bXoN5d
//WX4E16A0+/L59vt8TsCgOYZH+EdyrStH2uPvUy9G+mLSV3rfXZK99G+pmVNQnHhSCHjA2vapjg
LC7r2bQlSAB0YaR0xwQSWK37GSv3iXCLRHC+Vuta2HuQG9JxCX0OOZV5+slIWiUVPa87jtlRaO6H
ELjV+A1O8GL4R8zW0LALuw5rJObx0ERT87ZzJaGq0gpKe0ws/1EIdadKtS9BvcbzvLDr2NMk1Xib
Tp0Us2XrC23UhLZucdItetGvVrMShK4ZmK2PZdXyULRUR5BVbLK9Om6vb7yFeTobwGT/xE1X0FRr
6vR9M/nhCdte3Bner+smFhb+zMT0E05MhK6ZeMbYTUP4LHbBFjwQruZJF+Odmd7nqbgypIUtfWZv
FnfUbu13mt63PHQgfpNTSkqDzS/YR7VTmivGpvmZBTlwgVJeJ+aglWGemgisposzKW+PYfmiHaT2
8/vn7vTzs/du04iqmxh8fqCdIILIaGshIK1tKv9QJG/XbS1tBSg2KNgBNKI/f7ZOnqXB0Fdk7VHp
nqCi3BbjK9RyK3504Vo1gWxbBDWogSByc74ZINKjI7uUmyP05XCsbLiDIcxDBcTsDteHs7QyPEJ0
Qg/c2wWFoWBGIcTRXnP0kXEP1J/jyr228v35yuep0Kq9FzfH2qmkbZRtr//8pdU4+fnzPvsOZbnI
q/n5inYbhPdjf1cVKyHawlqADZkqlzQlQD8yC9Gqqhdrg26cYyDdcbfECliQp2QN2fMX7TQ7Ipih
bEctnI6feYZwiOJEkhIKoKba2iH9CG7xlro/XPm1i7/Qlfrq37S6bTj+b8Hc+Pq+kjaad3N9Ni+H
yjsOjkTggTJ8P3+75098UF5ZaEeNfn1U+Q2xehv66Cx8z7J3R6X09sNsQcIdkSMcw/nu5jdksUD/
CMcVYriMHNsaw8Plrju3MDs/vZxnVjFZ8HNQ2HYerWy7xe9DRENIgKbzRZpaSI0iE0O5OgavMPD3
2ffr63C5q/n5zM3fvXAZBMhFXLa5GNYEgzdqsKFbM2nfe+55dErkicVJR5xn02xXt2E9uBp0rA5A
xRYlGqqb18dwMUWTAYsHJoUb0GRzP5m7nijGauQ68QPaJdwv1z9/MUWzz09b+WSr0mCeDK3G59Ea
k5rKDoVfnraSQFsbwmyOqiaAwdwNXcdtFBSLI7AhK35+yQKQaQ49ScdLOmNLqTxB8RrLyYbvrrlL
/PgD03RqYIo6TqZJzywjka0apEeZifuyoiQLN6D6kMOHvjJbSyuClzRoNqf2xOKfm0oVoQ+R17Yc
VXqU0C8ppHjTDStpi6UJm3rQ2FBwQFFOOTcywGKqekUuOIHR+LtGarP7OBXSlcOxNBTSsyDmNEYi
zX1xm0RR09H8fTSb/qha3r3RKQepirfv38MT3zM8NxiDr/h8MAGotqQLZNchGehYbfcUip1tpWvq
hxdenaOCAU0DEDLxjE6jPdkDuZwbAvqvrqP0JbFkt9Hq4AmAOMoe6coFsrQ8gLhol5Jg/8QxnpuK
YRdx28jyjmmaii+x6KlfNNd6N0yHAZ1amVJqJwNSRmlIutb3j1u1+qlUP6+vyuIY/npfhKHAE8y+
rnbFgFRB6R3DAYCE1Rr6dvRSd3fdytKiWKTg6AFETJTI63wMiI0MUQ0v9NGS/1TD9yH/lovf+vTH
u62QNKVjgyMJ5fb8uR8PWhPWZuwfTQNqavrXa5kusWxbh2vZmWllz8KXKZt4Ymma1ZM1gUI86kUx
9I8VyrtGmRxbeQhtFGZ/pFqwD2XjJcnlXx8YHWQ5MCLKdAPO2xu7INTlwWW3DRCyBKS3I+0gDo+B
sdZecKkfOo3uxNJsX+ew2lVyaXjHGm7ArWLp8SaEsGRXqYL2EghyZ1cDUlmBlI6bUAQJneWjb8dx
oezIwJdrXn1h8zBcavzAURdoD6yQ7mJfrLxjZmmbIv0kjKmtqF8V68/1CV7wgzRZKtAK0oUOm/Ts
ApTqQZZ6StdHlLS8jUKTw0G2aHtLc3S/rpuaTtXF/jkxNZvhOjZ1q80H7zgOrSMMQ7rJxhgJwtq1
43KEDtmyxxE8Z7tGV7S4cWEbg1kT98jj9HzjJmE+yB2dZ06k0R4wBvkfsuZTOpPGN+1VHJpvpluq
77+WJWYVWAuFRkj4Zj6mL0LEpNXcO6LFdkggaRSTYusCVb0+qYv7xCJhxovC5BU5W788UxK10H3v
GPcDJaChkp4iBFl2TTEMmygJzJV7c2kRp8ImNQV6foBQnc9lJimtq6PShruxqruEZ+de94bsqW0e
hX4XFrtUyqkRFn17c32gSxuVK2fS8QHURGRwbjhtx1T2Y8k7KlA2+kMQ2YU+7lTVW5nQZTu8+v+a
Act6bgeOoY6wGY8ja3vKNWXzo14bytKaEZj/a2L6+4kjnXRqdDXy/GMBGLnwflbGo6U9RNbn6zO2
cMsxX/+ZmW2NmqyD0OcCS+ULIAHj6DuM9ZvrNhZnC3DI3xUB+DSLCGNT7JTWNPGaZr0bjcdy1HZJ
469YWRzJiRX5fMIKaA+bQWJNlAzBh2gs49vUVNdc7tpYZlsbdeUxbweXsXhQOgxA0dqMR3JNdeD6
pC0Ph2bGifRRIdI9H47ath7p0mn9e+vYiWTL/Oq9JDM4Hig/aOOUab26CG8LSqmQeXWuYxIb2lKV
Jju/G56NXhY/sDZQzVFDn8ZyQcKsGzlqUEbKI9DzXxJVR+lMXvE5SwsjQ9ovQpw+yYrPFsZv8DdC
nblOUg7WtlKHX50yePcW4If3JoKYNp4DNEODegQZMjsykVuoKa3yrlNNbB6KXGoHxB83xKL5Ro/N
NVTw0sCIJJCDARLMRT8bWNnHrdKUOO+y39dJYev6TUs14PpuWzMy7cYTbzOqQq0MxXRDQHuoP0Xl
Y9Su3OxLJiYiLWoaU01ofgkpPZQTgxTgM92d/t2N9trv94/h1MAsdBh4WyH54XnHJkrlTeKi7qf2
em9rTboGcF4by+xwolYTaW7GWEScpQEXsPZbXCNjX7TBuYRqG4rZC3xi0qWanBUEJD63NZKt1bH6
QGJjinf+NTG7Y/JW0ZIx1wXHhRs9bMgwreFpl26xUwuzs6J7pSR7PYMYo33fSZtgzHepm26UfsVd
LoUcp4Zmiz9C0yzLBYufWJssusvbJyu+g2pDNW24hYI11M6Sd4YwgBBw4tND9+f8vKSKSblZYFyJ
nRUA9Pu1nMCSAeD5vJ0nn0bD9rkB2RVKug4qDGS/pPznWv13aXPh9S0qGGScLiLCrtFa8NMauYBc
2Lqj/BTXX7Jgjch1mvR5MI8S6kTkisz2BXFKw4rXQZASU6d50tpuLOoHz1BoUxpg7O47fzjEQduV
MEmYyQofwOIETlAEFD/hh5kDQrRIjGtJjwVHRYdzlDJbC1e23OIc8nKHFh9ymItgMwq56boyEpzc
0JNjn4nuXRxmyk1SufGK71w6RhPXGJGyNRH4zPyNXgd52uaj4Gjwz3bim6rT4RZ95fyu3AOLs2aS
swFZYYHon227qs5GeuLZdoq/M9qtv4YXXvv+7NxU7eiXiVcLjuU9GChlFF+u3wFr35/5GyXXiAGM
6dh0W6sN7cT8et2AtLinT2Zo5mhKt7LqarIQmBspsaXADl+Fn+i3/pT+/tcKW0G1yz9KTo+5jVC8
+3L9FyxuO1h76U3jlUoy59wzILs+KEiS4rSbHToWiMJJa0JLCyZIdyIegHsAbXdRdhylHpIx33SG
RoZ9cNi4owJ136/rA5nWYuYdzqzMAvYupaI2qILhwND3mljJPus9J4A4aeMl3W8VgacP2CPuAGUJ
BwX7+3ziCtFw61LPTMfV3L3VZDdaG9kpuaoNfYa3ck1t9brBhc3IAxheSrpvIL2bkzhqSHylvl+a
jhF23wcr2YpD8c91E0srBUQE5B6B9UQsMxsTfrw2x8xwDPdR9l+U4bktVopQS8vETTQF1ROnxjz+
rNxuHMI0tBxdyEI7jaUnwa+gSVOTfzRUskg4hbfXB3XJzk1fzKnJaWJPotFKVgq3CAJYxpvuIEC8
5GnZzk/Mpw7YpeR7eyE0D35YvzZt9SyO/a7L40/6gOiyHN9qfnk75Guvy8s+x+k3QT+AcBb6Oxck
JlXvj4rl8b5QOu8lF4Jjl0S7sE3uahf+4jb/LXn8uCLttoq/RhW34HMgbZuY4pAI5sKe7Vy0hSIX
TIXlKE1cH1TdrTdI5eUHv/TyXZMU2UPuhz/C2GpXdvAl0GoaNV+mQw3rtNqdr0QYR0gFuYLlSGmj
PowkMW/6KhEfAxT/HiCoCg8Z3FQPTdnnn5K+FHc12LZbKal/r2yJxV2IDAD7EOgQd+D5D+l1I6iD
kjqfHijapowq1fbGvHtAIVm6gdCs/ZYUcWTDZ9M8l5VfPqQ08G7TolQ/u5Wcbb0sTDdu3hcH+N+8
3vZLoXhMCy96u/5DF5fq5HfODmQj5YrSBa7lgOfwN36eDza9nPqXeujcTV7r/qGrRG1r+dnaWi25
Au3E8uzQSEVHxqAJXKcelK3pI382bIW1gvdCICKfGpl+xMnJ7P3O1eMeI1O7srzzzX3WbkbjvTCu
adexsSZowJSjmO26yNAaoYO10ykVdW+15b4P1lKiy7P1r4k5HqUD6pIS+5pON0avCZBuGkqPXbca
Ai/Z0YHWUeOhWwUVyPMJSztT0PXat5zW++RVJD17de81v69vuqWLBv+vwB1CsH2B5gyh5IpHCX+Z
hhQAUN3trU/XLSyt+6mF2ebSx0qU3QgL2XiTmzeF/iP5qawRBS+dHR36kIlfFBaKOWrUsNJUK2PL
dESEF8sMyIb1TWp+jXICzXy2MYLd9UEtrg2pItqWEMSD0ex8bWArd92wEy0npk1wp8dtTrBTIg9G
i8Hmuqm/5YN5sAMC/l9bM/+VkJ3KS6mznF41f2s+Uu+V/qhaw2OW5OBrtCPabt91V4aWVryhZXc7
tLLTG/L++u9YXEedZIIJzy/NINPfT85v61cCsg8DOwUZ3BIhBEX7GZU0adOLlPwc0V5ducvXDE5+
/cRgGJawLGkjG+fLqMR2pn4PRLu4uT6qv2HOxeyi8TYxnLJ3xBmSKIVGKwqDyHKqxuhu6dt4HXNZ
gg2jjx/bKM52YhUN27LQtS+6Gyu3cTLSpjjG+aalN8EJfDQexsBsb/wxaQ5qXpT7SmnajZZa3cYC
87nvIt/dZm0hP3C5ZAhyWP7KIJZuuAnmp5ONh0FqHi2GtQDhx2i4TqSEB0W/0bQbTUQfmW6MuN1e
n7ClVTm1NZ3Ek1WRuqCgJ8ACNZMZ+SdTit2bZvD8X6af1Zu8LdbETZcclEGSGbkkylBAXM7tCVkr
hXSJu07f7aVv+Vqv/uLnycTw0gdyAAP8+ec1IY/TrAKgY0b3uiNFzvXZWir7yoDU6NMieqFSP3MU
ZtVLbZ6oriME3vCiQ5j6MBhmSB+dAYFC6X9vR1d/FAbNcEwjNX8Mgih6EFpL7dFIQmMlKFscLQp8
Mkh0FA312WavPTdF/Iy0veJvRW0TCSubY8kNE+zTk6ZObGzzTPoIEV2tFT6JRyH7Vrjda5qnuzrr
7YqGaLtM8j+BuwasX7RJbRmxYipOFwB0o5XTOq/ZkJ3wAAlto/6TF8lGaHkXfi9EfyWDv+T4jamx
g2gessD5+zanyuEZLkdNGZ1R/hmSKKA7aWUaF5fpxMjM44uZLgSVZrqOCH1s5if2Ws5+yYAJNEm3
yApNYKvzXZ+GXa00AbHYsJOUWzNbmaS1z09/P/ERjdTkxEQcKr9X/sDv+0xFbXv9YC2tw+kIpr+f
mCg6yCgTDxOD9Gxpd153UJuVs7s2itmF95cOEvphijVPYvtS+iufXxvB7HrzGiUIDcPDsYninVe5
38ZUfDKQPPr/TdTMX/tuWmmDh5kgPbjK1m028I59wAQehQqNBPJvXp6xKsQGvdawnMHcmsJNa1JD
W4kFFtfixMRsFCldlHVVYcLnFaSAklkZwtKtRmmJCwZ5cPixZ246ifSw79sWJyIeXI/s/74cvxXx
Cmp50Qq0M/RLgrshkjrftEqYWKkhFlwGzcZ/TlS7eknqtXBx+qnzgAb05L9GZjdagy9swQW6Tpmm
T76a20WkPLZ9/0LsXNuFSYzfTFInY7/1mmoT52tSDUvRyMkPmF8y/ZRIrUt+QJKS9PGK+z7VHrpU
eYm9HmUu7QN1dUgr0IuZCGIZ98wVhFHVR5PssVMHNl3wwrhRhJXtsbj9FBTsMET2z5r+fuJtIouG
jczjaV76xj7W6EBCv+36IVq6xugWJEHE9QKMaLYDRzkATMELzSlh2CUjESpfqOvKe9GopTuvieob
soUIlxU03F63PG2Iiw0DjwCECCiuk1c9H5yCenLim/i5tA3fqLod1VDZ5j39YlG2sxAS3wjGiJxB
uOKZFk8DqjvolU96sHPZ3KpWRsVoRir7MJrcxALylBVx9aFHvnFDsrzcXx/noj1a7+D+BxBPLfl8
nFJNLBYGpOEC5bMX/PGtp9j7XOZfrltZ2v0oy1IFIUKgE3x2/AzC1TjuZNMB9baTCH06SBezL2FB
wl9agTKv2JpnIlrS76EQKqSlmx+x96WT7ZxMkY+CR/H1+qiWDsDJqOa7U/bETm87LLXyVjI35YrT
Wvu8fL40UVfqQs2z3gnN713x9u6eUpJC1t82Am4oIsSZ3xVg6JFpwSZjE9leZLfd7iOzM7Up/O/3
Z2ve1oIyygLfl9I3F9WWIFwrfi0FC/+NgHTQ+QR5kul1XW6ajp49KfpBc3eie3t9EIsJ21MbMz9Q
9obCO3LKoYjebRZJWxnNP55NX6pM+GRa3b2kJp+kqNW3WS2/iekaecI0S3M/dGp/tgnKSqHsys3p
tGg3xOaXZDxYpWG37VNe+LbfHbvh1/UhX9JKThuDjPwkcAL8R5zFwS7eIKjT2HQEsQjaQ45iBene
MfjUlK76y+LZ+SyFLcnhPHD9x9oYxkNVuiH1kqixvdx/a4cuuqEFoHjWyWPv2jxEddl3+60f+/9k
XqIdhEwvydR0/ftjCWqsGqS80BpzY8z2NAS2qj64Ks/GjoRX8rTL+MdYw98tHEwKx1NPxtSyfJFX
E4dQkVpfMpwO8cw3M/52fQEWtjVZeWqRFkPh9Mxi4LHUB6hYqBbmXv6iBcH3QRMrdBqSm+t2FoZx
ts7T30/u77LK6MEbQ9PRmrsutxt35WpZdMQ0q0/tlgD+57iutrDKwjO86fvFntrkoXNRDssOapJt
obVaCRUWR3Nibbb0PKGBeLSR6UTJXRjdwmP1gdmCD2PS35tIzqZVO5ktP1MKqY1T0yks5dYtqy+t
Yv68bmLpLubh+a+J6e8nJip5KMvCCExHdXNbjH+S2Nqo7n3df75uZ2GDyRZ5Fxrt9EkVauaZvSbM
fA1eTIdicbiJdU04ICfRw+crxCv+c3EP0EhgTQIJ/H82a6HCNUDhyHTkvHrMm2RPMuSujf1P4xDf
tv27WaYm12WKU85bp91z/oT3BEGJfbQ0yfTeluHN6jNicn0X3pj0wET9CPHPnMpGE0pRC+qSeLQZ
ot8D5dpNZiRWbPdiJxyk2pLvRsogIwBjNmBBf+tNGoEzsYtQGmy/ygVYVWNxJeJZXE/QwDSWavw0
bXaQYyGr9FanojzKKtph/R6x31L4dH3TLJ4vaxIioZtgorE/35yC4YVVWMWWY8AS/lTnazooC9/n
Bp9AMqStaJOdbcpErdtCLAmmxG8hmJ81poGlixxiK5PiPkWDSXTy/PfnWSpX0mhxNUj9sxb6vxSY
9fQ43JqB8NmPATYbSbWTjfZTkSoP2bhGpbBU8Aa6pU0wE5qd6UA//wFyi2ZVnunAM3TTNpRHBUWM
qn6Jkgn23O7Rvdz4qbERjeP1hVvwKmd2ZxHEiLJqLsQmdo3hh5UNb7lk3sDvO8LEGa51py4ao24g
0bQ08cnMQjJ6H/psMMCg1Gqt3/rhAFemP7pb1eherT7UV9yLPHn12YEEzQcZK2K8wOHnrUpeITdG
YyS4MvqrP2ua7z3HciN9MhJF+hOMFowFkC3+UxeKtB0zWS5tkejmkaI4095WUnmbN4H5aAbIUIdo
bt0WvthscqHq7LxUG9RBxN6uy8jY+FXZPfjaKB17tfRg/KqrjWG5FkrSPH3JTcdc0YG0u754C0cb
TV6R1PGkq3fBimApo4faM7da0G4b9K/EbBcZ778OsEHPONB1wEnzk5ERC7qFyXVgNsbGs/p9Ujxr
lblyfy7cBJO6MJ0RE/Digji3FN2mKwqiDWUs7c5Xb1xPfaKFc+9HgWBLhrAS3Swe+KlDD7w/6Y+L
TuzRDNRK9pqp+il8awPlRQ/y+z5KjsMoV3ac+NxHri2Wwi4I1U+x9W6OKCLnU/uzgCRK3b8qd9xF
dXPXRt59ra2xXC2dNtoPCXXBEhkXHP+dV48lUnB0IVepfCdYcvnSZ415KPTIvFX8Xl2Z0yUfTfxD
TXzqFL2AnAdy26qST1JJEp80YKCht1ayXrMwm7Q4b1Wh4I53lH4v67u1m3Lx85NMOAAySALnN6Xf
oyqU+hnoAeCzwtDYf64f16WyNCuBJhkEBqTG5mm3QRDKrDN7kFbpQffumj9Gygtxh054Oey6H+6w
y7NNbGyFr9cNT7fj3A/Kk1QXnS2csHlgIiM3W2cFz8RYfErcV1n7rLYZHBCwhWdv3fijWdt600Jc
GES9cWLWmGqEs+sUheZM7BNijjRM9pQcHmQhucsS5B4UZI3sOnK1nQCu6vowl9YPJNu/Vqe/n0TI
Vpn6SQXFhdMn0udkaN6anOLxdRuLUwlPOXry1IAust4paoBBQqeKoyIrGLmdHSShLYxfk/rYqJ+a
KtwO/c/rJpe8PCIhUNPQ4H3Zm9QZQWsUvoYHTu/V6KCXt3H8gYvkxMQ8K1bUVUejsGg6Xhj+sBrp
pRSt0fZdY6WAs+TmiW6oHXPAkLSd/n6yQloSqHkEutvpgvynouW3aYvWoqHov6UQOJ2bq+Lh+uQt
7kREFwircE2kTc8t5iQx2P4t+T7D7ekrr4et5ZrBTvHDZCPWtbjzCLy2g+oWK3O6NFaqq6ROJ20L
bd6H58aFO8i96h/d8baUN72/rbVDGd0a8UqAv7TtaTUndcr4LjukxrYW0QUs/aNsbjrlXtXejw8j
wJjI0Wi+QE1ldphTU6vKeAj8o5rdC/HW0leO1MI9BTEeAgxQLk0ppVnoC/2C4rXkApy27Q9eK9q9
pO1SlNnWuGUXDeHYyTgoBtns2V6YHptS0Xa64+YIlUvhrdiPtwAt47VK68KK0KRAuES7GvjV+YwF
WqGKmVhrThPqdl7b1rDW+D/91JmDpWxo8GCRge3B+3e+rUsgut0Yypqjap1TKNHnTig/1/G7OYPg
YsCjUsKZ5Ccv0hq9GjX1CMmFE3b3E2o7eb/HngIT6DHkCZw+x5kGhZSASw80p1VQ2T1k9cu7T//Z
92dbN/SiXNZGvi92u+xbUkW7qgx3pllCY97YZvX+k2hAXw0mZlLSvlDKqGU9GmHLVh2Viihv+xVf
dqnIxXJQS6PPBszeZSwuoFOU516nOtKYiE+9O1pfzTSu7Fot2jsvw8UYnV4+mClPAiVJRYq+knXI
yM4ezMbkxkfD8FBYev9gdavUdktbkkwOzTm0AU1EIedbElBfIY5GrTroFLwQpt1oXpZtDcFdY1ZZ
cKyUm6ceWlwSfc6zY5zEYpi7eqo6StTaGLE1GkNLnkBSgIhAuL2+hZacBly6HGUKbsD4Zt5pjK0h
T4ZEdWTBQXtnq0C3aqpfRvkDW1WjHgJci4LihWq4aaaV6vmF5sjWi28ktiw+juKXSH3IhPtmLSBc
WiuSQexVCGQve8RzP8r0woo1R/O6Fg08eBC0oNG3emF8oBmZfNh/pmYJBtOF5A3efVxI/6Lmnyx9
LSJb3A7Q6P2tAl/GFCT7WrMrOXQdAok71RwCJKXF4TY0EENqW/Tqpq6QlaO4aBRxLR6ssLZddG7p
SdyYPakkh5Tj1o29XUQYr5oPyNb44c/rO3AhhCFfSeAOYwWXijrt0NOgieRoGlWm5qRy+kf1801q
pLdtKb2qZv196NLPbgETy3WbSxuEdzGEiwqQLUg6zm2imjx0VsJuhAN7UySOJN8oRrpytJauyUlD
mO3OswgsybmR1E2QGy80Ff7Tpxw6ND1fAVUtjkKFaRVkBwHYHFvX0Cak9J6hOrm8FbN9IdvBmnrF
wnuAet5/JmZeL5SC0kBUTXUagRa0RLCFwNi21Z/WeGpTkIrewerfrq/NX73R+eU/naipBEcQMOdK
Qv28ahKLawBkTv089q1/F/iRflClQt1qOQV0XafpYgxHcTO2enVfmk31VGaDvPGj8Hdu5L0TweSs
+/sM4DcPddc45F0Ff0cio4IMewQM7Nd/9NKB4SiS37S4Gy7KParWKqXRTb+53wm8AJUbFGd9SpVr
2MbFTUVm6G9dSboIWdQ2TEEP46+9ArHIhEqSqutrYMDF0UyCFZR7eOzNAzxZzGTBKBrVGcV/Bhmv
Y1h2W/yQS1D00gdIAw1akQhYEX6bNGbOj4kck8MUu1F1xPHZNG5Rn7++NEszBlCAVwr9ZhCVzc56
FfuJJ8gESUIefCmj7ikW17plli7RUxOzcNX3YfMUKld1olIebasVUBHBWRLC7rw22V4fz1IunY4G
2PUhLVfoaZlNmKIIMbJYwIO9ytM32RBvFaG+98N01zXKNyFWHoOk2Mlp8NqM6fsROnCIiNwJMHmC
65uNNB8TQepKEdtZXW7Lsq92wDTwo6rU7bV4KFYuhyUXR7oU1RTaXXDWs8XLNbWu43w0KMdLduMp
h26Q6eToD9fndGmPcKisv5l7uKSnv5/cQUGWKlKlV4ajF44rPMbHD3yeFtgpUY9U17xRoi8Uw49h
IHTU4VBs0zV676WOBSBi/31/NkvSWBmRGvL9ONFizVbL8H9Iu7Iet3Ue+osM2PL+ajvbLG0ynZku
L8Z0uV5lS97lX/8dF/huE8WI0LlAHwoMYEYSRVLk4SE98lk4H73cwPhwQBXMHdf0vg5t3frSxnqO
Zy6Ng9FNtZDrtNyVhKZbtwBaoEC7bmTp4/DFaZr8JPoJpZk6Lu5qUfv7hCN3aGL079e6TFV4k+Vn
yoYfJTBjST5By+QqWILZPwmEesfep2Exm0FTnhjYKycvubPQgHf7UNYu7TK2EI8ZgL+uoZck10Fd
KYA0qPeW/yrus/JEzP1tISv6i4IQnuNIbsGfyRkhkDEaBiMoL9DyU1mNARlwPCrYnEqIdCn1pOiH
MsejiKR0Z807MaCM4StWsnJFgK6G8iIqRIFSRrFRp/JIy1BC9PXhBWMLIrtMVWNLFDLkPF2coFe8
mVGtm6r4U9KJB6+YX24fyMqpYxkAACxYdxAhSXvlZHbSWw32qkxfSPXaYQRx9ZopHjur6wCD9DLA
ApGZnJXTnKbPQfSBdQwBwZwkBdXS2ufxDsVrGUAZ4DMlB5CgLjd7Q+McxRRUIqodRVy5EvSBiujP
96U3DTfqkSFz4RwHVm8rl94P7fg0VTQaTDSmePMb+hu+oiVVIXbZevn6Q7Xw9sVjGmwly886M8Ik
aYmfpdw7tuOGVpF+oF80HoxtGMeK8H9FCRBp/CtJ1jMgJL3UKFvv6HPtlMbOp9hm+wS0BDlRAcpU
oqSzcs1YSwvK0LZPa3A32tHssSCbkVgX329r9opWXCxKOjWjwlyfOof1FHaUMQwyVsRRqyvBaxrx
IN7VV9VYUQ0cnfQwZX1u33FQf+rupu/sxynR3qMIZ5KWX3KmCBO6svVpMZpt91ZVRjD4PzxrisBg
Fpjtz1xVHVjduDNxkvf04rTOKguQv9IhQekuDwaF7Vwx0Bid+WfrJKNj6zEVvoDRqYu9cLZk/Fyq
YgDVIqTLk+Qib/DEgaMZMf36u2UpIiTFEmRoNjzC4KYpNon5L5P9Tc+swC1VMLa13rjzjZJhIpQ3
XtMKsGqY7YTHG3uxrPlL7jUPQ218wjDvT5bHf7FY25l2trHAYlgT1ViR9YUuNQ1wIl4zpJVjghF3
ZHIBQPQ/5NzdJX7ylY264japxCzneabjSZGaFtpngRXB3JLCJz8sw0fRlyiu0qoYC3m3BXhgXvEO
G/7EiKf17jFLPtfZN5b8U2aKrPCqXQCOZIEaGD4KKJcryVO3ctIBSMdUe7TBu+/YaIDLn0n5fNu+
rWEakHX+I0i6RQXruxGzktxjLJqIt1PoeXHYDh+5lgVEfE7oqevdoK2rg/jr+RzwtYgXdGSnUPNC
ue1yjU5qFD3LAE6s4seZHjIrzFXsrasX+EyEpBCYDutkdQcRbRPYwy7lfx80YAlIJy+YRyi25IjM
EsTcSYKYJIvdrywfPhNTRT+9fkKISRYpy+gUaZvsNmWGWRLnmOhfkwSz9DTGu7CtQJrmZC3oPDBv
1RUfaa0dhrnbTmBLuK0jq7qIgBvrW8IIeQhESTI8L+zcPfY84HbkfCkBOKgV0cNKeITHyR8h0k7G
TK9czYKQEUNO0DU7sO+dZlWf684dnzRf79+qORk3uWg74P7jWfEEXy2TwD4tRAOYgHAFRCkByCI5
Ze7RmJy7tC526DCJOrTxGaR5RlvzTqTiB0vyn+bUHkB1csrL4c6jA9izhzvaqyYEr73a0LyGLjng
YpZ+28u7MY7J3A917BxnrU+CPO2Gh6TO6FHPW/HUpr61SwhTJXVWhQKLs0z7gGWUsSwa2Hj1SS8A
aCzvMvMec2JRaLes/VwqXPfaYcOmLZyJAIdd9S+DFLsq8SOcI0F4hbm9DM1eVh/k1fA0D7O+EaTe
Jka/T6d3NM0hIYHWMjTwoz1bLrAnvpfpzZzAQ1TfOusHIMQOoOSOvxeqwHvN9JxLkiLHfI65w4Xm
AD2+M2MwsES3b+UaBROWAmArHATa9uXIXo/LeS57wzm6JaMsoKAdiwzRgI8ga9nbnPJX+PwiIFxv
N2Oql3cMQyseRrtlp34chkOXp2LPM5OFQhPOhpfO6fYvXHOTZz9QfhA4aa45pMcpCzO/62rkSao2
YM47TPC5FMlwpIVRaKAqQYGeohYcmaq07eoq4ORh4dH2iKE7lzexbC09Tk04e8z9+tZa8V3s1F9i
jJO6vVlrdw8WHrh2H2NeruZIlUBKOpqDCMkH6T9tGYiJxIfGiX8Y1fjFbJiqD3JVPc/kSerpdr7d
aRM6TpJZj2Jaf4j5O2A0LhaD5DBmWlwTZOKV3RHUIxxgkMI8jlq+HZ1NUQekuTdV76jVUzqTJb1u
BhDuCbuCvWSFFzj1m2PwkKjC9TVHiBkQuGrIqCO9LqmaVXjohc+Q0NTYoY7TYKqaPc+1wBxUTQ6r
ywGqEHuHbNoV6zydu1FQewTC2px+MIEK8ux+QjS6u610CjGyZ8dUo3ziDcQYljhyK9sj178xHVWQ
uaprIAT7DSUE0efy97OwPKuKqcnAL3404ulXUtYPpLQUbVqr1+dMxLLSMxG8q9AmyhcRSA7ZoVds
NO2hmUKmKrmv6AAOHxV3gCngv3wJjo4psNOI0phzdHLMmcXZt1uUjLn1cvtkVtYDMQuq34F7vEKh
ZwY4rFuGMY901A/IHlgBON4eDdFvzbTbmzNTgOzWvMmi1JidCQ4kjDmRNzAt9F7z6sWMkieLfGbp
j+TBKeeIu076FOtJeteVKbqt/B5ExNQ4UlpsYycH659V6m99odMDupxUycsVDUWNFzqDZDI2XO4I
J03PGQZmI1Jw7rX466RhuAUqgO/YbHT3LPDdhaxDMvFpbmLqSQfOcwO9cUs7zW7Wy5e5cl9xCnc2
6o635a2EPxix/H95V1xIjHv1nDMYxqRACBl5/TL3LMzdUICxJhvCZj7cFrhyAfG+ArM7WnqAvJKR
XxRJ9KxzJ8QibmS2QfX03z4v7d/UFW6l6/i83X+Z7nT3PZ9H4QJjTQA+QfH/8m57VT00uobPU/fe
rz+8p88Pecs/31/u4pntGBEuiTbG98sDMbY8297enbXTRvc9AB9L8RcUbZefF9zWcgS19rEtaRe0
jhdlc/sVTY6bahw2FabSGV5hg0lHFRmtmapzwZLZ9UcMLZuIAAYEA2/Gog8HG/MpyY/Ri6PbS1zT
LwBXgCQFLI9cuauiGi0H4BYbnv4110++wk0pPi+7qZHTaiQcn8/1AqAtJ9D/Hq2Kt9aS6IXhg2mX
jshpSTeIfjSPltt4YQtk6c7G0CeFlLXzgH1duqAXkjk539GlCV4eTDOPhO7KeTvyPWn3Ilc8pFel
ALYPaPYyOlpei+H1o1EONTkyJAYm0z14lGD0ttZGKGapzPOSHZKqC0hcoy0FntBc/PulbucARE9o
ZifHVpgJGgNGjJJxP/O+/opJ9WZQOn4SNHg431a3tRuFyiyYj0EUvEypvZRKCysBynQygTxn9xww
TY+hY8DM3zAheQz7rP5i+sjU96WvouBZ00SA7ZZmNBcQENlLovGsACVJYh71vn9OqX9fzFThidc8
HhJyGPy9jBcHevpycVU28TL1UvNYtXtMVwpiLerTr7c3cO3YFqgpSuc+cFry0xG8NYAF+DUwTgmy
CoEx0h/UB6UcqZzqH4LJWfsS5J5RXGN4ym3Jq6uDK4e+wO9dlW7BAWebTMcdMNpp+Ma8Znr1mFNG
jIyqybyron7jrFCPBvOy5JXK2RHE1bh1jIv6MfPovjDSu7jOFZnaVZX4I0bO4aOAPzUsbSCG7ngV
FkwRnKwvA3qAXhwfcDTpihm529aTg+/PzSMXd3385hkv7zgUzHLFOw1NBwALX6qcp1VZW6O2ehzq
5tW2xr2fxT957/03Mb8hOGd+dkadKx4bx4QfN3lUk9TfCnh8JC1SR/EcWN20Pyv6nVM9E5U6ej+n
lWceGXAWdooUUxa4jsLSLjsvGz+g5f6/bb/rLmdCWqSvM10kQFZnDicBXqDanrq1tRFtX4Q6BYxn
NJXIq7WlIUeHZyFaszGqRbIPM0YXLPB066jTjWbt0+QxLxQplVURgCJBAhw6MFGX+sB6kVkT1QFf
nssvY8w/mCXd2BgK9vdqB+D7v2IWT3a2f46R0NSuTesoNMqfi8zKIptS7es4G71K1PI0l88K/bzI
4MCkoj9BerpPhk5NM03sI0aJWsGQWcO2zbM25K5d9kGW5PUDnYXY1hWvI6+NnZAxbQpbzMjExRbA
Oxddse8wnnMzJYbdByNm5u7afqpDUuvtnYdhbUHudGMwu31259T8lKM1+6OeNwVmAtnxPkG30VYH
c2gk6h6zz9FOIhwD5r1xfjiZNyYoXnf6E2KRMvDHsQ/HlCS/NEoAQK31b7ama1/wWCQbLRXtQysm
xMGoH6I930KPMHLnBoYq6uYnO06MIM/SLLKqoTs0dp1t9SFW5atWzB5w+9hR1CUALJLf9FpBkiJx
AQBkxkZEIDm/rRsrUQw+j64FUHFZMH2SSWpAFw/s3WQfefugp6e6vm+bfUZVLcSrq0DggrG+SOdc
PbMLxsHKlZj2sTRDzCFiuuKlt9wUSe0wK3hBEiP2B/BWUvGBt3nBx9Y+UvbB7V5mdMhniuB4VQRS
P3gEAz5w1ZQsEkbJFFP72KXf+WiH4LKOjFkhZOU4YOnQZQCQItYixz01z6bW6oCX93U/Mk1wbGkN
ul3BPVH47/B356KkLUuT1OL+mNrHxAeRyGODBIOKYnnNcCPXCuQgeBPQdSwpV5n7c166cKn10D0s
qWNWxwmmxNkfq8GztpWtIodcUbNltBoKeDq4fa44S3qrS9pes8wjMG1vriu2QHmdbl+YFTW4ECFt
m58l8TCUJsJGw4iEYT/5k7FvqulwW8xa5LhQpXsgc8IMxyvvUxeTVvWuCZpg+toZ7G5u5p1DLQDx
UxZ1INALykIFyV/dPtg2JEMtf6EYvHQUs5aQYsgQ7zv0CRNb7F6xdyvf91Fl+00CjyeFXGzD7F27
6B1mHoWDbkgvC5o4U2j1ygXCq2Gp32KWkw+vd7mEeop7rZ4QkGBC/Y+EdPqn3qRsQ5lmbazRcBRP
zdUVoZIJkAIeZ1ej9sauHaZ+QF+Va+abmNgRHxTPlNUFnUlYfsGZ8x61cvbHEhL6NH6qbH/fa+l9
08+h21eqEHh1NZiqAa4YvGnRHn4py9fqfl5C46M7BNzVNrFtbG+r9crtgd//V4IcxGPsHXIkBM8S
kcdviQO47zSyz94EK/cOQWjLBvAa0fZVXyymcI1NGcfmcezYLy020sCbzTSgpFFJWjZFdj0w1f9K
kg6Iodd0JgIap33p8o31ukw2cMM+j0AVPYu/R8SAw2iZa4ByNSqri8U90wbMrEbfzIxQ2Gq7Vysv
Nh6tgCr3FO7UXdOEZdAN0BYYLH9F+WGRuekyZyTHbtLLQOgUAGOL2ujObPtj1tl2VNW9HvjtbD6Z
Wds/2/okAhMBeRc4TT4FseNyJLE7zXvQ8iLb59kykgTDmrbE7qYvpTc5IO5tvQeTNe3B8bT6GUSX
RWgkMfuEwyvu6QwDa4E3OhQmT/fdEIOnJRaUbklsVfdxgSJe4DLw7rip5exp0zUfwfJU3vtJnEai
2M9df2jQgOklkVdGoAPYJZhNN2HynhZOSRxVjnefJ9x6RNSGLDRlTaSD++YpxQjKsNb05t7wBvtk
t17yDwJVb2P7ebtt8nHeNsLLttVQt+ij1MeQjQhPe4dnIQIg9x9Ru1ng1zkJCOu1yLLaaWPGXrkF
tDl7cgst2ZdGV266QZ8VB7dmLWx3wRUgQag71uJWzvTD4nPO0V6ElgYAz594ElX5Jrp9s1ZFoNfA
M5BqBXPV8vczEW3cpBambtlHJ964GMKZwVPQ/MfA3m7LWbtXoPv4V46k6i5rkhS9E/YxzV9Stknb
DQYmFvkYZhMmtLIO6XxVlm3NOp2LlHYPIAmzrkFTcPTHLSCCzrxNVKM/13fP09G1CgpC5J0ud4/b
yDtN/oAoUsfDJONITqfmfh7zr5qlomdeu8QL4Rdqw/DngNFdytJYLYahzWFsyR1pfiUVUzzMVQIk
Z1uO1OwKBgH6GMV3jtje1oDVzyORj6wnuhyuOvUHx2I0IbUJJC3/pzeHj32tIgNYiVCXoZKY5A5N
hkYvGnGmzDOnxuQzg+C5Gu9B9810d19XL6I5aboKNLnW+gRhmJkAVtClPVXarnoQGLFSUiRLSLdB
aPwMnp8tyN92gF3sjX74mGM6t+XQJAQ26vn2Xv4OGGU3BdSV42CEKjJcMuvL1LUFIHqIW01eNGHb
WPdd6u0IHGOOYetzW9iBUTC0SXraVzLZTpD6yQ7v9SmgCWgfFL9mUb2rX4OuH/SVgJERAcflvpO0
79MZHuLoFHcN8FWxzQOWfPfNLooxRIwYRZSyx0z/flvu2gW3lr7AJcZdcnCXYrWa2gY3BDlS757M
h6S7aweFh15T2nMRknlkg8Fme5wIuKteuscyU4SDqs9LGzcj6OOmD8ec9l9M98vf51hRufyzP5IB
tDkzBnTlkiN5tacuchIzun0Aqp8vmT/T6kshOgig097ReYAXh8ImrRlYC290hEmYt+rJzdFGXfiW
Biw8cAO9E4wZtXadMDC/RtfA5eh172BrXwCjYJXFk8kAN8ClSnHqzk01E4Iygh2ls8B10cOh2Nze
t7VVAc+xTOlAJggkPJdSaAKXy1BXO2ZGFTTGk+c90upbUTz/NzHS8cSCz5MpIGYwgOMlT6b7YcJL
00hShQFYs7vga1iGyKBp/soNgnC5ctOMkWOOobuCA1HWG5imBda+eoYliO3d7YWt6R2ajfAgRC8b
uj+lhRVJTQ2fQe8mEo5ZHlgwd/9Jwu++8DNPQhvN7YXQydEePk3dC2Dk7/k+ytugjPNBYiLpmWdb
GYIHEzen6qLJzj60ea5I5q9hc+GcCLrLLHAjXVGggX+07XreGkeROfZzPPnJxq1r/aWcmjGqmVO8
GrbrRDqz2POgieRQMSLCnPRxRCmSo02aNS8V1/1HsDtmL7c3YE1lkNhDVxpepoidpA1o5sFMxnw2
jqlZ7DKfepFO+kcSN1OQM3rfNcqi65rSwFnCQaFryLqqtiMlXAhgS6E0aBnadv3+9oJWP79MqwE/
JMbVyX12HgUzgtak8IEVgP/u97RQ2cK1LQNzKn6/g/T/1SQE6vqdlbkxOWrTMa+/GYkXMsC6Z+uu
H9/BrI2ewT+yyKWFEtRtmaMnWE0aYkbLvqSFYr/W46czEVJFphmrSQC8To6NN1NkRev6UeMkxt7Z
BOxhQt/aXVXt61wwwD/QRW6Y9Tu4pEFR/m/8LkMkAGLOBQoD9rHQDYxIyzZjpbDBix7LoRFuIIaf
4eUNpNRyqGeGhBi457U54xGCIapW/bQgmzFa+bbu/Q73rqQA744aO/ijkGi8lNJOLi+pB94CY6yc
j13ljsEEIgA7INrcs8Ae+x/JwKr9HOtzQIWThNmY3xX242ha4AIfSysOHU7tD4mvgZOTDLEVIlXV
8KAWRg4jSM2PLWrQG7BaosaTiXZTgGWiC2ID2QsYC+eH0N30MKcDfKYQRbYVk+N8YTq4dRPqi9C2
RL0ZTE6e2JAPQUJYMwZuHX/wYbtZz8Ik2WndrnT1/lcqWH4ic/aT2E3ymlZGtbGHqQprZtaBV4ry
HuauCMa5HrdkmofAx7XY63Fefr+9r2t3Gm3GC9Mb8H0I9C+31Sx7t6tZ4Rzz7s7z75ANuf39NeVA
9wRZKtQoeMjfzwdjnCoL7/sYj5Wm1QAidQ45xsjfFrO6jDMxy9/PdLA0arPLbOigzsPeigameNmp
liHZ8pk0RVIRfN8mD5iHYJNTryI8XRT4UsEN4B7Q2AE3hl44uWPI0KZuLEtQjZRm4h78HjiVFKhO
MYM5oOy86T6bxj5q2Ghvbu/d9dogGEQgIJhYeoFlIvPSnjwDZMo26EfwrMHseCffwOjeFnJ9QJdC
pAOaSwoEcQkhebOjNEw8xQGpvi8dkJcxasbL9/V/huZT0X66/fNXeq2W3480M3L1yGfKaRDbKTk2
MLdR0h92tW6FI9eCuHERorfdAx3NHZksPQAfO2a6D9V3bVbVpq4jakhGkzsSt+5SopLMLEg7tD4f
HeuoN+xg4smAGfV021T0U8w7hUpc7yaa1hC3IwWD5DcKOpfXiehAbs3MtY6OtWX8U6xqeb9ey+X3
yeX33XqcCssFg0sqHvAP+cWKbP0sun1oqlVIti21ZsvsllVQJ6yeehU4+PreLIuAc0U2AAhaV1rE
BGArwJtYxNwFSH901UvKFbdmVYS9sFohyAWkTdJqmvf+yKFYRzEndlCSqUSLm4h0M93d3qrVAwEz
KsBlQGvifXh5IBrDM8YGdu7ogzX1ySztbDuMcf42J0nyzJv5HWRdiIuBDMVIduiYHJVgiMDUUdHA
nsbP9qM5fr29nNWTP/u8pL+m3emDN+HzhhEY90RViV79POIQgByWNJ8nxSLWLPzatmr7CAi+1exz
VWfR+vfRv4WJuB6YRSXFJU7FUCGC0xR3tQacZPLrHdsDxuj/f3+Rf+YtWyIqXevwfRtd5Y9+ragx
rmrt2eclZer0jozN4vOHz54IbH1XqgiE1iSA3BDGCWlphC+SLURw1sbzjKvHvAMzdiYrdj1jijux
dgrnQqRTzmNhJ7YJIU51z8NiUqSuVtewEEwvg7/BtSt9HnWgOPUcZh9N7yOpH1oSCmvz9+e8IFhA
jowSNmRdnrPeMvChjp6N98cBMW39nhUsswIw5x1ZexmKE4MICaBX5hz1KhLZS1Z/mKd3xHULRQGs
7NIILlfHMTrBFoaF8BRToIat1XnNZhyben97n9asHwKfBbAMGtAr7ALe8BSO1wdnWYKBAZqVPoIF
b6cn/QPwttE7ZAE7h+QYstvI912eiTkJTPcDuu6oDV4TgluY3mVG3OzmcgBGjJipebot8FqNAYXG
eACkSQnG/FnSXRmzAtM/5s48du0h8/YqJ3utxgvSetEvLOmaRQoU/alF09o6TuYYYrJDlCfG1p9V
lZsl3yVHx2di5O6qjOogrZwZIgat7Nwdt2N6NEejep3SihyTjBRAzZVddphrJsCEP6Uv79hGlOZ1
jOIBRFkewNdSLQXPF4AAMfI41RRWrVBoxupBnUmQ4olBG1JkjFzzmD6LbF+Sw39bgORU4u7/C8jn
PJhYWFYqGulFk67O6GwBywLP3ErNAEnWZwcQIJKGJd8aLR7Te+sNE6L/2ixA6RAUeQtP3RKlXkpi
oi7SasBbyfa/e4fU+HZ7q1byivg+kjDIyoNu9rqQR1GU/s1oG5PnvnsFcyn66kG/GTgJDakQ6Mea
gwzl/Byl3cHY9k4afMj/PkOLX/Eb3w0KoIWJ43KVVNiCNylKr/OPykJw+XR7lWv6hrYj1N3BJII2
XGkTE59nNO4r+zjpRy3/bPw9OAfVhaVhAcA2ODnZ+xRj6+YtnMdxRN4VRCEKfV78o6RtII0B3tn2
lhhJ5iqsuY3BqS6ml2bI7JTm93mvfUN3TVBaGIk1qPL/K2YORNToScbLC3kS2RFpTWWXpOA+iEDj
iMW7ymPbMdb+Xq+xVagvLP4UoY3kHHTBLBB+YTiDCQJQlBXGv88GglMF0EaYa1Cr4CF5qVI8NUzW
1xo9Uf76Q/Dn2xq1skkLEnTB+xAC0kwppOkANTSLSlQnEx0jQ1SZ3/xBIWJFaS9ELH7i3MZQmif2
CBH2VoMHaBRsHysmDOD5BUoIzcXrRDoAr6vAie719ORlwwETK0LLOIKoEOn9UJ+3t3dLJUuy9+WU
YfylPtCTlm4yguWE2puLIZfmp9ty1nIXF4uSLL8BolzN6Dp66usfuFJBi15Wkz9mIrlz0P2SlMCZ
DYIt8KagHXwVpfbKkaFbHZdmSTKiM0o2Y5MAjD9p6cm1P7LA7RVHtr68s+9LWjdZOa1Z19CTzrd2
/EK8B5uDGmm/zMrr0gOzNnb2aCWKR87qqtDj8buGiqhAUkQ8ToAIQ1fCKR3v2Mblis+vKscCoyXA
tOGRuVy1Mz33jczsSV7RU649Ds6MCsVz3qMNH+P2puSvEQDotMAjHBhDEJKCw/1SVlMbnCUlCJ3o
FOq9Hthpr7BrK4YBXhT5JISfgOzLuOqmAfQ1mzxcJLAUGd1jg5SJZn29redrQvAsXsoDyzgkS1pG
qTfDiNlb5SkdwtwIiyyaVS5NJWJRirNTYZndiBykrycwgEb5+IKZDw1KELfXcf0awbyHs3VIR19w
vaKcYh1xGdleAGCm3W4RXN+WsqZg51KWX3G2FO7RqYiFVWKobx/Wxc928lGy+JHlO8dTHMzqDT2X
JVkAXficaRlkeTNHu4u+0YCUxIyWQAzsV9qLbef1byThUeKLo1aiTeW/rVWyEC74bXwrd8qTaLOw
QLqm6R5Ys0v43soVRn318CzLc71lvgPqVJfbWmbo0SQjDm+yAOQ0PzRuOBpb21GIWbM+4KL+vxg5
dqMoeBioEEARUxL4OQ86oqitr6q6jSAY9K2/66SXC8mIltKUE+zZ9K0Dd47wvhNVd/XqZp3JWP5+
poMm9buiA0r2VKVR5oY5Smqg1VI5iJWVuDqmzuDZBgDjVd+s2fIatOBleRqAJ3Qxhbaan/30r3Mh
CKHPhEiWAYwtuo722BINSR+K7OdE7moVsH6lnHwpQzIMFTKaADIgHGHdznEfdD9AnNUa2xQwXv/e
c7+2KqrjtZuLZQGCh7HfYFmQWbGa0qyagjPoGSqhIHGo47suua9QpOyd7477tdP3mh7p6eb2hV1u
iRTbX4iVQqO81HI3TiC2BfxphoajFDqFRARjv+kIGttU4f2KJuIpgch1eb7Cg0i+o7D9wkCevTiR
MoKNAPQ6n0NHNWFz5clyIUVSks5jWRsLpzghf0/EwbUO7fjW+CzKwBXUzt9vb+Kq3qOsq4NPDfQY
chFncJ2G17lWnCryj6G/GPWHsVZEDioR0jlVY22Udg0RdbPtsx853eiqeXWrqnC2CulkgNVpaeni
YuHJsTeqb1b+6mM4Bht+2tXnMr+rYkXkpVqTdEiT8AY0aOblSa/dDWNvbXuo9FHhkVaFYNwWUDRL
aUdmfNCMYRCxN8G62vdVvBtQOqzc9yzkTIa0EFq2bdH1M6xrGaLzpqsjzHD6exXDUxWvC3B7YCGS
t6uMIvMAwihOU/pUVuCq+TT+Pf4cCVkkJ9AZhUTwFfAWdFcEc7364uRrIHA4EL6vh4/xpELSL5sh
WxwgjpAMQZp0aTy+dEVakQzAuAzFyR5CPuyp/vSOnTr7vuTqCp8trWTL96fPQ/pVq395nQJpu6ZT
50uQoqyM0NEec1HgtRrl/QeaRe/g18dhnK1CCqScFuMhajoWp7ndJL4RmMWhy1S2eGUdSPUvk4KQ
dL+uDZqOMCjQJPxUeaDQEnrEvHtOVICENSkou3gLYQfA5bJno07vJLHd8pPR3XFjb/GDSBUXcMWp
IED7jawwHeSoJNM1aDHDOIK2geoOkWntC7TQNNnPVOxu69aqHB+VVMD0FxiWdPCpNvKprtACYPlN
0Ak/8LIeYy9E0Gpfbkta2zRMiwMQAvxjHqYsXt4S1FVpHvd6c+JVEbH8LQPsvquIwjiuBTpgfP0j
Rto4PlXES7sRCzJYlOY5WpdrENUMYWJuCtHvaeoFIzcDwT//t/VJJlM02jgLbW5O5VyEo/OBWiSo
VIn41U0EURzYyeCVrwYuudxOnHrGcTXDdDdk426eXuLm7+NRvLNRm1tGeILLRbLMVtcxz3K65lS/
6jqyLqcYnU+3N2vFZGKyA/K6S9oA4YWkdsCNmP7kQr3HQhx8u4zQ9qaIL1QiJHuDaMnsMx8iDArK
7mT6SYC9u72KldNA1c9HKRwuDKBTSdfmjPTUYyk/ibzcNy39QATfWp4qXfQ7HS05mAs5kmqVJQHa
EC+qU1kW4g5A85/N4IJ0rabmQ+FmxgFgFRICxeZuhD3GQRG73mNnub/MQbdPPNHtPUvH4WVOQJSZ
axXmBnIr34yO+0tjeY8pMRhE0OhsuLdmWh4aK/mV90jqzZb27HBuha2ZV2E7ea/ZMMCmutanWc/N
ncZdf898LX6ea508eklavlpGlYVO65NgtAUaXATJQrMHh43L4zgwGj1DgqX3w8qf633qVM2Wp9UI
eizP2gvKZ3Qa2lOIwCDZE4eZEYoMNcYKZOlznRftYaZED9PRsF59q+w24Phwn4FDbPGo0fvPA6/6
MHacfpOkjY+/+vrHFMzW957BQEDuGclnX08cdCmKsQgstFkBXL38N8mtclNnm7S+w8ix4g79NDY4
pvz+Y1Nb1V1RcrBrYLxRMLk5klwT0Xa9brcbs9H6UFQEBH8lB+lMb3mb2zq2YqBxA30PJSuUDkCl
eGk2Dd5NNeNpfXLrr0PxsZ2ngOPVpAqVVWIk6zwx8CUXNKkX70xpkBaPKcDu9fb2Yn7n0WRNxjMG
sRKQissM6cvViDRJNGhJfaLW7O5jq8BMP5Stw4pXeWCbk7ab7UyLCK8Azh14FnhkosGUOcZd5zTd
Ke9otje7PnugmKwS9qk+309OV2xmjLx46qiZhxMzrTATOvCOZt9EJOnKsPba6WXqbH9XZeMcEM5x
kpy9sS77NfRVvhsnv99oOngTE+4lYePbPNJtTK1jAtVgVIm8oKSkCg08mQKDjCcr7kRQVY0XtHRI
FWnpZRfkXTq3K4vdOcttOEmVz5j/zk88/1UlmxzkLTqoZ9l4SH1VxLTyrkRi9ffISljjK3Bi4raG
zvOYnQhQJI44ce2ziSIvSB8Ouf9g/D2xFSjAASgApYi5wu3GfGvOUPCrT3mDSNPIPuSdigFoxfBD
BCAZIANDxHkFfJtLDB10C3Ya+TygtTXXtl2Ve5FClVfOCI+XhXjDxd2UPVjeZHUGIHh9ag558oCt
+m+fl7yXaNOETZmGz9tvD371/fbX1247yiooRQJVvTxaLhUszQyt13twdidthxE0bk0DkN02QR1r
D8hBKrZqTZ0x0A/t9eBGQeQgqbMFF5NpYwppdY6MzL5okqDTEVXkodapKkbrwkBzh7quC5ig5JOt
rDLbsinZqeKYTv9iI/hPfDRQ8CZoPeUUlKXOLd9UYGr/lSZ5Zs2bEk9zIG1EP3waz//j7LuWI8ex
bX/lRL/zXHpz48w80KSVSfmSXhAqlQokQYIgAdB9/V1ZZ2ZaRWUob/fDTExPtnInCbex9zIxNVIV
PoftDfXv2vqZmjLu69evR+/UkgX77nj/OA7esjhj5QOUB4aouXE5HH76bafrmLhGosZNMa5rv0u+
jncqzflwBC3zwYnYwWxNhN/ImWbGdDESoDTOkZPPBFnCMhTtlDZGBMmluXdpuR0M67Il81kyyHLE
AIaAOyFs5HGDQ+q2mPqAbHimdCMBVdEu7SOVcKXWHcrHX7+zT9PwGAZ2B7jxQpLjUw6NMhAJXVbA
o9AXMdPXIUzro103oSsc3H8d6tNiRihgYdH3hwMw9qJFuh74aJwTOE8foMtBgQJjW54bcdlH27w6
Jwj0aeodYzlwXURRGnnm8vzG/5+LouV4LDCoRTrUGa3RD171MAQtzpyCx7Xz29r6FQuTHHQ/mNkt
61yTX7a9S1l7CNWD2XKkB39jjCBb/J8Ai8U75xBnmUnZHkZppGG/t8pnF7Qq2BY566+H6NRs+Bhp
sQMi821MYuK1eXdsSAUuo82K6O08npkKJ+MAzgJzW9zgsEH8vq+3pJ9qOuXtgTodGtiDuSkqAmYz
P8yuvY/m/Ey8k1MvgIoEsjko3C7PEcPPK7Pp8Vy588bNN8tsYqW/W/Tt69f3adbhvnuEWNoAIqKQ
tzzRWwVOA+ja1WG2wosANmOQEoFi4d1A9DqvjH3phGe2PMBmlrMPMYOjtjJacbDwXeKoYZ0wzQLP
d7DL0VpZnW8ljUQhpvEDSHL21M+MitMk14RvyRQgx5y65imsSb8fyqFMDagL7aCuUqzcms5p7xYg
EjBXJk5UlSvcRVXSmT0+jXqIxPEgdWX1xOgAsYTcN2BsFvYQ3DMcAPZL+64XAc3kLFUckm7Iendo
d5WPPsOooE2vx8laT37vx7PK+cU0G0ZmF4W+UmUdPFdmZWQldMgmpeC7jIku2EpaFe5DCr6dd814
YQ3stmuC7VOezbm/DYM2qW6NrVENN75hb4verjIopM+ZmHsIBFrHqsAAKo62vTopTIFGC5Y2jF3w
e8eRlmkxFCQJK2gSjhLkiVJMZmzblZXkdSPjwAiddTnVU9LPw4NjGCo1WsdP60iKlexnjScCV75Q
nZe0wNus7ZLeMz77q8KYw6RREuIVmgyJadH3QFUwnJt4lRmNQh25doykhn4URPFItzJ6AFbsER94
2ihTmU9NPDmdEwuBjGCEffqmMaP3pvB53NaTu3JGgcZY6ObboYSFTEeJC/sPx45boqHpWFkTDKqr
bmW6Ux7ndmEno4cmmtkD9Wu0hReHHM42Qs8kdjw8Yek3dsL8qko5fvI3L/Dyna7hMd7pSK8KWARf
ozyS05iE85NpFmUO425/XMtIdeiI+P0+glcTlpbvxGU5u5ty6mSGvhtEkJuqLA6ydd6m0TOfQ+Wp
bVtCNCYfULMfLeecxPwvvO9vWzLMJi1s+yATYWUAHf77/jKTSpAeFKVDLrsLb2xjyK3eiP5Zev4F
DEjisjFuhO/sg/JKBJCjrteKqNupXZsmdC6GKqsLJ679EjOAXNZdlJYSF0BIqfIcGpeiiOeJpUNJ
Y+abcTg+6/rHYJnx4I7JjO2F70RPMw1jcOQGlF3RwcMGV8Uuuadtn5H22s5h2irXBW5MwvVurVFu
vt6KPu2wxzeAngVKcD4Ks+binsynqujmcuQHKX44SiV1zzMyf6f5lXGWfvspJVrEWpxPgYJ7qBUM
/AAwuQ1sDVzTi+kvU+0XQRZHU264IIY2CCK9p6C6k8Hz1y/s+CM/TZkPL+x4hHy4y5rKKrDN4ftR
v4p18RqdO/POBTiO2IcAfl5LYoMoesixKc0gy6ZfP8CnM27xghZz3nMhDB70eICxQ5Jw28CrrLuX
3pl5dW6sF0lcxaHGrCesLB2QRCgRw/sglcaZe9+ZKL+K5x/eleDz4NcGnoW1iWxv+/aRuGeytjOv
6xcq4EMIR3koK84I0f60wpg1F4ZO7XOMzXNBFqswDFgDB3OMeUXiwllZxXXVJf5fFtD5feQ/lXdr
Dk+0QfMDanxembhNDCH4ryfXZ7T4IsZi3Nuo1l5emhzcVtPNmGugzopdFidm6GShL2E8E9iQJQpM
+GyPhgfVNhy+Da+qjEv52rL6zcrDbyimn9sYjpE/LVx4BQG/YcOv3FrMe25NUeX6EgNZBw+0g8ro
kI3uM/ILCB0nUZknznCmZH9yekboOABHgYr6Mn2d9CxsSRk/qq1pewW2bPV+5n07n58KbVpgYWxg
vwEnXOwWQEaHyh59dgimdhuqvU1XA71ALSfhQEg2fCW7b173MJQXtd77oz4jgn1qs4LClwm69JHw
sqwaNSFkHXpp1wcSHLRTxD3Mb75+wnMRFsOm2YgyRA8DgcpJuzlRf7lzgwn78QkWExZ5HgQJQSyH
aWCfzrMRW8366yc4tbg/RFiKy4xhoyrlmPWB2rscfYQ2h9S66aSg6Z/Z2k/Nt4+RFtclOTn96KD3
DWLQnDW2n7keTCjtc4CN0w+EkkOA3CGwlmyD0gxbr/ed+qDlqu1vqLcpQcs/Jxx/MgrqqkCqwdzp
kxisqWsFscWgOpSQpbeb1268bcwferr9enROzi8gsWGyBlsjmGP9ftxOAR8UAzz6MH8zyqQf/870
xQaA2x7MU1z3GP7D8eESKuUM0OVB07uSX2Eynglwasw/prCLDcB0B6uLiEK6EK2HEKr6mdmdmcAn
Q0CTC0QASFN+Ksig+m0Tnlv8MORJ2CTGGDfm35i5sNhAn/TYdvxUh6ldEYogQrpAydVc3wjnubPP
dIFPDfTHEIuNZFTmZLD+mOsXKUN/6xyw9uRbwkxF9RkAx0/lnbqZc+1GlB8gtRQPRMRupLCZ/GVw
zvGABSYEmy2kXz5JY6jW1SwwSn4A2igT49bx+Zkz/Jfe+qeT8kOIxZKQmuL01AU/oPbmp7Lzp20o
XTfubKVT9F3ztTPxh4FjvahZDJcQc6033jTI1C47aPVOZRjPVv4SMB7Fs4fyUCtztJ4qWiVzYcFK
sx2LDPUIPwsGtE7HkExpMMDbFFZ7uDhawV8mkS9e2vEU/bAKR/AyC0Tnh6bD2MhrLf8qQvhXAFT1
XFxcQeJfnCJBz6qRBWF9KL1XNUEst9madnVmYE7OYDC8/xVkme326BCC6o0gs8Ws2DfAw6Fu/7eC
wKb56MCEhbjYT3inkU80OUdFtI+vTfBwv95vj3//eXL9+f2LZVgSokohkRPhdkz5egxXJB30znr+
Oszpd/VnmMWAmA4ZGk3xGLr+TsoLL/r59fd/9ov/NeL/CRAuGIOcNUM7SfCuGGn2IA+mzJ2z2Slv
69ZKvbHKIN21Y8QMEnses9xHHcxtsq9/xMktB7iTf43VMr8MHK00EWD/Vu01jGTjiTwM3rme0Mk3
CdQ7egtoNEBu5fe1QygwQJPPOeQpUN1DIcLxzqlwn3yODyGOqcCH5elWzMbW3PGDieLWOOqYBDvs
cWdm3rkoi5kdlHmvRI8HgY5IAq2YBA5PUJVefT0m517XYn7bdPKInQu8rjlF4jL8Zeey47z78K4W
EzuCtjf0rBt+4OMTiyqUTndRc8/OmV+dyr4+hFmKkvCwxs4Oge4DQylobOx4phBetL+Pzt+4QXwM
tMhZ0WUw2sHF83QOwWgUF+1svH09JGcG3lucZwUBFEUKPEtniaxnSFe7Iq3L8EyL+3SYPy+Yi0Om
RpjaHnDBtJrLGfzoyr63ipuvH+X0sPwZ4zj7PqwUnw3KIXPLD73tx6W6NIwgodUEd4RzOIrT8/jP
SMen/RCpUD4VU46nIfNzaRpPakZN9+uHORdisexpEHWToRGimeYhNjpxq5pg83WM04Py5xV8MfbU
nAs5WVj0Ep5EP/Jupc7JcpwaEhv1YyD8AtCvl2pYhI+0YTYmMLPWBMrtdnEV8YzCHeHrJzkd5ygU
BD1wtI4W25eIBhr5PMSToGuidZ0ov4de34X4yyrF2GFs8Jb/HWixg7WuobQnfOxg5kUXyIRP9G/k
GB8jLPawcUIhYmgQIfJ2cB6ozhl7nBr0D9+/vHGTzhxsDuWggwreTPvJafddf2ZeHV/CMo35GGKx
bdmFVQs0o7A8mlVfo6rVRhcS+702nnHLTFr94+vRP7VWbGgIoDl59BoLF2tlRu+iD9CbO/T9kwdt
ZJe/fB3gVF6GzBIiC7B4gpTEYnpFvTKKOqobWOMAN+Ot+/w171mqo+8caJqvY518eejpAv4HZVZQ
qn7fW4YBXq6lhwulHexLmXpFbLzStfNq22doACff2odAx88/bGJOUYqhtBEo7GLkR+Oc/Y0H8aE9
fwQRfIZmoTvTzlHj1weIlabEoUklDpx/n4IhMYaNkT9+He7k4xzt5uCPCmGyYLEno2fNrIZHqO+g
30cfgurH199/cg58+P7FJGO1D28Ifswn0bkyEqRIY7Ri7bU4p4h9coF+CLSYbK4GK7Tw8CBNMcUN
vTUNHjfnUIfngiz2MbsI4W8aIEg3dQ/wUriChVFiQU3865d23Kw+7QSguEIrDlXeT3JxBM52VuvU
qN1P5Yqhzdr8MOd61QYNVPjrRHo8mxg5E/TkYfAh6GKkcr/sOrs/VpYj6AbW6URT4fDUc2T69dOd
fIngbcA/Fi4L+O/fV1AXRT3pjzNcWVeeRFNwXegzi/Tks4CygRofBJU/IQ9HVzVKmFZ94GgMkOii
a1Vc1NdheP/1o5xcPR/iLOZD5JfIlJqpPggjeWLizIs6/e0gnHiQyAJzcrE2TToRHVKNb2+ti9Gd
7o1wOpMqnxwLaCz8O8Ri0IcCsLU2V7j/f7PzO09dlP6ZoTgXYbEuzX5qvVkgAqM3MMvr9UVIzpTh
TofAUwB0BVGXJQ5FB2XhNkZfH/rou1k+DkCsq6e/M9B/hjgO1YddH84mwH3CrvcwWDtWv4r+TLHn
1IoHk8Q1fZizAK+4yCmN3Kz8kCJvhRXl1pdDPM1RGlmPk/ezGaBNdOXpv3Pr+xhysQxRQjZUaeOG
XND2olcs9WeIX4TWrhvLh6/f3qkBQjYLqBDW42dHYNpYCmSMGclZAWhJ++pIJ0bP8+sgp1YLCFom
MEnA3X0203UkHKIbvMIQiGNT+Fsa8nNZxskY6IoBb3c0ol5mND7VmlWkrQ4stuf1WbTdqa+Hd8TR
2BvNiU92JKrubVyS8hq6W/eevrbPLPZTX3+suEBI3IIQ6RIj1tdhDyQ/1oms4nqM4RP+10fg4/cv
NhNjFFVZUeyGXrUKeQy40F/7fvD/YbSJRmsEe3UYby4WCbJIS+b+oC4hUhcH4femP0eMX54bywiL
NeGUkHO0xKgu2bAxxZUfPXQX7Jz3hLUcB0TBZQuoewyCDWD0ItEfjWiKnKFQl+1gXduCriZC7y2H
ryv2WtO7MC8PVXSsXFs7w3j0nGfAvfJY1+zMif+p4Hj8IS7yf/wYtJHspVdJBfdpawxCfUna6KY2
o1fFiY5ZQdxYs3Jt2v52dN0NNKHWQWt+d3KWx97sn7OBXG5+v34GWtlQ+8HvwRb+++YayqgFhAc/
w4K9VhRE6166eaqm4WEUOaBLDG3/0Kvz2Jnh3fb1nPolk/Yx18JiOJLEI4BcXZh8L4mqFLLWYH3q
7nIGVnlNel3vAskhoRNOSVCQteEbj5DvDS/FJHek9F46p393affDGvVDT4FoKiJyZ4YFAOZ2bV4R
S3WrDv3ZjEzDbQUvqbSCpj6QenPaFcY29+Y4H8dVE8w7J5qvcJwlgSRppQv0KUa+1r46/g8Vu1O0
b+emieH08g5i6oXXW2UKwl6ZhLRYzcJbFwBa9gytJ9nSlVma28jGUWHqu9oO8sQIqu/U0uzMK/s8
fZGMILMChBbeVeCM/z5ckSazE85Vdykfa7pz6P8iHP7P2/h/6Xtz+N93L//5P/jnN4hFdgXN1eIf
/3lZvHWNbH6q/zn+2X/+td//6J8v77wr+PJf+e0v8MX/Cpy+qtff/iHjqlDTjX7vptt3qSv169vx
E4//5v/vh//1/utb7ifx/o8/3hrN1fHbaNHwP/710fbHP/6AsuaHWXn8/n99ePVa4+/2U0cnAFNf
P//R+6tU//gjNP8bbNYjGwUKK3AgP7Z8h/fjJ3703zZmrwuoORjd0EnDYPCmU/k//nAdfASpuKMq
y78/ko0+fuRE/422ZXDcQ6Hsh0qT9ce/H/638flzvP6LI81sCq4k/hp5Fob8z0V0XLZOCM4azAXQ
Q4TR4GJnngzOhPDdfCM7WN/GQTHPWUEqY000ZCUcgRtL7FeucTWqWW+Y0w3bAB7WgNy2xgZyc2I/
dH31oxK2cV1RWRwswu783Jq7BJJ9babK1toqwA4g3OdrdVmWrPvZjjMcIFlnkdTjlfsOG15Zx3Ca
MFaoZblAw04BVNdk3tOkHlsI44/OYxtOwowbQYpDMHJexdIrShVHhLvfqBuRN6uNjF0J8VgRF9Jl
Lb7QINe8tix4iHgzpNzMLq4bujEtGa50VV0FTT4NcaM8+0kUpftuFQVdyyHnK9Oum609RuO2HYOu
SvzcLGGtFvg3dR44MJ2w56yDUcpTXvRy6xVm+C30h599JDrgaPtKbEywBFXKHAoNYK3N/N4LeLUz
G+cIIx/aN1nXftoFwHg5Y349wUMtiVzwSVM68w1Yyt+Lzi5BvBRzigmYg+8HGkfQOECA+uUKmfOF
6UwTLDH6LC9Qcyqp/6SMN9keL0sj1Pfh0v5iVJEByQPqx6GoVaIH+iIN5l0V8yWM6mjnvw9KmUlb
WrcTES8iKL8JBXE/w8ae7dcSFsU2aD+6sGLYPIF+GPrZzFsac28c4dvefR8iAZi4H7dRAFnGsqme
i0IG8dyFxjrMi0tPOF3mzU3CeL3v/EbdBaydHl04erLIyzikawidN37t4C0OmWtOm8pnaGaGxS73
qbvjnP4YBpX2ZQSJKk28pG5frLLM8omtZRUaF22paGJMg4jzZuZJFb7jXgfkXHejbdlsVOi9agHz
gdYNY3B3vdisazdxHBLhZJ42bMi/gWz3mHt+UcWtgWkY53W4IaaT+TmxkrKshy3AYtissb70xszh
1jH4UxCPXTBPCZtL+01A9g7gZhLBNgzw3qK/MRSQ7gz+B6Ut9TaCiD9o1hK8XFWkTdXptJ6s7kh/
xIRw6ylfE68O76VZFeB72kHsu+x2tvMaarE9Xlg7lG9VbvqxNwiVgNVo7KPO1ivDIwFOna5w9oOn
bwsfNBlzcsIMJIp+VRpK2DGr8z7jDixfOvcOXrDTN1QVx/U4jNsiAnh8auSKeH67RVdPAZaCJTbL
mjxq6tRPyrv18omsg06Va1r50V1fAcQOXYdgSuuw6A4Cn2SCDS3cF5jjxkYdMoxI3z3McIgvcTCn
rsnBL62taqV8oXddaVk/A9LTbWmSRJuB3oDFSq/N3BzTRuUisVQhZaxYeSPMVuxst5mTcIicVyMo
eWqIcT/aFoDDHt8wWd8OFJB/ELanLZGtfxmZhELyUGwqji0kGDvIHlbAlJfKfEBTGwSiupWvHrpY
ZeUlFQOQDKkrZEF0MuvoqoPNw8brg41BSNpG9IpNBsUq4U0WMhHFY3Vd8fqnNPImdmgLWVXMKq8H
4wAesg/lNALf0KbYcqYtful4CTrbU6HgWFuE5XVVts/UwePUXb+TQ3FnabxI2ttpCXAEsLK7fAq3
XPOsqi7mgNyMQ4lq1bgD1yBzaP44VY0HOP9AriZrTICpfylGOL8PedjEdSUeC2DXHL8Cp5i/G3kL
/7K88NllNM7zpgJcvYC5TxL1DL/afPb9lu5BYSxh/pu4/WBhuQfKSKyuTJVpXILHaF30Ebf3Bs79
VIECXrFmTWbtpDUgCDCcZ5jxoDH3tL4EAiRrjCKdbAOKYrgPrQ3XSoeQBak5V1DxDvmmrjyeHHGe
5jzmG9O8N5QsYJppztgNip3TzbAOMtqUK6bXbd1BIXfyvpmFfvI5W4OMIlK45dYYsAq7n5mnBqho
e4P7cDfS8pm18nkyFCDA2FvSyqNXZQjQmwPH3sQpXLkZBnrrQKp4o92uvZ4Dum8Yy/K84wmFi/s9
pKie6pKJi8Drbkbzm9EcN0SQcSQaxrEZTrvRDNDc6TMwji+Nsk7Ak8cxE/nXZS+8hDGbx65HU1BA
ppXwdXnl9lrt6hZLKGIvdjUUWHNt1ol+gpmxUC+TXSNZDq2fTjU5L6Nh+bHZeFu/9Vhiyv5bZBGe
lMx7Ces8Cw1igojEzW/C33euNK5B9JgwgXNx61nrIeI7X/2U0SgfsTqwERb+dDUGdpPC8JivWSm3
gfTo2pOwUTYjmD+hSOE6cOuYyhQqr+ShiZyHIGLlVgpvTG2PybTsneCJmMP+qGwfWwV9ygcDEFLw
A1xngEhq26ek1f2OaTGspGjtRDaF91B3sM5wlIsyVWetQ/jExMQgMnPVtIKAEUs6pr61JmF2jDPP
XUNZdtv7fpZD/+A4eJeUBCxpomFK7GIe3AQ69EXcMLmB4a61KVgO3ygZQtOSR2leEAZXhRJSebRm
EFYO1qEQT1VkDxe8rG5xcyvjbnL2vi3VWk7NdybaFziJwOt9ooCrCgbrLDavctpd8QDgBtu5ngyn
TCmroMVI8nUZSDdpPOunYuHWaY4sGTRGs8DvXcSCxruvQU0jtZUSZt20bVMn3DLgwV62D1AB31hU
6ZjLNrhsRGDf+Z1tr5qRgl7bVTptut68sLDbJj50Og2ovdxSkAMvyDACH6MUKD7Eh5PXaIrH1mnn
dZ7rzBdTrECtikkebOwa/RqYmGeiB5ZKyBL6mG6GS1CR+bpwU+HP0TXzaQqxohUXUb9DnzqLTNnE
kcHmTWPVa9sw/KwavBXYUmjE6iauBqBU/dYaYta701pSsh47voIXI7zG2CxTV5lPAoWu1LLbtd0A
Gj851mr0cTLZobhy3eKe6NkFGkxcGlGPV0h1m6CMEoJbZNDURNE36/0IW/gIS9uZqA1Hz0GFfgjk
u7op8sqKleANTvEqdRmUCUJerXKXQNjCuiYhZZkukT/A/Hdb4RqcOEf+F1QrAIOBYo0rzbvOGC98
jwWg11hXNgUWz+Lo0wlKkGYx8wkX6irmYzDCldOsNgNgbRlFPnJJfWRNOrgqIOgUFtEmhMjWNhiQ
LAx6CmMR9PdARIqkHuqXHtn+Vhq9F0M44RZs8yyYtbunXgGCiBGoGqQiam5FTroEZbco5ZW0niht
u2RsukesmQ0gkSlUGe3U6obyvTQ9tSryIth4bgm244R6Ql7Y3zXsHG9nqChIQDQTSE0EmUSGhYZe
ifP3KOcYxKFxh4R0SDqiZTwDkA2/iDWn+c/G0NYNTBFxkvX8UlXtduYcRCRSxETIX2lPlZjKmFZm
DTaYNYb9CtjuLZQv3/1Zq0zn0cae9Uut7HBPPNJlI+4LK8je5K8D9BhWuvetFa+aDnrXwu83Phoj
NBbm/CJt+HF7+UhgSeyofaFM2BzNSNjUgGk1h9x6iFr/zSG2XLewqwF4EMov3gzhFbAIRkwRg6o7
syPQZnYiPl23fffstfUI6imrrBegnIPYKwhkYFwm4LIajpvSn9dIwLbKau+CYLooisnI3L5s7+rC
7TOgmr0fusybpGs8fmGwaE56ihs7Qzc/k4K2cVvJGahGa+axau13UA+B6ZyiTu48v9lNvfVThs6b
NTc6hWTwXlYM7sfti1c05NCISmReI4N1HTnNpvJ+OgNOjdx1DmE4PSlqhgnsq92N1zSP9fFu4nPI
5jPJYfCoVb+qALXJZb2J6DhfIklcB8ipg5LBY3UqgI9i/p4bppVJNNGytmpL0CrMHoimK3/g2G5q
5z3vfCTtSm5Gt+i2Zmi44H14MRigfeTkl4aoRaaCqrwpmXITO8f896bbsHDuNV73JTCu+I94Cc3X
qEB9I9A/LGh4HSoN/ZqWTY9zKb93YXkrqXNltZRjrlsjeABgNsPREoeXAMrGDziSDhclFTJR6PQM
zB73k+UNO/Rm88Mc6vma8n7OLEXzvUcjZ1OCJ5aIoGnTLkSJRkMyth3anyRCd9Xil/VciDiEpzxl
HTI1nOdUz0PqdhBqRgwHyIu8uRzApvzmkNBIqtzoQW/CDDSbIkKVyNM/C3TS70lDrVuv58MPuPNW
CSRrhitbmLbGZuCjFtMR+yKH5pLIuK9JNrWFRubVi29womvXJbGdt8Lru33lwPsgL5G+9AJswUrZ
27lgq6arohXVZawd8dMX0LR0oYLLPAwBs6vH3DSKNYMOEHYN8exa0H4x4J3tEbhFNt3I4xqM+7SP
tGfEsCzZOjRcT7kzxxauJmktJhA8RLkC1rTahNruL1gptrqHPhhWnb7qTSpW7gCFbNqOKSmxe6Ja
aG2CQr4pF3oo3AKNKcL3aV9DTKJ8ADB3SJTjCLDa5GBezr11VTXFdmKDXAuj9ncepSK2CU3sSCI1
ifqMBq1KvS6XlyLSl3Y1r8LBTlAunbKWzs98lhIqOIbfXkeERTvXHzIBC8qncCjv4LxVb4FldnDv
G6ztUE/f6xzrMEZj5Qcj3Z3XjqugdXBYl0FM8acRhSyRYTD3qihvcDHYlnpjwMK2YVvfqC4LLrYT
xBlfBxhIZF5uPeVduHHy/gpX1DlBDey9q6PVKLFTKog4MY1CAJ8tAA4DiC1bUzZYAYX+FPH3TUPt
FFfQFnJNHdR8mISSks6TvJ29PSxexkTC9wTOmWa48gDFqSZxDbLuqsLbvBM+Cii17W906MLFcq63
3K/3pocsZpi9cUdyw0s6wyRP6C0ZcT+MjUwCmNlnjeOxuFfwp4HypgPvPBruHAVgJhLn6LLUuGmy
xmlBQp1uZOAMPyQv/bQNvCYdRWTdRdxHYjAc7wjofkzFarCbLqPCgtD4UJO7KBKQvSRVUGWoXvUX
Y2uL+1ppdWFOXd4l8OgtVqwO8lubtH7G5nxY4TbZrIeI8W1YucOGNTNJdW+FJA5L+IzKHCTqzrXX
pmCvlQEvmlRSF2sXRM8+Jqq/E6jO7qnld1vPVEhSnGpl53mTUe1Ve3iHPjlef1CinZJKT9ZlbfXd
XRuIi97JkfRiDcdRZ+HCAWnNMDOCIdp7fbvrNR0SAUmjLRsbsYafbJ+gnlauzDFsYzpYxSOZcOO2
mwbSVr7Z/3BL5DSZqMI4GJ0X6uBUbSu8byQBuLlauf0EUjPSzdZHb1hUkQmZJv4yErqOUGKHxwVo
D0zvoCRLcSGHYfLcaxPKYEaz0pYmCXBTdFePY5RSt7LXxlyHj1M7PeUjErWq8pvNgEwMLXosbjha
vowoVGe1sO+bSe2VzVBM7lCYmTo39ifSXNqo3UMmyd+hBWWkfCxLXPkBisUl1VhNwi8eJDa1sGtt
HKu8utT0B0g5OIwoKLyNDvnWLFvAAgJUSSxmP5hauCnmdRXT0BtjlDCnrWlFl4PEQZDDNz4xhA2m
HuA6bqzKaG0RyZC+ufyisZpvEPDpVxOofbh1aDMOgHlYz5O4sHHc2GXUxxzoR+wm0VXjg9sni/r7
WJn1iqOYm5kUiVQZsJ0hIycutObgBRSXYjDeKCRSiCHfdcVWJqP3gSjzxy7yWGq1QLh7fj3EUE2x
b8yRHipYhTyGvY/jfqiGYxWsjifD9tJmzI0fjWWUaxikPATBaMVNHThZYwYrWoZ7p/ZX82RFKTL6
KZ1ctq8rgDOiokSuQ+md1dvXdTNeFlWeZ1pat8hT/x9157Ult7Gk61c5DyDMgTe3AMq3q2pDc4NF
dpMJ7xImgaefr6Q5W1TPprQ2744uKImUqqtQQGTEH79Jw9Zw9FPr+i8dkUdblTEWW+ImyWGPCjuL
s9Z/8Dz3YyfVJVfLgZP/bhwI+pEurhtN3Jr2XsKzw6y5YQVmRvZa7D13fkrKHlm85ypygUz94uGC
yAcCAXNrYicmDgoe8ZR51qJFE0rcBJ1IvyS2AjocWpVvszITnwRu8fGMA0AItCK20pL0ZENFZ+HC
qCrXiyGF9iUp8/R2Xeo45R+O3ax7cZpoLwb46Le24dwZWKI4A/9H36Z11FlWuk2Kt0rVB8ZAIxZy
YQKbtm5O2Go/li849OwBZOpvdooLwZyILmrwqd+Wtb2tB61+ynoxkZ/he9fmM9tkAVa1i2kNd8pR
MOMyy9hVnnpqKzDKWvbTBz5ic2gs+yMYL++uFuAMnlNCoWrqXYIZzdbs/fRbzYqmBoRAN8oB5k0a
3teqjDsAg1CaAArDOj3NLUCV3jMOFKM3xc2oZpA5oM024xqlS31v8X2DUC0X03IBBlM57SBc74q6
fwOJSTdGuWBF6AzTJmC0iZzaAAaei+lzRzkMqTZPTm+z9q8vudeeS8JC9uvidWfyxpmoFvtDtagH
LQGrmbJRQy8Dr7lX+hyPs11dxiozL9l8LZ91trPn5FPTituR+xeLMu0yJql58uSanr11OA6wAUMt
Xw7zWk/RNWInWJoeLw0V4t6vgXlV9SY1pmM/DRuHx/oZMzrvazs7EpCqBOezAFvtMbhx9bm/n2u6
9rXu963WfsXQIaqbcWc0o7fFCOE2M4PjXK4ozqvsM/jxc22p75T4ImTC6u6aeorRKYdza2OV4OGr
67B8xU+7DEKybjpMGryO06vVuigDR9n0eaD2+PwOew0sOAv6gQlzmZHfNqdJ5gPZHXPFJDEPh6Bq
m8M8H6siOzopuhMYIks4BnoZGt5KV0SxD0UC2FQkxNBZReyhX3Y0iQ+J0X3WMPDZVI460NJqkc12
4MgnnO5QmhAXAVrdm8l1FJpxSi1XwaTSXMqB2A2FhokOvZufsacdT0GzHsWUFKfGr8QdjaIEXi6e
0xkYMXUI8QmQJT+hh3JCrdBuioLloVyJkZuCz+tcCvRSzi7pnLsuQJajdetpKcwvqTc8mMvyPaDL
VdkabOoqOXZsaMK0BsZwgZ+/14lxlr1xGoA0A71NI2dItl0lrNCS3+3RC+JE47oyr8vYkvplsM37
Zp317RIM2VZ3jXKTF/RiE+5guuyTk6135b3naDi4d1b9VvlsMczlMgiBf+y8xEFu0LEvQyvD1kmL
ONPtW3dO9N0izG6zDpQnu6j9TdP1cIBbe+cUAwVuRs7dyQYXk8TcC6FHXtKs90XNZedQzbbNrEcD
Tvhe097U3ZzguDhHCQvU0gM7d+lDH11fax8ExiqbLmGAqap0ROyenXS7vQJdTDJ5fUW9iIYX1fhY
mt5dQqupGkBy+qiRHUy5H4um2bWJPNaeqjjPQe4KKpM+nj33PjVcsTGkLra1R3BU0OQqtIX1gGVa
dQrGYN26GQhIV3ubjL7Y1KTamLO5Hm2DRoythrvVeP146OXWtsZbGWgHZtQrK3b5Vlv5N6t3sU80
izPnZXmoWrFrmz7OSq/b+9MQzdaLn5r6d3C1grHBLzYMf9k3H2pwQhsU9p1hH/rU1VHGG2MkJzqG
ItvNpXbWHNHurLw7DIWxhJjTlDuccg4qv889b2+NzQ0Sejd2wNiHQTdC9LEMEEZW79o0FzHeFOzC
y/qeKi7Ytunp3nSm5MYB/MMvXmT6LsBtBdDpY52b4jgC4nAbKuu5ZYIPUys/uQ0BOyW2pbnfsYcY
hu6G8eLVLa1HkbFQ47I+Tq4f06QZJFUUIm9DdsbDJYU2FLFMyzb90saJ3/dRmqYynmls0mampRrz
5Es1LO5maSe16dh+b0zDHPZGkFHlZtW/jKoswcVmu3vUl3F8YoV6g9nevYkT7DfGy0tXrcbtOMxZ
ded0uOaEuM/gvGw6h4bWSV23mUsjbmrhJpelbdwNnaYED3JWipSqrXDNln6XXFcFXVVql0l0D57U
X21S5jcqryrA/mnPpgCL1s5+bLEiBp5cKZ/jzgkGCmrjOV80W79D3YVbz41f67Fd+dpBdSXTSV+z
AJoKPWBOUl/bdFk3iYKtt9bLjlSmC+AstWAEw80msDBi7AzTktu2qh6CstlbBVjpbHmRP/j6pmit
fVA8w2GOQcYu1EQtkt0y4S0rnmqTZ0flqowK/PM3pj+8ZX4yMOtZxYvj2gysU76d4BOQQCs4H6sz
Y1+U9IZixUuAcqflD5Cwx7jVpsepsLvQGsUGMdlWTc1ea40g0oMJj6UuZvQ1o6bE23TN8UlzxPrq
07YdRfkKf0JsqYMOGYpqZnkCEWeRhbbTtEq7WwYHJ7XstqtVsLdnlgm21ghsJyZnDPNx8g9Fj8OS
m6x3mKr0u0bZ/H46YIKRBEFY0kSFFVWucrq7xJcfdB3gzlgcJ9Kk/zQ27B8X24VelGfLOZNusUOI
N4cy6J1jSv5qD4vkRbc6sUk50KLCmmByPLRjf5wa8zyw8Q05csyNvHroG+vkR8voGcz/1W2RBHet
b94XI7h2OuXxykCEW09syxHBokUKB16te2NGxO+3Rh1OfSKjlczScE1XkATN0kJWJ9ZjAjMnVgPm
WWLhYfcIfLd1JMi2cct0H/ZJ4+5dZhjqDYZMvliMG6u2vlfSBLJQdChlzU7EDTBYw6ogDvw1PWBI
W9ICjZ0kmnpMdw1Noh1m3mxue7+w90GvjEOd0OiwfkqWcKGpF7FRlcUD6kvM4brcfGYBexKFuXWV
ERFP+MCRuZfI2LlJKnWDenIpgEs8JC3YTvP4L5q+Yxbh49r1pqr19pPpjOajI6qPU7vOyEVU1saV
7ctN0fS5iAZhwHoJppkMwtbPN/5iJGEe2P5Zy7P7FCMQhgZziHNlmw/J3C6fe5f5XbaJfvK16gXE
to1pUbUo1bzsZGUpUZrunMbTml4KW+WxcpMvpmbfGTQnc/2RbxYjD3oUp043+TyhkRFX+6nxOedo
m818o3sYDo2Vs6fTvFm760pgPGquwx6oasJEIlhmRXrfJuVlkaq9dKMOoAH/zhzUrikAIUoHwsEa
5nr+yeVc0svpoVzVfbAURRGNg+qiZRavo/VldDvWylkxidCCBWQMr459p2inJsfbdst69lvQgTy3
jhhHrfvAkFmYdtOtj4qkzY5Z4W1TS946eXtSY7WpFm+IMxCuS9aYb77Rzbeayov497dcLG/BWmLK
JuOyZz5dm56KNM4PSVKmlPIpasn/mrT0tZ2bD8Ld18u0M0TC6c/kWhnmpyTo0hiN0WFdmoaWz5iD
LeZY9A9JzZxngAAGEwsKsrIjXF0OQdF0u9qijAliDmNYB58w4rn0XbvROvuuVOpzZdvg2DBp+rY4
ZkO9mdfmks+Jf7STMQjt1To6LddjXhLr1FssORqkBiurxt+h1qr1QSsD58HuHNZNI4Eqte5osUeU
dxzoHaU1uLpvZf74stRzELtzYPPvSf0y69kQJY6WRsioTpkz3Kqx3vtu+To7FolB+MzlXa2daiLF
Eq3wmexlzw+b1BLNbnZE6zaCyPR9WGIPk/oewyuqjEjLxZ4Fw7Dx+4aBu2u8Ww839o2uY8UdenUG
WIez+VtdpD26edFvLUgKT+ucVlBq+iY4kL9k5WEAc/GQ9Z31wTYVTIrFncROGCbxdr9vI0oHL7yo
93DsC0c/rz7l2KZ+UCOiQpE27l1vQ/LYZUbHjVRpL3aZeecl8erbXAIpbjHMuG2VZXHXNuZwVztD
eiNGV3sIJlN+KnOyB/tGBW/JhCtPuKq5uAFs0Ldoy1lZLN1YXONLGt5Xl1YHlo/JxvFS6ySzxLfY
lyT2k5ycZmdMymP36xUbb2mh7TjlypJkcXeL7hRvtrvOkZV4oDidKetdg6shY2mQzrsxm+a70SIK
Xee22xpW5t6XbW19FOZ1b6vP7Z3n2HQ2Xu+8KjShyjKmV0DbIlqSdFuyHqr0dt8pNAlNl99wtdqb
oW6szzoZGQ/rNIzbAUkODugTbU0pGJmIlEwmU0RZUay7BevA0OkW52L5o/FW4aG6MWrcfNslweyg
ljvfrUD7GW5vktL9EDjDC4wBkzVqsrWzudt29mR/be3m4Om3eqBuFzthn+EZ+efcWegivAdHVY+1
RsJJZZohnnreTrU0/YHdXhes7iXBem+T81cRDlOpf6/FLO7rvONDTiq5CfqpuFt0f+OV8CEj1iBe
t03KkcZaf5atL+ZYKg29dJflEaQtGc3aJKMFk1G2JClbh85AsVu5TCJlpU65sZwwRhIRm6HgoRHI
rhqOLusauNnM18dKsvOFu/Vmm10ZMfvDjzEhGnAQxDm7ys+ZyTg7qWlmjpPDxixy6+wv4A04yOGa
OOR7WJET6ByRRCwN3QNwvb+B6mDQ+vue8ZQ25RQufcubph6zDTAzmbON87NvaSeH+0UaxrCf2waU
u+5zgJs/2monlmVqf8JHf4IV0rI7cOzXqfIiEtGrvX+FWtJ1IsDT0+qY5RrzsO6Xx3lgEeb1YLrV
QDAl1DTtMBWL/6Hrp3FTOx1ram/RjkXhkZcJS3KI7Epb7nrFE842oL5ixku4SjpmsboLZnXMOOE4
9PUSuqNZv4qirTaj1k0nb5brtjWzclfWln0y2inb+HLRP6yr88ax9NmzgkOXzc4N6APHfGdp7pcl
E/6pL+uaA22BxarlLvvNMrvRlHBux6lTjw1wNF8vKU/n0jaetdkkchdwdrqZxrZ5y5dF7rEYrSzm
ASwGqro/iXWk2mDO0dy2lleFU5KMb/mQFo+OO44flYk/YWy32G9EgJvg9ea8JlMs2sR7UqY777Ox
z/bAVXnsieFSl2SPXA3DTx0P/kEZS3MYKMun2pv7myCzIRs5TlJsLVmp20KvtbdUwtXqi1F81TMf
y1azndnp6cri+B0y4vPmRF3q1OywRlyraVNKldyndm1uK61gNVFgiKgPkmMMugiDVnlvZHzzQ3tr
0jzjozB5L5Mhrl2glx3mAoCmcnF879sOBosL38X2OuOR6Jz04AzVwIqK+QZzzLW9rwFO9mO5rPDC
ptnCXlh8gfcLZmHUsOWKuT04ZCd8gH/XRfZA6ILuOW9Sy/rIabv2VjeM/mRoVvpsl+Psxb7QMhqx
9B5iln7t/ZaGXacnpkMthvmrN9btkwHN8rZplhmb3FtIa3zfhq5FMHNxHQqy6ZNo+ua73g4GdDun
rPZWZ463FuQdgAY9nT5mEhPOyNWCAv1aCqRcj99TZxnvknLV8c4M1CbvIcw5WFFekN1MoVVWkETU
lJ+n0mGUxOIo3+cjCTxg40VyNmdKkdR5tPW8Nm54vmS8+roXFiuY10LUyQFzCauNMlHyjUnl8wkC
8UkbvOW2DjxoYWAkYe/22UFP+3WbDVYfraoet/hIjyd/7jUawjSN0wlfU1HKPO40T53bLJle8BWt
zrxScWKyc7867twTQkEqJj79fWU8wxLIQR0r27lPffch9eQHOyf2IIVtG5duijqx8YN9Ohr+RQct
63eabhb36RpMt1W+rJ+HamTlW6zVp2DKC1aFVnDnFvAoPGMdYimh+fRurm+toq/u2qbByrbpRTTp
LvifNzQ3OKe6YWNVYpPlTQJTrkgfLB9NtxG06X7FQRwQgWjkJNHUbhZVvs2Nmg3C2nh3RimzU+kM
wWbukmGTSytSHA/ROJKqJA2f+0pNTpQrvzgaJTs2Iv1scd9l7fxZOApUcOm6KezlEHydEpU8VsLE
wU0Qs9p0XfAqMsf5XpTldFbWktxLfEtnclJcXFpFE7Qhd3uwB/u/NkO+X54J1cPyyK/b8q1ap+xF
Y0G3SbUrmzDoizstlS85mWORVpTel3xUTXQdaDZJT3JEnBjY6VpGVwF5ryCkTtneL1ZTRLLq+T2k
O9tZo9YHhmY+rc6U6SHuCnaP461rmLBwYVox07b+bbY2uA2b1hwLaxq+17Zhbxe9oZo0YHSUQN4C
vrHtvqqz7H6clBvXWSXjxCwBSA2IeyWk23uG1zTba6BQfQg107sIg+olK3PY5gN6hA3hT06YNSCK
U9rU7XFyB+q1LdE2ctsMb4M/dVaI9bhxam12nhMo+GHV3DEOBPQ8JbQ+YpOwhlbtOEe3bAc8A3px
WIJ1vLGnJIf5OjoTy7rB3mhzq39M2mDZsDVj9SbPVi8A8hlhNe6eWGTq3PmPxmKJe6fI16fFdeSN
TOcyjQbHvvLwyDVeShve5lQbp5xNw2ZoYeMRU71SlEpt24hZnoxpTh9q7HXjIKGxm/BzBU+ru31R
9i0+U8oRp8oBmmedrMWQ4URcj838IcMcMGznQL8u92A8ZXr9ZuWuf14Wr3pVLUzwyCuvpdYGSJGV
/pY7swlgV/nLjjYXx+G6/r7MY92FMq+HiXYqaF7NydVih/VsbLsWHBVnKj9KjNQfFmfsvjL8w5SB
Tiha86Bnr83sRo0FJ2pRRf7dGJoqRgK43C6d28mwcck386AGXu8psmuMcnLv8uRBZmIGj7Xax0Ak
UA7ZDuvPOUtlvppBC57Y6sGtbfVqs8yQaFw3cfSQ8zL7VlmmpHc3nPUxg7EZFUul3lrrmndC3M1X
sN/0wuoHYHhFEiKGRvuQjRTbMllSyCXlBNNU0mui47gjRIZ1gLn03/TZNJ9FNY9b0ZX+zVKNNBWk
V50c2AV7XZI3ojU9TB6dpU4415QQ1uAZgEreFGeNT3iEl2GGVqENDwbZ9heh+e52tJR+pXpN1IG+
amNTE04sULlsyoVsF6NK1GaGseayeBu4cSdlc6xoPTNQflbKijVL7y5LRhMMTSjnI0Oti9ess6Le
hit+mgWmXHPptQ+4ES1hP5SGJI9+BBXlDsGrmFzJR+y17SpsZumcfY3FmeyX8VkzB/fZzoZiN60t
+1knJSRmQTm2hkut9jDZ5dFu+/p1tGk93WWomBnluKvNteBY6FBkVaP7piV0wUm37LQmNTYlLxiL
UckT/R30fk0aInQ1YCGmhPSiF46GCT+ATOplXKwAaXNd+c5HuEvihmGkuRgYMQN95teGU1VrqPkq
OAu/0M5Nn2Wb2YOeJ8qmvOhD99mXUG2XlbbOE1q54eEPoiZpFKuUIbvJV8N7bOzrarPHcTAqZUvc
BKkAJrNU7mytcs4/Cukejbnpb5lTsJJqNffT1LZ5PBXE7UDwUjaMMDEcFuUtj3lvaDCJB8Nk8w4C
+pDXcJ4gCpBEUiYlQLkl832WDc1dM0FmCZ2ADKh4dkU2hRI4jI5Zmp9spIWvaZJzBTJPfNUWBVw3
MEalZZZsfR+Skc2j1h9tE0gTqHcWH60ORpSDdc+t3/j9IUs6nUfOs9K9UwpL7gMNNF4x7oV4nTMh
ual735FaGvtJWUDVWnQ7WlNfh9KWcfohI3meV9V+1sDxLl6Q9idXQgauCmeBzWpih4sEreUe7Pwn
8qgWkBaDdQF/ilAgCMr7PCklq/OeJYoPcE2wlSC61sbgbTqOc1UTYoqfTSxnVW3yxYaw1wk8waxs
ANeEsMCSJZ+N8nkU4pO3MjBv18BRn6DFAus0OeP36rCAjWqz8uOiWYx95RV9GjVu6txwswcvjlTj
g6pagw/PrBlqTcUc4g8GqLWb+zCSk9HfDGZvH6fJlc8JH/2EIGYM7a4cPgImF7C7RojGFhzNuO4U
8Ct6lUcrw4LN9yHpqrFXgAVetuvm6tE3h3vT0ZLTOGfWBme79eThdfuhXZ0kSoeGXzyAQpmbXjwL
xk6GVeIDWaF8GfNubKJh8a87fDPf99dALkNl+bapYWcV4D5PpWOn0ejgLZWQXBErLXHuDZw7DjWk
4dOS8dJLupjbcYWNnUq8l1cvZTZcIbFWwEqaehI00qfW0LSwkpb5THSIjYACIzPhd8nN2AbNIyrw
6q2ZUCOFFWbXt2TTsOqVMIg2tl+71xWUDedpFfpnC4rSfdUnCxQPTgwUp845N+wxAsnXP+dynm5s
u+IQXEb93heOiLjHq3srwLGyQ7z8wcrFsJWQa0gFqrL7md7iyPoe1NnsSy20mNg4O9iqC1/PNgAE
/qYuHO8+mD0V54spnjoaqw9tC4K9WG5yM+FbtM0713/DYoIEDDjH3xAsTqGAgRO5KzYJZmJX26BE
cxSWonLvrEV6n92+XEJijwvEMQu6PfgtTbr3c4+8LFFhDNsn4MKYTZuXxZFoBE3HOoAIJ5/0IC/P
wvLVriV45ePqFlVcIxn8KjqrgdRgD6dcm729rK9kK3sVC9DypIejBpCoZ7xxzdHy1wq66pPjl+PN
1Br9cWms9pjVK12AxWmoKQ2NjWfYMToOBVWeAG/Gv+HbnKr8hHli/jpPpdiooocEZDtOENGwIHSk
u0rJEyPxToQjnLyvVW85/BemgS4gADFsOdO+GGWQvfVZcaEBVHs5O0OIKWrzCildnooxLw5J5rkS
ah/PKaesr5OzHmAS43fNtEsDClkg/WYLRDccfeCkiHLKhjpBUCCRvVxjaaYtTpHWYUal8plWPv0W
wGp8Ru9KBDTRds5R9wUHVNCxabhqkgIIfZV4EvnM/n4wtGBvecqOF4+fiDzfZzE4qx1DenOrTMQ2
ql8JqvBGF2GN6zWMQ85BW4re5LRahw2DiPdoXCPILKRmwpqNLxK96UtruMNejYYVCZdYPiNrGP+V
dIApC8CZrklhnLVi4oKOtnq4Ur154KelgO4wKTzgnbULa+5eUteWmfkhOVLoTfboZnKfQX78rvkd
KMlgoI81tRmhUddl3NuGWoclQuidvmVObe+tZvK3JlRo9jFBvTdy0eLTLWea7cBVx44HlC4IafGh
v85YACvL0em76TUJzORZpA4hc5iOdjfK87u3nkS6rZPCUDNVz8XQF+OylgqsxLziwb3q739rJvar
Cx42u8Gq8vvZm6w5Qsuyxh1o6pM35iWZEOQwgZ2/malhVZFHIQNfIbXQSpK0DhM9C0jZwNFhb+IT
xieElgL/r0u6IweQebb8lD9zjMx+drux/Ej/4ked7vfxb+ysg77RU7Efk6DfV601fM9X2DfwmimU
FVGFISt9qCYGYecER0HUQtC6GUlFjUBVtF2dCnmQ0LTjVpoN2Nb6rWe9jxi8hq45VzPrnLF26QZ9
w2Ktalfl08getNwUbCNQCdZsiKvBbln8svYxw4Ru6EZ3xnK/FJp908/XOboo5iNa+XqfD1bGqC1Y
vvieyj6sXsvukruQjRVt0ZlO4tYfsvFrFhRqW5GtsFk0LX3KBkjJm9Zj064s6Iy51Y0k/kG29yGR
xVPNAyIHkT1WSvvolnSSQ1+aR2wB0mOT9fJZralCsVHZZ4FU6Fj3dhN7+qC2eb6k59+sYWImt71s
L/EGjaxOC7at4/lbC0cfJMlwfHPjmfOJbfxwlTkMSQaJq3dWpg2tG16FSLK4JMI6D622IlhU1Nxh
nmf2n6kO9YbRZd0iECa/cqnMNvzNdjIfoaIVIIsZ2y1nl3G22FjemE7qo/lPpg+w/ttnAVEm/i2D
fKMafXZ3Od3PLk9TyCCSwfi3AZMAP7XKdK+g5D3kCfxjzV2KjWHn8y5jkNmNKIv+MCf4H/XwX2Sx
/9Ij/5ps+b79Vj8O/bdvw+2X9v8L9TIGBf/3/wmE/5d6+e4qN/4/p6b/9uWvmmf+rz/ky8if/4sI
WMwOXJ0TLNCxXfhDvoxhy1WJ/HsOIaJy9Mo/ypd1nWpNSBPlGsMKXo4z+3f5svdfLlpoP8CygGQ5
fv1P5Mt/lbNrBCZR17FYfufdM5N6016ZcJfAA8iiSzR2qb/q/5Hnxp+v/s72hsQxNjhJp53r3PlU
cUuGC1zmH67z/9xxPwqvf/bOry4WP5jRSGNEgQ0UcKGy3EN08mPpeM4vvvjVy+WHF7dACrqK1EZi
7fPPLc7BoI6o1H7tnV8/0Y8vPkkAl4R3LmcaQQDhEyq1f7Ih+avbzJ+X/J2NROCsNihHKS7gHIQj
zFrzpax1mDCsSw6/9v7f6dxnfoK2rvwIYxnVqZmLrVfqyT94Af3sa+WG//Hi+C0FHmJpciadE5TM
tl8wGOeZ+9ej+W9umZ9dG/wIfnxtyV5uXbIsOHtTQ6/V05FyfOK9nur/cN/81YjvX1f/akTw408Y
GqXW2mURL7x2vS3ntt33jjRAn7OB4+7KdzbGr5ruFbu//0g/uVzvwzdKci3VAKZ0zsfxboWaCNZi
/1N89c9e/N3j6wRWXdeO652JQkb/PpFd1jv/4Cn1+yX50zXhz0v17vkt8BYYPTlOZ9kZG7MDXlgb
QssO5vDir89NjxKYRry4L7p8gyIV3uW+HF+T5OANW35tglfoRn8cX38x3fixlrxzaP/zzbx73hnW
pb2yuDiPSQcTc96u4qQhhc5vXQZVx/oKpkw4/BpO5mHyP3qM+jWPbNnRi+k3VYBE6Y+/dZNz/W8q
VoTp5LF3WUgb+37Vx//9921cL8+/u2zvigftXVKpdJrOLBgPlvV1AfZ2uSKWOiEjNGY08+g1td6H
WLPVxjbCOiH0ShXpdcBGrvsH95zf7Yb+3ft4V2cgeedaby4s+KqrNCKAsNyFfjXsDJcrhOjLZB4B
wT1DCQPqpp29afCSIYQOh70osZNQDVDU3ENRbJH8hHRNf3+FvJ885b/bdPxQXuFzFPCD2+zcVRPy
rd47zEiPCTKHpwSpbij1aO4xXk7b9tHQyjEs5QRV3slf8Lu4kXr3PWuDm6ytPgZWdjEX7XYMso9K
imdN4qOCAh8dyHGml+zThcBw7dYboYaoVB6GxHpm5/K1qPR4BkhAsKo+w1bZpGUXB2l6GjW2nUmy
7/0cItV65w7qkb7gCAFrN47eSUtJCtT04/WKZVh6gDncyWncrbZxzjX5Oau727ol6cwyu30AsyvN
ynPm4pPUaShmSuTiZfkya/MW2/xN7xC+g0HG1izV0cnaI8rlnZxIOS+nO8uoL2XZbgVuh9CzkgdA
41+sgu9quDFXArkhgZzmxAGHz49CeQGbaizN6laXtc1GyZJhgojr77/znxWq94VdAVc5C8M8S/Ct
mfXAFNXml176fQBBPqOxDOjMH+yZG2IdXESY7adfe+13zZfdVIXvtlb30KEXClM3ufP97PL3r/2T
p0B/V7snTSJ085zuAWMc3B8I/kvPOfKIexCc4D9zhPtX2by2tD8ed9DpFs8Wi3xY5uA82uUx14t/
cE78yVf63qbN66URoO3uYBdrY7iWzWWE4Rb/2sV5V0Q1R/labgmJYtOfI80pwAxkoe8KqIu/eN+8
q4/K8YO2c43+AenvAzmbcIZcgrP//v3/7OKYf73uI2lcmHGs/QPAghMGjuj3c1+kv9ZTvE8+ZiWd
k2tZyodSlVd4OCQm/duvvfF3D2oVpEump2P/YMDaB4VaH7D/bv/hTPr3VwU3s79eFc/XymGaKTtl
YhA8xjvHadf7pWfVfp9omVta3VwxoIdCBa9rCTrRZPo/9EI/e+PvntXS7JfcbrLhoZL+ru7hdEsW
w/9QjH/24v/rGV1kV/i8uBkkW8CcFb2LXOJf+T7t4Fp9fjhrE0f1KE19qkzX/zdn57UcN5Ku2ydC
BLy5BcqzSBYpWt0gKImCTZgEEu7pz6recU501xHF2LyamJ4eEAUg/f+tle6IyTmrPIbx9Pern1/c
/z/HAPD136uLgRORkULHE/uDCuYeRPCy+NYW+RUnVb9HOztUPWWiDjuwn8gJP3pYF622c9150Yvz
w2qK33xPkVVRy/n3X/PRtS8abVB7STFS+XIyZUNvH0AVqOEK/v3iH8zHcHv991kRvAWH1xABGXqv
equEo70u3tKF5RD766Wd9E3BZwYTpzVvfAQBcdgShowKx7hnytDeVoMTbxaPw8lpca2bUqfwsmqA
zWiu4YQU9oxHTi5/FZxUcVRquF/8gC46BMpnvGnS9P7U+P57MhG9UMNn9rY/L8Zw+P33kcRKxDKg
TOlkeoW2E470yIx7TzqYAhcz71ERkVmXjd7t//4OPnjB/sVwvvSjCCo2/U7kM0ND6py498A+vnbx
iz4CxVd8pi0x1M5uHGnS68PO/19K7//vQG77F52EYRGqIiXcn0hnZhTlOeLKHnux6pRhfGlARwn3
37ehcoczTreQOPRqVgyTa4N6ofrqa4/n/E7+3RG1VtNnk9+dvH42OZHqfrkzAcq/X/wfJ+kfOiL/
oluAATeLjGPSU2AE9l7vaxJlY/bTw30XWm2zrPNpIMvkp8X1zNEHp5BWuy5TDlr+fgMffVkXXUft
lfSyrpSnRXT3dSOvVPWZd+mjS1/0G7WW21KKvj/Vnv2z0e1fnHf++vtdu+fb+9Nju2jcVCNaKj5T
zfJ6UnujnVGrWFXAelUj05MQZ101ZBRWRe49u2lqr8bWaMOCzuqggUiEpkREI1hIe5FOV988UWnX
lKXHm5FQAaubWQMmFYsIHh/DcVzI7WK6+E4bPdiWqfPQDrFYGcvYrsCometB4zwp9VOHCiRoC4PR
i13PbvmKsnFr48PygiPTttTeOs0+JbkU9oB+brSA0xIOQLuVMBf/peC0n5Uf5dIWKcRv9Tz1L3Ex
zgejdZoVJwHzevb1n2ru8kgfvXw1F10TLqOBD91zSUu4wYs3CGpPyBYB9xtALE7Djykjh9iK7Iuj
jXfRILpRK+d5qtsTZRTFChwA5Ry9+KSn+2Bg9i7aAyfkvj0UQ3MCtyQiDnW9c/3TO+FV9hygCZED
buIUpAYrj6VOk08mpueu4g/fk3fRoQ8ytbtEd5sTXXm6J0BB4ikQ7X4yh0/+wgetwbvowk1IlgXS
WSp6ZHzUBJUYtSk/ExqeO9M/3f5FF16YYx0PxDFPbMUrai4lNXKBp7FzoM17A4niJ2/nox9x0ZlP
SyEa3TO6U9e0t0rG3/Wqfvh7k/7oDVx04lNWUL7Wju2J5IX16ktL3Ff6AtjHLT4zV3509xd93by0
ReVlc3MCYHgku/QrL/znr939RV8nm9nMx4Q5kiwz86pXVFjPFLtdOyyOPxmmP3pAF12esszCg3jo
nsxMB4gFvoqzddlEzUyh799/xQcPyL1oBUpT3ixn0z25HLBTWDE/5sH4iXLro2tffP+L57bZ0HBt
rQS+qnJ53XRf29m33cvPn1rHxOX065SXkXS26dcWw/b59OzfQ79X+NqMfN09lUO/F8H4lljB1+Ys
7sXnbk6T28pOd09eFlBgFidFmI/AO772Is8v4V9zFhloSzz7BLHa1CB5RUgzmo30E1X2R2/yoou2
xmkAWyvck6PV+UqW/U08a/Und35+ZX/oyf4Z8P9951Pbm4qKvhOFcM3NGHOQkgSEG1RgALsJbIKJ
HtGXvz+mD5rUJZucAAmyrMFyTv7UUl2YU9ft+1K7oWCz2vz9T3z0sC5arRYEBdX1hnMam4ygWvuk
mcH7ly7tXLTWJKNMqpEzL7nVCpimHSw/hyqsr139or36LvEToLDc+BwPoeFX34bU+Nowcql5KFKy
gBRmylOV19B6KcNOG/vl7/dtnp/sH74g56LRutRQpDk2rtOUH6ve2+p+QdB5Y1YPcQrpqLmeMhT2
xnYS76b1o7SedXu5slxyYpSr89/aQ7YU4DU+6ff+OS/70/1ctHQ7neq5yIWHN2MM3WmKfAgoBmVB
c0CldXzkoMJWt16b74vhpqqoZMcRoFp7C2omb8+HGO3/0vTw/xZjzvkr/VfrGvO8Xly3rE9MDjZ1
6Vhku3L1SdP94FN3LvqFyu6zhqVkfYp95xoY3GE0tc964g+O0exLIWQKPo+IqC9OPiyBnyAE1Jni
8MbmfLahpoU90BY4EmnmH2k8PNhG8wQ3y7+f5sWKGgdwFOgaWG4FsIPB5dyqHoxsZTXmeDsYdnJX
d/x7Xe97u7puXrOOKlwxmd85bLi22rb84hO6mCVMHP47KpbViYjQb9MkuYkibvnk4ufv+0/f2UVP
s4jabYk6iVM7ldcAqqiIYGEH3ka8mcn4tZZrX/Q5IydIBEHH8uQl05siLuaOT39vtx98PfZFf0O1
K5g0StJO8RSsRZBTV9R89tz/EW784dnYFxOErE+XFrpAeVKcWe5TwPbfGqvOr00NpEwDmQmeTdc0
UeC3ctUn2nRDBXh5D7kIzunYlJuRuvEVDDz3R5rVw9G3Kn2TZGwd9qwEqYUwHhxzMjdxP75P0gLA
MBKgWAniFhuRfe1E3rYverakhLiKX4aH30M8MFN8Jl/cLLs0BlM+XVmlTIoTrWgLAfLJ6ctPOuSP
XuxFn4N2i5Vr2Renwq/egyZ4MT5zR3505YsORx8nw9NVnZ8S6SRru3MlGalu+7Xv0fxvV+l40re9
ZcxOZEbE2khQRAOR/Kyx/uOi+dMXedEVWJXmNAuV4ifhbQYAIcxq2By7q9SeI3dxTsXkkArqN+s8
tGeU3ULgsomnkWdma64wFuBgzoqQLPsHT76dbhyIB0mQEtyimN74RjslGPBQEHH2m2cKG5gjh4Vl
fouHdt2xO8lf6v2XkX8KuvZ//qyReNHXHt5FXzTqmklFeVmepkX/Af8w6s5lpl+6tnXRBXEabeRW
URcnOdSclWN6ycyvvXProg+iAjRxtaIqTnGbHGuzu23U1/pN66IDIsiVg6wW536TLR8fdHMylY9f
eyAX3UJJB5OSJRQnx93H9qn94nhuXUxcalFWxuhOxcmi5JgMm0j2FPB6m6/d9UW3UMSoJlhwcvW6
hR+uXtiXe/7apS/6hapuRSEkNHN9KcCEqALYJMmB1deuftExpE7tu9NgFuSAqdHu6uLGjs3gixe/
6Baa2nRhr6r8NJfJs+GmxE7O/JGv3flFq4yX0bdIB1WnuamKTUKBteXVX3udl9Kiwtapf2NWezLy
oFsPIyhGEUAc+9KdX9aSLuw6Ja6RCcAiNtj/6gcg3c+OAg333Lz/0BebF40zTpqiUG6VnXRT29IR
H2n2jvtEX+u0/l4vJW7LfYdkhj6a+v912j8DZFubsxnNyQKakiW20O4SaHGWsrYSwuXY/bKKB65Q
sjFslc7R5CouUUzLVTv2fkNcInvLOBJTwT7DR1o/16w+Xfp2q4Ch2sMcW0504E3l7Gq1H/TNuavu
vDFs9HzLP1n4LLRR3zN+tFYKr/b7VNdeJPtr/kezsJkgQBjw5x9+/Ev3H43YCG37lsXukcHAWvxf
ctrjfljR+2u8LJ9AdZun52GhVmdNgb3lr7deDyyoDSd+SNbc52Jf8Hu09D2eG97vz05BQ+LvcEmD
vWCiTeGQX/Ov+SjFuA8HjK0v2MIV//MYEePp0tr2NvMX2H+knMQA+HiTx+9qaDY8EEazQW8OcWlj
4tKBSsaE0dpDr2+COOG/bs5j3ExEQAzlbW3A5Zra5zig0rJ5Np19MSZHxbLGEOfgkfvMPSTsryQk
9E3jRXYkcCvnldzkVVzBXmgrwPVEIRJiBf216R49DpBSGEwuO6iqK6ME3t20mGfA/u78CA2kISzK
lL5R0iU2uun7V+B3oT7OV+S5VmVK+WCzKhpyC9h41ItfuLD0A2jA+qr94qbCP4ukfy3j0pHj3gCe
4qnLE3Q3sfOdvOMnQ/f5o/9TY7jo9RPgmkTEWUZ4/fgAdXnkBAqWvAVzN8xk2oPUIAn/tWZ9MQb4
NTCCgZqQU5EmR/A0j3bifuIuPV/iTz/jYgxoi5aAnuqKk6tSe0/2ErTphOP5azd+MQY0agpccGqs
o7X6RYxANHrxyR7sP5reP935xRDQcmjtOKOVnSq+/XRKIwwDBxpYqhwS65vzjKcr7kCs9UO6Sxfj
xuif/v6rPnr1F+NDOfVVOeVxfvKt8jdnXtopDrrmQbh+8dvC/XzjkyT5ZCz66Gde1jPLObbdZnGz
k28H7dWItvWu6mJYRcRcQqW06bry8yxKSFgSPwUBSZs0gn2DMgLyg6H2ZGyNT4aXD374ZakzNsyy
lCU+aJ148zV5iPIGUmH5kqH0ptecE7QVZfe1b8e4GG3IPINZmvMK2tD4Rir9RczJ299f4AcD2T+V
vf/qF8reWoSkiOVkJGAJReAlcCoIwZ0zUHu9kMFOC8p5BcKx/mR364NmZlz0FqQ+59ifivJkVvkQ
UeDCaWP5xYPGfzyf//o5vueYAKpmbLBj/VoRtxW6+f3vT+qj+77oHqxUdppvq/J01iIY7vCd/c5P
PqaPLn3RN8xKK/rcNvNT7+lPcZfDLnI+2wb76NoXfUOdd7LXiX+DBdOf4fNvyrb/ZAJnnn/6H/od
46L1G7FfqzKws5P0THGYZp2ktYPmrwM7sU5zM0tCjaD6BD6sNc9c4DsP/ypkNEfkqxT53LauUxPz
gSZW2twOayD5oKSToF2xqWDsJADu0B4Sd1PwI1ajaVQFXOs2/uQHfLSkvqynld2MGKsJ0pMC1144
ZD3pSUAC4ALww6m6Yz4zU1DBf+h4DIuB8wSmWqP77ABPyJ3TeUa1ECRiVO+Wk1mAuz7kOPrKHJiC
vmFR3btiXXgCUw+iAnt9njoMfhydZ1uZ9V0U96pD6mVzJt/Zu374pauXQX0yLnzw6vVzm/9XY3CF
pzdOzq9j4pvNW+OzRmaiov/zm78s6JVBLUd2R/NTaTTptzlr1IbN0+XRdkd/N0CpWGPBlOvCECDX
gCZvKw3ixRntY20NXyegCCeWGQ5urgAKshlRZiGeCjNlv0LrbJQmnSFWWTfKm1FmbHrXrhsOXk4k
WKX4wIJxuJlqpwBaQ2lY2zh4hQazJvzu9sYGJFhxNfZVF8lEmAddNsxE4JoMm5SaQ96QrT36dXCv
l/rKmYzbtMfaYE1QPYFfOGG/zCW4lEaGXtqccaqVV4dVNUBozTLrqKWBxUx+JvSthPVoj/aymc0K
AHCpZb81NeZvPiCP96Eemve0ybvbhbg7jMigWAcgvjeUcENmVYZ6xu6XrGkhXoiNsmJzGXx8lk/6
MaaIf+M2U7m3cs1f1RYQNsP5kafWvI5J9UeAgCRB1XQ6UGfntcARcuw3QbIt2vYt8+UADmawr31b
vNuWmTylS/oaIKx5xkfjXOErjLcjBPqNozci0gXGk7CyxuG20st+O/aT2s2uclclBSrRWdRzsAly
rqitYKY6wuoUdfZE8LW5yTUYGRoG7ifWRB7SA79x32zgx7d5L+8YrqNeS+3d3NrJmmtXoaGjCCtm
ZfAvcCoNL3bEIlMX69Lzktu46LLbDH8Ei/BeI3adfx8n+GtzQTcyCxCag5jNldSMISqgsXzTco92
2ti/KRxC1WUm1S2XpdJDao+qpKC6SCaqBAdYJIdsyOb9vGQxqfzc1X6AEjJXVqXwp3RZv7OMVguT
xVKbTHjmqkvSYZcUlbHPbYO3Q74amF0/J3u9Kr2ta4npVQc1uQpaG01JNenbPqAGC9UbPDY0NGsd
iPhJ81X144y7J/xLQdCGIG1+iN08CanvZlbmzfNDWZVQl3UtZX8fFgqsANzzXSjpWykfA96j+oAK
JFhRcCEMsu8htMCxjODDLseAMfRO9nby3rtxTQC+tH7YiS0F68IYFRpQzU2gwWpHxadv69j0V3Og
wXr3J4iDi249C6eziJ9rcf+Wl5a3r8YmWXdzOUd5quMMMNXQ/dZthy+01ouDT97uDaj2ENkzq0t1
hjfMhlZsVQuUYnCTHJgBFBZ2cIk+Ow0+v0FN/W6Bu7KX4OjfYgd2bzN6wArqsploEb19GD1gTnJg
watYUlktYjDzxQFwE5jpXkqIsGJyx12beQtRmSAAqJRWhypYrNdOz6xrY1Fne+AcZAdFw2TqWcJz
Amtyl3ZNsE4YTbb66HftOu898WQMlXV0NBsgMfxITswwAoSBV1rvTuELN8otXW0oMOmupGK7ho3T
zLhJ06CId4NxVrA0+lRcLZYDNIIsj7GHoF3d+q1eBGszMKkddRzxNFZOvhUkah777gxuday2Jkue
+hPiAYG8u24zEjRLTYBqSU3WZvDLl29gqNxoasflV+csJFZIYc/uqncmfd6ARCGE4PvCoPjV1xh+
TLsGSeU2iaIOfOp/5hp8JC7kqCcVFGxqFXL83UCdAUWpziKUwbTUnb907nowTbGsy6DsVspuR2jG
LQDtCTsk3smF6GCsmpvWFMN26Wtr7TSKdJXtdWK1JGZ1yPHlcmbBr6lSzL+ys1CLoIVcSzRGR4Hg
9qrtDG0taskmZu3jhllAXGOMmpJ1UI3qTmeDcDXlrr7ueqraimEMoqyyEP4BNAJ549Xved8vbx21
caEzLzGs6CxSbRvFNan3pTo2+G9qpDsUlVV88BP6Kc3b5Z0yV54GQHN2A5gBmTPaYTzgrIK9pKc/
/KElyTTqzslKDHcJ6SrsFdkCsnRNj/HMAQ0F4A9guImUSzkKDJiLcqg00iXC2cP8tQOr2KQ9tkrg
CHJl513v3hhdbZ55Dv33fuzV84i26phQirtrPTXh4or94ht0ovgu7bOBXRMJm93BV7NSZpBCa4lJ
ZYV2pU+4oTizQbQAHjAogX9lrvFmzU7/Y4ZCFsGqb296YC5M1RNxsCdUHlY6sYNgVPg3atpR57QN
vA7LvXXnrJvCwq2Z3sycy1cxXPhUDlgjzcFe64GoHgHnV7uUxP9NA1Pxd566xPSm6dbvYuYtWWfd
8qsseA3T+B7H83w3UOQc9agGf4jc9jfLPGjPNgCP/aga61XhhOXrgj0ITpO+DeB+mOT6dyPLf+rC
u01zXL15Z1h3ZW0voT0PWDgMNWI9ib+NJgOAsAGJ+l2F/iFw8hWe64Yvb1JYl523xZ7t0IRtE/nm
VKIl4QzDT7UFEwL8Fsrk+ttOjF3YLUwrh8GCeWjhKcwM6O+lZYKcIToRNmmK7sRibtcWGhickhJN
wOROpDzUoMxaw1nwzxPrralyqBQiwiYrIuRrzR3zmZ96hbUpd84QXRFo1yTn5V5QHbsqG8dn0jpR
62Jugrbcz6nMtkKef1HSJxuZGlgzE6Rguu5X+DN770aCU9gERaPfj25prDm4K9aFHVtU9eqFtc2g
s/H3JaS9Ciz3A5JHy9rUnVEyz1IaME/LM9MVrk59Hy96RSHnLDdKuWOEucfdzJb/Kgf1s0b8BhrX
jNcl3NGty9x9bYlMW5VQcvn4J3EAbU+LoI3Ga9Oc+o1XKAD7cW3369p0gs1QJe8ICIE3ellpAzSr
hizKBARakpOZfHBnH9A5K4FVauAhBR9YbLugnrd0RuzhIW3cygrfZn7OZmZQ+A6WMYAkb0ZSo41M
gv1QttaR2rV7O0PlZGdOGy62hlKbADOVDu37eWZ7Q1BXhTD6AY/i30gczICsJGozgf6YSnyJOiq9
zGmcrWZBNW2qFFQsNJS1UDnMEUaSg6hNiOAA/a9KLXhJl9zdV5mtHUUzPib6AP6fat/90BrWqxsg
X8jt4recMQgXff3kNTiZbSZybJ0W1IfIxdEebZiLb+yA6pFsnGpTMZ1DFgPfyZEBiN15kzq+eu24
waizjeom0xxj59dt/OgqWKsLw+fqnO9EgfiNzmRc9do0PLaLnv70wRpjP5uWvdkm7QZUZbeixdYh
KJiJxtEF2dYqu2BbwfiLCNlrcNEnyzxW41Bv2soDHGQNJIUD2SNwM76BwGKiGJCNbTrPPSJTSq6a
3C3Yf6ysQ87cBC2irHzQRXJ6D5BXetHYzdiR4wpoQKjZMFEMOoiwscvRY0YTsIbS/DlSo1PetAh7
jm47MftNjEEhApz8h1pK0LiJmVk/8WcYG3eQyRXkuVvmjOZDPgxPeGPiaKTsH6Jboq9QP4n7vKiZ
aVAvAvHdCm5lLNW7jh3zkATZbzdo9LXVZCZeapCDIdF2PFyJaexSaLBU9ufedVmDf0VGws47GKr5
GLcsKaKqTNvzmN2GtRrmkL4y5sEAGNbHVtegRXvVa1GhHIpcyO+IvrOCvhB8bZoHqOaz7mZuE+8K
nHr2HUpgviXk7IaLEOXKy9J5N/niN3v4rG9Ul14V9LtXioTJZurBm8dx9V46Xg/JDH0fDyy9mS2M
D7HBjK8xB0nVqTFvZO4s+MqsgABEIUMbb+HOsCy6RTu1ObUdMdMqtcCRW2YoWn4+RbOWBdm6QG9E
hx2YchNI3e6j1EZNw4E31Ke0eRF67B/hwjI7ZBJDNLf4WbcDgOO5xtmBA5YvSgcaHA72QrK80pld
yMC8GtNEhLmPTyw5Z3trb57WWla825Bf7ixLzmvFBu1mwsvSYxnUxAPwMUEEQrCzzn3/Uo0Y4NYl
2LrN3NtMsnG3kCLEvi29gPmuqjaQSilz78fmtXUBfjcZQlnLW9DasTsOoysDVlS03UobRrVFwdId
R+AzO5j91bWajHon+wGMbjwj2qImPspd7N9qsOxHiZH26PQSwhulAGHQ80klBCqwTdK9wRIsWQyg
B6trhptcmxExDTWicEDmjPOxH3Hq4O1dq6mefDRUzBtc/ahzC6BuMpfyc2bE7gyebqpKeWOkSc8K
lrOz1oambU91ugLrg5TOU8W3fOYO2Dn39kRo0ox3pwUwicHXhfhbX0XX29barxP/qe29Pg+nGby3
j2DvWsbjclsy+YjKxrN/L+wrLDCZQBCzjo27h2HGaODrk/srwVcMkNWTUeFC/vMnD/htkk6bzHFf
ajX60aDDn7AD7bdt6foGIIwFSyqG/0UqDEgdqemHIGHUg7AurhJbuVdzrRurpg4gkpUQ/fl5ywY8
7vmQqHcPemVQ1tJU5o8a8pusiHxJVgwsb3LjdlwQ7YSOXUFPzLozcvTNKZyhBhddpmsYVb/GOM3W
Aul1WJqG2nUdI3bfgJDUVaffsBJeKIMnUlnI1tnMBT2Ur7r5dlD0bnMD13bMk/mepVRwP5saopk8
ndZKG7NVpfOCSD2AnAUOyinUgkgj9khg2H59XZ3XJI6pgjViTn2v6b67tiBCH2rfW0LMkc630mdJ
Ty/EIm/Whiry+frum65O1zEBByp+Bo+W4FrfKquF/MaSE36WrEmsmUKLfIryNr0BEHdAWhjh5Wyf
8mmiboOOHEl19jtJ5j4aemzV6egbK1JK5cYIzGqbV2rY1oNrrMecZHBlTqiNh6m5GUyZwYTvmt9p
HWcvGJKTKwZK77Fu+2KvOeZ5ud7a0FYRoC1JHEOclaweF1XvIYTNN3VQ4lQuF3troQq8ibnqdtIH
hNGF164MnzLI+MwvaxTeM6JG4x1ntDz8OtV23WAuv+bWcldQFzm8bYLllM0c/wyV+AkWS7tzy0Fb
N7J2H/1FxLuG6fdVy+5v6C8sJiYBTdKfFmYdlp9t7JyMFGFZ50E0wICX0o7vBlnJ1eCQfxBMT5jl
l2mGR82w7nEKAemnvmmftIskDugMj2SaWVWw0tgP9iDXbju+jLZLrA6oIaeIns9BpdftegYo3F6Z
uoo5Ugiz2fMQ6nLCqtrKv+50VR37CRtF7wYz2kORDLvZoOSgEnbHd1FVWwNtLPLNIXsxBY+p8hyE
M4VnwzZQ3+MMbCLDgHjFEdptKoxAcrBvzWEOttOcAuLss/ymI44XevVontC0n3CR6S5w7Mk+6HWq
OtiQOt6bydPSTd/6T27tGeAdsxcfeKSp5z3Cn+WdFdhLmcavRVeK35C6s0gqb5V5k75Sk0IK54K1
Q6YyfddjtPM+MfB1AfYwskBpooFF48dpNEYpNnI2XdYU6zqdBkJBQ3acHY0YkkZTTty+XdPY32Yz
LUL2LBzaVPAeww1jqwxBo9GzjlVWlx3Y6LorqMI7Q/qqNXITdFrQZaewZFa0Vikoi1KVzoM0pXmo
K3oruxp389Sqe2OZtE2Z/YD0u9DnYfss7PnE8sjbsfAeIu+MJ1Jl/Zynya0tBr5k2Y2sztzpue90
7xdaZZNWoRr/vuDk+crMNfM+tTPylZYSTwhT7FPcS6SWEFTDAYjjGh08Ve4F9k02TgxccCyQax2c
ZqcHL51abqzUvoptzvFhp9ZYo000SLU7X8Vpka1GMC2Pgu2Ga52p6a9coXBCQJHvhn4Owh5fblHn
jzwzmGt286vsjZbtpECtR4EFeq77p7n3vzEhO8ESYNlsmG9ZUD70osr3FPN6EaqVCruqg1BjiRlq
ppFdiNm6Ya3ShzSWa2ypUTzmFebCpdyDEq/xk+hefq0yrTtqZHrYb6iAGZb+/B1123mSIY2oR6SE
r02u2tpB3RIcA5XbYVFpHtKbWPH/gRy5qBlPgQt5HhI3m92BSp+MIIUk7x/70rTWfe++uI7zaNvO
9GTxue4yo5ZHV6TuA1v9GUjptN+6PXhfKWKf1+msYqW2deeLXypRKJClN4JCtfT6kLoliPGq13d2
bbkRiwH0rrMLH3isKD8JHUFJ9thYd2fhkl75/tqqMoDwAFIOmtVBHGA9v6pFhqES7uNKTwN7J1AF
IEkSzgaeKT7gVqTrknnQytU0D7amPUdGO4nnNg3cgzI571UpFoq8ym8Ws5tDD9jenjKSg96cbWpd
yjhqjBswrfMRVqZ2B0U/f7RynjpvOrjyTQyFKuiZBWjmrecbrBQdh+blA67tKlaQzAZ+Oj1g7Ky2
u+gsOaffwu3L4HndLvaViuujZ2QGuoyW4opqkEidYBPG1vwGijKNRMMkxfGQgNeTKLeaXQzMAJaf
7nkXimq/b55UQYT7xgs9H0o150oZuA3505Dti5aeyxL17GaYKPXjuGNhl9S4m0pxZVoxfILEelqE
B7alCbC5eMd2JCxkduoopcRUw2cSwr8+djUIf8zQGKAG46fF0NZODaBzgYlEHzTWBur7wG6KxRzU
mOI72wlYtC9i3ulCZs8IPLSzmSe9bVhQ7Me5Nq+AyjlR7/lu5AbBmdaeHrzFPLgdZ7qmsW1RLhrs
enpG+5i2pn9C3lLTtej+AVEPvEiTdd6ENpdThoFh2ddXhesqnInBPkvraZ0iOQm94uxRcMC3U2Ca
/zQUuqNGf+SLYAjUsgyZUO+Fhqnvxh5KFswa5no7dyiPi568dRZCx7K+wdKVh0KbAAjfdYsLoHHa
ZmnWcjwxUu3haMnKd1y5sW1z15o4UzwtCJe2Os/7XigPBipcBathpqefxf2wxAff1zDGpkD9W6aZ
d2WxrFsruOoZ4Pre38zUBifVMkB3rZBHCXmbQ2CUWgU6UqhHDk9PsHWujHi66zrefmUjdDIKx45E
uYy7YRhPCaVQoJQztZqdrDoVRVBvxmkZvvmJy454trwkldlsMu1NNvnbYrGvb0M7iFxgutwUvFVO
9LKN70k8DmI51PMw7FLA1WGW86mkTNOQuAVl86RU/lBy5iV777G0q1XbgfSftOrVK9r3pCuppGaw
iKvSOKcyjxkDPdYv41qrknuOWKJFLHem1MXeNDEP9CaHaUsL0d4X6dOkqd/5YO0sl+rXJphYAMl7
tguKbe6O/spfqjRMpuHImu5YjnqPUM/YYdQxoqKI08jrguI6nXTtxku5fWNc1nauX7VUMtP1iAIJ
bBp8W3o9pY6IZwZxmY1QuB1Lb5dR2zpr0EbfHDVXkcpisFGBWAWSnaQxbXZZkVAdawpkt0VVhlWp
+ucWN8zaTmPoBl16LFp9Bx3+hVSVvh4NpknM8RRAzC6IhjJm92merpuG4l1j+iHtfsdEUoOWLhDU
5D9dGQyHpU8V+2By50/Vtmqy17zNjqzPr5yZsT/u0+YhNqyr1vvlOOZzrcuDpScrOd0yNVgVGZsh
blBkV3neUxXM1jzrmlEfcY5UXfZcudXPDoUlU91iI63sZYx778qe/OHg9+z5mUlrXQuzvmcv1wkp
WX8o2GEP5bgcul72VKgSg9aMUYtMb3zNTHqX1uqvi4bjUKc/2XN96Orklb3PGtXcW1DVbICBr6Zs
vg2hsh71liW1zAxjn0rzLNhEzyeT1ZARbhmUeQsgFKCvRNFJ35TvW0VWI1ieRaAjCBib7UxhSwXX
KlKcpUWe3bR8Z6Z9WJDB/h/OzqS5bWXNtn/lRc1RgQQSyMTgvQEbkRQpUr0tTRCybKPve/z6t6hb
da8lO6y6FXEGR8c6JggkMr9mf3sBf8bUBKTLNRbv5WLUz2z3V779Y2iAYSOrJtrr5vZqVNhDy3T8
EUivg2jJFjFJ42diG1thudWOGZUdKU++Q+kV02rp0m+DX6TGZS8m7WwYj4kpZM+BqlfowlI62sDH
CeTtbkGa/lAa3sS5ou2ALVONHlo2VT83Fox3g9YUXU77JrT6B+DTPGicmWkiKNI3UUqCFaNH2VN6
FGh78AcJA+xG1R2nmhQ9q4ggSPeTe+r7P4zUKLcGU6UVFverNCnBapP+ghNcJBFjmqFpOmu7d58o
jbsrqxQ/m9S7dZEPihxzuCBM2yVFzWpt+0W2qfxvEQ7Ik9EVK2OsG8qPyZdJRHop0wxMzAH9uLk0
4VMmDe8sfKpgoYBuwVFb9Gn5oyP+My08zpQvKiLZHI3cZNL5MeWFgWQd2gzUOsfdp5DWi4DkCpRa
yohOtu+5Rf0Epc2MsKc2ATDxq0z3Qu9MzbvzcWZV474z6/w0uuMtozLr0G43SnZflBepRa5a7ztO
nxvT5cDzSYToib8GmcCWfZh+xEmzMOFpvJoa1kndMLA2YYVmpNe6Dm7NipS7tHNFUxKylutf9LqI
15Mfb7Erhquc5eGVE1nxxrPax6Gp1XJy8yt6nMDXR9okdo+xiU9ATXXmW5Eihus4W+czXSoASRuJ
+IlSF7UxN0xwxqPR1nXVqjHAPxTQ3V03nNh7sjtjTO5Nx+b+NEfbQSDhl88t63PZVO29BmCwDvNu
Ztp0fq6E9w2Uz7PlNd/oMc5rQ1vlUuRjvuKAcWHbFXfdbB1i87uQtaJM6sRbiar60A1JupiDFt5S
7smHkWB9bTfhpcAdb5VrmhqxYVe3mMY7q7IttlnUkjqFoAFzi7q4DwBhYYgq/R6NtbMsU/NL2Rvt
yogpOlRTli2dGXFaZXNAKSsvb7uQxCnA/5tccqq/kAXe+rhIbXAXRuKpxoRdaZJb7Rv1MlJ9uTSl
SLZu1z86hdEcTT/y17MWSFGdHADhmIx3qaySRyieFIZl2NxpRSkuDIPhis6fuzZG7d6prlc3ZdE9
VaGciD80iAAChPl6LFr/itRG3mVGZN5zEti3KoAU7IEzgrY64vhTY7JtdYQobqi+mnNfbVTW5Nxr
9nLfHOzbqsyH9Vuoirs5fHMmfbpDyRF4AN6LmrCZint7KuTaceLbQgNlNDCkXZCV5KtZdN7N4M56
b1U5OwlOVItIRi+MsuabjCAZU/sBKwNBGwsFgrWhswDhuYL5O1fZPfTWlp3b7m/S2oHVPubJwuvw
6wsLit9ggo3WaK56QoO9W6oIDBB8yMLwk1UiOtBHAOe381BczILVO4WxsXZrO/jKjg3YsmueYZM7
0CJg3zAeZmA07hQQEd2g2ouklDtjtKw1qKRpiRHDPs2sZonFtndMA8+iEuh3DJ0wOncfCpkfLGuO
8CfBlVIl0w10H1QAicnAnS1iXBqdmIPSxzMvje0TwoTxJqyMs/rG/Gm3PK8kd+x7aefpyjFaGo91
N6/GzPhSjfQGhjatySZo0g+ef6dcSdmuZ+Msl7wedsUrGE8r6gvGA64ZFJZGZpxZQJCwVeOAnLa6
ait6agZUF11nFWk978eQm9hPTr0LfJgaS2QygbWCDHaGTMnoPk+a6bJwjHKVDs5wPahzyUEOCvJz
mhNIGdHj0OGMOU+NB5NruKe6gC03bXTJfu53W3hN3nGcdXCwWugq/piiJxiGetNHFQRRsNWAEhx8
sko78q/Gdox37hjZL1Uk59WML/whAvRcQ6KlkwUigUPBCcNNG5GKJPTYNnR9bZ5Zmcl9JP2IMqyv
F9XgZt/9RmIN1GeCABEdiYVCfDb9bzCtkp3rOdaurZp5N1idPGAnDT0ndOPsdeC1OvHLpVyGlTk/
un2Le1PaAj5zG/NWFW36LBPLvoS9TnYa+uUXqQf7G00yFw0M+OGYTt4SeRdnBRVTuYrmKbyi8hks
xyCwjrmuvYVjmxkVZJdiasQE7MHKRzBcHdTXMlKMzyVNs6u7lHLe1OsNXWj7S52Z4rrnoeysNm/3
NdHNfUIkf+tVcf096K0JniDu4yszM9tzsw09vkDiErVIZ8RQGavZ6MLrkaLZT2mE2UbMlFtB6BVD
vwQaT+E79b18VcRJil1MZVDJb0EFR+CbrpBXQwjrkCUsBNjiy7lP4iM4yPm7Pect70iNm2dfdi+1
WZFfFLm3TSaTnRHoxwZvdvmDVQ8XIoBbgX5R38592yw15FUc//GHmqhHO85TAO76qq51fpH0Mym+
KLDbXdChlYxpFe0YbiYVcg1D6DYrQHj1YbDH8LrNA3FQTWCsskgV6xhsK3hbWnYUQ/Wm4nuizbEV
+rdq1C+ddLOtaChcR113thuAyW1QoLasZ9cdYVHpvJh++CnaULqFNEuDPHjpDTXsTNNW96pK4waL
GTmsLKsZ6dew8dKQpsZHNcA1AWFJjzJgoaufMStXxHlzjBUPE1mc1C8OvdYbmqL5ixW5w8/C6/Ui
jn0KbJZ2rttasdFXY/BzdGVyG7WZWqnOpu3n+8Ml7FG1BBdBJ0fY8UUmCXMDjvtDKhsmcKZhn7p2
vUtdiXRiTNzqy1xw+HjptzBQQXOu3KRbw6qG5VDV2LN60t8m4E8HVO6AvqeCqpLB3EAxaCbddXik
L/aYlJycEN5YJaZ/l3px+TDXE/TCgKpGsc6azH2VwUBpyeBvD4YxvfQs9uEYrPaFJRJxAOBqLiH2
tUjPkPH4VLtfTMMLjqXqaTMlsAlp+6pTZ0ssTqoaSl9d1TA254g9MZydH2APesbbqLPEMXhQTwOM
BayTXcEcbZNFSdfkukCWdwF6KLxrmhKJQGQgFoDwQYUuZ6s/C7cvGnBLF3bP5RhdUOxK5lVXoXas
tZFUpOqqsPe59sOXOKEJaYbpl6DIjUXOTmAsMQVzolUl8upZBW7xZeCerJUzcjowX4yxGhKgqUdW
s4iMPNlUYfMyJED5Glk/R1qNG2anm+ukGhoA2p61tXCuPKbStR9V0jZbGU0ZXTib0tRYEuk3zkR+
U4sLswDCp/oUpYeTDstsLlGrQWbiUghmq2J6tpzpzKwd/Au6OJrUWau1imEd5LFIUOPTL55hPFx4
2qBfPHjtVTMnLg0TekOBjwWzGOx2UdG4+Q4xvqcUDWOqQ/iziFJmWmZQJxvbHyl0mUFyFSgHLnRr
28HGsiWLMsqdldvAKoo0bwLnc/oU2nV9Kkb96rZmfbCGgE2hOaPmgWE+sOf369Cl5tnem5hA3cmp
pFRQF/bO72A7yFAl+4ka2SG36Jq3eW/A9Kh/ZpmbYUTVZodhiCvC2xhPzmFo7wb0mfTVneHRGf2Y
BqdJfwOLcAaSEwo1dl40V7OVTCvhAz3Fzyi5cFNs+CycqU6OrJ9Y/moHIWxckbFl2zFrzKdE+/3l
FA60kxXaJegW5kNcGyg5k/KWcKyEkw1/PfBD4zQ4DUxcpdUKhZog8UsT2oyIYSO/jRYYWpJXBw1f
P0bSCdfkuQuGGUGQa/Na1PlahUWxbnVNvlaW3hHRf3zRKqJpg+720nfT76Eu9ab3KFqFoQlgE6rR
lsO42bscQwWdtsHa98UAjRYW+W1kTZBOi9Hf2Ib/1fdbazOGwKjGsLNe/Krmx6qdDonqnV3ImPYG
oHu4S6DlbcqiD26TkbrAoh8c4xhV/bCUvd2/tpApC76bvPNgsOI33M/oa8Ko3Ch/po1f969A3xAR
k+1fQxiZSjrLWhycQMXLyaEjVdlCXkrEPlDWm65+SQp/5BF25BEwgl+TTuR7gFvuNT6dCPMT4ysM
9/TQVrQlLWll68qn4GSovoW0Yw8bqn7TcY6NbhVkeb5s53b+agehWoWZspe2nJo70OT1fTVk9cVQ
23KHJSeoMs6Gp2jIL1C8gb0vekon4VJGqCwMs7ulkE4ZvLHlAkhddfJHkawjy7WCBQ1t/u6iqJdt
FrIdCgsONX1I+nVr2Uf9RRlWKIGzHY3w1aCnEFZSk1+CLuduDWZ/36dTtTb6KbqPZkRjKrC6V02N
iqLbXF9WU+ms1eTzYxDRgSCGKBbOKB/5X5tLhzMX8Kv1GqKi5H62/cb1o/RlxhfvYZBJe8HG4B/q
rg/3OfJPDCdsb+3OjD1MImlfBLqKZ0M22uXNafxV1puPHd9qw92Vtz4I1zvP1VW4KOsuWlfFXK38
EXDwaFTrCZzNXvRYjVmtNd0xKDnhISftlZrS/KYWJVKopEQTb1U6PgWedrbYoRF716K7RLgw3s5n
yHE8Tu2qtyrvqqEp9YVUmQwzhArzaoxgwZd+SR5UxorSdme1h1j004kM+kHZ2bTBTBU6uQi66hCI
4aGcyWutaq6Wva1f+six9jV+2Gdg8mKi8ZjQikQVybThLR46z05cvGo/iCkFRNRXMWugbOGWw0/T
mmn9JPBW2VTzdkWuCnw4JMfArc/8Zinf3mSFE+9k6ZWMttEy9BdWENgQdxtrrLGB5z9DQTW2kxMk
W227CiRp/mwMExrQGY+6retFEFmjCV2UZtJRlQD06rzM6b86QGfc6Fr4BR0uFdU3UzOP95HCpK6k
W8fIHR3zMEuGTRIbz+mo4yVKLGfrlLROkrN35AbXxGCfaqDINEXtlR2wOWA62ldH9MsPkwHovJZl
usvxzVz24Cdh1DtPDtKVfZT19ldHI0eJwz688Eb/0U3HbxHmfasky+QaQQTDgAVLqvZt/7ZI9NZ0
jgOk6dCNAOu5WXSsdJ3fOrXLQQkTCfGKmCODucFwxqMe1XtA72LhpsZpTkuQ6NL+VrIhLzndf8bg
I1tnE1Q3pt20RwuS6tFlOnHu3GDtA9da6yD0rsx0+gZaO1+JsqfY28Sas6vLOW2p26WZIsUBTKlf
vQonNiDmqKnCGXjlZJvNxRhV+PJRp1i3DiLQxkONx6TV174pYPRZHaY7pq+MFaJf9w7GfX0CnRle
VyggnuKomH9aU5HfWyZCDNV24hZhR8JG1OXU2w0FxrGPvzhGw9gnuj9wl4gcV4juUWka1tbvjPLS
8MgA4XVb6U2bjmiJqNlWtP18VX3zLOZjkeuU6xIR1lbQgkWnHWGWDYoJeXAqluhgOT6GQm4mZlNp
cRnldUhpbjd6VrSdYEHS3BHNAV9wQkqABH4zZPs0HSwohp1P2z0IhrsO4d0GsRcn1pD6MKin/r4y
i3RFVD9tSz8OloJa+yGMzGCJbIKKT0+C49JPWbyZ1PoGZYnASzxKtPY33foU2pQwKCMms+GdhpFA
fAhib+Mhtvte0WMlHZ8ROll9sm76KH+sXFmgP6yphSw7mHMrx62sDVMEpt6HOqF9l5JbXCVTAwCC
gcsItY3r3ESq5azE46Elm/jZUMY/djKOgLO6vf6pco1ErUO349MR3fjZ7B4BJ1L6iaL8bjiz65mX
oyrZxtM3D2XqZWEwTlgmlA97h3EcP+7jhx7hFAWpfti3dYkQwvcK9wKo4rAQwIH4IiiAjcmrrxqU
q5TiY+QGQapulZkhKTF6axGPqPmIVMxNaVVfKT7CcCuA5M4BEvI57L/jKZJ988yxPZKD+w8Zda2N
V83FZTEnI+dZRFJSskDryJ22ZETWUthZfel1ebTqSIwe52gG39D0LecQAFQvdCHGF0lz2dcDwwAq
RssxWk6/0SBfj7mfey99T1Wvdht/rbKx3oYJ0UzRFyPwCjocl/PQW1tGNnqCV5d4xiNFCyc0lGMS
zDHlYV091Y6c1yN74cKNo/GgIgYViYhcmJyEDwAT6G7aAmop+Lb2R2sZY7SUTVF8pVyd3Y4Nso8i
AidZYX+0Vja93lnACWvzbjiMHWJKTEWZmcnISc4QMHpgqXurRHgXmpW/MfOYflwmnhDSdPEy4TDU
du1vUcwWm3zwxa4tFQouGdjxoghceWcDmTtMKOZY+3WyrHiPqO0AExxg+jFh5VLJN0AKD1gIf+El
j4++RHxKkpw9th6OAwtrcCfqN7oJ115nDyeI9cFzwJ8vY92TFcccnkXpY+MxRd2lyHS8brAIXpde
APx2IM9PHaoaAc5sOFqx51Kvv3OQtq/wz6SPGETVtwZkBvlAPGwDhNtLYUzdvhfw7qpoSHa5p5uL
aPbGn8rxeRc8TtANx0+5BBGa0FwdoGkYTc9MShPPwZpxHPblJkop1QTTFzCGakl9+HU2u27d2ygr
TTuYwiW+7cZWutUz6HralgiM1gh3QCIgShmYEYG/QZ2UEQ9Vjd8HZ4YxmtD+7FQfruIhCjcVb+DR
jGemjTqz/UrLOF0XCROhM8nqzpy0e5mWOkZJ4OfPSZI+9cKk0Bmyh0jFUIdfTE+GUcyMxkgHbXhj
LEv0vLcJEwyM0Ke8ypOjnAT1CLAaN+h4HSTowbcxx38LnnZfZPzzkYcGwOafuLX/t/lRHF+yH83H
Xzp/zj9/Cyjbf33uGVX27od1ThVqugFVMt3+aLq0/RVq9j/9w//z4+1vuZ/KH//3PxAw5+35bwui
In+PP2Mw7p9kpt+gaXdnktmfoGn8X/+CpnmWCecMTIUNhZ4/+Rc0jQ611BK5NuW/M3sClvwbGU3/
Jwh0m1qZrWyUE+cJ2/+Gptn/aVENoTzi2EwQeZhn/ve3v/7HeOU/aHbBj+K/fv4VF/TBLY6mEZfm
cXVS2R6TCOaHaUwHHUsA2yG4hs0yXYcOdN3eyeqF0w3GEWZiQa+RfbHW8KWBbpd0y8s23UIFag9u
k4bwrVKpF0xxD1cli39FuAzCyfcU4E4Ln+nP5rjPF/SvsdG3C4aKJqUyHdNV5kc2Tl2GAOraOrhm
iMS4QUJCoc1Kuou0toKl22Vfq1FS6c09pp4MigmbCq+dT4b9389vn68Bxb7FHeMfHt+bJeAvM5It
AqlWKmyHjNiVJ39W1kvWi2qH0Jc+ZWMmzUpWbfjll5X1p2d1HnJ+/9V5QJYn+ObnfzmvpF9HM8No
bKD/NsV12OSRe2oZhXpyMtc6TlYRbXCRUoe5LIN7LG7PwxN9IayFV85aI3T3k+giG3N9Y7WDD4E9
CfI1+k7xCSbv/UT4+c5gGC60pUwXlAK1lveXmPl2M3Vlnl633pQfBsmwSug1MDZdlGzV1qyU2DEo
6BztPhw/c2p6e/YfbpCnlbJcybumpPdh2rox69hWXpNfh1F9jM0yvIfZS0yDXd2VQdv7Ek9CyqKw
BECISlHvGiQTKy+N4stkCsXqk+d1fh7vLsc2lTQxglTKtWxG3d7fjDlW5DVtEV2TI/BK9aU9vM4o
/4+mNzbZRQjN/WUmBn0ovMqio8V03sJyyukQGEUeXCWwq1EV9FP7YH7+pN7mrN9fnaAC5tmmxZGu
XP1hNYEVdiIcN/SpKs2C1kAxH/VgNU9C9NHmrZSuO2ppDMC0+zSOjctCFMknt4ht7MMdYvNhS7QU
ggq2wA8PLKoZye18Q5/gn6KdzMoy2piEv3tTZe1DIqm0f/JMzgvw/bdWnhYuq9RmrNJSH1wR+qbp
4zILjNOE/xFDPTUp6ojR8XdhTeZpKgt5axTnqkmgvSs0hOcuNBe3GKq2vnQj13v8+wW97RW/XZAj
EQYLxHq29eExwGbSIbMC5HAUEG6UH3qv9SzmCxO19kXbND/Tvvc2IKTJbueRqbshuEECWP7Eo5bp
BjaKjg5yiZ7UMOP12NT+3swZIF5EkX6QXV5uu6GLNn+/6g/IO95zG2cdYSphazZCT344Nsye/KnV
ln0i2oQg3ZTt1qjC77SFKEVWA4bdbNLXQR4j1qUp0K/9PDcOCur7siuCEAHAjCQ7ITfAdQ5AQ222
yPECqpN53YujJmC5+eSSf38buWSgDabnaMg6H1kahUxy4ubQOalEpYwJNfZFH8pkE7EzXdS6cfYt
kOadDibnaUSxcJEEwxOD4gCL6zbajC645GSawk8cLcRvh8n5Vjp0LhUHGlf3YcvkrClJ8Gt5GsIm
fsRbyd/EMuoeGkW3CKmTdZON8SquGegsfNeD/FtNjPrGrXElutm9ZDRMHO057le+7TavHVvwinHe
fP3J/Tt7PrxfqNp0LNPlGm2HPOj8Lv9y6GVdauA8HlmnJG45XppmLHbRlOBi6pHRcGXUkpmp3Nl1
+pJHcYLzwjxtjMJ2Pjl9f980NDfq/K6wBG31MWQxzF7U9OisE9ZM7KUUS7971MAYuAuyo9+0n33e
e7uCf6x1VzuOJxTblK0/mGFQUyfS6FPrZBd+bMKFfsWNJ98UZSyvyQ8d5hmY4EP12C9akDifrdvf
Tn3Wh+azOfFNz5Puh1ctot40pzmv2ugLxkJad0Ao4+pj56V0fdv+Usk5OehMRqgP2xKJZlXdOCGE
tCLPjNexKO815bubkUjz334SnB6WtoXjaddm0OPDkmBAgdKh35zoFZVPk5divsjQBeui68onmfNO
/duL0D4fV0SrAIglJ8b7T2yVOK9DZzgRi7IIcXiuL1MgPwwEQjMsoGyunChiPtBUPTMXulqNDEMZ
THN8dpD8vp3YBDvnDUUoJs68DweJT78TH349nkIg5YdWN2C1O+b3ej8I7UXtmNEV3Ux/PSRZcmjz
IULJEyGc6guFRoF5s5lX9quOPuM+/RaB2aQFrgNTmSyBx/PBvwN4R1ASoJon5Q7RRox9fSktO6Rp
UrhPokCkK71JLIJijrafPJzfV6otXcdmi4UELayPEYVwukAz7imZ/i3VQ9n3KfWBvMgXNfb+r1Sn
xVGSWl/bqPeWAdZrixlw3UC+Te81Cc1yNeXDsB3DqdjqQLXjJ7nD7y8ySwasubBd17Tw+36/eCqz
octbWfJk2kP70LU2uXzVdc/UnepDeObbqjkJewZLhIPkKnW/fXKDfg8+7PO9sZWg2WiT9r2/ANPF
SBcNHClD4Rlfmimj0g3acCWsAHvR8ymjKhFdBbURoqCNp+CxD/wYryrhDQ+4p/x7gIrzzvb+ej7s
bMhLsj4ZQnmi//cVxf6l8OKfn3znPywKh8SXO2+yf/62KLTo41oHGml7PUXmUs9tB/yWsyNnIO/Q
BWlwiBNcwnMTQ2xaHc42QCS1U32e7EJUdd0SpHj7vWA6dS28zvtk0f7hMBEIFzlHzmuXYbb3j6Qu
wsIxh8Y9RSlr4m0XicbY2TeIQ59QbzcPf78fv69BTdikkHedQ162kPefNwWxIcHZOCcMOOKtgzXG
Aofw4i5Li5gA2KZsU+MakJ6Rqo501CevwAcbtLfDjDiTJ3IOhM5R3PvPN2rBmHapnVNiON2O6lew
zXWav1bnqUcROysxnV8QZhEf+1nnV9ak7xsPb7Q4GdxtgNPGJxnjm3XXh7iCC6Kc4QoXhwv3wxOw
qZuUdum6J4Pn81DHRUDWasfBRekwjYCSR/2UMlbLsOaMhwCx7aoERm8Y5gw8WpT3mYmKvg1mMLzC
jWk/I2b94YFxl7jVbBnEPR/j85IemhHYSp9QEkK/7GpZ7JouG17j0Cp2iUjG1zZA6PgWco3jbLir
v6+YPyRq2qHewUHDUePIj5an7VhIL8KV76T7eLptgrOHQZxQsJySfeG07T4LkF4IRji30Timm8SV
5Wdllz+kKSTWgiBIWpAj7Y+2UJznhTsTl157TnfJhplfGWJsN0wiqOsUlvpXPQ6ow2qUkwurl3AQ
opvETbq9DTwpXqV1gs7Ial66gGYTHaaI0SfRnVxDFIsKx1icjpRpfbLa/xBaEyJI6gG8Lrb8WDBB
tiANZEf4V57DNKYE1E1nWTgZlS41EKUnpsOdTzONP+14nH4m6TWJv/lm//pLoAw5bfZ6Fxki5277
UA91tZlwpcgWWU0Mtv5kdfy+Pm00ap5FvdCl8PKxyGA47WjlmlFBZhkJv6Ky6R/pyoR7nTXja+Z4
LRZAeAAsbIMeKtWEfo0TS38g63/QtCPx5Q6c6iLAM2OF9gs0jAhqrCfMoNmcR9K35hT2+ScP5i1Z
eP/S2+S7hO8e9ri/Fx9mx3MGx2rEqerKAYEqeoBljTD0gLaES8o9l2HVsrbbvULVfq+k/O6VlLM6
NIk/28EdLq2iO9vhJvnCbYz0vhdN+8lW/Ye90qYkqiVVUQaIuNr3e+WsZ0HdjItsKrPH2gbZzjFX
SX4hRdptgrT0dpPn+fdg5cURKe6AqDNaZQUWjk4f/XBM2X/mnvbHGycdSazN7sct/JCF8ZlM6lbI
I5rZ4ZRqRPuAO3258qNC3UHdiPYwMcddasUzM0Rp8dy3PYGygdZRm7F9Z7SdfYiLtn1waG29yjD8
X922t7q2TV2HK/0QgWI3BNqbWR0KlIM4oqFIr53Y/+INJap70sYlWOd0ixtQsTc9k1mckuBwdvVO
lHN7MqgO/P0VOX/e+7VGjelck9Qu8br79ph/eR8DOiKplMBIgtG3DjKRLezSiGFxOiJmlNKD9VCW
qVzqS05m+5OU5fcAgyVukj4yjcb59hEo4rYpXEqKj6SKAAIXaei2DzrV5lHhNbRUrU0N/e/f94Oz
Imc805O2zXt1LsB67scNKEwwFs10F984UVovuzCQNt2sgsncomDA9pwpUZ4usdMT7VWq2nqZAju/
rvPOWKsyK5/m3GNIolYQVxuPebeRcZdQzcXVW36bhO24H5jX9YNofnwrIlPIMe///i3eaJq/PjZW
uVJU10n1qTGxub1/+xSzNoxmTN0Jm7Xy4NVWtXdkxYhcI++mNiXTDESC+0jPVD7aw+S1S6qHWswk
okEVMBpLJWDnRjJeoVdE8IUiKlz1g4v80suuijj/GuNUqgm/kvnZHLtiQy+2poqgq3sd2sOPhPH9
a4PQ+7WI3WLnudF8O+JN+J3pd3Ab5tl/Ixmd8TmbLetLQi8Peafv7PH7G7emrrlCXdlba6qYA0KY
cFENPayOAXkUEzzeyWeqiIkZ+B3t5Oh17xqlYGF62aYYsHDW3hS9YNEia8zh0hYXBoaCN2/BaR6b
w7VWTIHMc/lokMgcKAfV697purtMEj/NzsmSc4xSZ/YWDHIYLxmjFDcNKuG1m83OXret6DZJbYYM
I4ZMB1lt8jP0jPyBV7rYBW1poUcc++KBuQtzH6P4ObRdPL/q0BJPUearHRtnhVs2flt55VjRJ6v4
43tDSUwqQQ8BVY+ASfohUHW8IZ9iUZsnBhvE0Rg7dTM6uTjG0snWXh+Pr39fb7/HCnyQzb6FEPTc
xfgQmAcMA2J0OoiTVw5ECHlUPvV+yYJIQ7Tuk7JqGuBsuX//1D8Ed3ysBsxFo8D1fgtRPIKg9DyV
eQpyL/hmdRiVOF2fLslfm7VhzcNNzBDFvvZKdWNbMwYMb82d/8VVaNtxPS5GStjr7981LxnGwBhx
2kiY/ElxtNENolw3XMeuCBZoR76Z1ey/MBaO/9L5v+dd+xkA5Q+3gn6mEOTF9EQ94Xw42lRXd8oe
rflkoYHYFwX7jZi1fE0iKY7KHwoUmOlxHtJoxYQ0rZNG6s3fb8RbdeTXTedcPFGS3UZSJeCwOEdb
v5wVahAl+nFpnkZqGZhNuGb59FZmDBCgpAufASYMIpPEvcinOTzKsBJ3Y14VP4ouCueVK53yCcYe
WQgupHQwmILZGb20bhR2o3vnXBELor7Y1cJtEKoMCKXTCS0Ms5hpdMH0NzFw0UZsS1pRR3tr00GH
IfL5+xfltv4epp4DY564YOkR6Hx4wdK8Z9yoo4z6Fkmk6B+OUtF/QRSubnC3EPsaeMyqCKqXGO3w
LbuIvpHkcXtwGtTaAkduItOaDnVu3QWRK9ejgfdZ4eG5mTrOjCOOHH5gt2AfUYl8re3e2YfjPDAF
CaQMr4HmkfD57JGEpuIfHbJxtO1TNaPvXPUeFgXMJ1QIYUKJjZ41TrcYHVVYKlpYF8UzZmPi3Ewj
mSaYf6szs2MmuJv0aC9mY9+3cXXZNZgCeEnrrBNzyL9WWaCQ5IT5GnOOAg/9Orlx5Biw8AVrK2G4
pRWeYCiLu2/wqHYug8aX2JZV95NXdj/nFlNiFJJocXsruAqJTjdeas3o3w28vXrD+IbsxoQ0dz5m
bX6mCMZUcr0oC6fH3ym3N3Goqis/1eOGMhBLhUKPvumHvNhp2so3lYfrU1bSlJgT/1IG6ouJKwoZ
udwEZoAtllF20Wvh4qnwdlD3Mw2AWJT6EpvI+LJWTbRxaCiOWRxeJAhrL/HgGLHTsaqN5ffjfh4s
NItkLzdx1w9o/qvpR67C5BjFtP6y3Odcy9JhX9lVA+pMGl90PvzI58Q7ggKMS/RaPuaaPr6zoZ29
ZEnnXVLmMS66NsGqLhbhSXtMB2YoOlF8dtGEQYNzLVJ6FAjXDlFi4LU6dKLYMXHUPmSV3d9iXEic
ihjhUYm0QnXZiBFIMYZYi7dfkmaKa2NYO3e1SDCW6hgXVzHEOjlgX1OPXvqPiBb/W4sJOboAdfv/
qTuT5biRrEs/EcowOoBtIAZGcJ5FbWASRWEeHYDD8fT/h1B3m5KZnbIy602vKk1SMRgY3K/fe853
8PYa2B/e0rzzjhWb+B25bObB8ZB3bjoPk17qFWO1Cdd+VLae56vR9S67seMynG8axgI7ihFofM+L
wr2mwesfaonKa5zCGmkapcaFVlBWlLwc2qT56sTTdTlZPir7AD+sV8cRZbCgavHQ0UF335ZmnBw8
Vw9P7UJKX4o38irzZHDqi3KOBsA3m8LuJGJFtyouz7sRXIcMj1a3AKs0aueJcra9tnRBOocbGKe2
bModfij3JrOzJtIuYcyq6Zq7mkHFMfGMaZvNaN2mmrmizlS79adkOODJ8KGvMbcB5SfD664OHybg
eld12M0XPcLnbWbM5j7mSWYKmqCXb93UesNWg8Hf1JC0xgoF9nbAvx+5rpkiJ/ZpV+rMSLcWUrzI
bnv3VXYZciskWwaxfeDhQzSJooXDg2oxwo77YknfZimNv1VJWTwMs+9/U2P6JZaJtQtqtzokoHPv
SuRrNMdAv5xXxZTX7JltaM8UnV8sq8ct/pgq4mX8trA433Qmaynj3q/MeNGezXUzvTPmw6G2Fjj5
AFYCT+QE72KYnG948OQzh+Ph2e1NXgwFmHAzdyUPIVNFfLK6Sb8VPaufkSM75HuufQ4/OFgdPtwl
pmDTuk+uYvzCB0HZ9dwB+t+FmC328wqekaMp73IFyk+7Q3JrVENyRGYGjcmrq0vDQumCPcoAmBS4
6Pg2THX0Dp1iToBO0L0GuRnfxK1I6QP7LC9Z7s07f9APZAKRgGiK9g2JPAvhMCcsKS3PNYAXgf7C
8dhlZJ93b2mH7HFzbr6er16phYBGjvUxX6r3uMsaNNdEHh5AQABlp96kyTOV78zvvS+OJ9WPKpmb
69nIgltRNcYjvkd9ksr29v0snaPpS3W03AX5fTzI3ZJV7R52EghPkqGBlOYtnKq+i0ReDs/n7gsE
Yw7WS0rr97yU6dkenvFpgKyA4WhfpBUzcTvHTd2Ns3diy7FfRMWqHjrNk52Z18vMLrvUZB1uWmPw
NnYGI2JsQHwb1nKqdNccYBcVVzIAxJclmk/T2mpfXAPT9IxiW/E9G7DN4wCFZg6/VIPbfrRDjBTD
bzGhgJcw3xqRPdTKZpqpGLkh6L4MGDZeiKJ09325BNeDEzhH17K9iwAWbWRPOAFWjHSTtcOjtkFh
hH3g7WwkjddVWt0JofLLaRy8+2CtNsPR586dh2YkrVhtREXoH3DCKlVNj7bpcHhZwh1F6fIBTXu5
nnTZ/Jpi5GtxlGeGi2WDJmnGrTqUk8PMwEkMFeH3gc2Q4JATRmpe0VUvUSeG8gC/jXFtlyfsbUb6
BUzqlTC8HCJboi5NhYa/Uo35VCHTOQRDp99r6r4tJ8HE3+YLtM3NEgzyGWs4yqMx7LJtG1vM/2f5
6jatgWEvx+vhxJYdgY2m2y9zfbJDl9Tw3q8wxvYkV8ddcd1ngH4XUAFwq4sbax4dAAwF0Tdzog4A
0bB7VOqjIdD02kL/fCqEA4ag40xQ+m72aBemgCwyrjT1Kd5jNYwfSmMeLm1/aG7LWjM1cONupXzy
1uP+MJ85E5a3sKbIG0q1NX0FjSgBTP6a8bcrOzC775yi+lhiBzXXGpVayyLZSEOIbeO58SYo6ARZ
il+HTixGBVd3/q2P/GhTu8jKh1Dpl1Ibxmlpa7nK0/sbwuOyw3lm7pu1GzlmF2Bx50JCbaLU3NqO
5IjJC/4aj2CMA3R/19N5h+zyhVAotyOSxFkb0DSI240cc97yZQzZzZoF/rvTKmzP67tsU7QlXeM8
jOswug4BekD73HGGnZJtUXKlxiBg6pbTKHJ4zYLwUTtKXI5gRA6UQdazacAzLVCp8th5ARPLzEf8
N+XBfZ00a1W8isdUIsRXs5wNvn6RBvezbfHOhKVpv7WUFRwi+p69u8MDmwPpkaw8EOL4E6U6+k5r
HQmepn3DeMVfgUzJeQNEMD7kkj9dVhFQ4mv5JZEJT2AYAOCAL+ueODGmpyy3xHsIZfamDwviFAJU
wkckuPISC4qNgneR3XfX7fi4EjIgLZ4FAzUKy6ekDYzboMnEvnOWGeyPtdTHJtasvrbhA3WfwJxh
LZ2Edu9cfGTGTncwZG7yGIV3lhXzg6qz2yJ2uiWaptXxknn+9MjMWv4wR2P6MthedgXIHXyT6Kgm
AnNe/OO5FwwJ1f5B+ozxxaTqxR3ROfLeGdvuo+ltheQ4TUu48S1dO3AoIz4wOWQg4+wMi4m9xw24
wKzr5jdWHuApk/CYkUG4AwPFpASTm/kV81XiQJlI1eW82M8yaN0H3CF3Ovee/VKEz9qZgyPr6IQ7
TPHLW6ZB1VXzljUB9zs1NzaFxk6L3NjyrGOQoF5JjEhUBGO3jY0TGIDJxvHbBy82iyOjYBQyErpL
yQDnLfVbdWUVgbtPnUntHT8Wl0uTntzcqykiMmB0fvoN+R6VWwrU71bjDI1s3E34odByFoPuDm4K
VrUkAMrHcez073PQrtS3RCwYQNDKfMfm02GUKYf4pibDqN4Os+P+4NmLwyOAwDG/btIi6CPR6PnC
r2AS1KL1brB2tj/rsBVqb+gsJdYgdPPXUpvrDkCnBQv27PRfgimVxhWJBRPo29yuuit/royvYCv8
bWvJMNnMsz6UsgyiGPP5BgPwbRU4J62q8WQHar5RAkCqnZfddR6bH10mOQ7leVbel3XA5s0+UHxj
RXQ0aJU5rCKRsZjtxOjZVxpEe7hRbeh/kxO1PCQ+mcpTUdfuS5kQsEOewjjfTlKG4x3wi7QLccaU
XXEgzNh8sbCN8fOCmS6jj5B24zlLdoCSX+9K8HD3AMHiCG+uiwCh5ASwmE7tRV6I6OpX/VCKTgYb
cr7i2zZzxttq1WOde0KdAftgnIBAdoJzrK1nqugqNni/7Wri1bGrhlfn/M9y08r0Fp5kczQZefK8
pBY61HPt0a5LbV5xSjn/UxlTb5V65H2nOxdsQ7ea9m4Pcj0VznBHEFyw7c3KumHTRNAgaF1XVda9
ZXmv3lnPFSY8jnJsw3xivJ6ak6qlKCCr49UE0EEEjAC7EBE8276hzCcgL5wz8RNck8dqtK5lZb0e
COpkzC8d0XiXQozFtoRPluN+ypqXYT3wJpVieoOATL3HWcBa52qLczrEGNq6I8xe1uZ1QjAULsvO
3Iqh5aVqwwGPx1DgNQ/me0ga8tZw/eHZ8fClizDhNUxj+9ev0bSSH2gk7XmVdLlqKl05fa2G1ow/
KDgxwsK1jB/wBnteE2PIqpmeWEa69tn55kzf3E0adN1ehst8oav05zgFeFs6lG1sB3eqA7yGfqo+
VmkYX7A6+M+JIoQuzUY2Kb7ihnI3uTCKuDwZU5jDxaK2MoIyeZRNZV/zzpJuFobTHOXuYD00wzg8
c9u5flSbIPznNNkNBdRQaM3VfeXGyxI5i2Oe2tTYq9EDQDhIKM+1wX8k5bdzJ8RSHodxibvONot4
i6DM2QRWkfwIjWC51kHHlDBMzPR7nWGn3Ug4LjRu14vjB+sjVsvpjomRczkbDlx3jWnm143FPvxs
zRYDBr8QFxU7OqeTctrSg/IeirYC68mtXXLT5ARTmHG5q13O9koO1XefwvuRvIdml6nq1ShTjqsY
vuDz5Va1c61cPFVmYR05/0ErXEyaHwUBBQ2q+BsiMHAoUiE8GtnAZss6yPORxBlgk4JTQ6XouZ6f
4LygqZdAxULVRYrL5rxR/NpRHTCNUYeY59itHYsU+NORYYMGkNE8p0b2HU2Dd5t3EL7YAV29DWyO
5DiPxislARNayDLuR93379AIggeZdoXD0sAFc7vQ+JA+c5ioVAt+3GS2sP27RXuTaDzxhlhSvVly
cNuwikx8aXIgUGCdlrRVN3+3ABHT1zIpE/UYl3u8qaDECKa8cNPSPAaGX+5UMBe3S5/3CRDf7Ou5
QZOUIHYZ4rdob5fO1y9sztxPX2A/j6fSeaaN9eqWK1m5wBHz1ZAFEMTBSTGYkz17iSq3/lHOcXx3
fty7hEiEhtqC6J/17S7KIsRrRjzAMJdPxTrlMkVDnqNtdZjiMfywiqxyyU4ZrEZORhOuEwa2VMOB
xP9rObJsICI+xuKI93HwN2rIlmZTLsOzWPvGBzO3+5XtQTAeFBs6IHV/n7maAt4zVE/+SFkyzFw4
dld43gfA032COW+OO4odE8rofiDdnCc9tquvYJcn4gGc9Pa8urkItC5sz3vM+iy4mSQl3/7cJTwf
keh0dBnkk9K6i53We+5XCeb5eMd+RLNwULyFEAHae8hUDt4jkOhXZK8E9wpx0/NyXoh7ky9dx+ll
PjQAHdMZXOaIwOjEqHy6BGvY3sw2uEv4J/wRDO8Ovvd3TKjxzsk68840+3QPvKx48zLdH7PZxQbn
eTc0x4wHkhA5vKydvtZZ1Ptg1TAledaqa+W1/Vvp9jiygO9B2hjnh3NnO4SfeCkqxaFmrvaq89zj
AFru9qwDhq5GfMrakEQm37yWLtFFQibQiZQ2or6Nk53RrC0iOTXyoYDCeVMi1bufwonYlnmcbkYE
aIcAil+waX3vm2P75aW5bny4aMebNIR2gBAHs/KUm7RFMMGa/ezuPQf7/QZ2Swyehwp6rkwSUSA5
XlSDTplUOuG7v2h6NlgLptofydcwySHVzY3lLBZgkYGEpNCMqYqsYG9Iw7/3c1TAG6+jKp8C3cKf
c730xsuYWLmz5BE560gk6B9O8UOZ7TwWKb2lQ0ZgQBGW4w8LEop7GjUYeXacXL2PHqOc4tyrOO/z
ZI+wR/nL2gjwO5NnTfgl92EdEzdhFkdN6PmrgSq5J4JjPtA98mleEJlwfpYwj1j7JnRpGsASO4Hd
6g81PdgjMvLgIui89tgR8nIMO7Vr69i8sswpfZqK9ht+vfSKgoaizMuLKzjDF2BN7O+ydYfncpV2
Ba3vYtqD7ARcNb1GwkuiaDnrp8IO5yfI4cVNGFIYCLDOBy8n2qeaJnvfuMGNz6H6KmwM+wfPU/Y2
4aq4PD/xf+iJ/0NHHMcGyqiAZQY31KeOOOS2oIGwiyjBH8onmuc/giUDQKiwrE+WV5/6xgwOqoLN
nKXT6zRNiCVsI3CiLKzjj18Gjg7p56EUKr7799/u71NshkOBiUh3HWH7n0c04wyxqmyL5ZbwJeya
CPaK81jTdVMb83lT5JcjlCNCCNouDv8kUl+nX3+diwR4zlwKGhEg8PwsW4tLrxbK7wj2TTI84Rgo
27fzikyXirC2rOiuzdR8UXWZc4oYWufOaZv0ozDLhglzle3//WKclTuffh+OwILDxer2+dtwOM1Z
6xaANHczq8lBeGP7bGFIPSogvfeytlgSUL6QRMSwuoso2gpoMROHG2wJzZ1OU9zaRl76clMk5Yt2
3Ufsq/Om9VLZbc5N4HMLGTc91Z5ib+QA3kYu8mzo8fNTN48c15zGdyGyw+OM8+5SmegXtiMD4myj
krp6qc+nSr0afEyT7aNb9HLJHjRs6NCND+kSNm+/9r9f3cY219Z2KTL7om8yfRsmtfrDjPPvWiFc
hlgGfQ+5NqEV7l+nW9Ukit6d0UO5mRJXXm0WF6Q7TF9S17bgvhbTTdqk1n7RbQV3TtZ/0Fr+08fj
HGB8x4ANLd2nAV8SlpQaSmV30kiNEzir4teujrupv2hVAwUYimS3ZzD83haO/Yc3yP3754erkgdf
pYM8ywk+CVP0FIeAXJLyDnkjT8W5fuxCnAZkS7JbWYFL92ctowmltG4IV6h/Wn1ARkLdlay4zTox
aREpEYcWeESsEKXAWGeUFr5zAlE32tYs3W6csqVi1O6ORjZzHujM7JCMGX9lkRcyRvB+mmWD1K5/
jI1Zvy5smkRzkTtnAQEOqXUyb+aXMqp13N0Qf7hRGd2wTb0M+K7PB7Kxj805qjG1Pp/PbmeZAvl4
jNi6pPqSmlP3PMBMOwl2ystfM2OxNrYbWzLRzFYt1b+/kn+/uDRhbK6RWJXVf7NyTZ50atV7xZ2B
NRQAPivtXWs5yZF2iEWm9aK/11jxkbjqdGfoxP31cP2/th5fZ+99I5ufw2fv8e/W4/+/DMooGf7v
BuXLb8u3IpXDt0+uZv5Pv/zJgf8f5OyspIigSRxAt/+//cmu+A/jYZt5uAhYYRFj/B9/suf9h6Y/
UnacS2KVpPLj/pc/2TX/4wl2CVoCrNDod9z/xp/Mz/l931mNJbbHgJpeBQJO/Hp/XbHqFMzoMJAv
0xDsBnx4josPq4VPD7HQsC/Bh3s3LGZZ9oen+VMp8Otz11/exy7g42b96+dm+ARiFZuMdQWgXJPB
1R64FLW5KsXpt/tx92vT+t2Cvf6o37ay80eRTIOXhB4hqtFPOqdqYfoyDkT0Ta3yT6UzvoTglvb2
suBEsI0/LIKfyohfn4YgLWQf5x38LHNRHa7IfJjxxPgTfjbfgpVMPbyFiJ7tW6VUBESBzUA0j//1
18Q6htYe4yV7ovdJYpIpy1kzCLmTAcGoqRTmz1FUepfli7WTpWz+sNn8w2UFBYJme13pbQzbf72D
PcOtNC7odldpWc1wRcj83Cb9Mt0LeDThHu7d8KeQ8XX//OutxFeIBNfmgeXF+azUlmJgKK+8fj+B
0IcvzhgraKw/iVQ+f4pA+2m6mI7QqPBufJalYhUEYNj7au8Fa2RuO6QXXZ6LPxicPr8BfIpveyEm
BVdgi/ismkxdadTUfPMKe6pp4ZRz9pq3UGA3VF7m8d8fjn/6MNz0OEopMf/ugRxSDlSxwARjxihQ
RDo/JzbIDiez3/79g/7h2mHJdumDoHTCvPnpKWydvK4ziC17I/RvMZv0wATD+Q+P3j9+iOut6xaV
MsvWXx89nmgOGXIgBMdx3x0XDnSyxMEflo1/umQcCLharIoIeD59iJPGpUiIyd5bgZgO7bKApgub
qxIlzv7fr9n6pvz2VDNeXG0ZtP0EvAUOIZ/WYGFrBd2w5Ny8o4X/h4X20w/Hf7TuLCZHLhwO3PtP
P1zh3iSsoir26EtJ3F0yM+4fHJFbw31TEY51MQ/4r6N6iXMPBz1RSi80H+L54d+/46d9Zv01EP6f
7Wt8Q4btf71lBpSpYAFHtx9MVWBmaOIOakIGbIGIiCJoL/w6db7OE/SJ/+7RP38yy74NfsMCw/H5
ZOUt2in7ZSz3NJXLg2bGs9c5WXg9D9fTf/8lWTbY5VcptHWuj38TtzFVqR3mgcSKpYQ9GYns37F8
jEemActhsavxoeiC8Q/+nn+6susrLViHKbvddUP67UPj3DYhcfdEGGcW1KvRH4bXCYbusRYDaTJz
Yo9EWEyN8/FfflnWX8FphwM995Mi4tPn2mZTF2Zb7eELDY+G8OlipHX9JkvVHZQcUcfYpfv67x/6
6c13PIac2HSxMjkORipn/fvfvqyrbNevQ6vad9qi6zYEqtw6KnOmP7w1n17+X59DlYV+jzefUuuv
n5NmcagkIXmEiSfxtVdM7l1r+x5NLQLG//0rfb5/IGgEgyMKe64lT+i6z/7+lVKSoNAJkq8wRMPX
7Pbff/pq2uYH/La8kBDG+Z3FGHmEQHwZflqSndElpBYuwmEaUppTpl7q05QWJipP/MSwk4sJcjBN
I4hifpPbTGbqgOEoC6xVb5SVkItUwr/nPO6SpOm3Ogs3c56EX9zBc5l2pHJZU4MkIvYp8JKE6GFi
nUhP7vw3rAHjqQQmn0ROMM8A9hxJhpozZS8tLlU/ao26usgVKZiRLHrnNC699K4R/Bk0FxgNIonK
aFhVhlCvfuKD489aO32oi5AGjfSMt3jW7o2VD9478Qb+D3My63v8ACOER7rLb1nhJQPzaQcuLGgw
r2eSQEpJlMoE0HeLMi7biqHRF0PaSLKQEnRwuwp3/iMvcXwzyn6RW+kFw8R4uIAYKRZnZRFObhhJ
Z0qO3iA9BBPWkAGlsQgluAAvCH/WKEIf5womhN0cdLOIPCvh8nNGmN2L+gy59kNDf6f3bn9JSweo
j66tqtzguSEJyk3s7pSztK/R8oOHyWgcm5b4pgQsq0//40uSxbIi484s7ztftAzPO2JG8BoxsSpJ
p4wv4kEkzqYLVuhhT+IzLAh89uNF4XXwHalzGmLclC+f4gL3Rp3RttuGGg3ppuwJtwWBLfL5IuYv
cOWHQ3goHaj21CdVefQTAwxdJwaj2KsyaH/ECOBvabaaxDRrjEVHo2jL6xaAmnMHS1jdMTgF160S
xgZXY7bUMys/86qN0n1dX7jBaP1YMtFIoLdgeGdtO19tK1NArVP89TDr6PEiJatTIMSI8dstcDPC
nOCyA1MuPFKmGNdNioiqwCFYVdDWfZiKoifDjrCqn0ja2wC1QlDXUUr9+Bb7WWMf/SZp8zvENPNl
55ahcaCDTa1ne3P1RtFnOYeGcGS5R45lyIsycaG9aZVW6CKF5DecHYUvQC5kkQxrq2o7Sq3RlI0d
GTTDQpJxU4iy2/ZNZ5jkEHo2g72qG9/B21pwrKEP1NHsTPZlK+zU37fWWFg0Hkbznl8nZ7phyhEr
STxiXVWys0Cli4U4jr6jmwzIusWLOPtC3S41BsqIxpD+Cgm/xcSY+LPcuXE9yKsi1kN7MLKOXAqD
rNMDwmJfbivLk80ugdhS7R2m3/ERSPkwMEBfZHJPtkjsbjUGwBNXQue7gir1koyyNbq7GYluDVKv
fLbi0IMFVUuzPsWW5pFbdTNetDSYJgDnhYolxUl9QKjE+sAEJRdt2hg0v7FjDLJj3o+oIuYM4Tp4
D1xJlx2RZUsOzWIOyfe+B+e7rbrSc/d0bmxyW0vifQ4Ezw/1U+g2IxqathiCnbtMjKPNIbDUNu3B
zm/S0ldfcDr4S+Q56fhqIQnynhmW+C9Zhtp3XziF/mGEg2eTZWwO7lHSRZQ4S+ZGbkgFkae58z2P
UGzs/TFk2OGYmCUTlsYX/Ssp2WWxnTDY/8hir3a22isFyfNZIUZWLiRKkd+NLkzIsQU3E5TL8upS
+V/VnUkkq1fbaQB9D9kPvF0zcffKrJohqkVXHnqtjXTnTY1G+iEMN9mHbTr+VNNsWBHYwuImtj0U
gJ4sl4+2q/lnrj16L61VWWMUNDWPQCsd4j58f0i/TWHaPEx+Bs/agpaP76KhFXpZiBUg0BAwphFX
iZ7InRaP4AElJITlJA6NCT1SVnFWJi403AiLkN/N0uJjOkmYwBdVMFvxDocqkiSmD2YZFbaoj4M6
P2qy6hgxLIxEk2Kc7K0NLh48JJj9cVumVWzv7NSN74Qry/epmEkb0D7/rDNzaCfdUmD1Q3s3OOxS
g/cxmsLwr3CJ8OTDEQ/DHUHsIgSTvrTTjnuR8ue6zkgd7ycS60o1CvCO2QSr2WIfEBdWFxbeAfGN
hcC8YSqOfFoSF7Vo1qNqgJSsJBTUospB5fqzFwPir+svbe/1UCUQb0beOBg0EEMMutOQfQcK+4Oz
giIOJTZvK3wemxoF8MFZSiK1GioMYIDdA/Meggib0iQritKF5v7aZCHpOIb46nOo5criBbuWlAr8
ToQvXjJln9pDCG569V9Npxjxw9VIOcbC0OxGL/xWE2iH7Dnc1VX1A+Ey2vAGuQy3/Ic3yuVR2cVP
O/D3qQlmKgsey25sQOyYXxDSbnHdfIGLfeG29oOXNE1kdlKSQ5/n12T6It1bSBEMSixQCFGgPHdX
XdrrS72mLjUZr5Zml4t8zwA/oYaTu2ryBdHlzH2aCDduf9UTo/TChDbdukV1hxo82THGjjeF7BEU
TxlcJfJKYAcTUUdSgTzlmvs01sneaBd9tBhj3YLDnq6Ubhe5kykLXyTzNXzU9Hjnyb/pPpzOan8I
WY3zLofD/tTTmT1Vvg42suJ0h6Kq1AcpLGSOeGLf5dLYC9+dZ20DVdp+XOCcP7iVQx2bhfopI0QU
kmRLwyvnixzQ75sHK6zzW7dDOu9K62tYxP4VqJrpFg5xlkT0V7IvSZsg7bCw+t92wJoN6ilVZZEa
BvdHJyoaJIBVYvOpx3uAY84tUIqpSX+LPcjx2nsQIy67AnU0xA5JPo79OAQm6R1yth/Ar3jATWLd
HcXk+A9+phxkJ1JsEcnqnQntE4ypuV1mdiUcsg0tcIu8wl3fm/33mFI2j7CGxzoKilUCtky9ufMK
B+l8zf8YW3QQ9ldHOuYV8jNCJ2nxVxedL3kbGiXvAqzR4LIHqMwUP99zRizqZai0cnb41Ah3jcem
zKPWxOaw2HI+6Xn5aDx/3DXKGK5jOgBoHCvvdUrM7AeyM+9DTsFA0GVBYTGmzcsMteB+DmiHrK8I
j1tu4kCeEkh3WN4dFI/mNB5D5Zo/gyT7OpODfm8TvIdPUV9QHpU7y7CMnwYs7KsmjLs1PvRLGnT9
K95jUhnH4WR1AAw2BcJblqlk6W9UUR9zws0iRJDdfTcoWObBCO5eJWEFCzv4Oc0oVTpNonqMSm1X
DP6yQ9Mht0ziFxKHESw/FaFLmC9a4J3jgnXPmHFGJoO7D2x0BCK2BEBaZmfzwVb9IDJ1EZrLbWAQ
HrdBCuqfOq8Be5zEQnzIVNdsozB2GHrA5fgGR7Cc1qhitaMqNTcClO1eiyncKWWCrrKdvYohWLh2
ZhPAXpWkYPXkPARQVo44dh3irr25PcVLxStrtfO+I45jO40i3BZj7CE3lKaNjDMWUZjOL/Eoise2
kWjakzbUp85E7BTGJiI9FddvDpD7pwH421WQE6XKmE7c5SNuiZrslgdUG0RPcpSHtJ4NFjnfVLe3
2QLllXklD1UVqOLKZU/b+H07nlqGiwe49morFoJSZu2wpHgDrxyuRO/CgLtbEDeyC6ZJR3zndD+T
PUyqg5TUKwMoWelXEUIrTUBXNdYn/PTyliKwj7yqkgDZPcGNq2BTUlwbMtJE3N7laN9e3FbOzsYp
so5kY1FCO26RfCJCwRSmJ93uqpINfb8sdnJLN3ch7czRlb8J8wkVpt1oVo0hWE6Ku7RPQys1IorA
lvdI+/thogrc9HUJi1YtdlpGnjDiBYqxSjmHKHBjuUdBfoGxyXuvrGbKLiuSWJ2jI9hOr9EMDwMR
bd2krpwqEOgasc5SsVi1s6P928ld0DXUH0HBlpc1hvXkpgZhVAGF7abz0ySJEMgtCuWtuVT7Jeuw
Q2A7sPUKFoasyXcYc5EPt8SINP1OV4JgbQWCZJUdkq0RBn36JFBFjfed6bbAhoyPtjUh9mjIto4M
TbwWnrF3nKbi10iG55Aa56NrwpFYOiS4DwlV3a7JpHmr3PxtdCyXOJDiNsMTgBIztdikKcsiPwlI
Z1NEyYybPmhJGUGPNaLjTFG/JyMF10Yn4fy2FCN6GZP512FWutjPbLJlhOyq5rxJBHnVcX6tM8PA
gLMutIKGR5pY/rFOret6yV8TA1VHmqDLrJ18Jyh+TmXa+te+2SVXk1GPj4j3g/rgLsvImLZKQRsj
DJqKviabSrRZhFokk3dYCdurbHSLHS+PfYfpjDRy0aJC3vdmgu4K8stV5kpxw3yxhWnfX0wGpd2S
Jybc8CxJ7jhRgSYmtnZDe6a7IKFL4wRRZX6bE5bVt7I5OL623qGd6xfPKVJOJTanIw+Z28rrR/LP
+uRv6QO1e67AC7MGs4Ocj8cbhjdD3v0SFpW7UdhRnU1SAqPa8S7UR0pD/+D0HSmxjdcw08/Tqz4P
3u0lCcnIDK/dWlf2Zi6npCD3I5su/Mx4rTVSz8wyppsgDsw7/CL1TiJ+Qq81fxdzV922llfdgo6Z
f/BkvdBpQ6FKelODvcNPryZFii/+M+AI6fTAdOToq4z8d90kXFuyRMyjVSc6yurmDXHlum+S3GqV
Ac6A1LKW+9invcS0c8EjnQThhZOMIkKz3ER1XdmvFA/Z01COEPx7FF7zJjWGpN3lfVyqQyjn5Cmo
CAhdX+yE3LMYmcJa2X9lZyS/qkZCGrCWUklVFBg++PTSSm5ns46PQS+6L6rtzDTK56F+hvVgcllJ
kYiYCsePJENN2F5EjAzJr3yxay0g46lD2iE6TePZqrU5b5A8Blk0VVW/VaP5ZZVAPpaN6OdIldM3
LTEDjJT9SUF0Bn6BHDkxLsasxoPHUFq1+8Avr7KJPDqM+DG1ZePP3ep9Yf8RlfmEvVF9ZFOWXSDK
fZUrVRjqfkzortlObKSFj7appub4aMN+NSulMOqv+2pu52ez70ln8XCK0Qeu34jHdF+HJEQB7SCD
hsqYBt/9WceEuQli5zbLYFoD0BBP75PJBBbk15VJCjJr8jbImg+REzbTWolxTZhwUJ3wQxj3Xbme
HZBM6jfCiiqqcYqIm5i8+ulAX62udpXS3nOWGpJjBdXdVzNI3G1e6fLDlvhXSKbXL8qbzEfHatcI
d4M4P7A8YUkgI/hGRJnNdDANCw/OktcB4c05kbPt4BAI7pCil6YLsWV+bcMcHwOAmG2+GNu2NvDP
hUvqU3xyOVAvykHjWJulHaJC5u5HVQbeH82VPe9db3HsbTFN4G31KIaXMUgo9YH/iZOUvnh104Lg
qHTsxMSKHYz9DkOax/1M5rreTguOVB+dcrLnASkVTNyqurYJzTQ2kAFqci4xOH8bHSrKKMOieBdD
JJ+ZCtmWSfFkWfm2WrSetspazPdMsqhv0QiJ/2HuzHYjV7Ir+kVscAoOr5nMSZmapdLwQlSpJJIR
nIMMDl/vlXAbRhswbL8Z96UbV7dKUnI4sc/ea+PxwrswYeYfqxcZ2yVDaGu7I9krWtaSABtftuPp
QdIv7CL9NM0SZIWL/ZYy1tbgbMIB5PxYkQ0mf9UDwTihwy7YgPDNKfhVpY1HezZSM98xfyVd5zcH
JAV1LaKUgb0rw7D9SdkTT0lqqpIyWPSmW2xl0UUuC8dgKUOe6hHZv4fYW5WTQMJyHq7eZ+obKTCn
tKnrOUowy83DJZ4zcP+UCbITQ+vlVOhKDid5anw6aBRHFIyeq7ft8RPSv+eP6zuCjaH0b9IDZmpv
pAcuFbPZhwpXEl8nKMXjBb4emhlfCieZOWdy7+OQ7rJpzVl9YM+8ViKUbBPxmY5bH8YySJeh864Q
9yWrTwQPwAWsdCeMTI+OuDS41GJ0qHB8zHhVWQgxMwc8n0ftTMFpWCpm0DK0zl25hHIX9kPbbvq8
6V/KUlO9GswWSlVIp+Afc+X4EDsqOHgg/RkUba8sRBI3QXtvS5uXJihMnkiBF9Oo0hWoFYmC7kB5
cmyqT0IEHQ/Q2VRmO5tR/HhtJt672KdfUrcxpZFOKUxIQK0Zxdbz7OXWJxTkYKHxOoh8IW3Y1E1m
f/gTg58mdxk1U6OzD+EO0Y/25vVau1PPe8+i0HYroSwshyVWOQe/RQc+9DwWgti+3a7dNcGEZouT
fKBkAN5DsSd7572TGyc10waWLY5BV/fMiPCBSe3ZdIfxkByXixg6Z7iKYKgbabtmZoeyZe6zZZmj
rRXFM/3ssWVFSYf/BL1aVDO5BaYibvuaBNwBn1Dcneqxy6iWZ1Z8zKmn8U5Q0cp1k5m8PgjwoqQh
5w47kNNYKnwIhfT6rYW4Ve7w67KTIml3LYxw88DelF6wfIZhIV75mePnIlqgIXWulwXbuYj7/qYe
DT8WRNuFF2fYKv9MX5OCDqQG/93uck71A8fYdxhBFjmDNHAp9p3H4DmS7sIflWGtwJftDAt4Ckm7
Sxm746/C7rE2B/FQ+3+WCAPFXWSReLtl6vW6jcRc9D07o1NQQGCwGU3gdfzL0CKREzgUTTRvPKQv
P6Hf2tZUeXTumRiex18BsJyY9grA/Ycp1dLR1ibnqumaTufQ6R4yFYBJOMfYWSvemeBap2ZHgxNl
TRsjWCPSf634tQZbLMONlR2bRpQAiQ0J6WU7KWB/DxEvY1zSyO6cplvFkd218XclJUsdem3iVeFf
H2kow1LObJ/UNs0aSdvbHqmURlfVG4kZwlfNtfXpkKnOhNsxnss0YWWonW2ArtfS82ZHJlGqG5m4
eVjzkw+EnkhFlkV4o0H+OVujruV5JdtimZ4r0MLdLu3KbH43beesdFGqSKI8ctRMsP6jULvWJPMd
hVaGzHqftn2c+L4JDrk3ec3b4MuJ+QOacsHlL2uXaJjd5NSMTPmKsZuQ0K5rnbb5zXtk9M4AQZu/
xsk66kiignPaMlksXZCEMTB4OuN4P7dMtQcV6AhsUK+87A3toE/v1BhVDLvNEtOk6tkUYArOPRSf
K/b4yAQm676Vr8kThjROil07V178QfidRarqHM18JfyaIiR+ovwmqOX4JiXyyJZojI/NktdikViW
HAhGL8vq3Zgq9UEGhNfT1v2aXxE3UZZGA9qV8F880RLpoBRj/h6MsJ9abObNxhQLDIK0TOc3F7+f
f57MiBMvdWbap32JcMNDLQ9vLOHN4a4wJjRYRDGdPoyqyZ7QffG3b/JZW9beblOXwrAsymKuKbyf
dLI0sYsrGMvMewp6O7v4wvjjg4+moA5BmFqExC2fwo22DpbfpKfxvnEp2QGSGQ6BnZ/J8EdOo4Pi
jLYRk7OPeF1sMK0HfmK4TuwbXH4dPIggVPT9asWIPTkB23B7kIAVGq+OSCdmXlFvyzSbq2PLLTnQ
BFu19RG37vzD2F34vGPo6XksptmbP4s6aykbah17TvB11M1OkZb1CGqS+AE7Q71b+dcFzrow6CzU
nKFlWtfC62skj6jXVJP0p0MmWq9x0shZiOTB4+17ghBdm3/jL7qW6zWefgYNBKrQX0LnefWBfFA9
QmZ8zYhrHZo6IEE0UGCnD+5ahbQthhhTE6chLrah0kwWp2AaVEIZe9ydtUPt7Ubbq/dQ+a3/TA1n
qLaOXY1/4wwT03llc1ZsFrpVH1rPTLx/QZo++xyGfws3b+Ttkq/Zj2dDcdngBW6tJ+ocgyfaJB3+
s0HH8cfiYcx8QE6dnpfY7YKbNgq69RwDRcmOZuEMeRmt3Ff7crCb+OB54djwWinXiSIgbM/ivlNF
+TxnoXH22ltsApouGM34KglxmCadHst0/ItGxgl87fM1Osw9AgmABer57tJ8zDjKc6WZrShX6lzz
ehX+VnN136867e+Yw0i6EImn3JnW6Ah2ub0E02Wk6Mna4hUSH4VXWC0nV46yO4fEib2JOMpyT3Yy
/WJ0Gc8VzJOW8HaZLTdR3+dmP2d+/px1MW/muLaZH62hQiXvLL9J9Mp0uqu7TL12WtJTA5+nZ0gZ
bcpz5jovUXMcgC8Kb9vfNpv1ss1yara30LRF0SR+kFr1mWeqcu84FbMVsZFqB250x9uLYa5+bLrb
8yQaYlFyWVLltO9d21QJUL/KOalFluUee3dF5SFxmzbb8OWVOUKV41sN2ox64YtXS4Z+OZhwhmtK
JmE7Nx3wk7Aouua5Hp1y2vXASNh/LKk3koKY+nXbuXX2XtXRtfS6YklNR3XomDPUbI7ZIQqED4hD
qJJj+ahLOumE/IzntXWSHlTGZ1WNzC42dSf5DqqBzfUHNqwquenSYrrLCGoxAxPtsc+Dghqzoe4p
+BarLSgb4v/LJLX7caBEdJzDjbd6nU3nY1jdDAs708SzvfmPX63yzCJPsUPTyj5XhIO55ae5+yDY
FHKANujWjIVT/uoQY6nv4py9NfsBtRz4SNjepFy0wc5BOQyT2NLrsRjKgFV+2ogF+MgaW7uxqsLs
0vODMF17vpYbhuEeH7zI2/yGhmyvOqz0Dkky4+QvDzOpU9gnq4PqP9ktJ2jNOxGWJmHYT3eq2ACz
+0BmR+1BR2HFaUG5Hcv1tcHebd/E0o+mGz/lAHpao5DpMCMy0O+ITI3RTkd5K2+u+29MnxJ51A8a
1L7ZDomX2Ro2xS4f6PbYCX/SzsYQCTxO5VR/29rFzZhj56TXqcsl0cq2pekDykFznETGhNxTRHpJ
OT9TIL2MfGKG9HJzpAjDR0oVDNn7ht0tdeVIryEgAn9Ru5IGTWvLQ85+T7v0at1W9ZrdVKy6/yxx
NqsdqZoGQUsP1/kLFabaYbAOnNuCl2O7x8EKEqPn3fvkBlMdQVZgckuspasDokleHm+KmIc5b//W
mx5K03JFkkfqnA92te5LT2PCk2dT0HkMVhGprcYlb/HGWkWTDFJVw1PPhMPeLK2s73UJav9IFkWc
yrpzfzGUKJGUvNarBLBx+uo37qISftfXA+mqeDhckdTjdvBSf9lFyl3S4zgb4oQl9vXqhErfIBZG
ZCr0UXG9vYVs36mV1ohIO0wdsBsGuyToVpVOrp6LMCSDtqH9aiKrHIi1369TIMrf0xCkw6PADn9J
KRRvL6MXobWRDRWc5yy3mK/UI/FZq9kZkuswmZ661meF0DFDmr0LRCh4FrKP70fK2KZd6fr6CRbD
QnayLVsCVGVLSJ19Y+uxuQ6mF+XYy3TI7UGIm97yo/Ro4Q6MQQhPfIuMNwugJo+g954klUfDhrNO
7b3qSGbu14yT/J0p6VxNAKQRlGJB4kmKZ6He7EZrdpBcAfc1ZP1qAHxl2oeHcEx199l2itaVbVWj
SJBgR9B5xxKgP+fchOOW3yMLexk21xDk2FHLl0r/C2ahfFn59KjFUYtr+RcRcM/ugOOEd0uZkUGM
g6VB0YXsiFlGpNV4KOCDeyea6sKAzb5AAdp5ywRWkAE7/NNFvpLsS2F2kFivSFSLUja/M6pKm2ON
4yfeLmU7yoPhTdrduKWFLL7Svytu1iz37c/UybVzsXIxigXFLgWY7rdwf36Fq4tIfMFgPM+J3wIH
/BXmFZMIrcHZPJQb+ty0v53CivOX4xbVdM7XpYo3BkTPuIcJA1mqnRvX3MyKY94uHNd8Oga800yF
0cZ3v1PSbwSoc0+1GwFgVZ7oCZ4ou44i+eWVEwtSoj8Cq/Ic9MF5Ylj7q8RU9knRwTbblASxwseR
aj/xDJdmKjcLBaVUBsyB+jZYJDzWEZzDbuA6ud9Db3l/WXCiwfTwKbojLpWR+t2560d4NWsYbAsh
ppt+7t3xaXLN/MHqLy93YEVoidTGdEj4du7/aKUs645bqnzVs7FfcxFMn+FQUEDO2YuxlqT8H8xM
4C4mLyR5PQlRPRogRVd8XDexHyB8michcaCFwDyrs03hOvNP0MsrOIr+SH2SmXCnXT2zF7+VnNf5
wqakW4XNhv/JGIbe0IAVqi5InQxO2G0IjnIzV+9EVPifFqc+rNd9RNcqYek5ZxXRd6O9VYBji53D
Lzy4LKEloz20IYdyRi8i64JXDGwLAUu0UW8uiOfFcayzLQX0mudfR1Z/j59PjtR+CL/ctaj+9HF5
LhYlclHDNpq8TG4Dy/VqZuqQxzBRrCw82llGuzFHMF50Rd7N8QXXduAkmYIje2RoTt8RGjRTgYLr
swswFP4NBO0WmkcLtfQDcZgdyBZN4BFb129dOR1tZhCyu40FAqwH4jWJbjmW1N+uZ503iuLvaGCc
sCgmZUm6GACXi0vjEtv6kMrntUx9FPupbc4ZEvu1QNz4T7FFV8e28uP6zKcv462VZ7y3FXCQv4XS
oGIah5kWclS9ttuyiImYh6jV1rYukAe3hWEK365lV/FdM80hYa18TmfpO8y9tVukWPFH/utTDhmJ
SvGaZea2dMf2PhjsNdiG+A8j/nhVOokjYavAP1NduLX6iH1+bFPROIHx7BI7KvMvgq9zxTg9qrdQ
L0z5fampLdWSreZW9tK9hR9hfVGT1r3ijYD4kvqq/HF83DL7oYsQ6qZZ8JFpsSx3eV7H7j0WXHRo
vi1gpHAN1AZHgC42rrCCh9kwASbUZk+fI3KEu42YnJ6GdirFpgkjKpyXxnNbqKeVgAnBgefBZHVw
N7C7/MVljC9mkhMt0FY2dxm96TmHLKQs78X3+8ZhTcwlyaN9mDhiB0394MXDjHBVRteRpsQ0uOkC
27ynnP4bAuttpq/7Un2fA1ua8YcpLjAXJO++CPzli74b8Rh6yvvoRMm6Rlopw0+Mxnqv1rn1d1lW
/0bRDE9qGklqmTwSv6FJZN8hGmi9Ec3gX9LRhkTdlqX7ZM9hmd/XbWchHY7cXIlEcPuC+K88WnDX
giNnVgVfApqY9dDH3uBslIMb6ujLNPiJQNRRww6MbU/tT4sJajUNY9jiFrfBXCDUax4N1MBWlpPe
jAXA289Ae3TQ26mEhp+1CqK5bDSb80qleto4HTiVx2617PB+hlnD12i+x00qUvphKphA7oXFSbgm
jtJg4loQ99yrPmhI5vhW3EZK+DYOFTgTG1zFDBn9OhQ/LrewoTw5pGsIl8zQ7vF1Rdapp+WTz1gX
yDN0bJsoIcxvHyXHb7NtK5StWwG8gExBXcRbV4buJZeUg+yXOHcfmsqxf2JHDTEP1IX2YDfTzS1s
fALVGd1XP6JS6hUAHo93YCr6L6+zETeFRYRhM5AsvBYRr06N3WCQ/Qv8I78hGi4y72/vl7K7rFcF
+qcopF18dVFXqF1V5YrOcb+Z1bas4uIP61Fqg8dpBKLdZEzAm7A0mK/yeF7oz126IanGSd52mJ8k
NlO7KV7dMciZDnQu1kPY5pn7hbvAjLsCfW59409cwIXaM8ectAlRPVmMQHhdpxpbTtNEFX4V4uJ7
6F6RSKyyHBZaUyu9+Ed+DrRAQyU17Ko4nFH+NYyom0pkHDWgnfWdB5kk5p+N9mka3ll9zg2Bvsf+
ja1NPm6FjXaPTSEN3togrcRHDA1+vWhFAQ1ei5CuYYnPh0BiPREphFhSkNnDffWs3Xo46xR0RqLg
8CEZt+O1xG+0ZHZk7SdUYofBoo4r1xnx7WK2SjAnMcZVPwDHsqFJyqRQtjO7ZOivAYB0HnMoJzXp
Zvl2WtCnWyRfpDSC8hkD32dXhut6NHFm97+MDW/ongmHHJbkTVZ9yRWU1U3VO6K/tSh8zovbpSwa
NqCOauY25WTWRGsiMpOx31Rl6+4izuzRpYKMmR0x6jX1xYLMiJQiNAXPNGVZA5zZccA2yKgUEaZp
A9sCGhNHdgYjgsEPQghZ0IyXJF25PPf27OmkvzXDtBSCKcKqG0wWAR/ZV+53crgBfqA1kK55Av2R
9XP9xSxi+n0/C/nRwdlV+xH4Y3+cuUBgrGEVSQZWUCj21tz/tteakKqDMybcTZh1qnNMIUyFI26a
UP8Df84el2bqp/cCfNN4u9RuMx7x+8EMqKc1xWk6F43tHhZli3dJo/qP5iquth3UmTnJGre8LiUN
5Zx8rpodj837sOdhZXXlU8utCNEHV+2UzCsx3gsVt/KNy3fuDylLlu+SbvL0DF/b4M1cdI30W3Lg
O6UygA3BzxhE3FJYarYSKCXwZJ9T5u9qziI/ofYtjLY5Bujc5iVis/S3qpb3R2G4Tu58QCmSU206
vGFkw/jmScU6nHxykR0BZkTIsvSCYyKLZDX+ESOMU6xLaxvgpchhSiF01OYG2lMQZVuSbaE+rm57
rROfKcoOH3GlVMgSq+99pei+cmdL37fRd2p+wUgZWbFL81rjgrVrJbCQlri62gSYXbvu/dCE73nh
YVGQFWaAfaeARSBEB625EWVcL/sga8JmPyCVVDeQ/GR9TH1+nKStVMnL3lJySpx50TEC3SipZcjm
Jda7WCzWeAgHAgNnbIWtvc3XAa5lFSw1BiF3ZHU5ZP0UH9IYe9UH5RtMMJx/lv7ogp7Iz5izazfJ
IdG1bE4KuovZL9GdjNuxYjZaUDw3Vc5B/X60h8AD+d7aNkavode3vivwRfJR2/I8uxOs8Q6LLI8Z
cp7TM3eDcl5sd74uKGGb2AwbVK+mbtsGF8dKbagA/dqRQ414mZ06qx+dTcAb3QIUEJGEAnAYcesV
CFqVV7+nQZ9154bTKQIOPCL12LrpUnCS89CAGre1qjetV3R6/O+Z/m1JtoQPqk0b/YtkfOZcYlcu
hBfjdgZg4zQw7P4WPQUMFEnkCOIO81iFTO1OPh3L2VTX9aOeGmd8GzMvdGviHz78rw3dJcO6c+gI
1R8BsiJDHkt7cA6kYkvowytDDlf/RN75fcJ1EjAEtk2qEyCD7fjC9W8bsDd2GQ8GQMfsVnc+6YUS
umGJIcjKxyXDNIT8aJK4sPr+JEEOZTdLGeLmWNq2R6Ngjx/9bQqQdG+Ab23rRJ28ZR6Jei/YV7pU
5c79OlEugUNEr+NHMyjHvW3tIqKOfi1CMHTYxXHJXzHC7IBLJddhOdPYnSl19ptMAxc3cUmbD854
K+0TQL65OrQ+hNM7VLa+ubCyFMVbEGKjORdNrpf7STc49uoqbuLrq8+9VKsNSVJDHTsVIDq6TYBI
igkxlhL8BXCPIwdgFocFUxxOkB6z4pW6Z4mNzanoqxxafIOQQjrENrRfkJc+h+DB8C/OI73XoRUe
GQ2zEAeTwBqQHgZIUv58SCem1fY5lgXS00mOshb1kUWIW/W/I7touCNViWtxOUetQzRgFaYfH41t
jy5akqjoN/hl0Fo8VkSVku3yVemG09+eR1tgDzfwD/Iu2k/zgEzGC0z4WeI5K4zIPZ1/uYPtoVh0
uTPVEmAEbds0ZozNO4EfgHLyrOPp6bIP5G2c9dACS5lXi06aGWz1csgHk8XFbrI9HTylaZrLfsOK
M/L0CYOYmB9Kz7V5VRi+t/jZC4p0OvYsVqBnh12GLgrNrQeZqKPD0HjyV6dG1sCFndmPk7dWPwWp
GBpc5CS+ea0Zn5G0i95CiKifMSbdcdNiK36RYxQfZttZ+2PlWurT6TvxBtw7fqdJODcEYir6IfY9
qAEksYES6B1JIocUS9FAmazZbv97uvT/lNb/30Xx79vv+nnov7+H29/tfw3tX/++r6ZdetzUw/+X
wnASbv99Hv/yu9H/2i/Ol/+zKdwO/xHQyBbYDgWXAVT2/0jik5r+hx2RJ71GV0nShWSk/tkU7rr/
EESq4XrQUIPZIiZy9s8kvuP9I2Y3TwwN0N813B/9X5L4/xpts4gLhtd/nP8SNWsbq4hpcI1P/nqP
8UXb/0O+jCTpvybA/vOPdv81WqZyCCf9aJUoQTWRBnfExAjwPyLSo9Zd7+XuUxOX4s7RdnzrSEne
v6gBaLorw0BVrAWCB2rvwM4bw/TGawGHJ2vvLfsQ3uEeVnS3buxZ+DcLadlvzorLg3ZKZBW9RPnb
kMbRzvZic78OQ/sQVdn06nUrfR5T0H9QF9386qgZe466aPheyQIkE7GCjGW/1z5Ka4ifo2GlkMuu
pnf8lvM971hAbOuYfnTsGqGgCeS3maeyzfa9UD8anNZTEVjettGO9yzE2P2JEU2TphgmjYPKdiAJ
sdOh0kjXw9HtgDCtFbt4kPGiP1WYdDnvo6HtVpGm25IxWCUVdbZvg41PyNYkgpJFVfEe5B2CE+aJ
P3Ubj7uYtzQo5rHoTtJyip0OloqaBTItmpP933mtVDKmc8EUwbvDjxv0XWoB/CNB6uDYWbojAhE7
qDi9f1u5Up5jWimypJy97Jsc6fTbz9Yq35o4Zlukwvnuio1guY0l5U6iLAMsovsE77C7i4cuvcUg
BDcWrux90LHZJBa0zF8TuvHHWPhswAe5PtRVqnacMcUT9vkw4eNjv9UW7nMo83hkfSOiYwzUhbM6
G/qFl3CFehlC1LXsZTcXlqK6pu44eDpRdeIbEnCpAd3M/G5vsAyHxwIXLKVlzqB/XGtpkUcoVHrB
cBK9wq/EAOOWGkGITzB7HkeRHlJXBUejXLQq27cAXhtl9hU3yAu+ngD0emW8B8gU423Rzsycq8dj
NaK68FkVobVp5qg48iPIc+8p+zJyZCyTVZSVvx1bdkYU2dn3gobA61ErUiCKrCn9wb8xUN3j2Aff
sCDbF8Csj2OUo4tHw/SIybNPsjiH+lsH4yaYIm1vIfulr2uzdNup5uBKxLM+YqLwf1Enmz00o1t8
SmfNbwUdGvcutHWNyKrVcS5Hd58S+EYJwlr+GgRz9GfSeqw3A2NxApSvvc0Wlf8YUfhJQ10fe8B2
tclndU34sIyzdVoGdvvpmOF/omwIn00Z/K20nz+OPejcNq+KA+okpdZR1f3RYe6fpWxTPBsCo21f
do8m5huvrEiSmVHADd3YirGFtmm/p94dmgwnR44A/Hx/I7/Xp8piub0hBjh0m94NnaRlQYRdoGYW
pawgbGGp0bYqE6J7uDqrUlLvWUyfC2Pyu0306cLEQekLmMnXwmY9yfq+upcRSZoG5+Xb4Nb+a6yX
DNL2Ov42GF8djgyB3gf8Zm7MmtnPguvxoXNByXsmrCz2SwUpo860SMSwYRvWPLsOPtFz1vKaDuvZ
ufeXyuvOLUhmvikg208W2aa9KEfrFvselGdjV4b5qzaxz25bNOSGONI+0BQRnrkUOEe13F/B4s2P
LnYeMiUq9j6cKsQ3h2fD5W8wGEdLkY4n/kRuKTZZH8Fiza+pxXlj9sb5ZWxDPjw0460y5RxsxnGd
r0YUMLzFEiEP2yMkQsKBnVLeuw1P6D3zlXMo+llXG9P34jSiS+3nICdqFlb67M9VuBftJDA85uVN
KC2W0YWc3mM8FQkNTc4eHcEJNma1pvPCTM+jUY7maSDlT8nLMPGUAxrwvM62/bJ4ASoT5JcOT73D
FInFNDyVOULDJrLD+UHiwrjovOe7YauVfeeLJX882MJDUoJA3FkpPYQbf56dQ0b12ONcrJgz7TXq
nzCniKQr3OxgMqnvpWPpR3Kx5jSMy3CsxxXa5GgV9+SbxC2Qp3gfWMa84ZCMNsuatcuj52RU5q1k
GEkDzm5j4y9E1mPg12m6Z0Xn99uqSanYytqm3USikb+F45oexSLFLgla+r7ofdzRVS1dNutoRt9W
0QS4/rOlPayFajlTl7J/BLrWn7rZF8+znM3R+FZ06e1ygUvou29+Z5Ziq+aqfJ2UbS4rTpRPeFTr
ntUTtcTO4t2jQbEqmEy2XmIeBI+Uj139ikW/56PFUjmpJ4aPz6JYvLslVAtcESKGGGuN+AksOe8J
36q9I6v4Ja0DOAK+jK/+FnW2AwzLSTzymGlNL7/aNp9OAwogDdWy+sg5EL26U6BvYOzaRKGwNrzk
Sk0PeZfrk9HL+ge7ppWMURPfjnONXxgrQk3iJSPkwStvOjusNA++5808gIuYmzVbcajNPTzBqHhz
GJx2puu750mE8Z/cdXmYcDnlr5Wv3AQ4HOI5D7PsMiyNudhdtX4bX4fxxs7SlcrdME5GfMGJPaXm
o5k9C0QxVWhWNCy7Cfsp8c+CUhlLsnwDIwL+rRc2PiwiVhXm83q6R+FKGWOmNr6DQEWrSGDsy9UB
eDIcCfhCAhGuNh7aD5hgz6YCwIrz4AP7I2mbeMW2F1PDugnshYiUTy4VdLC3zoe4q6LHNioKXmKK
BWs75qdo6t2TZ/Xl89TO3m3gN/4N69SQdMnSoQDw4iEXlg/YDghp7MKsdqA/einRzirI37Xplydv
otON8w2RZx4ytTo79eSlpGPb+EkMnnz0jVO/8GzuDtgFMJbPkKyJdi6Em1MnxlTIkgKysWga+5yy
07oV8AtvNKHMS7iwlk4tNsrMQziM02GIb1OfMz22fXgIoWjSezcV8kZoOXzh+cCZEBW7zjis5etS
keqJx+Atn6X5ghfr3aba9y8rUy5RsJIDd2Ucb2UGSucjVgt2Ym71jSubbUk6Up2lFKcn/pOnWEmT
bVG/G5SMKH4ixC6vZ3MagVqgEOSmq/uur2jJoSqIaIxgy0n2Nvj0M0oRxnlgAQXHma0skhJAAN2/
QV+UcIwC+8yNux7qTAK0zpf8ZpCx89NAOsIs1sSwciiQDLHR9ePFBCF5tQAXwQctWhLyQBPtMbdA
5s+W7LYsw/QYlmzd2T54t7MT69OQGw1PLgvlNkbdZvEfLPBKkXLLGxqWLO63EWM4Bne4BH7v/KKN
Mrp4vTM/dXLyTqrV/pug/QQ/sds+4jUSx7ghOn0QrW29odMOjBzWuB6wWsWHnGfHw0wE7amKS7XH
TmLyDdd09yzyIEsaPyc71mqyZKLt/IxwniyTFMAnTRqB+T1MDiCPytz1jBgHnmDpacWtPDFIev4e
a4Jz4hGdvs2OPf2iADZ6sXWcvUzpVFzAiw6fKL/dbgpqccLGTC5XtcF3GhmGEl+/QQnYrS3hrQa9
JWmLMhVbBs3wqdA0Xhgu1JuoGFA08dTQm0FbCpjh0bqLBLfDLnPhwRot0i35jPFVrkAMtjqvaOwE
5/RYeKn6EsrNfuMv6bD9ULyETOyuj0RNq92Elfcucuv4R61VB+UZdXfG+VWh6IlgoATCs9Dqwom3
/abJq+BmSDHTgZa8ygJBPS17bPbmF30xzS+7wYdJdzBGeo505JzXSLZfvRWkt2W3UOnX9wH7DZ26
y9FFk3hY66660Odc4moybPOaQZt6VzlDvY0J1R7rguXJNq0W4o64OY/rOPbJWMvojpXidGYdH6C5
YAk75G7qpCTmCGWn7Cc8lPc8eImayJzbWkTntr/+RGFXhVtn4biDTT37g92qf6CSgFDMPAd/ZTn6
zznY4uNcsRrcKC9vrB1I3uoRdEJxp/yVLvdUcjnB2vi1LBm3qjfV4QtzFbE/cjm3de7CNivxRF6m
kS1bbVwUZ2Iq5jAHMP2JVzaYvD1G4p0bsT3lb9H2X+gV0bazTAfFE7TWfpnW6tKyBT5YTk0nBIbk
YFuna7CLR299ceIiO2nqCB7EglMqLtzmsa8mYBxxhLg32RN85rSnStp0KLxm1N0NUJfwaOVDcabz
ApZH6DbWMe2d5qVcLUKTHNO2jZDZJbZIYrrGcn/CsdCHJvC696IVuMcGeBytSt2/kN+5D/1a3E1Z
TlkZj81l3Zm5rS6hmqcD4a7xLY/ymVd1n5HWc8OHftTtM2mWAjfp0EGn9wRdXL70/42689yNJEu3
66tc6LdiEN4AVwIULr0jk0ySfwK04b2Pp9fKntGd7tIYjQABukChG9VdLCYzI06cs7+91z6zLoZf
cpkoz/IiJXBzZnmWOIVMEfBtehIiCruIO5sgdQp8RZ3NENDy2kYTDlLLANGmFXTY4etWDn3SWisV
jIJDYnwunHaxQr9PNI6giijdx/Od8iJJNbUndC02DlO0Gc+RQYosGNJX5rDlM1N/HnCJKiq2pBKE
K3UN3yGbOo10kWgSXMmNb+zaVHdUYuogKhbHJZSWHaFrkU95woqfyCOSNBGOK25EAimcW7XVApvt
p8Lp09nT3WloMTS4yeQ7KfWwGmbLs1ZcG9rhNr0VWE9BKRucSpNudmoT5xHLw90lgAUwQILWeiaV
ZCNwOOnSeW5F45ORMvGxVCI4rrHTPcICINo06lV+zlrmvCExvRGL8mxrXElsuKe8e1by2PwIGXs1
u26mjcMZ8JQhaof6u5ykGUUlknwG0W5ciy5hfoHx1XRTXsU9msuS3i5Bv4/lNMWs0bGxoGqRD6Rb
woMMDx26sq7ttd5gI82z3E0TKz5ChNJfQRIk71KZkYxNNf0BNFbojjlVqEy4Qm2jtGZ2hs4trlJm
UF+mlCt+JbPNsM1ieOkZgeXK0iNNN51CmQiUCVwIckCDVFgf6FIxDjj2xGOFMui342KcZE3gqkhp
4jnNSs8gtwFpQted9EQVfLOamE8Di+nbR8pBxD3+3gnXeZnUDqBT6zDKTbGVDWzIKnTzbExhXydw
n2Su02SjlUQ6NHravg38jG/k9DE+L+0S4vcclGtgtS1VEXn6CEyFbIBmkW3RpMFfmE09KyTuf8Di
tKsuNKLjDOPcgeiEH9rU8rcRjjaPHvb+ttBW+U7nCe+aiOMO+4Fsz4wrgXwQjbiTFkvb8bEssHYo
2Jg4BAwcvWfEaqJF6U7mpazUSex9K7aUZzQmqmDiUFizcb4yhVgezaJWAdf0rV8MRX0oWP/uD/Xe
bxr2izx9jGozWFR3hWwrvXlRBifEAHXEys2jEKgGOZakeTU0wBCe2sj9a4Qua8fQV15QGziuFt39
2jcnQAy1Ubz0bfBIidZAPkqaD7RRcOrjmZew9yrKdQvfFW9iYaCh6JDJGTdKwvJhGOlTK6alJyiT
FPmd3gsXwC3CoSzb6jYoUvudCIX6FaX3F10PLZmrUgx8kWeVNxNhc0TyC4jdgCjnal44nFjbSWoj
fKAsGewK7j+3mg/V7j6h4llgZWvSVMJBwylAnUBhwVFYsIDOcqm/MZsJ8B+QDBwjTkv50NBxy6TT
DylNBJCrZ6sk6ftDS9XmcUDRnlxlFMloBmK5+AuZrtbGQ8ao2xTr6twyAsW3lJvtmp2JtOU8zoaL
pHT+2Clp+BqlJQJP3Q0uN1XxkFG2+2WQ7mCqiaF1T3iGAWJTRRQoxKlCy+CQmXx9zfHLYNp9YkIo
r9jjYVZIjdoTK+kW3p2CWlMV+Le6gVL7An8sTosp9CckKInHySxvpVlly5SWJPPZIJf1g5JX2oos
CdH+lk2f5rQdb6s0ET/0a+bdsp2rMpVwnHJYC2WVx6HbjUaybhPQCFC5ppVYGCzMCQd0wAehzKO5
g4033eER93WuDeyYMNuZk6u1s5qowNQiFpWPxN8clU7Q9x3DB5GtlzJ60DN6l01TxvAam4lum1UM
eY5aVz3fgmeQfqo4zW7wUIi2xGEqdHYDxelbN5jd2gC06gMde+ZZ6dtYcqeoy5cvA7LveUgMvfRZ
APBEQojnPDPEI0WGiqFzLSWxFj70hoSGIy8aNViwRgq0wVJ9VrNq3BQ4we4GZxgZOvUutzBgVikx
EdppUppvgWBF9JJFpGGq2hqOVU1WyqKWcrC7JdYGv+D5gS0NE+MtHvBo4EiipcIJtaLzizrQJNtq
C/1JUVkizgEj/FUuJdoexcHIvU5hzk199HhJB6a+vT62X6DFxx2Wt3ugtW1o8jA6rfB1fRifJq0X
HI6R6tMo6MKXSfZ1pTPJO+g5pT42GzB6HemEWRlqXp46amtfC7K94FNE4e4wz5dLJanDRROGcCve
czrs303qWGD6T45aqMNDHZbxdy4TZk8XI5VtWaf0xaoW3W1SgTF7DM73HZM0LCK6D4yaHEdJbjMg
P0OqfHmMqrbDahDf28YLQfipWeAy/MdWsdUmI/WtnDs/T5l6dzMbWtJwnAJl6mt3pVgKxxR/wgYY
QIlNs2UsPIfa8mZOEfedgdiHy1lgE1qQVJaRYTF5zHRvgZMKHpmela89uIdvJErjRVeHcN1lRfO1
9IJ6EDHqvi3hQkcF7Y8rQxxfNGnBJjskSr2nGVd9A049PzASACpm9LmypRk5uwE86ldgsVJm6HjX
4kSROHVXbdg+gV1nkl1kdXnCrd98qjr2UXyOcnci0pG5YsCe1F6GWIUeVZYsobL5TB4XiFlqqIdR
kDVvEFMQDHO8TtvwFGDCoIsncynIWEtMJrooeJG7OP5KSiqtjNEcAMULMg1VxOnschARuSqSmV7c
4kATq8y8oZ2HKitXzuzQNHE74zwozRcavpafYZSmpzkv+q0+aRVTwqboVqFVcvlqPNS2sjhSpYne
t7z3TciSo+b4PC1KtLgyEzU7oJNqn/Snsqku+zFwyTASnZekgBywYa0SfVrqlYT7dHZyfg6PpF9S
3quLaINUWQkcQYQIZBsLle5ePnfmTiCVwepKks6vBzV8hYyYvzZGuDzKyDAPFlcb4kQRHuLIwnqD
NLQaO0FYVZx8ejuROBNwcuIwU8+QjvpoijJ70Y3+2htiQhZJ0Lct+0bkMnAZuPUxbM0Eca/awuoX
hjqpuqosVrE6zF4mtvqprafuMhOod+gCwn411LFTNIXMsDgxvIxmxguIBCgb0SKsx1ClIaWROPsE
Q7/N06I8jqiit0TsevbDvVBs0gTHIZvU6Jkkv3LKSVo3fldKja/j8mppVy/Vd7wY9Rou8uylakdR
S6SYLmUADQGP31J6hUSeVO2T2uUNy9fSMpA4UwNSl2OcHcUswLkY9jjhZVU/Mglu1mE7xh4PBHWP
U7YhRDqLz5kmMgw2Q2a6AbYgv2F0ssumPL9kZUeMIUpDzsIKeRrJLBP4OYL5kc2cRh1JN1vA82GT
rKgL7L6x5ZqHLuqNxMWlFRJgZo17H6OM0rWiSKSXTBrMa9FActkWJRPlDYk1XXT0zIixGIum/jwb
xrjPSettpGgc9kKrZoKjYotSX9oCTL9bD5BsfEkux2KDrDQ8LYMg0mimt9dBDAXC9EhrbOIqhTnX
gDsn8tjd6wMpR0V6J0HbP6NUwvCL52CfgKu4JXqgHZpBjVCiyVJ4IkgBdPoF45ttUDpOypoWS9Pv
TOqW7iemziJdFmdrovZsmXnsCK1rkWd9THoJLIwqdYHg6m03XkFiSkf6sYS3QlVwntTdgtCo1+po
MV9TyjWrct+zvi/NrZlybSTRIPMncBpKKl0xiB+eoFXptVSbQHJUVtrPLpgH0e5wjEccXNpSA00I
gIX1S4FWNDDvYyUhB507kw4vBqp1YF0KQGaZP5fU4KxZy4JVSStRuOPPVuP7rEp58KZBuxvWbYv1
GseKsHDC5cqyqAKKiUqxbGd603h6fl+t1VHL32NKmppjJNCEvIqsRcZTG3XMOZZCN1oelRI1hEA6
pm+hEQgWcYJrK08zGw5pqrUo1ga/Lc3AQirU2Gerdpw2XWzmilOXrC+GRIWOb5Lze8hNtqkef3VZ
4xAxVFROM2ykFR2Tid+LzJGcsBCklShykywCyCyqm+ZoneDznXw47A0YrkHJ1uiF+UOZWI0TZJHw
FMeycJJSchQOW+7yVhhmsuyIClUPTZUlXwshlxVR2OZMJSm1a5wEVrRPweHDEAaHbx6NaacJcoNF
p0yWnzwRqOuAdNWhFPcRSRmF6K5dUWELfkJvOShlBKSeNIo4DK+ZFkOk3w2a6LwsTxT3ZAR1ksog
BE7+YW2MJLqYWMX9LpOn4RrfO/EisdE3InwWzW/DobOVjM3VLGrsv6OuW5k0nx3wWch71rn+huem
8RMZICABPSvZkdGpbyShlg33bXGsjDBag1LKLgxcw21k1Ygy+N3Va5UV6k8v5vlrNw73MkFdI4al
IEk596LWmhWllkEx1CQ/silJCDbIzXfHKknhlGVhF5ul9jGW5MQjc0VL9KJBBs+07jEn9kAmqFcF
G/5H/9jMffwA6mh2kH3LBzmapB23FUF2M8oPoV7nVFN0wzUDvAC5KtX3rSLPm0lbGNBNg+yk6ZL5
YkS4Zqgq7UcjEXGkpWRm1rEozN/ikFFFspj18wxiBHp3nW4HUZHhCMzoO11K92+cFuNzF+dmZ8dD
nWwwLd2hEYX+jmvQwEuXtZI/wTY4x0pb6x53inDr0gB7c1D3Edy3MBx8RQSANJRqgu4xqs9h11DY
14LNO8GliA6mfGcU0WKrMEDU6yPwCE4QpBQErzCo8kBnj0LF7hSNmb5ICSWBn34/9/imjQLjrplD
KrFxs4neMPaLgxUhcu8G7FcS3Rin2zIb3pJgTk2P8Y+5pQM6bLAE9hmTfk2a9RN+UgnqhVBLX00h
lS6wq+WK95eu7d/cI/+SkeZa5vz61Rvze2vMf6pCizuq+e8baA7vn+/lvz3+DwDf3xRVdfPm67/9
F7Kt/+Giwfaig5qGOK1IimrcgcXjd9vxh/g/GrFc3TBEEdS4wtf81UUj45RhZCgqyH+yihXlLy4a
DDaSqEM/lhRF13XuoX/FRfObXQaEX1gW99f5F68Ljp1fvC5hSodpbdXDzhhUL7COaak8MbcZw3uo
m0OJh8Z16wd/3HXF/j7F/d17dP7zN/h9ycRvGPG/9X1/wWDjvWs7KObDbpj9BdSx9CiO5bEIn6TI
XIuU25+0rnkPssrVQ91tDepSyy3D3l59qLs1a40DzMfRl28aEnF/3hvNia/qpxGa8ohVx7CoV0vp
1XTYJ+3uKNF5+vjHr102/6ZBiDftF8a9YfVDnoTRsEvjzSR+J9pHFr+x11PnzEmKVw1drPospB/8
JsOnpK+j0F3Gs5jMNHwerfk88vgxsqPwGn/wu7twUS7YgfeSvD90wrbOH9FJUosNS+7LUAYCe2Ss
0TJ62pZv9U+KdHcX6jboLOviULy1zENs1Ycy4zcryH6e5lZu6/Xe5C4uwfI9Qo4denAk3dgRnMRN
veIk2B8Md+3Wo9Y52id7ecYc7ZXBTbNUx5B9ObvK43HiGVpvAulVr45Z9lRMW1y7hvKUYmEaRW/M
bpSWgqZkWSqIspHo7J12OBEvNUN/INicbd9adNgtiSftbrKwsRMoDvZnHW2r5BcgVhgDwbGbwetN
tGfatXJJ5xPsi5J1T19nzZVvOOD0aMgWtboDeSnBe02iCGNr91wXW0bCiraWqrXO8UhdT8O57k9m
yAK4EoeNMnzp5ezKgt0P6xyU553mSXpvfohG5g6JU6L9rMkoVh+R2z+BltDSh2g5wNMGiYIU4mWW
i9uHDpLSrjy8u90zB0e95aA/u2pzsu7DXl/alhEDXaI+CErx66jrtjzaw7v6KX72rOocoHAqU4Fr
M1EGt4bhnWGNIz1MBpxiCFFQ3j6ZPpoflFW+FquWN7bVN8K0Hh/jl0nu/NqSbqPOEyQ8tsFqbq9M
hRyCJWASazcAbJPysQuHuIdXALkjwCTxTr8kYdZmlWku71PkTQY7VyCdbGDcKFsrxo4pqPK88A/L
YzOVw+LdxPNzjxFZSSm33XbWczv4tS/7g9duFI8h35O1lreab/maL3qWe4d5qav0o4j/CaRfulPc
/7flQWXe9EcL3oRUGnWm1e+Ex+wcbOuttI5OylE7KNviOB2LbXGQzvnuH9/Q0p35/7e+2y9dAJwF
KMtI+W7Fvn+uj815eizfYA+sNC85Nsf8dX4svOZgHsv/2+94p9v/jl4PRBo+A4nZnXQSt7RhPS+b
ehWd0oO+N0/alpPbXl/LN/OoXP/Jz0ju7+/8lPf3+nffc4DqS+Ws1u+UU107hOGxUMCFkm7WMd5O
G32bXScG7kywn+ettKnXurf46ZpbYNv4/Zb/5jeusmm3xd76BPO3b87dqfLjXXGOASvQb9uuo+BA
SmoC4w6xBWKfy+RaHX2Z2JbshSmKsBOL5IidO1kj90ChMxBB95AP2Ir6DwmM6CWeXHQH4HP17KI6
JJ7kkQg3SE04+2PpX0Bz4PboZxDyjvZS7eUVbvZ62nfDRWw47/tVt9JAFmPqOFrjLmj3WJOZtGW1
Pf/MKKX82M8YCeefCWMeWgEa6w8mOXSpfJVfRBQh+27xeK8f6qO1u7YrIk2cssn0Ihynh27NqQZq
c/9Chex8hswZ+HdjlUbUahtu+AYnhCvEPY8JhOmitEKuhc6kspSQQ+rWfeib8qrOt339bbH6ltWP
BZT/k6bYjjla8ROiixprM1lPn/Jh3AmvqeBoQEjgu62Y4sL96AGZf4sfMIc3mJQgWGdu8xl+LK+j
YeMnm9haf0xn8YKvjkVrN6VvFLyFudsoUJtg3rngXBtG0dlaBJUegH3zuCBapob28hkfyeCuw3X9
rNQXS70/R7CGcqRct7t5B0tgvDH0eRAv2Sa6Ki+9l9pkKLgls0O57p2Gm6hzv5DuXd0n0X+yzrz7
0sjy6FudE9Jwx7UiuxVrL+mRjeJmfroq1pzAvcVWncWXLyNyl2N6mH+89IjXW3SqPUQQ3zqJP9F5
F7qJ3Tixywdlj3z7xMF59VJ7JPCf9YyLz5ZcqppVbzzw0NsYXuBDwdjyI1YbjGskAbn4XZ7cUO1u
80k6hm9tuuqsSwg/cX5uuQ/Ca8F5p8yY3OvOXHyI39aufqhem1cugppfqacmq2Zxm3ZN9FZFsHM0
r8ltTqI/IlqHFz9lOx1IjzlsiFV0V9odnOhEANgun8Aa8aX8BXrhMH+RHsT50UTxvohnEwWgeNBM
X3kQN8KleU+O2qV+kS7zydwLHiu0p+xlr3YwY7qdnbiLfdUdmFIPwgv2tv39zRQcJu/bt25j8aeJ
AzmFW/iRnx7widivwKD8/qr73Sry8FL5r5PzOXmmP+/TL2SP+LV7j8/ZMXjsX/CDMdrXMIic0y3J
1/vfRnJ+u2x5ZrlE5WiLfU+VVRe7Cf0AtYtU3Y6e9AHxkMpPL9VtVd/Rq2JXs8rUh9vTURe2F7Y+
P3DdTTyDCYep7OZsy7b8wmeIgTjwRR6hfBHv/MGdqY8OO0VHAm2H3UX328fqoBORm1focLkrrMo9
dyLqOelsr4o4f++h9R/DSyw8l2+wZfcDYieI0twdf0aqMazNzIUvQyJftYpPYWGs+JPlE8zQWid9
I1+7xrXkJ+yW9I10k27KWvW6jarZ5iprN9gEj0jLx/pIFOlZ2C3n8TJ8yppNcq6NnKZ2uSOZ1EZc
ycwgCYV+wrjLL7KOsAiDyC6iFeXxYbaJRQcqfAy50tqb6a5nENW77XTRlHXT7pbuLFMKIGIpbm0w
PUbmyguEw+OEe2k1Sd44batb8Zjuwl1HcHJbVs+y9FoZH1b6pgs34yVc0lemy2smkkEMkRNGensN
5x84l0XiJU/ZJZu6a1tkH0w6vA46P6YRTMS8jnVymBKbDSqd8brpMb1A9IBWEH0JL8MVJuFtyKrc
Kev6Lo/vDSyIlUy2Ub7z5vjgU7v+zr/NV+NBPovn+ZQvk92z3yPk+9m9h6/dw3AJX2q4ImO3Qpzz
5KnGkQQnhT2h7PV1vc46J4jfwmylFQyy2OZXmH0dgq1qs4lSMCJuzBaqeSB553SP5nf3Rd6WXTNC
IsW8/bE7qa/6I5ucfn5RBX0Dzp9xlwwhHbYSawR4m/k9jk/DsAqHjSVTU+GrD+UX2LMBWzJjnUfz
WRw+0vZrljbCS/7cvagXkStu0OyangM2t0QKrQ/i6Aojft6fe8FB7lQRnPbnpfcDXNEVaWfeQ3af
5ECNYdpXbIVJQR2s9kuxHMKqoLCrkQQtOchN9FRlIPkx+3Q31TUO4CGX2Y5ZtllkNaemhcx6yCW/
CHZKd64lvyI4h9NE9Jodu2emmPoezMqpfgx8XEnRM+h9fDcZvuXeKWanml1GEV3FVg9eD0xPJEI3
hHVJx3bqgxUdVW9CUc25whDPX3m68aMFe9W1LsFn+HU3ZEMfo4XmPOevOjOoqKfY3hHmzUA99cwe
12WXOYYrUUEGBSGG58/GAcchA3+X9LBYF4q1iYWxzvGZJj/wu9KzvEdb59qr1lHzrii7LNjn6gf2
4oADoLZBy+BsJzVPcUP4DtCgNa5TfCIA9slATrRquJq0U0gJZh8S+Wdd5vGs58CCnSh9zhHT9Ymm
iSuPTYMNTOcLp/mZtfFCSKPlrhd2Sn/U+mN6Ub34IX3XTtWLUr5lIO/s8hY/liflKVhCW+qeGQGW
m9adHqS3M2uS1znVU+yWtVfVnLTgVkdENMGYpB6DGC10yH4Su4LtYo4dRkfYPSNNBjfyYrtQkmxx
GBxxM/PUW5GJPDd32X89f4TlRX7UiFVDPgEKAW7v2j/S0oCBxrxJB/Fan/HOVIvDRJ9TxwRsd7an
y/ipzCwTNhddHXtDtsFr0Di9zwWZfpbefbboqDfjavrtOaOcg8ZYl8AGybj0sXszmdmKPlMkq9oZ
6rWpdkDacIIxjWQ8266Tde7WHyqB3yfwSeaufywu2bcAj+/AFc4k9s59xwn3Ef8ke0AkGFqYDT9F
+/QWHMESCAoqlCOFawauy1d9s9iTYeao7hsbWYacj/eKjhIblbzxxQc+ZvM+bHH+K35vWElBOuzi
IBlxzs+22Ctr3Uwuwgtq+xMWc54AKShdvIfw145JexDoXwq2Dceltn2WJ5dOisofhYFYYkH/hSuK
46oiyasKr1L93meZN/b5IcMZynHakl5gx3lT+fPb9vtfksX+z/Jlx3dyvz/lr+rZ/4fJMp3o1d/X
xdwyj4v48/33stj9K/6cLQMR+icZCL9pqZKuEWr6a7js/r9UgzS7iVteMeiF5pD0F11M0kikEdG1
FEk24PqpyEf/K12m/UnGkidakm7QX6fq1r+iiyl/PBJSdoyEh2Qn0k5t6qA2fzmo4QlNsN1JbGy6
XPSXhCtyylQW84CcP0aenrIiG7gCO0qQEgWbSwqXWIzuvJQ0J/M8dqL5nRbJlkGicCeVVmepmORV
3zK3B/DGdh8zn9gz+iU2bDMJp9hAtkYCDwjlO2JZZE6iJFT3jTn2+8Qc5hv4AR6RRIrzZ72X5Cec
mP2qL9NlC4b13jRUgedoqqaJnVpnljxFy7GSOqCf/6+u5tPw3XR98/1vhCXbf/P74uu9i8viP8HV
jcj6jy7vdVl89c37H7OT9y/5y/VtKn9C7bXuTZL8S/8tB/ln2RdP95+Uu3ioS6ICA5EP4q/Xt/En
lX5jYpVkK6makX53fct/skzuE/4u3SKVSbDyv/87mnr4Xf5FbyVv+off/15//UVg0TSaAQ20aItQ
mqJyB/4iZRIB6rMIMi12ISxWCrKYqhXarhOTC+0PIJr0iQSeTlycCG5R3wL4ZVC4cnlDn1IDyxFp
k/S8n0sxyvh/LBN/QxqWf731NEVDJ8c4r6q6blDD+ke9ImZMJHd4NVbEzIPXLCgCbAJ5GrIDUBSC
4mMbTp6htTllZIuYEdCxANTpWhxtgNLNVNTQSVHjCboKGNbZkZet6qqCxMhVGpczsxhpP1ZhFJ8J
i3VgMZoAGgxGMvkj1pnTu9R4Bd+ydM8OJlGTc1xOA7BjIH/+Sdfmb6vIX4UnPgXStbpMqzWfgCSr
5i9dg4SElDwKJ6DroqBfp6LvRiRRnupBLRkU4/UxkzSBmR2T0lUj9PFrrlUcLNoZDQkTnBEfhE5O
TpRpSfi6LPMLaLzkYLX881jn718v91fyyys1tDtZmw+Gf91nFb8XkSKzlgfRArgJA5yIU27kTyb7
lCbistB0ZQS5MJtPU4SJbmGgflqsytwQoy9dzG9h7wS9zIw3KOOdvszjn9ejv//q/ijI8z7yglQe
JqIhanChxF/eR73Ep21CE/QrvEaP0CwnV+cB44wS3og8TodncU5PalYH21aikUVrR2n/jy9bgqa/
vkWEfSweagolJwbugF9uqaItCSY3oeIbuCCzQzGFobINc5N6BTV9CUFlunSrYl0mPOVGJB1xD7LF
M8InSiDQNBjM7ZDXZa81RnEvaD2WbPqvlQFViYlv+TC2RQW3SpjXOjN8n2SCfFZibVxN6p1unbzN
bQMQqRSTZ2Cad5p5kT5D5OBxhZU9owzUaYTxGulRdbiDt2Hh3o3vutTH14iGOOFu6BuK1VAa7wl8
ygh4g0wRLLak0tFh+SP49gSYRNrWxEa8O4jvEIdBXXyrUJGjFYanG1DxqWCTESX1SRHkDXayQFow
gHBOdlaNOU9Wlm8NCMhScsUZOqFdK5hyU0H9HPU8ezOltF7HNXz3Vup0V9FDkcfaMhncyzXoVOhd
KHEkuvJvQQABVUupRkUK7+8IeI2ncsIhD9tm/CxixAZAr49r3IT1m6U36lHIs3kXVua8AnETeIQ4
402kTSUoxrp9D0zAFexs9qaJ15S2QdS6FNZyQhzMht5N6rktjxPkW87rtbYvcAFht8/0B0lLcrca
hMpj2owtYpaKvYGb8tsCBEZuoMbXIlSPitZlbt4ML4WsNL6JIW8l9vPyYmQlDqhSt05ZbQENHIcY
XAkg4LduDF5NczwvswjyfOg15VqO92IOE2fACHLEjczZuiajYP6EWZVEu0mw9KOi5NM9oSiRGihC
bxAW6q7mlPceHtZ0DOUIiKzQyPmjPleDC69FX2lkH1fT1D3OOclPzKaBLbUhExwdf74dWv01ihIL
BUOaaSMzIW1mOXELK+ZDJGyI9x+leQMiI/7Gsq45llhAUBnN15lywzsv6BUwj/AtRMxUOJ1FZ5yy
UCiRf3W2NjZmk9HTMeWsVNX6FObOq4PJ2kzZ2DBI7z6kmjLDyYKsaRqK4JR4AMAoDZzj6I2EIgu/
MiEUHHMh5Rz4d+Q5L1GdXAjntOe0hf7V6D20efoQuBsDX+2D7iul54h927Ia6+iY00uGryE2v4XF
+MRbi7ee8lCbqIfmJzEpnR7ezUqEdIUojK4YREApbbmVd9MQRD8KiP8jaw0KltBH8uuIdRU0e6r7
UlAO63jJYk6DCwOtCJDophkbFKvq7kHX2zsZrHO4JsdThRHST5O4u84ZZRwhusC5VjSvmCmnB9UI
Ga3RctiEpCj3Wt2kaHVwZz2eGuACisn6UMgNbZIh0l8EXVHfgPAS2bVUUKc5zB2nz9J8tGNi2mt4
9g+lbC3HiVg64yJFP5k1zpJqvoVYgoCEW9q+rTi+yYYW0DWHTbYBKPUYRcF2CbJlW1LIdEknY9l3
mKKhGSPCY3J0cCQgyjZYQdYpvQocixMzJqBZUsuYco++yaIumIjRcn6CM8/5kJG4n3UMPZU52YCU
ylwpXJJV1yj4t9tkqm4EiZRNko/cbpm67bO5/wETOB5xSTUebNdiYZSZzTCb9DQ5Y+KnUVKXX+Cs
7JtgNDYRYSXXVCiIETWj3sLQGTxoeOluboX0aBJ6vMWaaRROPU7FrgxwWZpq/IqFhhyCED0IlVkf
1TDM1hQ40nqRj8VWMmokG3O0riOE7JR1V3po5a50Rbklkq1HbKHEKbAsnNZRRVYiPoVRr4CyjG/4
QSQyyMLQohQO/XJJVHLDXTjgzlULqVklS62vSqNrtqLSol1jznW4JnLHsGTsObj/dDvpsgtRSE7p
Rh5tYE0mL2MixU94BcWfKlzGA06cj3Sx4p2hWdVGDQTtSrMJvtLQQhcbkx9Lrx/7zEKStvqX5bcd
VRRWiMd5XhOwT7At4u2C8V4Zh9qQeruA4n6CD3jJF8QRwoO2IumPPKaiLZlYNMqmp9jBsnxRLqut
3oz7RG9PdA4r3kict4othkVY2Jw0BkRkVDkdLGotrdN4MXbQG7bBIF6KPkMmNUfUGCKBE1m0TrgM
WmraqT4TnpuYGQG6jvwgCT6KOWC0SfmCk+PgX5NiDJ1+qG4NBuZ3qa7Ra+Qk82ALg65VhoZSN1Vb
xYY82NRfJLsCkJmjqBECAwY5blCVKmJriDZqVBsXtTMjN1qwPeVZgaU7xz2amY16AvlVw+RWub55
8g1reiXTXcmO72m2ikfoO8YXIuCh6eKnHnvqPcpGeoocfpNmyc+s5v2BItEcH6MRr81JI5Ha4RMG
TRtr30UbZz9G2I/HeqhDt6k6FFwIwJD+C/E8JVbVAswXQIjJFPZxIhWqBKVrCCaGI2HH8iUpUDNp
J5gGcz+EZd/4Ql+05q6JhwL7EZkhrGfDzBSc/DdOuu5e4wdxsJ0y5XGOjYZpSBxkRbAi9xC5owDy
hKhSh+6SaZKVrfpKyT8LHk7ZoYbHb+x0KAJ0lprF0n7lioEEHmu1KAIw0w0EMqtqSCwTY0ofq8LI
91KQ9axPVgFfQNc6IqCGUjKrqlthtnM8keFGFKda9+VRacZLXxCgZNIz8bNV/5O5M9mRXMmS7L/0
ngkOSqVy0b2weXDzycyn2BAeE2cqSeX89XUsO5FA5aLRvWugNoXKl/XCglRelStyJDDeeQE6c3HE
GP/t2zlMqeZLxqurma8eecyBEam2ZqeeVA8+BVePQTnxe7jUpACC63HvMoBlw8O9ob7cLO5sPoRT
OG99W+d7MZD/AGzPoTsTbw2gG30DWEekD7S3JdKI2TEZFhPwwtYJ5goiXPzF2TRwBZSprL0+YYuG
u49mBkN6HuNWAEEKQH2N8XkgW9W6etFbVAT8WosO6G3uui57C3K8r1QL9NSC9zJ+7pM03wEJpt9v
DO3zgvMRhobnPBSjjr5w0HJV6dwAG8AQDHreJknK2RS2yGEx3FC0966OTlZpR6fcDRp7I4WpjiTl
x6s3CFDLZDQBXdnU3iRY9w6t6Oef/ALMaZjQQCIOmXzVjY5OCS45PmPlyPQ0ObtoqYafdBOmFJED
8V3TBpo+gyPzPnRtez+Ytb0t/5Hlp0VydRsR+w4ZYHXwx6s6GJVBasQ1KMdri4Oae1f1XjYtWZUw
/Uj53dZAE9B0s8fc8vHdJ2q9CLLajKKsNHx32rq5eR2awXvQ1dw9LOTH1zBl6OStcPcTVGiqVxCX
aXbACalqLrGOBggQDfiXm7jYZFbBoqvyIxT2jhzlCfNBlG1FgM/noS4WoIwgsrqDk/eOdUmizrgv
wBoQmhfqR36PIf0YNuPl7za2mrOthn5TOS6I8totPpOwwph0byFZaLpKfVnfLE3ZMR1czakeAMkK
1KwnOizSI3NrgJJbjwsYe5glK6edhr30Gt9eZbVI6JpaZkRV18VTPY7mJ+7q+TMRhTyKoDHsgNr5
d5FlX1M+mBORahdjoq41JQFt8kOmmgvw0ubxxl469zuLivI4u0186SR/2TjV32Lo1G8e5e27sY8v
pprqT4cSyUM1MS1sZN3rb4vwb8Q9urDfKsWxRvo7QdpOW3DUCO4E41d3TN3vkuiiTdIOlttcXuoJ
Os+6518/XtXoGizES4/fL/aZbaT6C2ZMbsqxO0Hx3YNTtU9AIRK8oy1utJwReZv4TffUwIre8kv4
xUYgVsTI6SDkyejQpJ5K0Pg1IT1t2OKWnrbCO0dy/BEWJe3Wqnvxoph/pMqpwLEJkH/kgpQgngSF
YUDw0gRTXz7Nuj6AcmIcCfikJkHDJhKG3IqOF+qq0rB8UERQp1BZm4b+wLXThojItfWnGPrpKTfZ
ke8upxxlX38B1U8Ye4KBBr5eii7YtFZ3t2VXnT7g/YwzKP5jSCBgzintcQjpHmt6Ni/85n8rm07m
NSj3g6dB51SetW3pvlgpWjBG4yVHQGndS2iTcO7Sgp4Z9RE3YPeEaRgmvfY7NuS7rIz3y6e+40bj
+0ue5c4FDEr1ptylYdHq52BTIB+gvYciWvXYSHeyKKafnCgL0XT4S/OI2YBCnCN3rBqCD9GSUHJH
NbB+jjEH8CZKmL82XqwQjkC78/B7PoMXm84wJB5WMO2Qjwmyd4o2srXfMHIyfA8PWtMZyUgHD7C9
ezi6abzBZzqylARQ0RTXWTo87KDu6WKUXOYy6MZv9aKne/PQwGI1MTD6C2F514627Q8ytViNK2ET
ZICI3p4TAYTfbTjNw9nxH6dMgKWFDrU11FF98cUBDpIN7r6F7rKjvBHypJbBt92373Uhg0dJZPxn
CcD7XI7huPUbCEN5Zo5xkV3hnORfUTI0/t4usvgYtl72q2NWBg6hRkjOY/zOYGudafh0HupyGL/7
xbRPC6T6je2BK7z/m+XJse5ST2xN5TE+LNr9hUEYF5wz14oIiaT+x+ZjcBRF4DxIMNubIMTelWZu
9uf/Xc7FsMv//KcuiwLzb5zd//q/21/s/+jH7/KP+c//qv8PFxiOD1Tu39Lk5rv7/peF9/4H+J//
46LpkS/S/7bB+Oc/8i88nhP+A/Cmy4fm3/bd/63wquAfAYJUwP/VcRGlJObafy0wfNy7IvTDgC3F
v8B5/9pfCOcfvsKHq3xUJNCmbD3+Q8/9P+m7RKr+u2JH15h3F4rRdiX8HuXa/yGjRp1F0tkOyksi
Eh7+gAGWHQb3fZ42OzfjxdDant4Pd95LkjFuyLIMvE9CkMEo16rfMnpp7D8ycZR6AmBLsXAv5/En
ScAy+M7DSNsH8rpCfpN+G52VbpCqdhlU0OUEhLfun+H85xVcVNFuDNVDbPi6IkLVyuwRihlxTb4J
desQhc+9mqC3t0gDVMJKb4XxuaP7qFQ3Y7p6fJYwr8oHKxTFK4FXaR+DhLv0Nq5y80I9kHiHzJ9Z
pzn0M01gNPNK2qCm3hxoRvbx5edWiWelB1rtOatqNGV6ceLWP0hJvopYWMh50YCbmjjzpj6Lr4sR
ZCRY4zTqt6xBG7mZQ0UUVSk9y9yhH9hVo0Bto8HhjtJWVVddDGUSmK4GX3vAm4nggqIevUCeyd7Z
EAQzXXaf5ODc4DFOEFOPbutrc4id2jW/MVnX8RESMTKN1Y/Fj3ipidXlqTU+OdrDMqJ0EqRvVGPq
TWn71Pa4CnyoFKPZ976hBrbsqMNaMlfcRrsLmh0IQQBCoiiOBAIIiqjYr4ExA02qXG7no0XlmQ/Q
+U9KSB+jRyWqaVPl98B3XBpKYuhFdonGylT5ioeibcLdvaH6Me56KAUlpnfvgRRqxmUfFQcBogbf
d/cFU2TJfjklARFBVW5hTeuKyp4NoVrfvACVYhwV0FYJrTWudQimDNPXqDGN8OQhfTAjdTc3mHLR
bFGmrP5aQmaY970KUkxF9HTq9tlXdUxc2y/F/WHpBtiiGzDkPfaDMC4XPCJGmbF7LFTp5B+NB/ti
rZqIOkglpKsOCiU0tAEi90r9prkkF/Q6Z9PsY93K63k1cFEtwEuRWYGzVfrBBhBcN7KgVgybzjCK
L4cnwfsYYUqQNataPkO7gWGiwWbrpH4FSoQZ5o0ctY1LhxZRuQmjADeOP1RReSRuPibPARPRwtOP
vkBT61D63G+q2Jl+CA8cB3G2aeyvXV/iLpgrRWt4KGPWLxHArXQ92uiihzBKmXfh+NDLOPluim3I
rtL0AHmoHtcDzCJyp97SWs5nq7j+raigDzHkOfzJ581UGOAgq9jlFnyxA5TWckuUSs3lxpUOlUsS
9o4F0r4m8plshC+mNoDuRzGsXhd5b4S3EXLiKGDoNH74gbgbAsCD35XOf4Jk0v7PLhBjyxmh/dx2
+J7nVIas7Gbwu22a6dp/rxW5MJor51DluAFzGQWXRJG6VuxOabvbMeHBCDml/b0o8NRbgSyJqRFW
9K9ySdW0Z5PVej9qb8aO5YUk29cBdYHyFiGI4KVCSl7A2IdD8TYQ8GaYqRBUtgUQH4pAli56jWwf
M4NwI1HCfrJhLUQeqelzSDsjJrfZT/HCeVYQPscaDXU9ZkyfdIxB7exmYZHYTaxyDU3LoiUNqnGD
kV2IW8mgydtTpRmuoNT2QfUEJvU+pdIzB6Ofts2+n1mGf44hsxOtubbAiBXV86ekAzzdNxMQwFuj
5xmPDaCDcdX0WnyWmu7ThknzKPIkbM9RXvYPZjKUy3nQ9B9GxkSijw3mrSpOY38vNdWZqP6ObTU4
HdLhlQYI/dnE8fLo6RSVEyDeGV1teDKhJi5/T/89CagTGBjxRlIAnU5y3TtMjUmNQExQ0PqKF6v7
yg0epjR1PK53RRt4h3GU6rdN7RdTNP/syibrjxvGVCc5Ohgja5hCyqmjJxq/CFuacojf1RzE+E0K
khN03jbbdFryl9FB5s+hZ3xGTuqx9PLFXO8AhUzgSZaWxF/EQ+wR03VrYrXJRNh5ZnRV7Ohb/wIC
Vf/Mrdz+zCdAAFh1ufZQ7ZTPV5cA8EUSmFrBaZzr41yReWTqFPYM3KunfxBtalDdUY0mwUNfR5a8
RKzs9ZPs0v6qndAtjno0Nv9Vvvc6ew1ClMs6tafEAWNlVdNKObNXhOpOu9WzvRS3PO/5SWYruKES
OOhY0T97aEDPTqvMp8VonbSWeYtdlPmVJAfWfczNmL/H/tBiuJ3YhUYhnZ3rOBZscWpn/ipRRI5j
kDdPsa04F2IG9ZLtzevUFdaJpuP4gVgl5w8I/DMAoDa6CjFY5zlGh15Jix8k9luaVYFlFccxclyz
h3+IWy2vfJo6Z8/6QknE3tuL8JlyQBLURacu45jMJ0SsCocXhewl4PNPBWEAiM7ctGewnwt/AmPe
hvuNVrazdVEw2Nfu6LtnLkVXA2+Eh8zNIT7PyiEzYuBeUKaCh7ZnvwTNAtY0Jdi/pVUf0syiJ9DE
+UsbmOyaw9Q6UPTLgOxZ+Il7xA6MSJH6JPZcfLkzYT1bCZ4d0OGniDvjl70YbFI9arE7sQOKxqGG
6jkWjNh8QMYgTk8qACaQsmwkN+QC9rKDotdgQ1vMuekQvEoq76HRy4aQYLBIdsc9IZaACPQqF1P2
LTIlWKXT9rfiLsJFFDgeT2hhh1fQIRnEQ8KkNBCp84iwe0DMwtndLflbag0aaFaEczrIwkc5QkIE
Ge58RwTBVyMFkNcIa8C4yoc8/HQp68RyFTuPAcCfIxVZ3Vp0i7ehty18jEBvfsdwG/OCLsA66oIX
0IdiTwduf65Ll0wFysNLa4f5K9JHgqoCb381uJb3NHi6fCxSlL66Kp6bVMD/Y9TEukYFKpBOzFQO
FOC+CkK4h0l15jC2uALOCWtDYe8AbLFRBzh0zhxKqQkhNuoc6iQ9cHELbsaJaU8mVv8wiTJ4sbKo
/HBJU55CHkuOS3z8esmfUb5r2pr8ZSe1EB/x0gEatqknWhsMomvbdW5aL4/zJLACwoQkMkRv4kWG
jKQd/LjMYSvmNeLL74ZfCcV++1h60S5AIjkYB5NlA9SBCHz8qwPte1MtYJ+Uz+ohK7OC83ZmCVvD
3SM0eyq61H6oO6IQoVc+z/RtQPHCKgY29zHwqPhtuEVvFhWhMgajfoApeOfnJFxbEZ3j9JlnwiPt
lHqIpUHkSO9ZZ3n7yPIp/oMRKvvh6V6/BiVoF6PRBwaZzA8ZZh58hXwtJg47BXKvhOT2u1qc9r0R
wFBtX4T8+PZzBdWfP/Fkrsq99zpx0my6SuykWpID1Ze0r6BYgxQZAxrgwvKHt3jjnX1MspqCLpE9
xypKKGTuRPdSMxM+eJH0z3rpwcTxE5G5onLTb4rWp10qGRQ21zY8Ez9ejhWYBjyK8o25N3vuDIz+
fMBYcvAm6M1sa8VMh17vbt1u0BfKCBbu8jyxa4+tlEOCdvDoWpqiu9gdseZi7xKPyV/Lkt1+gXof
87/O/rXLDEqCP1jWd08w8hwVpn9sPZotuDjX/Y7vK95yyrp+JTPJP+xhJX0SbfPGY63W7aQkEynB
xmp2wk0JQ4PrkCHHNgXuo5EZTeUTiYBuivVF+8xuPuPQXmf0KrkJd4CU7RWAHpe4k8etZZ8QUF5x
H2IqpFV7FSdQ6tqkBwqTpOpsagSJgYY3Juww2oFiqy4T71w7uWyJKmGOVmJFO6gBhgWIh6/UXqCq
Gda83EC4WKwsV/o/4qGJINjk/XkWnDHTMLhfYGWGo20qvh2yKjfQd6q/dE8+0v4yA4+Y20tZFd0m
Cdr57Iq+3KnGTGdnaZ464TivtU+2XBR5cCzDRX3KxLxVCV0DZOzJqicFDvpF2dGmsaoHzeh1jL2K
gLUdVntKWtnRWhGsvUUl+5AM3NURzWefl1B1XSb73rRgLMueA2eqMt7HttqYZPJW3LXa1zjOioPf
JKitBtIg/Fjz2IAR5Ucao3nTUli5Htk60fQj7a0bh8PJ1IRruqicPvux+9GESXH281RSO1FKXvLq
qwMpw1S42PuwYAO/UhQnjhvKk+1N5y31LpOsPKh0dc5JStB8cHAoUJeBsz/nIXYz95qHqr5VKVSB
GHTEJ8fvjwoS1j5OWZ0LyWxjORSoN7TiyU4BSpXmmwdsPthMh1s5C/2KahhsdMFv3Xq4vicZ5c9O
CHq8H6ryIlgAbBgGKBCb6qvA8wRDQ8wnv6N83m7v999SiL+Fhwq2sBzczQsOafsu9ZaDoeXe4jMe
TDjvmYfpmOEAW8WNz66qKKxDl3nLYV5IBZgZ/Anya0m7KVSax3GsaHQCOxbtFG1rJ4e6DZIzCyi2
AvZcsOqDtlj7HYDJYKovqh7zY2XkuPWKkD2gnJ11zJhxf6zHkqsRuuqUzC9eVscvsVbWlfIHsV9g
UuAYw0ZAJ9IdiMdZCu20fTNWEn6H/Vi/pJp7IjdUrsgg+PRasUf5AtiTgxoNcOjaXXKtgygnbVL0
V+pjfhkRol66NSDzLG50v9IpPSc+rSn8WBR9PlEQgl07jKdXejWp+VBedqSCu3rjsjt8zWq2nyP6
Q865qNnRWHH5ZBKZnWDY4lboPWQB4AZ7JO7+MYBcjXt8+hDcCz5CnSY/lAuJDxNDsOXVJHvGJ2Yb
S1OcKAoSL1r3Nw3uymlzgfElm84hq6nvXA7Lic9Mf3DsWnylPSmge9feE+vQ6b3mZfmoB9bobGSY
6pKkp/a4td4b7Tjb1DfFBXxE8tByj/6WCQOBmmGtENa/DIEY9nqWMa4pHCqVzUW7Ukl+8oIAMFrp
v5RIm2RYunw3le5MExTRVWRw+ckNZbpMg0PzuEcn277jHD7VtpovXdLelpDQx+K7nJ0xGnM6QeUJ
O5wjkqLPDq7fsceWuh51T6sLANtNHXvRJqycx8Ex0TYJlrfaq5ptV8UupxRyQtp2TxzY45+llZSB
OyyPQXZ56gg2s1/XAsS1EL5zDKbuWRS9sw9cMbyn9Ehtnfr+UZHhRONTZ7ap6pt9BETqhpPgJfM6
Z51Ubnx0Z2bkpDVq7SmvJGABYRmypXMJHSAbeuReb9l2/9wGAa0uWeaTThxnNuWJ00q4Few4jgq/
N2303mOg6f1qvZrX2LG/G7Y4h1ilmIX4m1i52SAPWZu2B4BXxNQaguWQhKoj3/P+DKNnflmg6b5E
Km/PkJy5ezpey6CR+Cf+8NWpNLVa+V7dMHi6N8hK3ja0+1Pq5AF2RLu/wQYtSEKk1g12a/nKghNi
Tk4m0o8b8WPM52Vd1bRHpFUE41m4rBjp6EgPjYrjJ1NEw74N6t/t4iRnUIszDZl1wP7OeH/ygCUL
sLcc4CQC4ako2xG2BUPbRtN/vEW0pI6Bd/F8p4oxbfbi01VL/V0sDWEehdK4Qbcx+zmTzXPb1sTQ
uAbRcxXk9/hQKuJDEINyoidb/rSpuyaOYWFN8WkPDuB1bGQ6Qsdo5nY4AaGz1x2FQxsbGtOaq2t1
AqrUf5RZey9aG+WzSRpnXzjgHG3sJe98kiOWGDL/zryIjPoCh04DUGCW1xkrtgnQvR2Rbk8hdjTK
A9Rm9yQ4mYC5MPpV8UBnwXAWo6SeAKg9Qc/FOo1OdiGINmwrOn+JbS/jvduSjbMdF8sfKNY2G7qI
39csE7DHPr4zkeOdAdK/LRwUO4KSYfmcTqlDHOnOas4M8E/p+d9tUjsPbGXTXTPV3KH14kHhCHlv
06ypPucMSqJd9/nBbW0LtljTPfuArC7zXPGmThUAmmqugE6xMDHA4H7MIplxiuiAWEyn5id8Ne5H
56VwlGiOv4mUa+IKznp7KQASgLNJaXqfvXnPB4TMN6vL35IWn2jVlaW3aQxRsEpZ06vJ1O8ocJeH
clrGo5sgy6xqvAH7oIzVLi0wzboq9Vf36/1FtgTVwDcPO6sq8WTFlmKzMo4N0KmoUtvMs6wXNFN0
MIimL342p9eELtEVqjNrkU4skJwrVuBZaS8bcNm0Mph7SRB1jWfLtdVrAtb/IcwlraQBsJYRtiQL
wgFUpxXnZPcqvoZhNsLV5N6+m1iYrkup77H9DIBjx/bJZHCzsCDiyYoajy8f28J7z7OTcz+l4gx1
vt/nqhvfHCgvkGw8D1NNpHpq+fokegFVOW/Zai4kccO7zJmTCuCbBOTqt7Y4/+7aLtoEgg7gHbg1
uB8iVNe5x0Wx9qAYbgb83VtJScUVGX5qDkbdHSm8vhTxZnaxd2OutYtbdsc4S2IuR0m7xTmSLrs5
GMxPWcr7/Dz1zrdluuRGd6FgN+ot41tCJzNSlFZ7mkiA6jjwDGy/xkUnoAfda0URf6LJt5kUStJc
cTN/j3HhPvYj86Y7i7urUk1X1dvFtqRX+I8G0vbbTh3Bv0bg/AD0Yd3fmuFFyDp8oGrBcri4t/iI
ZeK/x5qbOu1l3pPdBAORwCk+Smkhj/cCwdixMVbl0eLtKc6Dm2lku6q0eVGFDnaCp5N7qj+tPEnh
pYzcH6XEllOnDB1DbFcfZpjg84B2w6ozUc7XLA853q91CTscmZHq4ywbD4y2f1TaP1gZZQaoRr9U
2z/SFZlDdAta53nxagHRwKEXJR+XXZLlNnntJd+gOrunHLLWTvI8rpgLSHvPvbx3oyEtqHcxcaBP
fFyZWeoXkeoTfiQ+FIX14oLPw9xU3QZJeBZ4SBxbX0ZjOyiWxf/C7PM7pikAsUI5TCAZVaMC/9rs
1OTaBL84Y0SzEoiZhA297goHkzxeqBXL2ygn1k1Z5c7SHVdemXOvkmX9tyuc4mPJ0oPrc2hKMFOb
hEaK41AmcDt0mnLtr7yW2KLvfM8NxwUXc3/PsX2d8IisPdmSEq+jy9I1zIG2obZtMvlLOkB1yqHq
8STbn20VT+9N4nWb1pbyLpgnawyxC0veJX1ux6R+iH0/ukjlSZyE4hUN/a2JHbKGlvXmz9CVItWQ
TKTdhvcppUNuUs8U4J4BuU2PyDaKJ4276NQPlzwwxa9OcCD2QY1dP0NRAH7FNQis1bGOuZG6s2VT
gzEO244W7leV5eqH40wMVm7I5AYa9jjlk/nhDS5wl8h1uWr7cXD0THX18laelzk3R7ttxp3gsneI
Fm3duePujpVJ+Cxjhxx2gH2fFvjgqfLDe5nvYF5tkJnkC7PxVQteynFRzgo3ZvceZaRXuQoVH2N+
P2RFDuO+dEbUNb90PEKpEMVXqcVLjBHVHOyZAjZaPsd9VtMYsepjOK5pIjAwI7DqmQzn2BWIDU5l
/TRIAi8ysFqIyTzAfYiMpu3aPMeiXPa4g7KLivzxFjuhtb+TzUB9eCkq2iy9HUVN/zzPE2xRYfY8
qqTfwiprD1QR+jcWUXpfI9idOg8PWRdK9uzG93ECIgZHOn8YpYn3k0KRFhrCpmOX0UNbjMupHxgm
K/5YfxYVABQA8Yjn4W5rAsGGQBuHdNBZ2eukE861rJc7qm2iN9A1KLVZY/g7SIjrOks73gLoFqS8
cSecTeF13CUG3gRwdkTDa4fzOBL+ZSj82eZDN5J5LpdsBv3iQAE0g/RWIqslsx0dOS7LmgtLMESX
slKPRe678baGaQnUwHwFnQc6HWetB/kUr4biq7IVEyoSnipkbtMHz7anOBzgKFX4v0OsCVV9oUsY
LY76GOHm14jCh2ffRM4ZQQLjYAgg7kAdc/qIrpusgwZTfFfTdNTSA8AhZtHO62Hi3gY96vrKq9Jb
OnTXHi/Nk4b1DqfUYT4yTsSsXUy018Q+6ibEZ81Xf9b7IcXNhRdcX+60sgOBaW7w7Kkuaiir57BT
4ttNLBRPJI/pNRPpsho61ZCEHzEV9lHwwNalZALsPZTZMPlpzf13lTe0Srle0r4jTGXxmqhJ8tRJ
ouU+3R6nuuZTuMIxzU5OA0aGr9pykNXhZrHdu/3MJ3iK+LsqMIHSyDAQSIiZhA7kPV4gZI+/mrIa
H+chtFDP2s/Q5TKysv2mQXY3P5ckGI9c72bESIakIMSHKtn71r6+uD7T/pIHRMapkOzXXFZnHFtL
MpKa5/8R4k3bUsyIZ3tcYMlU9ypAPn5RXb+wVC5fsyZm/g9z4d242EtBU4iWH3MGgI98WzxUem34
bOL/Tyc/XbsutWm/yq5HUbHckR2M8rMAYHdAUddn1fQVO9m5Fc2BruaaCxYNFWbr96n7y7m7kM5l
50bDs8BZWa+SyH1thXJpLiiDEaiydsZ6N/kUHqzD1O/sO8KXwlW36BGTRtd7NV1T6J2hvfdNt3zh
USo1RRTTXD2ziat2RFTik8UaLD6mTYULPJmMnDdzkqgfIPFKiLwksbDh9yMPjGSYvv9Ff/RdDB9j
sdQJdax/4chEX3AIp6wskLxEjnHLWLNJfgV++EIHU/BzZjm0dRPo+22lnlsepJVTparYGHYdr2lJ
WIeXIJofHL3U7MId490sjGVmt0QsO+oC89+DX0T6j67E+GIPPm89XmdnPFpR4L9gIxOfaTJ69rHP
6uwl4wJL6JkabRgNhUrUdgn18Cho61hONgJTeMuFalF1Es6Gbw+jbLce+8iYrQirpV/LjLUC5y/X
Vxw6/Ig9ClrCpxtr1qNJOgtFCpbdlWpRX+6yQNjDWxKa1joWnYiTX50lei5p1t1gDg2cK4rRfynY
ENlBCn7XxXOHp2GOU7D0jGYHZzDVF07RaUd7DWn4svNBDegKtFY19iklxGk6oJxaxCuk5e/4wWj6
s2wMwwlgdVm4v8XIgX4/Ev2WsnDufc1BWY3/6HNVOE7d2P9k5M3XQDLvW2aDaW3Muw1MY/Left7u
DNs9GJajfQDfvlx0Sn1z64pybQ/e/DfkQ3AtXbj6a2wFkqBVIF5yhupfNpT82zKO6sNuIk2NXhpI
+MBscqNKJA+9CzebMp/ol/ZrSOlUD3Ny9d64nzEYrVm9+6CKTdE8EFhUqF4Nyu9KITVfgmH0fg+m
KQ9Dw3IqH/HBEjW5exBPvm5onTOlaW7dVNcrWL3TX1RPe2PMfbwaXfdL6+k7rg3+JOk4cCb8DlSD
Gp7nKEHnSWOmXU5oe50nDJtu1iEJt6M82dGg9k3FKzsOTL0lT9Gabl79gj/XPSSW1Bc6lXiErWl2
AEt3ZJAcbAsuk8El5a08loHzgdHM/UHi1fmZSZ6f3NLJbaIP7TFsCeDXIbuUpiKZO4iZUpsly29B
PixHdjNXxm4Xmk8RjHs8CfwVU3p+ERalJEDDZnUGfKkOPP3Bta86+01C1nhRupcfOE75zKaVpze9
VUOHjQc8DGkDD58jyn7ENePBcdPDh6pNfovpQb/YwDw32B703bz7xonk3rqGqpCemmcC8R13Vjdv
AnaGHonGMMMjOrjdiGEDeXqRvgYO15/sMQiuVtH763lYXqPG/k2nI4bxLkV0cFBbT5W99FzRfHyQ
UepsfT1HmwWJYs27W+EKQYhr2LqtbMc+ExCqqFMP1MHYMjmShsH9rT381guHF47FUr/nY7TsukD/
WmKXI4PDMcYWKd3XtHNIhgmkGipNgh0mc7hKjDb3ly4vHhuNGYD8Q02TgsfrFXsM+/HoSfYvSXLB
6uduEZZ+tl5MIQn2GGeNpX5ax93AcncGbgQn1hx4vdwDq2qf/gSG+IIH8anH0Ps6E3ncghd/iYWE
Hef1/XtSFOnfTk8O1Sx4/H+Hw+ReurrRP6dm8a4jRwA8gtC5DSS3/uJTmP42oQ4OpZW59xXfq/B6
OvDsaHqwXF6zMHZfY9d5zoLef0vDaMtXgZyN6xXHPArhNQBnUG4DMoF/h3RfWW39xCoKLLOP/8Sz
vHwVjYv7mmUzeLFi+oXx73sI6I9ZF25YHZYiv0kBrH4AL/qMbgkvmaLQ9BYZ5yFWcGi3opbROZwm
MCiN0N7ursKuLPyp55Tv56F1KxCwQ2DYBk/sAqZpxPiATxo/lU7OeZx9qiRJqPLMs+49BxUKtC33
bzwa8BQakVNbJ+UhjzkxCBnwrzQswQPJKAvRz3epi1wg+JSEPW3A7O1qKD2H9ymkEcvlVn4Jibc+
N2W2V51pSTja4zdPvbVZmNCumR7ybRfiOElG/lmV0Cfsa8YPp+/E98TO4CA9nN0sgBy4rKzMr7GV
J1dWRePNR6M/piaCGNQNTAhNDrLLx7oLXY8UwodmlUDNc/hpm0iegigU51ZTZmjlcfIH9QM9NqHO
21nzEapYrujRT35rUcJ2itJyIeM3CHqd8/aoHd7Zh4Uf42my4sU84MKRuzjVc74zMPzxDqcYhtmz
bnjKWFeZpbnytERfVDxZ/OG6xHtqe9kh5wmXxb1FkxE3n6I/QEcOcAaTzcgtIQ+WXDJyzFn3IO/x
3veSkoyTvWBGD1Tr7/M6NltDavvidV17qZyBls+Wdcu8SRu7ck55kCciZaAeieVluYARycI0E5vB
ta3ptDQ4N3ZsSODYSAJZhZuBanHothh23SK99CuzUbPBHVoTObauSp3ub6l6mIURhm/oW3NBYE4O
sdsBOmz8G0kHSP8iWXpybmQLfPtdjCpSL05AD+mDBYuam/rdlZtuw9KmYwrZiq7nk44n37qNBFTV
pc9xHZ1F6VEx6FkFwKU2T8ruZze7wnrCS1bEL6xyR1DPjRDdr1mEwz0BlxJt+VysJgIL5SjqpUDT
/Bd757UjN5Kt63fZ92zQBRm8zWSaMiojW9INUXL03vPpz8fqMZXMQhJq4FxsYM801K2eUQWDjFix
Yq3fUJdXs01XZRs7eHYKVYt/B0qveDuavvRhARgfBRnsdSvKCX3lgrKG2ZWpayn1dJfpw7RVJdIx
IcXlD9RjJsRcgBbeJFU23uGJII+BBDR/NXpYWbuNBnoGxqG/00pMJL0W2Z4uVB23VU3vQ4N6CRwK
aorgcPCGuI1olf+mllR9s3HBfBaKSGyKZ7oVu1k0Dr+oUIw/p6LXrhuI/s+dZjT2dZ/mRfKQj1y2
9hl0APN6yEvW3FgLXJvCQNkWOcpKNsgoWjYevndA1RT1kIp+/G0FXJcG0/QI12NaGeiedw7KD7SP
0KWSQts3cIoOqd8WR8FZMsAxrQRHYUu74X2jevpviVvaVaXFXH8GvJs3UViN8PxygJhQMk3KbI+i
mIbmxrd0dJu3NCXEeC/CIvfdJsUGWb8Nhj7Un9oSGyNlO2jxEP4E9BlQTdOtqGq7j0oMZfkeizzV
BxRnjHZbPhRYWCno/CVmApIrkWVr3zUhGuPX0nGgnvhFH5JiS9m0700dOkkEvFAVMKjBifiU/IPW
AxW3s4MwP4z+kHyxKx2SZ1O0Q+3aMGvvKGn3MDDsLC0QHDOqZmt5/jcaCd3XLJ/Qqu99D2SB4VBF
Gl3M8Wg073I4Wf4XgmMSf6lrLl+qatbJ0RlG1L4bro35se8cnMu41tsNMI0k9zkzFcPwm10n86q7
j/qkij+CITLga+GR0CkP/zMjkf8/6Mn8r/MrtwAyXwBlPyc/w+7Xqe7G/Ef+BmXbiC0LW9riP+oa
/1ZbtvW/EEu2QFhrjk0D/RUo2/4LnKqB2iiKyhTrLBtm/79Q2Yr6l42cAM538A/4g5aj/5GuzKm2
hY2shYNKgIW6jWNLxG9m0PYrLc5wHMbQqhvVJdNwoFTNqhagz5KNlqCBZKPccqM5K8oEp07pjCk1
AwQ45W50c5jgQpfAc+C+gfakK15iWqIlNA3GTG92rz7DG7Id9pvDmAIhCwi1+Jeh9fN6appXpEba
B6qLwedGt42d4R1rYhN6xCPW2l/z+EucHAugkcl1Oe1KZxsWWzWmZ4eh9VX5CaVMxb62INwprpdv
Mf5qkITTaNFspUm7ZjsVRFmu1S53BDJYiP+JtgMjIG+1O6R07XzXdzczbLfaWAiQBehebqPn+Kfx
7OQHMW0VZQeJogaijtbtj/FHCU+sd6nGmmifWrobTje2c5sB/ca4a+jJuzDO29kdRRPX215+W2fr
gG9CsETIG/lvU7xoSbxaB33Faa51rINSpxelYi8f9JgyRFH3PhYJXJnJH7bjZD1eHvatb2TamgMy
0bYs05glLF4Nm6AfMeY+w2JmNey5JXD/d+piRb3XOFWa/XvF2ToKTZDFYZDJhbh4V+vjUJp06QL7
Cp5tabtmdgjqd72To5b3w7Q2BYZhVvWcZp/r5E4T92mOUwCxnuU/gmDfQvU1rzQwrxjePVTOlxjh
sUy9t/G0skl770OkB/rJuxr6r6PxyUopk3Vf/fZuiL932cr+eXM6qIVYJq9On3fR6VurxsCGOhWp
ri+3mnUP2gMV72gf+Lf9qG5zjCzIrJGeTbbI/LlD7mxE/xAJfstKBqQo4cjeoyIVlDfJ9CzC30pw
1UEZT2y8vmrulLdJVe+K/ioud0Hr2tGdY7pIx2CUNzeTHq0WcBqnWLsiPzMzQP6r6fL3Z5IWkikW
Mc/U5CIwQNTwgGhbk5vAWNgY5bSnoI+/o5wtA9uO3VKaK+t+FjA6G9Oha+YIgjTeM4t3aYgppZkv
JspvaP+Gz0kYe3eBMEErF5yhJRirMG6PuUM4hFkcHORku5c3walOy8u0TRtpIUsImIHmMlBhOlzY
VTbrG4HG2k76LbzHXTpkP3o0Sw5/Ppa0qdZDAmK7L/WsTcVuVRBPkytDYE4DdFFp2wCucmBSvdrt
L4/2xr7jFOPog1+kc3mft/+r7T0WBr4omLkgWgYlNnphMALgTHWBBHJSfY5tWKZxTW9Srmz5NwIL
I9sIXlmCQ1YszrVhGMq4bARTxEqbPlgTHcbO8lfOmDdG4WB3LPahpmrQpU7nBw4O43vm6AYNdfI2
KynnQwddWR/a/GMW+wJjaMfhLIPFpb6cdK9eY4w7T2a09K3hCuwkTSZwQ8HOaDVkaSnJ4x55nykx
aMiBfrPS9CtB+o2zQUDMmgXAOKyJN6eznJyeuiaIIpc76txGfi4boDHq2AEpr8fx2hehywpeGfWN
YCA0sgMNawlGXWYm1MiApyX+BHJviLHm1ahgOwDXUZKnDU6R1is2l1frmyMSVW1Vp+GvqnOoeP2a
tTL2ka+Z3CinM2LSZ+NG5yE6OqXatlBotU0ROgyXB31j80Owsy0xs+P47/xQrwYtvBQaTjeMbqrd
iwplJd/CvKBz8t+jNFaW65tjgeCd9z2bcXb+eD2WZyKpFMeMRUtj34+hsssHrA/gSxcwALSVLfjW
aIykOoIcl2izeJ0eXGA/YYEga/GpG/WeHnROVwSzP6CF5sprfGsn8g7J9Cz+IpCeTs1Q/YFuH3cm
PQToqsNjQggeBMuffixdNWxIw8RrFVzSIqVs/an3EXzkBca4lIjkW9fF30dBk1E3wpWT6Sx24s8i
TNMxpTAtk9PpdEZh6RhtX4MdhQ4dbaD29EfEHFC6jtXPY+1s1Eqbrmpkl6C9X1+epjbnQycBh7Et
6oY6knxz4F5Ez2CELEmTYU4wwh9o2HyqI1iaA7BJt84Btqh4KgJJbwFj7jufKls11Z+AAKxtjrMd
yXM4qrB1gf4mmeniq3oDsOK6r1QX2aKfOrtjV6jmYfTiQ6wDqQsVujX/YOqkoyQCFrchYS4+cVTK
KR26VnWNmLrajM3pS+fRggRCidHEbi9EcqHN+40jSklp2fyNGyFVojFee5J5pMVHADsuuP05eK+a
zuJwURWpIX4Hgh2ESbsL02ZmxCnXalSC1JTifq4wUKUw5N5RcUwYemWHs/S1cII7xeyClaTz7BDg
wsklkSYpAqjE48UhgGcMPUQtmgBhFT5dk2COxtsSc6uyryzIKcF1WgS/L38N82xbI6BqOrrJtzcR
Xpzv1a8jlu5bg4741eiqWg5Z9nfHBcH3n/LiF3tm40AsgkXhIaMb7Gpr70yfU+vOjO/U+lvSfW7b
K135FuAqAYERFsxjODta9EcfxzuEs+zsMHs/i1/A4JH8NpHnTz54AcySXaFf5f7naPzaBRQjH/v4
3VDfX56a9hL/Tr8vme6c+MHZJnkWi5U2KZaGgBRvNKqOpnqtcPu0xc9RPqT0d6v6a5kB97XQGfuY
Jzee5Nb6EWl2ur5pwBVG3FX9Zw1ksl8+mmAXwubJag+N/SRRjeBamx9mdTVnX5YHcBfIEiPRhbwa
muCIR+xK68Hvd1Vzldd77NC86CoxkM9D3+hRwUY9edfpN0bxnGfvMM1AxONoUNay3NZ6NGZfW9d4
Gr4m+r5tvnTBhyS5Awoj2lvklC30AL+L4GkIn7oJgD5tuQ+TeWWg1o8SzsyWg0i4G9/PgO5po/ZA
iBtQRA9NdYPskVZ+yh3q8ayrj/0PdDrS8H3m7UL/ECdbDyfHTzY9UfUBGVnScbhEdIXqaeegmOHs
uWYL4wZAuMRGOMP4gDpz/8n2PpQt8my3KA6Svijyak5FARiU9g0QQqkeu69Q+wYYGaCiGrxwXKyS
boW3tdp7Vd+nMaLYG2QOU+UaHlQEv1l7CLx4HzZXU/c9Db4P2W60N8A51OloVns7RRwKQXENt09p
PKvWu/IKfSgd9me384YbXKM0gUnOFaq9AJQur6rzgMmastnzlJZUlSvv6X6RnE6IcJI0BblB701D
iLxC28NX0i9dlGAPTVxfORPf2qIW+a+QlHRMqS0uUOCd86oa5hyff9imHf0OmcB3uTwx1DPPwiGZ
r0pipqucTOjYnk5txlSU0BRHt+/ugV/Bp7R0hFRmae/pB85OUv1WVB/H9v1g/jTMXxj30RU5Suht
uorKmgvZIqP5DGWvc1uJyN2xCXfCOfQz8jvYajUKnU8RfOms3XXdU/A4d8reKzdpjV7+Bk2kRy4t
pr7B0XfC5cC/tt+lYOetfXDTvGuEC5E154eXW+cAQOKu/KBjrZFsLZToQxcr6fyRkkLuwPs9+Hcd
KrHtEblazPKu8JnIsHv+0TUfZfghQ418/D3tfXVH1w5Ffxi4bHpK7psRoRTcVJEa+lJMP2BmCe+m
Rsi8c+V4F8LjqWHxPFXVXREcdXT5DHfoPlARkOhB0fUaDu3kdv07A6uOjC2yCcq9Ka/r+iud2+bR
m77kyafUHNABQq5S+ybhTyOgd93gv95hJ2Upz+DOzeLeqCmHgUasygfkKPP2aNPsHH9e/uJn6SN3
RgrZ1DgIkfPfT793kzeJXcLXcnsLU1kRdj9Ehf+HIsybyaN//OejacjIOshjSO4ci9WlW5nZ1eCG
3AzBwMikiteXaPfb4LFc1IVWRju/0VHypRYl0YYFKw6M93RyVVzP1flxhKYnabSngOF9A/QwWFI4
Oqw8K7YH2FLxlrbrB1ADYuX4md/e4vAhTSaXFRqukUAgTh8gsmfRw5j5DpPDcZ6EINJ0p17ZtW+N
Qm+E+jLJMinzYpRKrScZS8RvRS5/hsDINtDd1y7hbywUfriho41OSRy5ktOp6InTGSgYcYOyxT6Z
EK6C6gS9AkloGriTvvLtzhOheSyKRXBQBYWNRVoWlbmTth2WUFVuAd1Srh2VMhq3HZxR8EjNAGTb
MljTO15OUs5qzLxEag1US/mn00nKwptKAefONbL+a5H38FLlO336XuL4uzLB5cWDoRhGJ+82SLth
AZ0OFXVD5gMDp6yN9OI7jtciBjlilc6nuYese9ddWLm2EY77y1tweXbNXQHJ1OgNIB7EU5yOi6y0
oQNerSHdEGlRko9Q28O3B2kEAAQ9UmGKvTLk2T6UGqelgx40zWd09c3FAjUCFcWJzqawLgo6tEr1
DkaTa/cjoHolRimu3uCOjUh+W2KwOGkr++P8q6K8w8DUdchuueidTjlMFGDtsZO7DtQaOxrB9uek
TdVIraGZnPeXX/By5TJZ9iKHNMUqcullckB5yfLQQStcdbiv0elDiQV3sZI2etHYwR7Vgm9N9vvy
mGcfVecSS/HK4HvqtK0WM4SU2kwkslgwyaEC5IN1kw3S1S3hOWyrAt3VNA9XFvBLaeh1cJO6QepD
0YFLAMJGYrGSYLAhrt56qZvLhync07vFSPtWVp/sEpOaStmoBRkjCKUK8JGDFw14oPSW39AWnfpv
cbzHOT1AAFH9FnSfaOPTfN6H4BZEcdvm7/h1zKNd73Dl7TZ21UICA9L60Gqf+BnQRvgBAto+uTWq
2PxRJU0R7L2d8k+XX+7Z8mGetqQQQcI3l64X88Qnmsa3jDN3LKoPXl8p27Iw4bYNOAAJCxviy8Od
BQZqOKycuY3iOFQm5m/9qlQ19MVoDUEaAkLgGghGjAQCWeG00BGPS35PRgAAVg0fusx8+AcjawxP
cosYv7EYedIA8TV5GbpjFP8KBg1L7l5gQtQFygHH2j3+ymiXg+V1VgY+f8NMmYIgFXOSA1NfxIdW
D+PawFmdLqV6GNXZRj60uWyNjbMt0rWT7KwZIWcTEfIec669UHNd7JZE4BormmmAwFvTqKrdqgIJ
hXT0leit8S6vh33mdNkdjTLftZI6d6Hfreyel9L46e6hJUE/lGozz0Iz5vQzG4UthrQaBtcALpEi
1aSint590jqyUR3rUjPcqSAjj6rmf0SJsAZ2KcIrE1elLEHLGhEW/KbUGITqboyBXiGShUCrD7UF
aBobJPsQ0JmSzV61Hpzyios991AIuK3mASwB4hLtvfKZ5gtmY2wmfmUTaqhRVBQ4UKSaks99uG+g
gpHxbIyCwW49fjTyXUiKrKz5tz6JmL8+cYQmJb2E07fRRZr0U2hwlKHvQm0AZyjS5ibhIgIvSNv2
mbpBLUG4lS8e86aG+oMH/conOQvcc7McGAGFVPTTUDc7fQbVEyGMJK4CWpcoSH2qu0Hi4tV9tgfb
h+iKC5uv7C9vufOVz0kspNBf+sLE0dMxEwnsqqnK1p2ayW1bJIrhAyF/YFIWMdXN5cFoYvDjThad
QamLYrEhsJEWnFKnw/VZCwdS6RtXfTR+5O+JLepnNFCscRf7j7AhvHHHb5UfGWQR2pmVm7e3HUWf
ejPEWx2Ja3Ojfppu/Kshc7XUTdHxET/5tR2+tCjYj9uoPEgNTymUcCtYgcbzTLdmCSlbXVBivcIQ
GK5hUu0y/X0+fh3wLgtGFOYpkbPwtqm65WLEr8BN4SpB343ajVlu0biOkG4sKchQfdgJHaKGKzPX
bo8zI9ABnndUwkNNKSPYQ5FHo9GLthAm5qzbg5OxyR6M++mhgXaJIP1H+4vWbEAgBJgqKkctO2LN
6JgH0/+ZSUiHB2rP053Dla7b0v+gqKV/sHw3t47QVxPnrhD7qtpX0bbBbl29Kup9ox0yFVL+HR5d
eA+UDtSeA/8SgQZkFCb9MDYoae9ng7B+H32ro3vDv8a7D4XwYBvc6nfDU/87vbG+6QflNvuF4FoX
i50v7lGY6cfb3GjAJe9jbMnGHwhcFPGPEAluiKW4Mz4AU/O1a9BpuLBa6tb5GbybViL02aE0L5xZ
N9BRSVvpwp0uHKRAQUd5EwunHlkGTgEb26aoY9RgWAYjuJ4Q49siqo3WLN3cq5WF++a6pbvB4p2r
5csibSjyAcqq1rhCzXZ5FW3g+7v92B0U6K18LUEvp4MGCMwXgECHaOzlBzjbpkzfAgpAzcc2JcX6
0+lrTDjC44OlptSoBQcNqNT2A9RpqiLZsDLYWRwiL6fQIzib1DkcLWKCDAO7sWv4ehEyqcd69N5R
od8XkAA3xpg8+w2LIRrLbiU66PMNbhEcGBewkORclLQCTieZxmFZAc5v3DQCfap1+ozfANWKwqJ5
IGqnN6EwZgyEtgU/MNw3iYXwbBdqCF6TqqSkabs8CW5wOq7drNV/gbWV1+RtOr67ogv2TahQXwwb
b9vMtniXP9H5WyOFYHHOGb6pArI6fXp4TXqnOBhjd2gyV6KF1AXasydnbOtkJjHnX/po5Xo/f4nT
N8aYOvJcM5RCOHJxasHhlDWKcyVpWomhnxgOltVed6V+QyNHIayma3Cr84UIhoJatoOPk84tdTHL
zgNUbXZAoih8NNeJ8j1BHUv2rXLXj+XHP32jcy8IGNm8DDXMbU7faJjnXY3GeO4qnEWHUqUahyYJ
cQZXWhvJa99xrkmLs/3lYc9fKmtP1TiBdWlR6lxcjJ1wJjJmOURRvSsh1tU74DbqIfH0EVI+gm4R
EvyXhzxPP3CXoyJFD86aW49y3hqvcu5M1BoqNXHuakOHfWVDlbHvqGlaU+tdZTr448ZKerTgUjzg
W71EeqgPtp0W/3GYRQN2RmlxV3VMfXmPgwGFBEJppK4a6ygzQUZNnQRZxDDFGgqv55IlPFiBO4jp
8fIrOF9YpyMv3jpcvNZG64aRbdcepLfrnNCBoCnsnR+tvO7zw+R0rMW2Kag/24QzrHRK5duIzP42
aA1gkP7GaO6m5tbUo3KPJG+wMq55tl0Zl7BKKKBKBuLz9Ctj74MLRhtQBER6dduONexEJfNXctm3
3iRpPVcMDgpQkYst6k8i8pVAz1zIw7P9uQU5okcxzg9hJgZrYIM3li72KDPyklvqi+bv6aQi4OLO
lMOrjobkR2jFvyEmwBDSvHc9J0fulbucnDpIbPuKzqN/pBV6dXnp6Oen8/wIggBoIHIMsvH0EfyK
ZiWHI0oj3bcimMvpmR3Qt4+yW/jWKHVUXXiTo7i3aUzt2RwVeNg0AlAS8zYxUPtblCPlliGqXdsK
VHUjck4ZpMU2UIBpo8L4xycsD4zQDAuNqxev7fSBW0NEBv6ImRtEyn2Bu5Lmm8XeqmI3scY95ap+
gzyntnJCnS0Mk/4yJSHAuJTcMZc8HVUqHgysOordmae7R8Pwm9Jj1WTaX4w0lv9kMMQoUKnmJk+N
5nSw2cGm6eoghq1f+ZzeWAX1sfa1LZCro297eQWczwx8JPLWXN4QnT6DGoNbUvsqoOGBcuP3qqwx
W5DOAQot0vDoMf75YDPijFzUmCv7i5l5dQs3FMKpS/3yCIXpIPDxw9kDo9ohtH5fHuzsMIK2Y9NF
IB/jvDWXid+oDIDa4NG6iGRSdIowGS4d+TwTLLXU7q7SAOfOy0Nqa2MuDiMFaTC7C6mGSA/sA1oO
h7zACDjOWvWprbEgngba2HhBx5qFr0xQHf1Ad65jUvdthqDExOXMGhTzxvYkmhaGvYJbOcu0eCeA
BajT0DCy1CVQbcA+hfhnIgRRYIrQJkZyrzffcQlBabYdXScOHmTSFytRZv6sJ7kW4B4cNU0SLlYZ
PNXTBZ0OFnRBjCaoNireVaJM3+Hrr9X/X9qo/x1FUg0yLJSSZjLBvJCXaCoJ9sjHxwRbviQo9mqI
9QAwesgeaf8If6r4DjH3EQ6cdhwV1LpaR/tZx+3TaE43QYB6k9JPxSyy80zgLa56dRbb0YwPNV4B
K9vg9BD9+0nhe5MkUK5jmS+iCUrAVe8pQURV0npnOOldU3qobuAxcVVwx3WMr0Ho34bWaK58fu30
SzCyTgmdivosWQ9BdFlODzLfbGkHsSfC5hjBb99AbzhWZZLskefWDyqo6FqAKPY0P9yNQ7ALkYPM
rzJRVd/8fvq8sl9Oj5+X57Ec6ifzsQ52UiwO3CFSeltFWdpFHMVyjRIjcukqvl3tnBqDcz/PD1Pj
PIG8UTcpypYr+/V0u/5reIpGJuwOsuQlgjL0Wky9I4bH6wfN2HH4qCDKOSnqA6Q8+NOdMqyMeLoB
/z0itzRB09Y4u6gVA0p9NBVmtcUIhJqY7Acc46dcIpgXjMax7FBLgbP/94r7P/LR/yB9+GrNnTtC
PCfPCHs/v/a0fvkj/3WEoFVJr5KQ8VLD/jf5yHH+4sQnJzIoW0AhmmHv/3KEsP+a0wCw09T/iDr8
X/5DPlL/evmwjoMCNug4Ofda/8ATQpwGzvkOhyD/nO7wd7brfHi/utvE5oSsRFfUB7OdiqMUlBex
uwtRbPSi46vX8vB3nHxtL/zWULwB4Fbg63XgMadDIWqQcWOI6kNjtObRzsInbVDV3ajDKL880mn0
g+nFpOh5kd8IQ4PANceEV5MK4iQfCMP1QTUnh6pMMx5kFxY7W7HrfU7t4j2gxfIWn6fiKWnN+NPl
4ZdZ99/jE23ooprmfBydjj+ltdBB8tcHu1SGD5PT1nsUb6I9uoHeJxFm0WHyyugHNgDRtd3W8U2p
jsYGrZLcXXmS02DwrzdBikLxnI61tqycl11btIrO5+XURKCmwT3iESkv2m2YHIJVSQE7j1YR3OBY
Wd05aPS9y7wgeO/1agupcwxArMEu/Rhb2ZwPN/Qtmz7/PIrYPnZ97ry7/LzzEvjvAfvyuJjkzlYo
Og98hmMSQ5jE0TA1B2es0NXVO6Q+8VWAoRkN9nVux+PHywO+sSbxLobnp9HZAgO4WJNhrDtDg5I0
qBxkeTNdUiz1TAv9xGYtwddPT8a/J0ct35FQrORcLzxdFRj/0e9vK1YFQgI1dYQsuspVtWtcpIvS
J9u2M3xOJWJvSBGkaONVk/yAZhLGDelkZPexLjv8NZy0qahZW/6XKYPMoWie5uxE0KEppRmNeW1F
MW0dA0HnnToObbaLkFGmjBzFE8oRAFzSlUV2/g4pJ2EpQwhhciRhp/PKkrDzx9CrD3GNXjPqBt3W
xMhz6021t3K2nZ6m8ytkKIvaMR06KU2xSGtqBSusFu/ogxN2yl1rInU369h0G6+W9n1giQACCJIQ
f7pIWCImslBEEghCyzQ/GBv00CV5iz6hKxglFnQsu663Jh7J+8tDna2RGV+LSCAJpg1BYOmonVUo
jTRNVx3GQe2v60EgioC8w8oXe2sUOmnU0XSbGsSyhlxktdkOmSwPGXqpHx1PyKOHbn+z8rUWuSCf
C2AFm3i+zYKtoHB1ujIqXBqiqFTp+tTQx66MSol/jpjUIV5iVN03MXbFTw8pOtNFOMhCPjFGnhnL
Q4lm1ggWJ34XtT6FHqT4EcxHthoM8eX3/YKiP4k48zFqw4ySrF0J1vz0EZ0RFYAp14AhK2WxgwGA
A2Jfm98jPxfHaerszRQM5I2W4rtpR8Nx9vk+xlLvXatttesUbbrrKcvLmyb35c3lp1uGQ/gv6OhL
sGnmXDNaEqi0tK9QXOyzg2JOGGdX9fu8K9AVZas3k66sLPOzY2seTpKQ0GbXAYos65xO22hppYrs
0OfhztZwVO6M9pPZpZ+reASkgY1lbIJUSXXaW5MGrFU8Xp7wMpS8PAElEIFtO+3WlxD66uC2UOdV
y9LCbbzJ013tjOkhDlCaIAZqh8tDvfFuOWTYY9TKAeoum0boHYUFd5n0EFoCtRqhbAIUBbdhBwi6
LO2Vd7s8h0n+ARo6ktcK4O+MGgP9P7MjfUwOmh0BZjWVAT/fVqOvTl5ePiDpKo8YIBjGLtKL7h8M
TleXLyp0FL/UxcEjJVyKRhbJwTBjfArDYtTdyO70az1F1BFIWL3N6Z8999bkqCuhZhmxmTgwoJlg
ztricrgIAf5I+UXFvQ+jWCneaVaAZalUuvvCB3ULF2n8jHddtbKMzgal0UO9ydE5aGFZGotNjUCK
9EuDvmrUa92xY1Hv8am12DnZLy+uIQYjQzLuLi+os0/MoDadMZMtCzFpSZPwksbR4kDVD0MTyduq
kuGRRpN+HIUdHcdUaocoyeIffaakK7SQZTgndL20fAhjNmneEg3Zl5EzFbXUD/GALy8uYLjaNpW+
0s56YxSTkiE/HmIwGiHGaaTU047bqwyMg/TrDgkoqSHJPJQrb/Hlx7wOyEyG0jj/4fZD2rpEPtZy
omigRQbNW6/c9xIfUQXjD9fGlq/amqJWZ4Pv4YhUcnFlo4V/U6O3t8XDFPETtUnu0Phok5Vj4iwu
QU3WoYKR5sAQZAefzh1JEi3NqLMfqrSsCY+InBRD5Q6QsK4ur6KztzznvgR7zv65p27Pq+xVBKxG
C8GgKdAhW9r5TaKrAbyNcY0TfBb8YOOS9OIp6LA5KV+ejgKHtMNGiFGMElXu2gntgxrC8Kha3Tw2
HSDoP5yVpSH1RXOcc4WS87IKQr5ThtNkJofC1uIj4rw2hSnw75dHOduBjDKztQy2H/i4JY086jK/
BTyUHBpMQX/mk2bdlnWa45YrrfAatdPq2vR1FcsaDcWey2Mvr5x0c8CQvqAAZzz5Mkckre76HtHn
g8Bnu9y0DR48bqSBuPJyAxJ/6uMBH8yg/VBPfAAwKGOstAfPP+p8ks2Bj5At5BKh1Jj1RNDRkkNM
JvIom8rYYvOTbiuJYGjf9vpKqe8syjJlYHLMFuEUFtS8lF8t1bCwpJLKPDmkIfpkHtQTRG0D64OM
tWSfRLFzHCp8ki+/57Od+DLozESb6xWQ4E4HNe1qwnqqQa9f1sJVjaITnGhtIrZY/JYrb3QJTZbz
VyWo/me0xX1jhkFa+O3i/uM5ebkdplr72eLzsG2UovicW3aqXeNnMn4lAa7GbW8hC36FGVu8Muvz
T6tz+4B/YQHKhlM//++vXnUXIINKytAfipm5H0tnK1AAhh+CMpES5ysx+CwGIfzA1cCigcJ1iwNt
MZqh4pXWFP3BC1t7j8S/TbcGz5PLX/LsdgBgxmTDgnSnTgnDVT8dJsPyR4lMpTs0sDQ6DBk0Z28W
Y/d9kCTjKCTZMSUIERXHpM1k6PZ01Z/jKfNuzNpUPulaaEeIEk72jAmLuT5cfr7zt8BlluwQmgEk
VJR+Th+vahPkCIM6PegJr1rCotjjZK+snCxnm4i7rMFVBqY7JQH4KKejmCXmEwg+p4dGUipvcyBw
0aSPrjnLJjeV9RmbS21lzLOZgad9QRBoaLEIQJWnYw5lk/UZBhwHSSb/FHoiu4PjvHb7e3MUQKwz
anMuRS/eX1yrXF70sT14RetcCdvz9hB8rJXc5/z9QcDlign1jd6yZi7OSyJBgNmK2h4sJem3ioEJ
VquM+l0lCPlkF839VMZrRLg3pqarUPuYFxU+WuunL9DjfCmUnKpRg1yPi5EWfS381d0/XICQ3Dmf
gWJqtE65NZyOkuDzqPBXcyhQeC03APyB2WqR/f7yMGcRlQBHn4huHYcmGPZFRO07H++XvMvIBWjY
jRHg9dIRrZvmfrm/PNT5e6MhqzMjPI2gPiy7dFjvDonu2eUBWAK4/EBYOytXfvyDQRybgjoERSL3
Yj5dNSXSz6zy0HeYbsgx8G4d3+tWruZvTYXwQMqPlCVJxWIP9SILgknpy0OKIivqgBR7cSkxVi4y
59+GHpqYb25AAgS76HQJBJHoyr6mAIDbjryhqI6tBTe3u7arypVlcD6hF5TTTLkH+kun/nQoTTHG
wJdZfgg1jMJQqhs+jsqkrqS382s5ye7pzc/XMu73Jq9vebQEdOUppEEDTvwhPVKVUX7Ebepd0wzs
34cyG1fCw1lKSOsNrTYsRrmRaVwqTmdl+9gw6kgksIe69FB5lf0erT4TMbBcq6+VQTrXqW1F2z5I
25X06PzbnQx9divTR4GRY9KjcVUEuxELLBdDWG0X1EOyEinO3yo8BZB4qLlRNj9bjBaG2gKjKyKF
beW3ep3i5JG0wy8NldYjEmLdGlb8POoKDTEEZJJo8EMHmRfTq3xE6XN9LDHepXgyWddWpUUSnXfH
3hk4iNxEIUyeRKTh7vLOXkKJQOHNHVS4YvQIYBkug33pVR4CjMjbGmHZZZu6T5OnJM66myrunGob
+XHwhFl5JjeqRVwD/W3Ew55OzPCxNbIy2A6OP71HgLNsN9mkZtbOC2XuH40UdtDDWCqj3JtJXtVb
JGrFcxaMIDkuz+E865kLhLPQH+BFwAooB568OjxD0MEeovLYKKJC0rbwURHCywC7U0xhr2F4g6hD
yZ8GQB8DYN4HKNN8FlHnKa7Vgc7fIoyjW9fNFMGCRmIXesDKIy6WE5AByjWz4AfJH0nnEuaAbkth
mZ5jXFmgHOuDHiXjR9y/8l8WTmk/DT8iVwiySAdxrDtF7E5trIFqH4oRzLsW9Zg4yFzRkArTvUfc
NDCN8MwaOnodi1FfeaHGC+TzNKbM3ME5DFM3kGBLTt9o6JkZElB6dgCnYyFIEVcy3eHm0PwsgYyA
5C/yIsbJCaLWLlIG/akM/eEXRnDhd7TD8XCxm2o0d5naz74QWYSDmVlGPgVX4lcER7sb7yiqdCG+
DbXd7NQk0JmRhSA4utUiibcCY/Obwpg9LBFkB/JcgWxCWl3G+VU8iHgXt5o52/op9ueoRbZb98UX
1avtcetgxbBPa6nsQWL56UaaCcUOEaIDhjA3DsE77I+Mj7EspgQl+wmsp+/pwHrDgrL1Bj8uvWVF
2EgZW2LqzVu0eIV2LHPS5+1Y6OEDb75935pGX28Vdcp+1FnZXzkdVant5FQ16gSI+aePpZ+pww7h
WjDyGUnxQ86NvnXx5vYfTC3FkU1p1da4wS1hOoRxjNKz1hXpUz9S299U3ehosPq7atjnUR7cJYDK
nA3TxpQNNyrv0NWxAX890AaICRkMesXNcKGH8Y+VVXQ7F0grF+DdGByTegyKdxU6zGJLVIlnylkp
n9uiUrERtpMGxHbnFyLYmXWJZqBf4ZOx7U0/+dqaWXNTyp4ynImc4nT0MQW6n6Dz1Pu2F4a/d3TU
8u1Ar5EtkUP82Yha5VkpE+MXHuGUgzXu7Oj8No1/mBJjaHcVndJ+Y+Ns/inp0siCcYKj2E4PGyjp
nm0DbMFew3pSPLR2f9tdZpjeVg+nVj3Y/4+9M9utG8m27b/U82WBZLC9wHkhd6vW6izLL4Qtyez7
LhhffwddFwfWtiAhz/NBVQGJzHJykwxGs9acYxKwDZ23ntsfeuMrvQ0Esa3PDm7Gb4VE+rODBl22
+4HEEv3CWSYPGWYZ+wOUR6hQYdlN/or+m3LYwCr1wRCDveleokW1CyhzQg72sawsEr1n4r02sRyG
667sCa7NS2KFVC7gZuSZQDxLwi1+AZ1QxOhiGmbShOqUhPqNQTYGsUt0xT3s2sheg0LXceFIWMV3
Onl5YwB53rghXRRXjJmVqQwAESzfzCUnsz72E7mm1up3i4Fkc5uamKEZ/+V0F7N6AHsoyaeGHDgM
M9EKRdqFZpOuD5dcNkTS8JstHGZx90K2pPa90WvtJSkql0yu6IGTI2gJ6WVhRz1y61gTfPp+TtTN
6FUML0IvvTqw9Nq5qDpV7XBQ5fPGLOtRHMg8bB+MblYVD93uCXAGsno7Ys8loBlQ796yXal2mj77
fpAlHgdrdiJARAQN1LsuNzri2Y2luVAi8/PtXCfZsmUjiYxKVkjnNnM64ng09ELCxzcjJxj0eFmD
wJZYo5dfKwUWhnzSPhPZPSMt+5LHWt2HLG/jGDRTTSGq5mj5I++yqNqInlFFdI1hfJf17PpBB3/8
CyJv2wiXXs+c0HDnlKkptpNzBJwTuY5pkcQbK1+TtaThJXDQ0aehJvZaEqj8JLcfEtMcxEZvDO1b
H5nNc08sKyYNHZCmFZdjG8427HPQqiXAl5H1c7VmwT93vchNGAnrAtg65nI9SDNL9xrHSblBfJkf
Wrix1V3hqBkQjplaDJNpwKplogx39pPTodc1wK0726wmRv7OmUsIOAQRAkZxq7EF7qA646F2UxZj
bRaNCGKCObZFZZvTDtJ3NQcKeUy/6YluxIqtS6VzDCfeHSGpnMjHaPCg5KDlyZY2i8g+43td5nNJ
g/zRJNjsWbC6uQiEbfenm+Y+uCjpqDu4KCA8/GzqHi0yrklFahHp4VOSUkNPKcpXHYCAyScRZ93O
521qYWFjbsohtJd02u3uOeUuXCJ6s4JEiL6kyjcui11sc7/VcqJnsr4NpJjU/ZKmTYH8NIXUMSV6
qza9KDsQtMmoNzhLqxL6I829b8UwzWI1N+bxRlvmmIRYd3LcLeu+Ce1n7PmhkUGsAQ1uUXxpkqk0
w0mSTDQorXE2EsjKgA2xJe5qomp1PoPod85IimQJM72sdS7JKRxr8j3I2dglKnG4AS9txaGLkyi6
rmVeVltzrlxAJRETcSga4sgDl2AFPqFBmGcrV/3WMRb3WRW+AMWbmVghdDYv+W4mkwVQfGW4/UPp
lGK5F6UzLVtPxIyp0ei9X6Xw46/M7EIPdQK/EBqlcrrtqb+wdRuIB6fDG4lpk+ExE7BgEuPC6sn9
COcyiXMSm5laSLj3WHDzWDLHlelg/rLiFiqiiP0cEBuLGnSypjB2vqH6Lkj9CQ94HPeltc0lverQ
d5L6pS8oLRHmrZnGuTVA/gylRC0ZtCqxfjY2CSmBkTPTfdEHXX+kIVK5O59wXaxNeV2K8xqhTHaA
61GNu4ZVHpjN1Av9UoAqmwIv1kbrIqlEqQ7oEXXzkzPUb0bAHxue3/szCpOCVHCsTOgu3m54xsUd
KuIurePC8LlkditdWnmk8gZNa2HgzVsqskSztIPPZ4P0kp1HDYermuf7fqCcsbFkw16johq/BCmq
C2OLvcO7XJo09jeQLi2DnIjC/dlpnlPtysyX19XSNCUByT6r2Mf7zfXn/nU7a7fHp/uMdPhkR+zL
LK2rtraOgx2NEHM7BMzDLHYfX+XkOPb7odGAZeuN5g7W90mhza58O7HaxjnqBVsEa4YX7ZJVf/T8
+bNG+juX4jxm077mJI1H6uTUjqRzdmUaO8dopu1BRoGgUNl7Hrt7wPn//L6oD5kkAwBeQXK7bub/
OIpN7WS0TV46R07PZpiNoJS0pWOysPES/ONH+B8BP3VoVL6nXaNFp5e71INz9Ew4ErMl9U1h4+Bg
ekk+Kb6+cwTBUEr5nWFOyftUQde0ojPh9FtH1OT5gwLAczBSU8MMrMXJTlvdBB/f20mhYB0etrmK
BjHr8d9T0iPLYO6il7aPsli+sXnaDnn/QIzhRT9kv2bJmcxf0s+sTu9fFMDLCgVBQXVSc5k73yuQ
5dnHSPeS81b10zYZhL/N8A1sx1hjb5vq8NnGyPpM0/TOR2czSKmI4N9D/XZSN/WV0ZM129hHUg3J
xhz6bl/Yrvrk0/77S1irl1As0YFThvmL+T1pkFcqUpWqaN3tuK3+tFZjyNT0P/u+/74h3CwcVtkS
IK7jJb79DrDoVDnRyRJRI4cmC3fszhumx49HyTv3A4GRWqwLA41ynPn2IosiJM7sreE45A22qcY3
qWI2/nU/iPYTKeRpI5wRidWQBi0yBppsXPLttSLyeJql8cbjlA3JWRTXxllF6PT3rh60M9lr8gtZ
K25oulO99fzYPxSWT4Z0mY/HQTrDgdaf/Y8/Ep6th4QXSQf2y9NScYz+bTKWqDuWDpEepdCMb5Wj
jZeNXZgECLpERzpDcV7knv2PBxIdKer8hCTwA8RpAzk2qlgMSzMd2VjKQC3teMYmCfSG0pv9x+/4
74GEZpeL/O4uIkM9mVCbqrZzwxutoy5N9v1IFPCixZ/Npad+al6vRW3aZiqlC08T6OQD7P0hypuW
b98vEMbEcZOGjqMNAeVRuaPMZR4p2HsABlzz2emmaOtHQwe+d6zPdH/Mw9nAucXB3QgymWibxJ7T
BzkLeI8ECu9s0Ud71RhNQN5yG2qOrW0NHTvjP38vEKBNpO2UddFtnNwFxeg00UVqHfvO0R8aY+Qo
OmQYG6rVmfrxi1kH/B/7hFVCvwqYmJtp/mLUPPn4DNFCAJBTiwzTqUPbi427th/Yv9Pl3lukGddB
UszzJwTlk+FAzRFFCv10GupYKpxTnZjElGdXmp8dWPvc7Ug3PLT96DOo8TtX+e0QYPqi5wo58u3H
7tqJlLnpEh9bzQaaZ05VB8QhZvXJMzwtP/4edqgJ8RmSyUEJ9WQbNLdF7/qZLY4JQv10b7eR3oeq
E+ZwFpkTKWTpuLpu3agIIkE6j+CMY4SWIrE0qNxpzMKF4iQFVpbnX3SIAIJ+/JZPnsT6AynUr/1C
itkcbk/esoy9LFOUDo7WCHKwETBGq8WqDv/8Kt5q3OOtIrA81X03JVVKb13+8qSPiW2OBIbc8TON
4d/3YgMbwIq42h9XZcrbtwpZ1usQCYtjN3nfURDQ4a0qgRDk45v5e1Vi64cnHtUwlVs0KG8vozrf
mBwVi2Od9fo95xfglY2dHsj8NLcfX+q9O6J5zH9ISUBtcjI5WtqaqojI7Yg+YDra5NjvECt9hvd7
74Zs5MLYUzFJe7/nzj/2tF0zEaNWTiZZxaV9RXSl/GIvsEQQLY2fSDzWZ/PHpMJwQ9PFvhnRHu0M
Lvf22Q2pWc6LHxkodObE23TeGlUuhTxYVkJ8bxMtDfWjpoVl2FfDJ2P9nfvEoMJYRz/PLux0745O
ZzCTmpMPVIP2opoA0GH9X86cEbDWxy/uvUutYmyOjBQ9/tpQ63lvYXSxuE9FOU0YHXl1iUW5M6+N
fz5GVlQ4V1v/R+Py7SN1W3PuVBObRyToGcGqXQzvOP4fjBGIt1j1+bpAr53Oy0XUWiKSljjG1Vjs
uLkolJM+wZ6HC/7xs3tn0HMpAOBsPpAYnPZ6TW303JHt2nExK8qXrgeGtY7k7uOrvPOGWF1Qy1Kl
pLslTh6bVcZN51cFgx6PwxXVKEUSUTPeMpd/1i88WUnXQc+lfic7rM3l09NVlfgy7fPBPI4OAc8p
BWOC5XR7FkfplPGBlDb5kBLXqH8yCN+9LmgGdJ28N0TBb0eGXqiczlBnHqsmeeqojgck2+196f+0
rKUL9Mm7/x880xXbtc6LnLBOLihta/TJbzNZTHwaWX5KmwotOzEr+T+/EqNxPUut4x5M6Ntbm+ax
6LMiFdh7R+OmtX3gJGQzX1MV/IfyLJ/DPo5WOohIhlzf/u0Q/2N2dOfIQ5XCCmnOsURUrPrL3lf/
P0zuWf7f+LX+8p8p8E+33l/var0KQl++La6DAuvtDXmd1g5LwaAnmUcSwrG0zZfBJS7LtiqyWgua
HTan8aR4+viVnboQ2GvxEVB8Xw//HIn1kydpmIVb4qCvj8M0ubDh0Yzfe3Y1PWhWQ/Bpbvce5dbJ
yA6DbsfOptThX517yRRTuKw6fAMf/6B1jLxZIShAYCjEKcOxg8rRyXdZM8npvhor0pkKFdbEdN/P
UuifqAXWx3l6FUQrWEFRidDDXF/HHy9Vk5HtxMtcw4AnT1ajtHlYZB3tjDh7KDKpfzLZvHNTLAN4
UtfsOuaCk12WtxDKa1uqPA5DgkOyEeOuaKPP0Kp/jSEkmmzkUCRYlAGEePsqP34NsJP+Wqspd7KT
An+5aq9YN98+I88pjSwao+TQohj82kclXZJE18fXccrbV4rpxFm3voOlkU5JPwSl5U99WNIQ+NLH
s/ZtZmfzMOMG/WVLxyBXO5N5Bxl8ltGWpcrt94nQ7E1TVdAiksoy4GPYE32gJjFGmD9KF5f9Ui9E
I6dVf+tPNKrCdi6SKlSRDvlMb6vmTNQOLrGmsSjtg68jFblIk44/LnH+wynMqcH7cVLq+9ipa7KD
VWtGRL/I5Yd0AXuFaa9l+rauxqgNOzIjaVTSffzRDM0SQW1Qkdj6hjWBvisTVA++FhkvNsylfAv8
ovkaF1hbwiyjxU/uZyG+1cO8n9J00YOqE4O3SwsPBsQ8L/ZtgwCzCDFWDeAxct1Gj2BoBTgLGGlz
JtRyK1F5oMX0PHJcxqWI88AcYxoYk2tNd5hqvQQOggt4D8VhKcIFyeFRWVQs9sSoJrfViGRhw0Yv
uZJOWhfbYu7ZS5k0MZ5LQu2CfPL4xyN2mDjvidyLighj40BhOlT50t4pA7dwkKQNhFXa9i4t6rEV
l62rwZ830Pa1gZ51zV3fV1h4NNIcHlVSDzd2olnuViOIFAF0vJB63VhO81LHlrpJIoBxMFPTkahA
V9I36ewKAi4VF+QVNB+pjatFFVEwTETDa4kxT6T5Wn442HEREr4q4berNN5kIz9647HF7zgu2e6T
H7tEIEy4fCTIjXICxt+hJdiwtSgutHwBQNg0kXsnXc18EI1HiSbvh/GRFI0l23rDbD7lVla8RgNK
h02f2vH32JKFQ3M/m3ueUeQwQCdXWx0PNb92wmzMtZkxM9KUB/eIjc3QeKxJ/jWelEGOxMwJD5Ga
Z22RekzXnFQGxqTDkA6bIWP3iSm4fiGrHYhipqcZL4GT3gGChfdsCzWeJyZCkI0UowI9zXHKD83E
t2aSTkjODubCGMu903mFDPKGEAJ6wlpMWcLXidqVVrsAGs068yfHaJluO7rOPX+IfMswXYzJoIXX
tGdDpEj7Xsh7O5eiq82wNoT3w1N9ezP4dGLqqUhnihkytyl44FPe9gvy800lquRRj311QWAvvY9E
i4ebxUnaR/QEqBjnIkWsEY+j5BdVElhjrIzl1c2Un5wvTd1b9M7j/EhTbILrQ2WIttokpB8C9Yih
ZOj2MzmZHk1HU59/GXVSQqYaaM7RRU6gSZRECKPKY8X6pvm++mlmUftS9Wl3k5rZ9FCyjsN01LLq
Ka/z4VK22J4DP21JO4nJtX308YQ7m2RCcBQWGtndUFmT7NXN49ja15Zemudwx9VjXCRaSm/JQmRS
ywolRDz43nMJsbPcOqrxjk5Nm/igQGQ/pwQXE1HQyjoPBOWZL6RGype5ErT6URW1z2M+UMVLZisP
LCNtr+rKVvnWEp1+vQB2SbY0RdWdnbZwZ3WTdtLWmDujCIisrl56vA1J6Npa3uztOabvXA2IhMLG
oeyIMKwrA72bEzvQevRJJLp4eBXr2OnExhpKl18eLQPpmhPcRKBPfUMrcUwrMyBVzaXdh91T8teL
d20yojvmT7vvQhoog0KaYi3XS2XUB6H8oVgt6oW9kXhkb2juGgkGvja1YUdzP+exm3rPZq2zFtCe
o5ywWF4JRl0vGCmm3brldorHttySbl4f/XkhRS7X8tY41I7FXSjVJi+xwGAdWBGu3NCw2XOEVOvb
JvTKBEO1KSrzq9m0/MujwfZubL+2mMLHLl5zTSK+7ySpCK0WLVO13crkB7R4/Xn28sYMlJ/Gl4Sw
2gTjadr6brR5WXVsVi82rYp9GdZ930Y0YTMiWBoUnObXuMl7Zi9LOY/tjEDhQFum1QNfn5xHzePT
CHxqSPSflVf96voiklubJS1BJdTZ6W5RBsoEOtnVk4d967wtAdpuoOeyGSBgPe/BOjqKxAujKapD
V3f1c2G6KUMP6MJTPVcFlNKxR1KYGf5g792yMOwAdYe6ypzF/bFMXZ3uJ2lYAKn9Md1MtqIzmdD2
doIq0/ofHZITIj9724ZUamvfM6yDaSBj2zk4MWKxcJmz7HUguZyJZkziamPpeeseUObEr3JM22+y
V5UNkVjLaOIBURABmiNaoXledFq46CQ5oyjgJgYEa/GGwqVB0n1ratP55EqbhSOZ+ua+aBPHPFBv
FdrGarRy2vQLPzA0gZEVoVV1nbvX5ITVF02IQnjnWe01dbPCwIXvEP8VAxnVj2vySpGGhMzn5pHT
D1hqx209EZLePer3zmyk04G4xzzf5FbsvUgDNW+Qkj8fkWMrCGufBk17zMqsF3u9mMAdAPDMqdp6
MNQZS3V0m9rIFxY5uK/WVMnXyI5jJD2kEYBwKtyeUBmawlGgEO0QfsL7IhYLZeEjRQ3zxmxc+Y0f
sXzDOLHc5lab/0JQ4L9Oc8FAG2jUn8PF5IdotVdvR0eSaDQWyZOGYOKXMXuk0Q792lOe01RzN5rM
otc56vOHvBb2DepF70aNMmZ3k9U64MnGmg/u2CGzoAxJpcHvYFtsVso+Da1EEFWI4hKx3aB1ukee
iy2+t9W4pJeQvrs7Zind3daTM6JLamjUbsmdGfJNP43qBUbc2O/RS081zv+u8oOyr1DjRFbeRvvR
ITYkzOakGXdG61fO3lpy84pPOJpJ8jaybEvTd3mB3+0k+9nAfhIqfDUP+hBn4DE8RaphZrnNl9Yu
0u9ZFPMrC0NECPUIO+uChsbLiF14TonbYvH/qvnIADeepPDmjLlfhTIm8BjnBhIeYtnG4jbry/mC
hMrxuRsQA3Ibi58Gc9nxPLu0L2UofCkhH5depLPOA8+dZ1OJMJqrPmMfuH4tNPLYKlaUiUkJTHuY
U17Rxzdta0/IS2CtfvEY+wnhsIADSN0jG4zjNBqzDVtCeHLmKPxps7hjxjDqV1XPqr65G+Y5x0bk
EA0SoCJKf40cGfQjW9f53GuTVh68qX/WZfycZlacBmxSOPuNBJHtezac933pQLuNbEQ7a658fZWL
FG0iw8y9bG0r5iFlZupuqL3p48byBqcNMZKKKFSGTK9gRQgKiOOoYn6P24yhZbbR/BXvY/Jd7wr9
UulZ/XPStOlKY9v6YpAAaxwmCVpiU9RIhMK6MCTg/0WRDu3w2RIdb2i81bQsi24jMnDDh74w+e2u
31gvTqTM+xiteLdrrWY6y7LFuZpY55atq1rvSkajgY4xz5Y4QO06sL9HqRPtxjQZSzQgmf9NGSTT
n3V5zdsSHivoZho1uOzUoYz53FewZjed2TPJzlqivSzxHIe+S9HXrstCnLUcfKdNm1XN/KA5sboT
Yzyg0LBMwrkSQ1kecFGHTUc+uPgl4x7YdS9M3iEsrf461cX0HJHUDNi18Xv6O2poLq2BMPPQmlrX
CYfWRqw5ElZYh7Lt2OsNWdagxcysrN02RaY8JB5+cpBGlF0gXTQR/qWolsPS1bPn3Da1JwtBFVte
9nWMShLIjLux8t2wWMxzrRieWjEf2mwBzEAMchA3chMvGsM9ifrAdrsvja12tuVtHeT2y6DtFhxO
D1Er8J2rcUkAnLQda3JbzD8wpVx2/jw+5WPXbRO0tWwC+aui9+9sdgLXmZ6ZT0hUSVJTMX3f3ZjV
3o2GQCmo29i7ghRgb7up3+ZuvVH5cCNmlkCEqDZSqSkztlQrUKxl7Vkzu3epVTgb0Pq72QccXkZ8
cyFKcA5Rmn2B8OdMdpD1qwEhcFReCRencxeRe2YjyrWQhofGnPpB5FrXZt8iAs2d6bsRmWrrEthy
X2qJy5HNnc+qtNO/ZDBwvxijS165Z6Zni1+fZe7Qb7XUcr+M2jiSbyjqIO1K/9Gz0EM10b2gELBJ
20hd+H6U3y6ktG/09gfs7nSQ881sOlcZIrBWpYeJ+XH1m9MDhYKi/5iZEu14vJ5V/iMyEYXOEziB
kUAKRwvdttsiRAy8xDnCHz2M5XztumoDlO9Wjy/RkG6yLP4Zc0rM86NujC1uzvm+APg6qaJBEDUR
tu7ed2wTNROUXQ4jFUzCTH08XqowESJAqUFJeZM56TdFbDpBOZxUSOTSininoWsIOH5sEqm2RXJB
kq6/GURabWmPEqXu41FteAXURif2AnL44rmSqqQRu7uFjC+hqvxcE2W/HYzmxV04Wmg0jy5c+DeP
rPh8CQiyYe8aWcO52TGSZW8XcqMcB/hTNByqRG0s1jRSXVkE2uJLljc/O5FvvWgkFW8arC9pa1+U
yfKSFiXZGhpRcQ7Wrr0/tLelF6f3epOa59PY6z/HFmI7Ijlv46hkCHPCDCtp1NvU9YbQnu0bB6vT
ptRwl2TFbeII7bzLmioUpXgy2LCGCcrsoKnrLuAQcIm5vL/W285/dt36h6CYtzGcwt4qzuSh3RWX
8CX3Huss4fZqCcYu/b7yUM/jVpZh6XUHR6/vTJHdLswMiBXnQEJZByX0czHTe9F+LY32xRvVbhDG
WePpSDqHjb8AoE+9W+Sd+0KPH3RPRcj48EFMDqcYZgUfwMem0XzCL/hHDbqAJhgW73ueiCeySb4n
hXgUVD3hEK/p4E4SwwUYOT8iynxYJHY8GsN22TyYVvzs9k38Gme7gqnXdHLWrzzaFDOUf1VUNzQW
kb7X32KtWa6Qa8s7q0rccyO3q8DpjZDvd587LqVpAoEmuz92RsM2ruyXIJqa9lbUyJJNtxzOGrc6
MEGjQChyXYV2bGkcGL1XjnTML7a5AWMMrD8bdjYbn8BqII8Pza5Ohu9Z6jfhKpqzOTlGF+yU6xcr
dfyXKfKyO758EpF01Kq4/r5FHMF30heXhYjvchPwkUb87VXk1GsSrcr1IqQ4uk0zxP9s88+l5l5J
0woFUkLp1t8rqyc/Iylb8js99YVlbSdK78pK50PHln5EtJf2sQzsqjKPbiLbje9J45f0VUrkpo/j
pd0l83zNWPm51GTeUAdptfsmLtj5d9YDtObrWItctFON1PlxzbkljzKzIlZLnQbDaIzOmSFqceZb
3xnnaoNsXlQhZsOJlZoyDu6Jm7bIyjwg5Zb0N38wzsy2d/xNk2Z+GHkCcVQLCiEq42Xa+KUY935R
x4IeTNbKnQnpNSu7ymWlMXx2wPpAvUWn5hBaxUh1LJ7YQu1YaoujCxjPCdtW0/WjFzEHg7pKsltf
l0V5qfeZqd1ZRYdLLEAK6+hPTGu9GxqdK7RjV5DUcp0U7fBYI8Xlgcqmd64oF2babi4rs79fqqSm
PqKa9jhSwSi2GIZwFNcR6v897bkYLS5/o8ZF6ibzc0fzBFtBrzMwC99GY101DRC5Jiq86mHmTXQ/
hdcsggUW5qg1zulPy2wWbccfZyKnXBbtOH+VsNBzhBnbJOvRjXvVNKPRHOWc7PtENNUuz7v6FXss
EEh0UuYBLY9BFQWN/Ws1Oyx5wwDGYT9VzfDVBKH/069E+iiqbHSDrJ1mqi9Up7+peHZvWQbwS8yT
Vf+grmIKMPpKkqhJef9+0BHuk5PSxtMFD6phvQDMaoWWZVdf5kTwzpBVWcuxMLFXbfSxzuJriqFR
wdyWd3dJ4g1wTZJky8l/Lo5m74+cb9saAJmkXDqFQOTyeWcy9zxHbt/yr1ZSw9xhSIIJrKZv7sy5
TK9Gh1SAWG+YxMpMXrWUM3a+3rRPJkam5mDNmB12Sa8hD0fVT11fG9hnBpPiCwyFvajzLkEPRWlX
TfOXekzSZ5TYOEqWVM85ZXpG0rPipz2b3XGsnrQ+ZteurPUbWJTXfOM9OjCWh9HHdiDSCYWsEu1P
t4t0gT/Jc3NeTcke1m8LnXJyr6GLpdlA2YnxzyqZG2PzlSWheHWXFM1wR5yWvzUKM79ULpA/YugL
0b9asnMonNlCCxMTCwtOuVE+F0OeGEG+FJRSYgICCFGNCGzKuqoZWb8qnxXc76L7oivmJ2Opomhj
To75UlqUKcIsEksbLnUxl5uigr17SPXBm/HoFPltr9zLmJLrj2ys5vFaED9xRuhaJFknvYWZq3dz
6tQppVRmvzSlIB0J7XUgWP5J5Iu4MBIhta0udfZnXpc3xrZrIqfHD+Go27RctLupS/0yHGerocJu
AA0JGjc1Hp1RuXd+VLXVzjSK6aaI0D4HZWb0T2biNA9Np8o7O3LSIaBOz+ZMDHGzZgqpVVUZFVgs
dBxce7Kl5uKTtsrffQ7PQii9Gu1M+iqnrVt4Rnbf5tFwtKQWgV+txmtlOf0nV/m7Z8WpCJ0erAQs
ikSQvG10/J8iXUhU1zv9uGiNMe3ZusMBzupvHdIFknFzA9CtEx3Mxhd3aP2Ks5lK3E5UdvRJX+ev
JjJaYNRDgh4ayjX6aG9bJFnl1eyMCyS6XZI7wZRJioaV1swXyk4+Qz3/3bMC677yhZFC+qZ32kaW
SWHkOfS9Y0M5bz9wjHuYWUK2i2Pz5Te2c/9JC2i1br9tkvE2eZlo5law56le1hgZXxxnx6OX+1H/
bPSW8wNgHvK3qikGypCjQY5fmVoLheEps+e9z5cTxDW4xP3Hv+WvgUU/C0bfqkeDrknD9e2DHtt5
cltCEo/mZDVcRvb72qw+o32/cxUybagIk/ni0Uhb38AfXUGjI9tmscmYb5Z+2vtVXlz4FW2pj+/l
rzYdeh4kUBzxwFc5oDjeXmUmZkpkaaSOUesYVy7HvkPriOnBQU7EcSsed4L0q/Dji74zUnEiItgF
Ewg35xR8gbALMnvlqmOfEklNbAd2RQPgB9IR9clH8d5TRIdF6iJKkVW79Pb+8lTrOjF66ijNUr0a
QyOuYs/qPxkR7z1FYK8A3vj0Vl3Z26t4EcWyTunq6Fi5uMZTScxxMRFsMw5dvSsFR0mdpMlPHuNv
Oeqbb4IbWgki6PlIJqN5/PaydtIundY56kjHKgGkGC3sMJ0hN1+oxs6coIBgjGs7Sz7YYl4eF6qm
znos8nNKZ72QtCTmdRut59aF2cUaxdxWp0fZG6vt6uOX/s4zQkCDGAMiJMeFU5WE9NxO9+WMHnym
4mWtGQtEDG86pZEdlUoEnA0S2I+v+dcsRZN7paKhHeX166fGj7TACVjTFT4mdNh6wgQ3pcjoyyXZ
t4r278cXe+8G2Sit6GZmKMc7GWqt184pOy79WIkFwF0dTxDZWi0dtrOb6LcVzrt7taTGj48v+87H
hIgffCUuaDAAp6rOxPIlbmKXyt1Q5OeRjXqiKjkd1AQrffI437kUQheIc4B7Vmnj+gT+mJKcpUC0
2ZryaPlVt239CV+0iN3xWFZV/okW5L1r8c0S2YTBG73L+s//uJYHrtzD6KuO/mA1T6a90EgVFJOC
olj8T3S+7wwTAMBwfhD4A1o6zfFkD59YvT0yCdaOE3PQLuDnemV+FvM6PTZxlPE+fmnvTEtYqOEy
sqCtaNmTabdnmZb6OgPmUU1mkEWGI91ccfvxVd6bIABYIaU0mfnQl5yoQyetRmZucGOE6HbPitF7
jUuKVvuQ1Oaj5kz6ZZliE0YRW934LKbnNHedH7JEhRiYIpUXUZTK7ZhGiCkoGcZ7+s7LJ2/6vWcB
947dPy4c5C8nP7JPq7rpLE0dLYRpm16RqjmMw/jJ2H3vKitYl4ewymRP0TBzvPhy6vzlGCnP3Jcp
XZLWiD/TFr83askPZdLhdoDCnWi5k9IYoinq1HFxibA1S2veLXRkOPYjLvn9cv8Xuv8v5us/xvlf
0P2r1+ZH8Ya4v/7//0Pc97x/M9gFu/CV/f6fHMv5tR/+61+e/m/m//9AlUiZxz/x38R9of+bvQiu
HtyBv9XUzA99PQ7Jf/3LdP4NqwPtkb1S5flazX8C3OenvF0kMJVaqB9hBK5T0B/TWaaVSzzMWXdw
C7u7wZ85XidJVB7Rb6ut7WnajW7WBfWdYcLWkWqYxvZm12v7jPn1ts7hTbAyt9uoK6NDmizplsj3
8VdZps4Gskb+cxbjdPBydz1dZtn0WiSpvdWHsgjreTRXhOa8QzRFCIdjJXdo9/urpJ6QABDLlIOz
FjUN11leemUU31GWU1vEEvprDuiduMGl62gS5e6BYlt+4+t0Qepp1u8VKU6IK9LIu0XeaRwdf/C+
Tfgjj+TcFT8VtJMnHNZQb/4fe2fSHLeSZem/UlbrxmsM7hjMqmqBIWYGgzPFDYyiSMzzjF/fX+hl
V+qpqzO79m2WudATFYxAAO7X7z3nO43SNBuzoiE/9YV9VDQtVd1IzUhRb0Iap12Z+QgPy8M0E0gl
mDrvmyK27q8NprMRT81Lo1fhVRcL3Z/mhVZa8AuEsZmbpvpM0HfcNXoscLIPsfLNmlBouGMb1md4
Bc2NqY4AQJJCXnrb8uxKjY5dkmlnfFLzjrHTcj+mdf5a6DJ6SrLGZPVLHQYdjgrXRMTG+jZWfX8s
CgUGck6PkSZg1swBhgZ7m+WiPw2JXr/NkiYPeL7uy8DlfmYgOfzIoJOe0s6ZOw8kBNP7mUmHO2Sj
tm+Yx7zMZqb5bbcahwVnboI+Ko5ydwEZLPwmFu1LyOCYwTTetI+6WYqPSi/K/dp39Y9MYqh2U4Vk
OloiKQYDdfE7dOCbzhDtdTLyoJVwLYye5qDDpBwJlNtk1cucazuT+QJYhchxk4yu+VoP6X1E16sW
DpPsx7KmVOQYZQUAAYuthc3UVXAIm4RrN1EsdrHWnw0tdYeVlnXEUekeoq+2C9PJ8JXqKyJnfpsY
Se4xh29cxRiCMl2/m0u305xiq2gZIfaSwM6RcD2dBLBxEPddKa5cm3zdhZkSxE4UMHJ5RxIAkMW+
6Bwuv9KSubhFsujsooRVf0z6EPoAab/qepyeARF3QYPvw2tynPmC/9M6fTfmKdk5efwyOcw+OqPN
jpAx/bn7bur0RAVG815xttZkKR5jXmQvb1LjbWXZGoSxsk+ydGspTvmmL7Pc2MU9Grx6UypMweki
5erjgCm1KuIbHOEmGcyklyUW9BgGG1Y53uFzoOItpstkhHRU+2EbdflOj8sPFKU2JuEiKBhlmOW8
J4AMXn+ymlfnC/u0jcZAbW4FdeQhthI/quQ3O4l+MM8mSb0Fma7Lz8QyL1kSTm4xEayuWT19SZpy
rphj2Ez0z5BCKbTTolOxMhzuAFzQSL5YsRPE1kS+mo6GryXaWBTJ/Rpbd0VotU+No5BC2yfZth3S
bcck/AwIx5u10i/MOvV78Bqz5Ux+DnN3wu/m9pad7mqNO9EUooTcXbyoV/SPUTSbakBjQLq22Bci
f9Cb8mvIn5AXqB5cMJLdqJldg+cT4iK8DtptgUrk+AEyge4qi7F3tF51W566R2vU7QuCTG6Q+dOk
oj5gWXqCBlhehlnho9uzWzON2ThoxHrW2IycYRhf2N0H46Fs0CO10Z1t0fnHM6reLW1kfZU9kXPx
EgbDWMy+bDPjbIn1HVSrmmLEYxIKrgmlZFw5LQrLmDwhHAjFndm2w/ss+NK0uWxvJyGjrdLX6Vml
4ZMwH137Y82xyB9rLTxkFeNzV1lX4BcjEIiYJfaIlOwWFkX9sUyr8a5UU/Kxxk75aRSqcYnaDotI
0wBZdUi5zm1BC2+anmWv0HUwQ7mTivacV8wMHK3mdks5xNlymFzTmdrDSi+Pc+BcMRbLhPllz8YR
mpPw2i4S3mqrFcLR/i1H49YDVfYpw+ajxpTkUDLzCfIZQZPWd2dQDrXXF6N4rAlKvNPFfCxLpBLJ
PL4PqZZdSoORszWqXexaVXgbWmbxEVah9ZEzaF1cYyjF2Ul5VLOfBCOwg3bpackyBzZKnrt5KdPr
xrUMxDk8KtO4IKbQ7opI+1jF2m9imWgbiWTncVTqKy5LI60JT8HMcpbNp1zHQx3Gq/Xaz81DU6iT
5laIYt6vcyuvRgngwe/cYuU+ASiidc72wZIaFXID25M9x9HyHbCaxb2CVjnOG74WdWLyk7mTmr8g
/DG9MDbb77XJTANd/3TsR8FZNrens1VdwwjZ3AU33zppdcAylvsiYXDuZtNgVH7Gfda2N1rS97zQ
uBd6TntldCLfSRvp0pv0Rs7gRtGb56F/zeu2+F61teGlGdg4xHxhwHlBBj0sEY1RF5JUkt75Kgo2
Y6QQqWJhhEmVHV8iXz02hyrWldt25oO6KupNF1mqizCpfAs1OKroXVWUyvPkvKRxZtiuvVpsDc5V
Z2krduu1DtHeBpJ6T/Sj4691S+Z0fIlkZECxuQ6NyeqN8hLCnTL4Yy/haKQoJsxus9rta5v1/jSL
L1udQY00M+g7swu5OuPTVIFfGDD43yTEhTQuj5LNZJDkx6I91IaSkQNuGkf8pqO7QDIianRdUOmy
cTDi95E8oqZswk2l/1CsfgxgJiGe5n2apdxXwuQ7HKbvRdac8HNZV6dy7s/59DnOE8PzVpkky8sE
7YTVbxRq4q75qO8Qf1duNmPEtZaDnU1MhSNvsDTUYY3pdaYO5iSsHc8wEPcpUgU44/hxkmNnGZ/V
RXmbzaZkemlJgj2X9LiMsLTi1fiia3O7ogVCrTodDEXsnCy9STPGOzNgonrFX0E7/8PKmKImywqD
xyEuG+aMq01GE1hG97WoJp6gW1O238bCuMwiWraVoTQH6PpuaCOEt5riEzU/Ek3bZy1CkBY1bxQ5
/XHoCTonPTbZOnat+asx3QyjzO6i4aguoeIWzayDQKqPFpy37EoS0wg/NZsbAgnG12QcdsZ8j8hX
9YbwA9Wafoo0MwBa5fcMNHxiOD3R9edSiTcj9tgIolnXly9xOaCELItnTRLxTHNi0S/4qm/yftmr
DPEOaYOwkq+FXLL4HWYg409helXPfDYz1jsMEaclqc7QWi5jD+8vLsRuZI3eSZ0gQ9RkG3vu9zLr
buzEBPQPVso6iHF0GzHE+7FAVEgFcLDK+LnLFfFQrvaXXi0EzD/Edtx4ZZ+91jMDVQA4H461rgHc
wmyaU2/Ox+/mmqAlCWnfFNysCtOlQRRv9pSkJ2RXXqbSh0BLiZpcnq0809wxMUCaza+w/pPbehCt
f71MEmXsxixkcyOEIs6Z+cDI8BkF/l4qU9A0SX5vDPMX4wHmZFWlumPHMXiyRftDSeSRxD7DHcLy
aUzUxwluM2GD3Yl7NqPoKl5tJ2GAVk+2t+T2ylOWbURWTWx5a+EBhLvAb9FQHklUQCSuuo6S2V5b
5N+sHE4UitbIFN1Gk5PuagtPmluUSriVRSw8mGt1kJXpmbjlU4EOzyUz5n6IzF3dQ1JU7EdjmKg0
8Oc8DFDdUd3N1BglqvWKJ7pavCH5kdryMhjqdsKoE1+Fl9NUMLlcnJNWr5i2GyaEw8WM8mPmyBsG
tNiOR8TjTlKOuzrr7coHd8coHmgeHnnoRTpgPQVBCw5XQvUmRQRyzsDzjB9gutKNtOrV1ecy3gLl
27d2HXOuWT5Z+JUiOi7UontQTQc90qip1l1BbZqwrXQ6WltmHfUDTSbUMplqPimZcQCTKE9qXR0d
q1ndPL3HeLX4msh3udMgorOPqaI+tpQ8emN8b8aWk0Ivb8eORbQeDU9ftdtQZlS4aXViTzqpYfWs
zGvjQT05RCzitl1tK0Z5cZ7H6OT7W1W7TWx935nL3VUuyzdiIqsadB5WnehGa62PiA8ehNo7QdfF
b4R43aQrXo8pYt3oXakkrNNt/Wh2U9GgxHbKM5Ni81uIdlCmKsewcfrODcs+vLTxlsgtV4mJKGMD
/ZISTwHb4yldGNdFenRWZhhatvpKMRXGvFvpp8lA4eOoU2C15YOVWKjHdY1ltcqeR1ikPCdo6BjY
cjusRNWYFYY/cGVVqTR7p/3RmogxF+TFaEHXB4u9xQvDZ0UbD5aZi12RI4JC3CFyBbmVys5i1p2H
CAtfQqbH/hTJ1Stt3f4os2R+G0znnCiHROlnZLpRQAftpKu8nb4f0UpCmOXc21AA9SInwQwxvtW3
WyernpTZ3E0MV7MBZlfZQykxMuEpjdiWdfRUdtcyxGk2RLj3e7uSsC0NOG1d2z8UkxHziJG/KtNB
36SmeVdmiKtgAt5WXfJh9cqdpa270ZI4I3QDTZtz0Fo92jaDCiUe5jfIMy3exMnojQYXohjPeqq9
gu9qPEOvTuhTPmdrTc5o/FJX6OX3hR/pQz33R3pLm0zRt4qjvY66ShR6pHX3pGmi71ALfrrjjJDk
ZuqyRL5BY9ODao7GS2EX6x39vc7VEtUzW8kEPF1b16rLS9X094kmhOcUWPzrsTwZtdnux3pofaVU
vhdD/AMx/LslMjCSxBIxnkeohY7y1aJz91pO1m1hz4nPOaL2cSbwMepsa2r5SbWmlKXoOrQvhH0v
HeWxUfJll4a1hOBnHyen/iQoYMJ80s5Hw7CIMze6KwBQi7ZXPYus54Mxqfd881gdpEyCa0xh3gEc
o4Nj+2qHKJ/bs7jpe1ofmT4F9DMir4/pD5iJvs8hZ5Rjg/anCB86MW+mtgaTpPSkefXjsQmLnZlG
j1pb1NuZ3NJtpxeqDx3/jpH+IR3FR5cgV3Fu08j2osH+iFKWOKdPP0ukHq7eikDTaQqo9BInR78U
zkSAOCW1ReW1CDAlDlrMqHoaK9ScuLS3UZwcmzSP3DaGc8es3Ma9rCH8JTheBxPoTgsCvj5VeVB1
K6jTBZFA4y6xs/oJfil/VVtttyotn9Ti2NmggDYXtIRj3waLIhD1jol2qhUTSa96LOQ6BsoY3cJK
3KzdtGJbI3yVb9Vtm5eWVXo/aSBoY9NM/agOv7HUnoUTPuQAXt0mpXeUsWHo7QQCso1vq1B/xRZ6
YQyaBeY0dac4tA91rX5PJvtzqJKrgUpLvUFVCkQu851WarpnpTbFBkN0l311o4z9cFcazYs2Gk92
zK5rzj1BC0MQD3KratRWPdzWPkd3O4vHoh8Cvda9ZOp6HtJ4rySwTfXue19kTylqeZFWF7plgxdl
dueu2DTzJb9DnvEVhtH1TkHEjWeqYpFNPAWq30YhKKeJs68MarIXGcq9oaQXtV650wvNa2QFvfJK
a13Z+zLuHhFDxVAQXGHTiPiAKXS8NcfENkzdR6dNoV9IsYn0mHpUOht1FTfVAtUuajehiL9SLdlM
vXRVbR6fohaZgEIxWtNegfvP6aRemmcj0b/nNjvBWHf8ZJenQarqtwUZZtu6Ya6Uz6F+RQYq8Z2Z
43BYHOoHDk4+Zq9X3rFnjMV9UTTwq0SgNEV7G8Z1eSBFsHkZDYmOs7NpAvXJNwail2WpuqA1zIcq
4iKu+uwvCUWAHsvnep45eCwWGj2aPkPWPKRxHsRhAvInnbe4OR5bzbop1+kmTUYOB8VNLp+Axdg+
IMGXBJd3piyf2AxOndLexn0W4MVuNoat4OKxhz5QFPGtKIWvYCcKEq4H82YSSzJMgtyKVlHjAaj2
ulR2Tmqo3OhGUEgjpr6ManeKwoPJYANlvI2eB+XyS3tdXAAAh1K+JOBKNPBuG0up9125njpz3ZCO
cj/ayDCXMH7OhnhToAvegEU4Ns141gZtg2/mbogGFGcxWvaIAZq9cuKYQq8WUXaiL8B1LY+tyLuN
k1l4dKaNmjuX8SroYe/0LF1BEVVj5ZFqdQb2eutAqKV+zm5DAW8FsdsuLMtNLmjWsj9lanyfr+WL
mLH4muMV/WulNFzA2iyZlnl2qd5BL8Sv0/Yezu9pS/BAw8MdqQ9z9zKY5S4xNlegjDfIiKkmvR+G
HCr+go9rQlOXqn0wxJp1mWS2ELglt1oUblM9tDd2S6HCrb4fDWSE6VER9slyqlsOnoeilz/IbXDj
THucx7wDeqw8xxUtLFztFPXLyxAl0A11aoD6wbSUxreqFyej0sZB6HbtYuym+UHF8DG2nP2HMIH4
Ci0kVYfuLQdyqqjdUUFQhsisPdA9JYNMNZEuDobPHy49sjtvjZdHJKK3WGIOPFInY82exhGAKxLr
Z7ILSQlsE+RU1VGW9rla7a1pXqXba63dLdWgc75aPDn2Rx4KH6KIp2nGc8iZwBWKsjPS+pJO7Wta
U7VpVjts0UgwrjXC+qi3zTGLafNJcZtIQLh6vrcH+5Y8VxRfmT/j0bTQ2BOeKjNPo0eWNxzt9OtZ
uX2rawzyg0lbVp+2RbRV9eUsl5JVoCsPKPHQWqLPs1ud0j6S7VWO3Pgqhb4wKT7XKTlbBme/AiYC
I3ovbtB+TdnBLgVzeiOHCKZ9qLHyjD9B9RrcmwThOJ9YFCq3dbi/1ZG1bszy5X7ohiRQqr5+obdo
pFXoxxMnmYjqHNWf3yzymzX23wAbJ36OnfMUXu2w6tpGZ9tpdzKbDmazphswKf7SVpRZ4+qJojN2
FfBy2R+0JP+a0OE9mSrCXiGtltREvpQxc8a7csV7uSQ4o9sO/bmJWA2pDIdVOx2OjANhc+fZCX/d
rrReMcdmwdJ1FYdx7CZDsAqaZwWDynket8wpvbGtn2wZfssLR/PpvwDHe3fy6FEd55M9hptivc91
CseGYKDR/oqo1AWTCdsy3vS8/SjVGu5pEswSs4BUXmRr7U3dDNYp3xGR97xCg1zL9AfQ/s9FUq70
8YOi3yGdpXa0jqqZ3+nQft3eNE6DHZ3CtA5qkE2pasZogpU0cHSzcruUdmpijstRTSJxk5jJ5LUx
34JDY2p5TvVG92hYT+y8zqVa08e1zS/MRyhvbYYCIa2jluMdYTNooucpejRb2tC2w5pCx4j1juyq
RujboYzfezWjjA03Fr6YjWmIJzNsJ+Yo2iWbFbC6ojYQRXbTBmXdiuVuqDYLLc2gWW50rJFzfd8O
IrZoikK4XsoPdm+OhHihICxw6+pxdO573MTSeu8nDZvmJDeWChVNozliddQlPW65It6iFza8uFLP
HXdWZ84PHOBuSTpe+GvTPEkbe6XeBE5C7SrR257wLVl+OytvQ5vdjAmtbiX5QUn5bDOQCrKaeyaj
ftsri2a5oF/DINPVQ1xce6AYCZOraTZC2OZqDAgS51PHoe5acbqb4+Sqvh88fdQknjMVjtYa0iZu
v3p6HXiDYn8USXksGbnM+eAnRaXfAVZPdpz466OTUKLRiKbCZb/EEefUwag7pGg5iddBENoys6uw
luArwvxeqcqlHlS6LcTVUcGouzjUzU3aYCpP9Ddj4MFZ8RfGdXqUDVifWU0KxhY9T1+uV9Qti6mo
N6OU3a7AoHMY09V8LBunJykMweplNioJj9x23sBZLTdtWFbvsqOJxuIWITHpNG3YDGaBS9/pEAB1
2Wy7RgXWXUR30zKR6DgwpZ5p9s/mY16rJNYoYVHfTEOKy7FSw7Hf4Kpt9qw7NA/0YaMnkPEXFSOh
7C7OUMW4EdIPdclPlYZ6PS2usID1Bp9VdyUM+J1t1ueVdsH3pg7Ly5xjeJd5at9FYqRxPyy00nK7
AaowRnm6rfuc7yrS2/dUHUsecWpgHSRw0RFvk+g+aazrAVR+anGAmSlAasJcRnJgYdAOKlpkFNFm
s6gbeA8aZuLUcH7UWqowuqFxDX7OPlbkUAQ5B6+A/I9mc2VXX8sMLVgxGp8yiELnGLSuX08Drkkh
oamHZd1+LrBvPfxHfWANvMesHECcz+vU74gT0g8T/APyBRP1HpmyBYPPluhFVgyLLpV9mHjZ0Okm
lo6h34+rOXyPzCbfm1bGodlpVvRfXRDKmsO/QklZY+LxqmKZTlzRfmOzH+sbJV3L2Zv5bnc9dY7u
hXqLtZ92fTFvVguDrFfm7bxVMXndLsZsn0LlajqJaq39mgGO47mseWQclNRP69gViSeGkW6RqinW
C0i1Keiyutq1+sLxes0cY18g4jl2LbXVJg0VdiIZlwluq05opyaaqJvGAiJ9GOXYCO3kLVsL5YeC
83h143YwN0arRftQK+qN5NeVVNrAbwzu2PdoxrdA92M9yzpeN0xqrRKveIahi9zcO7HWuh+OTrvp
eUQyNw0JkV7Mvj5GNIJ22Vx8Q0+1PmqaUm0Nh1MG+1V4gv44n23qmQs9jGWfVti5DGiIiLAFXQZZ
i71pDPE92GhxGw9zFqgYUrZjziHexQggplvOOozlbHAxFO949dc95MKIjjpP//c2Tq1ztwxAxyrF
ubcNDuweYSHKjUFvJ6jnZBldJXWSb70TtzcitvPbSavEUZuc9hu2rXY5ZJ3Ei19RFZ/osZODrVqJ
0n0jSq331nGmqqzUuvjC7mLg8SM6YBOhn052dhRpM7OmdKQpEi2MH8tjXg7MnPIRD1iR9Rif1mnA
Mi/1WV5YQEx6NBnWRf2a6Ij1pa8j36qZZk9jhV1Op3+xXYUS3qu1co/Kj69AsVkWQ60sDmvvzM+r
MnYvNr3coIHl4OXWGO1hCs830NCMrW6/FXYjt9hwYgersuY8JKtRwEMw6mCFh0hscp/Ed102NqxB
VQ9joWqLbDuwxBMkHxsXArTNasvTHkYnMU4cBadkptduT5NZYyAYHbA34XpsjNikzYhzWPNMm47M
xu76i27mmPTSIb6xOUaCiVKUJRgLzGdGmDr5D/5bbXxArsCzDTeo3bZFSYwBG0M/o2rKETioU/8Y
GbplMJOd5PPA4eqlMS3Q9Yq1TIdBDPOJLhtc10qqp2qZwzcMJpKWCP1zryrXxbdjLbxpIfgEVUYX
n041VYSaRu+FGLJ7xwROeq2+7WPk5OK1mfFnj6LAxlCWw11jNWJn2KvcZOU8P3dN/ICqLL5LozHa
aCR/4DlNG+sbgoFo2kzCFEwE0XGK0SzVi9Kug/IA1Nk6W5P1TeSN+jnQK8YhNDHpk/g+8WfXnNda
QlK8ySocYkfMOrxo2AQeVyNenwo2JZPkIXpuyxPzSudhTAS+QdSgpVtDtgTohE0omVkV5jKdANXP
iCHIQhVYOCvlBVG1CKa8wuFp99cuVUo0RWGYywuXuzhNwqGhpyhhdlQ5+GIVpY1DClfrjXgeTgsO
MpSwQhjf1Nh2XlbGDFspik1MgEkQjVaEYNuSL4NTWADJpGrtnZhr6qpoJALs39MjyEZ5GFG8BJlZ
cZYZ5JrjHxDpo1ENdLYbZraJgcPQAgW1IXc83HRFnyI7sGZCNEiB81G8sIeTPH2b62N3XLI8vOv0
CX9QHNENzfviJowXlTmennGmnYlYoXeENMYkdJMzVcaIICUo41xnOkbVuayMzK3xj47emg/O7Ebc
LzetaPt2tzBjzEBNFONlXUxap6FVi5tlNUKq3nKZ4FZZK+7Uuua0gfyx47AwixPnvD6IUOLR2nZy
N3fovjqDjovSCOkEdktosPYxQbHaZvoeKpSGuMPG22oR0jVDs76VZLl5Sill7rMyL5h9tdp6HKuc
KT3p84mKdiWq300M11VgCGqjqujotypR3ieUE9D+J5X9yIAZlODoqbKXxW6dCDtwNt4s7Ti+y0zT
7+CCMrcClSvI9UunV/zGjNoMuKxBZGec+Bn9Fre6GMxupzut6hvcYjBp0QjoihOfrU4xfJrE5WHp
p/bLZEDlTpW1XnSpdicYjNFepToNsAKAA/nv6+Yeq4L//dtVa/dR1RwUCSL4j3/7y5+2n9X5vfjs
fv+hv/yb7j9+/jVUtatK7S9/CMo+6Ze74bNd7j+7If/z9f/2k/+vf/kvnz9f5XGpP//9Xz+4lfvr
q0Uw8X/Vv0lUhv/z59v/28v/7Z9d3/+//yvTkHbofv/5P+Vyhvjj6uAANK1fL6UmkaX9KZcz9D84
8eooU5CYgwm7Jsriw7tq4gz5x8/EJSL2CPPjtvm7XO76ej/zvm00fBawLvHfkstdFdO/6Nv5svm9
Qr2KqnUo985viurKEaPWhcnqFeOKAI27uNFAPmXEmIx2Pjy0chzvlKzVTvj7w+8EuYFBIMCg/T6n
JgW/1Xb46gpRP6XaPJGpqdj9eyXNmkAUCxNiM6CVCZq0r1u0C0lcbko9W8Xml8t9+fP9/krT40r9
9iksFc00XjvsMuhcf1Ppt7U1VWqraMyYFoBUCUcYsr2kl66MwCorCroi9aJ0+Cey2v/q1yL5NYHo
q4ZAlMrb+kVx6My1JC3E0byFDugkcJNlTMfU4nad10M9jjdTy8Lzjz/qb/JXvjA0zb/8Tv2vv3Oe
J8WoyUL3FnXea9cmfzgx124a/e0f/6KfwOe/3hrW9WoiyLQRvknzt6RHtU0oquqUnjA0TXZfRHEj
bZ4sBlhWjspjvzjiiKHbunZ/m5TzMMFlMwSCNrjGMxwVpZI7gKvQvcZMlxiyY4NzH8E+2V6rdO1d
lQX76wxJhllQ7lSXmrkErAY6i/8MyanJv6pC4QpeFaG4LK9CU00SN/7X66ahjtHLKl1Bt6lrjkNc
cxxvCuFmENeozYGgLGesVg4w0KzCaDnRFM366qyY8LYTOWTHdRq1GwKKaEq22hWp1pON8hmLhSeG
osF+sEumteyHSlgj2BIVqTd5rUwuA3o+p379yBwAsyvdniPuSqoy2J+6mmlNXC/VdL1oDieCNgi5
kgKf5eDmP69vd73UzGyZ7WQLUr/853dBn5zAItUONR/6bQQvA9sPx28G+Z9LWmUzGBAVKoJEODRC
tRo4Ltj0wn0QRfPXNaSEqAB+CcqRSUyrS7VqfGV1shIehMoabgWxyNRZOgQkr4akM/uoL0V66uKW
9vVazCUhWl2L9NRooBNRKhkdk/Bo5SiI0QxE1bwYPVu/DmfxYXGGQxOlM3t8qY8HMl5CTzPXWZIN
p9NYKigxXkppVRz0dJ0t0omG+7gqxOOSGeO3RtaqeqLX2nQXiGSTxogwpxmPM23PFk2Iu1wZvfyA
tFSsATIDZH+1BfvljMCtiVw5KeQ7AVxZ7sHwrJFHAeRwc3d9GG3NPKMbkYuU8OmlFwUz2V6iVKRY
puSx0RLuBxgZwi0iIDr0lfV10yXzom/AFuukFpkT2rdupD1zjRzl7KrI6VEPl/ZAInoB6CPruE1M
a4h0gDQO/YVlld2DaSrR7HVhpH/F4QyEiPXY+KwSXFBATHSDyjMbh3dSG6fnWqsmwdSfLzqPGtKe
OnBAiDDwgaWeQkanP49j0x5/hlnDQijyBWVlPYXbrKGDIu0WPEw1VM0rrtseFPkVkmZel27zuohP
P9dzsIzt96pjCsWtyYIfXpf+7roJwBrqH/5Hscgm65sWWoWjOEEd1WYwR2rCZ3Ni/LpCRbrgm52K
NtgwM+cxoR/7z3DuP8nef1maTATebICmjcqRx/o3l8wkbLRFFpdy1a1bkoB+2CkW+cIGLlDRgZiH
lp1J179q1HCh03f+2ponIVts9dF4v6zLrsnL4B+vl1ffwe/vyUYYj70FVpdt/7Zc/v3CJJ3FJwbC
wIe3M0pT+fOayJ/XJ+/hHSIi4rIt1wv48z38f8PCv+L4++Xr+D8MC5f39v3jM/+XfZe/Q8j7tRT7
+S//rMUI8vnDgburOyr+Ee0nyv3PWkzTtD80h8cIFxcMJs5d/1mLadYfGsdsGNgYHK+FGjdbx+Cb
Mk27lmmS5r+FL0xIifnnf9eIfytaqF7/r0hg7a9b1N+MC8L6aX/+pYxQQqrRDPvPAa32OSVOWw+L
Q9ar56wS/jpbTJCUVxoL5xmrod6id3D0iMNYtNNCc3AJd/so59Cj2bH75Rr+F2WV/GuB8/d39Nu9
PMteJyRv6Q5prR5spYkwEtas7E5RggKmIVqBbcUnERBr3J9sST5tIzrVLdbhB8vWc2P3ujeL9QCA
8l1YrL6aYls+JDW0eyAKN1qZP6KmsTao1TgRr1AXzQr5Dx4KhN9MnsJCPeRD8k0Y62Fdq8e1SM88
jc/Lyg6jz+20KyF07YpWgeNiV31AfzRCGrN+SjvcR0XlE3NwUavqESvAY1MMZ6vILJr1MRhAmb4a
sNa8RtE+plZ9Zjc3t2WuPiyyilzGorxSb96uYLD+8QU1rlXG3xeJ/7ygv3u5McUSPtLM48FJ0YCP
je0NQA+8KLZxmaCkxbnum+zdAwtpEtanpU6/VaW1Z3As0JhH/tihRZYTLJmw2hWR+Qls0C3GN/ST
GNDnS59KxQdSFm3scir2ExhDv9dxVjipPgbtUlwRYOMAIm/OvRVoKJud+YiAAmGdNUI6s/b/+KPq
fy1U//5Rr/fUL3czKgN1xEszHpZwuqC6OrZliobbuOEi79AZ0hQRIwWYDK2X0OD+xUf7DTFvGowr
PULZN8iGGInV0QPdpS1BBh+D3RO30sH6taL81ah0GoS1Uf4v6s6ku22kS9N/qFEHCMxbghQpUJMl
D2lvcGynjXme8ev7gSqrUwRpovTt+hxv0korEPONe9/hQzD6T60Pcmzl0+fnwqVZWlwrMQUSFArl
0q08/zBOFBd1N0RvDEWSLezGvax5zxboIB/UAjWhr50hfzbiBlRPsI2rfku5KnGSmOWrlEBGehYt
UoY8nVQkYs382R/6l+ufuqAf/jvKi3A2QOJdj82gcltqMUqYbTNkMuIOEYYO+Bj57Z+VzvKx8o+J
Gr1MFfRoL/DlAykvp8qLu5StshmqNc2CP036/PdvJ520DUE36GJLbTct6hd6y876J6/wxxNy8ST5
t7cz8/DNr0dRHwCRXFUuDIE7qrko44z9pjSwjdTn6lFnEokGMrpHlabsSeiSTgkQDUpE+uKnFPgj
OXj0ZqxujZyvn8R7VUeHw0zCr/grviiiPuSR+ev63PzhOJfn1fXmY01UZ4YR7Sl3yECo+7/stIKA
nwFgAFVlmitHinKq2vDvmCwegtiZ1iEay6VLWHg7V0aNMmV8/D3cjY02J66q4qEF5mTro3O9Z+I0
a/Bvm4sHr5f5dTYkWQmaf0LMGnhmDITc1oJkU/fGb3S7vS0SidKn2G+RH44OkaFTHpKmrUTijYXR
UHPtKP4mvvxXVFKBravuhw0fA40rpFmRrU/XvvVP07C4wwx9lAxvtAq36buvRYgztkCAagYvT2hh
oS0blsne8O1PQtSQH6bBsbT0SyUIzywfSgPXy26Um7/SVtp6PpVahaSi7W3hnzhxgAPoEP4sQ/GM
RNtE8CvkLcrQJBrkFacyMa+X89MI/YjTdTRZdQlpWi3dKSQ1GcP2qVHAEKrxUZ7EF5CkwBzafarF
TudX27EwbvCpJm8rPYJqvB/RTEWx5YME12oS7TMJkmNam2gXRwcvxRsCytiab/2r4vylT12c+VkG
4jD17NKNagmMZyusu6mBJTGR532w+8nY+ST9nWCAIQRqH007JX7OjUJ+1BXf2KQzuNrseKTEPg7j
KY9B3QNrn3mpCiKorg84AH+S+ugzYIZP+CV/s/FaJWGc7CkvfZcpnRCJhKoTDnIOeWM8Winm2oau
fVSzNZaz8qf5WNwOHu8ei8xXAcQkcIwsPBqG56YGOq84gqMn/xBXfzFdR31Sb8hRH6lp3WRJJq1s
+FfPnEuDvDjyM6upWpzNCyhOiewkE5muLiXogU4QPBWEFKi3IcOaAa7DdvlHrGo/C1wmnLA1ERSy
1WpvkMSWLWj+yQhUzW7/HlJyzEhIIbpWR1A+UwXf2AJJ9Q2SaOkWZtWHooi1w+A7Zmps1YLXZdId
tdnpDAW5fpsFlr5DXNC+yVpxZxV9vEed/JB44vskJIvQrEPlKYWtp0hEU9QuPk1WcqsijLHhUgKP
UcrPWJb0qFtW33Q0/8CsetgRBaAYc+mhy5pPcWJ+CdT4a8chTqIFtLyvHorA3w39rDMaaCtZPXH5
RCWyP91wplz3iIeK1pUHAtraLz/WHfnDAgmaDSh7SmmBIHFfISoptY26SfpM7AwOxS03cXxjEYo4
4AK/2wE1wrCYyy+eT40ceFXVD1i3DQTC10/ihWnD/5zEJItPvxWqLMknte1coI8PVXdvdg8onj1p
Ko7YFRRXrdVdoI9iO5goTREXIN1FFQcWpk3AUPvJfkCqOw8m2J7VYzx8nfzk3pSsfUmhrbDKQzGg
PokMb21qh2pS94nm01fPBR9CiGNsqxKzkPwbdehDqgrSkWb1jIQg2ACQhmDBRk9ByfJDYtxx9lK5
uku7vwdh3vgowIdAHa+Pwx/nbN6sby5bD+e0MOi7ytWRCt4DP0g+xhnQwQZxn1vFqkyE9EgE5dhb
OzmFZlamvJUme98q+vQd6Rr/oEVTCUQc0/laLk1SWXBFFdGBCtTg4NYjiporHztfzZd28OLKlkaU
iHxYCS6qfzoa/Lhf34ZGNN57WeARK1uP4LERHJs3IIwy09EAqju+nd9phuJD3cVLCDJXED5ZILhe
+tQCzjZp1T2Cy2hUZ3kzq63Cry3iaGfUK/HMaxb90mcvbv0RaPXMls9dqu7NdtJaQIFNbBziGmpH
ZxfTTg2KBqBrBPFAgx7TpZkFtheuQuqXd1g5PJulB2dnPOgKjJFCJ2ZGKTfYDa2hOR3CepsQzRBy
VlGDrDk8OwMtgY0QkUEKL0VQMzbJkimgam3/qUGGEBS30A6wg+ODCuILDRj0U5OAH5QKbFb4YeOm
aCCTVmP0rHsEfXPU6NVJvg3i+tCNyVckvJ5C7HwLDQ1EdtFt6YHKk7Jd5MEM2JgoO+98VUZVFA7P
rTfGMftojurlbNjXnfGliWdqhZn7uw5iiSOSBMpGb605r/4h6MVF5nRpK2VstDxeC9eT0CwvMNXb
1HWPOFyfesNc9/Wx66Z6aubtr0GDZN1IxQRHti52dtb2u1yt9V2ZK1+UWnfjSf3QRSoYT9L3Sqnq
j4Po7rQMtG6mKitX1B9eJWfaHHlfZJoZFYkbx9aXoGu+NbP1CSUAJEFF8IRF9RchzC+pCB4HCAb7
BJrwNjQk4DAZAP9ShE91qnwfo/D5+pb74xctIhOVIzcYzIxMRqmEj8oI3BsPA9G8eGp2CCQDmq+w
y60oRn0XKJqyReagPySl5FZaHph7Dhh4VRM5o3vfm0J42p6/sq/+kPfBiP10gkWHqHzdyIXrB1PP
hi+RRiWBvlcTVBwJoobbGKU/UzIeG59nM4YMCJhjxkV9QkEKFuYw+JtcvpH6VpBPQE+xYCGu3DB/
eF+QaT39OgWIv1W00IYyLb6FaLXv0SKVJeveBG1osNVnxVtdt5xUCT78h7Oln7aZwgvBoArIiBcq
+yb29nKqI90eWkcIEIjQy/vatrelbsL2pWoSeZ9qjFgF8hNkUODATSqUvKA5rnzO5TSYsdQcY9J1
yqHK4CK2/EmNEsNRm45qVzw8eRG66HFNHkWPs1/A6Y5Izt6qQf6C7RMq6dqk79QG0CoSyz/zUKM6
VkXfDUta0VV6NXW7cCgvtb5Yl3LRSkPrtgH4WHI4/jePmPm3Miq2W3U5qAB4WShZqzdh2B1jsmFJ
XX+T9fyuolDhdIgZHToLjQUyBqFLdNl/aHwD7wAledaRtp6M6Ktp8qBD8QJ2QPN4fVD/dGNbi0vQ
SyTkDhurdZWy+6RjsgKKftgMFI43RZV+VeLmG44xjQMgBhhQAycqAYVYzHn0NnjAD+a+Dv2cAMdU
b/yJ9c4gCEDc4S8/I6q9/pXKaVb//8VXS6Uxo5CmAB5z6woFSqUtR/dKOcQQj7O/1bLl9ZT7j0Rl
EHwmWNBafqfga7xBypAvS/k8TtiPk8WFVXpfzIrgrO23UiGa/ev3vSvh/79AWtyHP6u8zn83/x9A
LYRMfPFnrMUTjO+wKMLsV/02y//6r/7J8qMopNsWpAz0hCjNz2Zv/5PlN/4L70db13XDQMJ7zln+
g7gQ5P/xq0XkjTy+ipop/+ifLL/2XwbVAoHlpo7CHQgD/T1Z/jkw/3e/zpbjiDHKaBTZlBTAKywO
feK+GpBPJt+hICrdCLNrYf3b1Ur29byV2eDX4IDCPQ8ho8UmU6K00IohRea+09XdiLqFg+5u/9+r
74/5uEutILaEkzCKSyrJmdPjeuwaK7E7e7zLLPwhpkaaHKvWB+fN/D7999i8BXe81j9Ohwxig2WY
Omxghm7pa2nZkpUbZjHcqT0eTNsAaDyZYC2AQ6zY1eOkG/1vudbLj0mpIIhveD40Wt1IUAsOpViU
K2fChV4jrWgJikSGzEJaXFKtVvs6ZnP0Wu540qKbRKpbXbOhvNRrg2qTgGoLuQNozungks0bpMBH
WjZsJPAQpFJaIrepblMHxGGhOH6v4mzXkWVE+rK20s/T1JL7VVEfCkDmi/7p+jzM/TqdBqxM2U4A
KJgMWV/EoyjtVF7D1XEXTvkPk6jgRqnyvztpKm+uNzRHFouG0PvFSpekBMrC2qKhoFAbrADK7m7E
/Oqn73eAzScjhemnDg+ktO2V9i4Mtc7O1+gU0ROnwuIR6SdtHYUyPeMaLZwc38FthFDBVz3P6y9S
5gGExL7I/A0HtP5b4QnzOwkN05HssV/TfzxbXJSzFSBhHEFUIhFRO531Gu+xsRgK8xhxfmxTvxkd
2DHaypY6b4U9i+QQFsLUNcVr7ebNqxkTBzuMA1uHlIYyNMVonNdk43B9Gi80YnBqasgZ2rxeluq6
CKEoLMuChL2eV05jKuWn0OQ5cr2V+bw8WSwaGsGsEiwrqedqyzOoatsiL3MvuVOhaE+IEGXYsLRc
uSSfyqj/Wlh1jQCJhyzlyjmgzIfosmmW56ycibeoJi/WqQy4QoEDkN+Rac8LSK9ojpAXsVSEawZM
ufTJrJ9x96jEAXVoC8kmg4gCHSYDSw47HoMP4DCk5vndAwIqAoATIAgTKPPiUIZrVokOd767yJra
3FFLhPSJrOTsdwJq17pBpFf7DSCvtnbXGz7bthp5Hh35P202FwWccbp0AypkuHWGaCh7gbaHRo2I
VWt521qWm7sSb66VbXu+vub2MGpEbxLEhTFPz5tFnBokukqRJeQDeyDvA7x0imzq9nqvTmN/7mt6
xe1Gf2YYJ1DJ01Y0aOhFm5WQc+pIFQ8xsGKKf5PWDDd4aebWsbPL4SMwlehXbTbkRa83f6GTxCPc
4YZqz38Wt0CeJUNSpTmSBZXN7RoDJ+uKcc1JdgmomXvJTaagDsqGBwix6CUQR4LW0sruxCTBP+oh
DmLeMWXStyBKiuJWJMjrU+4MJXwb8vJTZ5vpF9soUZT2R7P+jFqZxc1bS/ksFzWz5OIohS59fTCU
C6NBigwWGGub7a4tphw7H3JHicjuJCUQn8BpB3uB/P3W7INwb9pZ9xlM2/RJDGEEoaIALx1N8S0Q
jvCL3GQepoYFOy8zkpVDaPFIZpWYYtY+1nUNNXEVbdLTVTL2aF/ZWTQeE6kJHkByC97zIsPnoFBC
N7WM6Yj3TzNXto0DAlbGDn3J+O/rw3M2Oq8fQaGI5ULWQiw+oqx8uB+lPRz9wGw/mjooEhkY+dok
zIN8cuzRDFK3xhyQAVVbxgEI3smxUvfD0ZsRi4hwI/+E2YOa+Q4wQvsjRPbkaytn6ksRj4Biiyk0
8XWXI+smjydwou0wwBG+3vez4MTk8EftXBD5E5bNgOm3h0GDYdgocHU/SsNMlazt+nbUKSuo5arN
+oWmgITK1LO5q8/13EWqzry2sj1G0OXh6YzKEVWp4dghk/T7eq8uzKitYhJuarwbEMRfrHedNQV9
KW2Pdot4papX2tauw2JlRuexOZ1QlANlNM4t2pCJOU/HTp4ivIW1gep43LSHZDaV4v073sxWFB/K
SvVW/BwutodOrAH2HZnghW/1/8E/MsGAj/ZkgTD5MBTxDhgRGEZP07etMsUrz5SzEAHpOBQceKFY
8xG6jKmaHkWc0jfLo4956xZnmQ/tpHxuVOtlkPonLxPGyoCerxD011kiaF1zcQhzMaBKFWc2qujV
cYQqRfbQq72vI7SeQxsjOHB9ibzOzunszYePTecUU8adYl5Db65Bvxp9z9Oz6UiJvYPEHCq5SQ4i
h3/bV6U8Ik6L2fKms5UovDUHkiUgBRSrdIhIVDTU+6n5KOCI4KTSQjpy6pzD3uG4zBDQyWrJd2Ld
g+tbJAl+fbKeGcpdhRRL5RR1SUWFEHXKNlE3IPMTSRZcrrEbcrK++ohDZdiKES+xTEHf25KLtVrd
+Qah8zCveR6hqi2WGHVgCENdS7Z8jERdgIuakn2d1++ONObHukwspcxQfzIHp0MMBbHPMl9TjnZe
Dr8AuWnAl1T90/WZPF81tIJHOkfrjDdcxk/aiIJToU0KBby0v08wPNj6bdrtvKRZe1JfGjZ1Rjuq
CDgDhFx0aPKNBPbQKB+NcUDTJAwrqhzgZa536MKtSI94x80JFd7Ly+OLOu3gQYyVj6Ha6E6Z5TWa
fAAzNMDPgU6xhDIMn9I+kCjVnAZUPBDBNltJkV7qrAY8k6c0m4S8yOnsKZUBRTbOlaOJ0vJNjK/3
Js6tfmXPn78GWCT8ctniBWkw+/P0vtmHIsCaMsHL8ahaTYHC3NB2KOrW46NnVBH1p0bIAlMgLftk
Yb0iHG2SZIgDUYntIfzy2sDpNSKzeH0OLnaeLDyeEAIk7LKIJAru8b7xlCMM4czB2gyXYBsT8fe3
wpEHv1DF00pbVjKgdKs4xAjlaPkV0mC26WGTqKorefgLfeE0JfdiM8y4IyzqkB7Fv1YbrOZoGnH2
RSJP4FJwWtsbZ7cTIG5CYaJL4n2Z1NbpPBpSatUQ2sajlsfBdzkT+jeMIWwnJgh8bvo2f+/tZHFV
aMB2IGDNlC71tD3UffqObEuP9WcIUMr2zOpjiDr4X0jpVne5OqICWuEhfn3GzperpdAaVz6QZmWW
cT9tVjZHi5pBoxzTcOqPWZGV8tauavlDlYztDZAaxB8KiP0fhO0PbqWo7WeK4o0KbijFQQ+K8u3K
F82HzslFRuRM8MFLjnU6h/enX9QJ2Jh6kqhHu9fgLWedVm+RWtI+mDU4xVI20nsjKv37hkj6diqx
9YRJKZk31z/j7L03fwWS4mSDWGmE0adfAVEsYiPl6hHdDXmTmx516amgTOL5HmJTipiQ81P1HzJc
3PcmTOamMRhBCE6ZeVeL9a1iQGTDT1CPZmbE3zxci3+k0lol9GwTWfz6+U2LZws79hXy/eaYGmwr
HDOjEccJxANYSE+WnRwRjB/Xh/FCM6TSLI5C7maVDObpMOa8DyYSZRh6elHyNQFAcMtlJO3e3Yo5
e0CwawjIrVfS19vOmCg0dljbHw18Mj9HVZneyLyu8vceb3M2YyackK4n2bZcmQI31gxbP3GMvBgP
IF8NHQukyfb9nTEUlh6ZOehqSx+lEPpYXWeROJaW1zmGLBC1SfJp5Z66MDEmSav5kaipkCHmn78Z
stgsc9GYJa1EGhKZgdngD4QE+vW+nIXcjJjFXTjfu0RlryXvN60gs96kadqqxxYdwudIt8dvqZAR
DopIYICt8e+TQAtXQuHzk5vzAzsiRhCbCQ6S065VJmKzQkrSoxKE5bFtY+Mzh5V0aLJ63PumBLfw
ei8vHKIqmU3TMMnZGsTei0NUjXVMWZMgO5p1hEK0Ueb34KR6PM3RO0YNOIZDN4a620wakgNWWT9C
WOgOqHmXt4gqo0+68kHn484HkQklAYBRHimd0yEAmxuMVlamxxIMVoICRJE/G1Vm3OWt3P2CNWU8
Wm0K98kAxwBtz0c0ahOjKf69kgrf36JQUIa72gLQs4/ttkidOXR76eshUhD3wYNo7YvPT33uINCx
s5sT58RrDPlmpVSeB6XDM9JjMpT1PtRDD5uszn+hcqMffczVY2RYh/63pYywt9JOUrZt36Ajdn3k
5mP99PLhCTVPpk3yRobBdTpwqEBiAR+nxVHvvRCpydQybxrEvm49owMMGBlqkgHYkqt7HDJCBHjb
KWhXTrOzBwDHJDRbBoOMJpoHi8xti7xBW1Kvc9HOaG+9ENtjm9Bg046yt7I/z0+B+Txjt3DYmDZl
ltPuDugactkUwpUSr74VXqJsckKi/6AVylc4N9r4S9HSaStxjWN3DevXZb2b+zLoSlyd/TWE96Vh
m28AmPIk4SDHn7bSB3KYR6OsumFlPsiK/VPqtGyjeHjkXl8jFxqaraTIWBiQtPCqOW1IqASECuYw
rpb5LfzVBjsGS0rdsPN/X2/pwvSoJJypm+BOqJFLOG3JTkpMorTEhnsVVnvoSRmYSeudDlkQ2she
EQeoPDdJ+s52PW+vgpHgAjMWboGgM6qDXiNC0eAT+/5VTVSjizlZxqm0jKcxbC4TlBEsN6wVgHpl
WBzCzJYcxfKslbvtwgTRFMXJ+QTkJl0MG5WNqpJG23JxHi5+hmX9w2SISUJo6Fxdn6FLTRGxc3+a
zBNR2+nYNQAzaymILLelgv9TKzXzBpxgdKfEibpyNJ1HpK9YBYUE1pz2XhpeoaJZgIEZwZpXFerq
dpxBjNJ6ojapwIhTkZtjk6NJ3APhLle6qc3n3um5SOMmbyGucXvu6mk/JSRYLPzuPLcvQwCHHMI5
ngaTsL+DfuyB2GIH+h01tfTbWGiavGnaWPqVo+p2G0YWvh7I0+kvUDILCS+ZMKkRUO2y7iaq4/KH
UYlwcLR6AJggpz7kLzx5q7vGFB0yRJhSR7MY4MRf+6L/u4o0pUOciVrfprbYGBsrte1PKDZN+hbz
YerSeWsBR+ukYB/HrYmCjE4wuC1Ku34uhawVTueZ/gP/f9A6msUpsSubQn5uhkKMO0Cz+vcSy0bs
GjC1Pea+hHrziOaavTKh55c0mSQMtAzYplR5l4FeWVR+OhUo+qq5/Skp8o92iBRlm0lPaeQ9ScE/
IKH/PUyDpCBqBqBYQE+wihZzqA7UejHysFB0JbDsRqt3U0zAV7K6F86s+SVJ8l2ZLVu1+edvLnJd
lkczmfd5H2MCmXkW8htVat69e9/xVjZRK+Fpjg3kohUx6JmPcpUFDh1+G0rM/ZOWse7Qblzbd5em
ifOerNHr0L0Wo950qKiqwui73kKtFZ6ZoQ3ZA0kOGVUHow4PJEX1m7wu/qNhJHQGCzsDhJaaIlbk
V6jEcYZ5MdL1cRig/I4FzMpknYc7M7ZkvphnRjNumqeTNUUThlutbOHrUwZOjN/4zTgW7W3RV92T
j/AfuwYZLuFb4tC0yGNfn8XzzOBM3OeNj0E03Glkg0/brzK9z6shs10IofW2I7e8h3MpHKWbnz7T
WLgo04DC6NNdAcXn0UbwLlvZhpcWrKaTtCJ7rvBeWUQnTZvjOC3Htkvch46pqKv+G3bywc31vl64
KVAEmOtlFKupQCx2H/IUXtuNGs1MAHylrkinTWyG6p0pafZKhuzStMJef32LWDqDezqsOjSpDPU4
2xW5hJCrAqazo278C5W+4aAixXFftO2PoEjEo+RPxs/rPb0woJRAyfby9phroItJLaLMT7Rektyh
qxOxyQuUMfwhwtfnP2jHIgzjQOP1v8yYqZhU6GpsAtEuqvFBbmVzSxClP7+/FYrhyAFgNQugYR7r
N9s/FA2/HrlB6F5oiBkNWqYDlIZ353xAIoJfIQrjUKMidtrKEGSo2XeW57ZKam1bMVUotSGJcr0v
8xpb3OKviCLAOEj6UCs5bUUbY4DUrWG6WUg0PpmZ8itEcfWpzOrgY60WqyXFC4ueiiUpAPpG57TF
Qsxk+HeAeAkth7kkQ2rLRVURGXUDkabrfbuw6oAvsMEwfiRvpiz61ileEKD6a7md2qACyK17y3t2
LUt7oUP4d5NlmkvM5zsr8MUokPiw3EyfrNuyLIyHsgnsY5jn8afrHbpw79hIPHE0k8sg3ltsI+DY
ftuajJ016bmDsJC8jaJqfIoLyTzMvgMfVa8tV9aherGDFhBLJIHo47JWk3SU6Ul5mq49ahnUZSHd
zyCm32jBKHexVZr9bdeY8YuJoJfk4AqEZVWmeAM0x7xWZw1h4y/K+6AtoTkJc6aqTF+HJo8pJuu4
7zhNm8ifVc2ERwevoIGEGMOM25LNURq4Ojp4+srwdYQYwHve2aPSIP4HNN3YKHFmfFWHrADbnw2f
JXRl/hIco9pG7vwUncO8hFaKCs24vT4T89JZbBuuyDkxMOtfkZk93TbBMLZepY6W20hturfwkrlt
NZHeZkEl7QU6t24cgZnfpAj2rLB+L6xqmiZWswGXIDGyaDpPhwTTTcVyRxhdm9KMLXdI+ub9dxMw
EZYZ2iVzinOx1GKTazUu6aCqp4Uj2jzZRGh3OY3Wr0VTl9bXfMRRhbNtUo/Lg67MsyLOCo6gdpgO
8H/bHbruqoNMuL4SI14aO1SWbJ7pvDvx7D6dtjbNZSvzWtO1Es987EqsF4fSLPbXF8elVjSiXVKN
s57MsoCiSXkWxTxyXL8dqkNVRfZOs+oVEbZLowbqnAUwY8V50552hcAsxN8F363cDLSdp0T6rV6K
dB8PQlnJnp6jYEHMg35HA5CaMEkhcdoWxzMh4TBwAjTB6GQ1SwBs211o4EsYDLXYIJiLo4qWHVKB
Q8o0Hoci/3x9UC9+hCGThTMV8II8J04/okj9WsIMy3JByfOKKKNoh5Cat5UNlLDJnNnb1ja+lUOb
3jOx0q3u+fHeQ9Vrjct+aeSBAlNVIFXO/luMhqXxxJamkAc+2pZ7veuSQwshxEFLdNpe7/SF25kI
mAwMBUfAuGd9VjxU5sAEuyrrFd9d3X8J+tQ+IDJWHbXECG+vt3dp5c7HPGwGQjUaPR1jvJhSI8Ra
h0BAR2UNwt4Wi+R3I5lZToi8UV8EvkjIMff6TfykyxUmqb5uujw+zUMBSd4VqahWTrBLfZmPSAIN
9jqF29NWQl1Fk5iCl1tLHT6nsRbyhtDX6kyXrmTbIqilNDw/WRYxhhSJ0Q9lSXNNq1T2AkE8p9Ys
JCUnnkaV3k+7LM3qFYbU+QoEz8Nbmp1IPYgr6LRrYIWVEIMbwzVrZKM7swpwbUF8jq2zdji/Bkmn
Nx1tcZIpFO1gx5iL1S41PdxvEetuUHS5txGWb4ubyatMzG8T8gebIrfjj1XcIbGiQI3FVAnB3Du9
9WRzI/yE3LyQg3Tva72swsAoC6T24kzL8dvD93UDK7nDNLUolZUXz/nemeUwSdnPxVqL2ubpIEn4
3QRA9zVXFz4103REeV9Lp0MfG/omrnT0C9+7eWiQZAblszk9ay4Km0nYFmC6Sg1ZXSCADc7Lt4Ov
WyvL+sID2aQ4a5A25c0I0HBxDqIQ3VsZSW+3sXzg436p4yds4DJujBXvYoGZxmCgH6ejdOGim9//
tsMqWfmK883FRyCaSSkNUAuPoNPBtb0o8+xI1Vw1tWSsu/SfY92vBVmXGpmJVcScMKzs5WnUyXJp
t7wSXfTMLSfXrWnbaFOwvT5tl9YJ5xF3NcEnle/FmecB+8GgSzFcv0fjH7SNfsMJWUBeRcSd5+Ra
yfjS5rVkyErkFdm+y9JHoDQKBuGe7sLa9Tb1EKOZk+JXBPQhWQndLwwghWlStKT2QMEtj0CtNNrB
L4gRqC61+FaUfXlsoH8p71/5tDO/7TlgeNMtliROCWUwdp7hptRh7msNWEgkxc/X5+n8pOWXQyKg
FkheSheLkzYbk4yF3xiuWtTmDlUVChOebNw1iaduG10E7jhV2kood542YUHw5mI/s9+gcpyuc7OQ
7F42StsFcjFBAOrk9vOEwMUPdEWxWEJPu3+U+noMtloV2N+SUYjq6Xq/L03iTJOhrkTXKZqdfoJh
eSF+wJPt9mOnvZSBYj/qSPnsrrdyYVXOhwohMbExVdd59N/cyTwjc5RzbHJRvfZiSfjmYhzs72RE
+Fb224X+QNpjsymIJs6CxactUYrBrULLPLckrHQgair4yZjSysRdboVhm3li3GCLJVkI3GzLKPDQ
HerspxSmGCKsSroSGV9qBWgfqEyZfKyyfE8koYZmjcfyMOzce1DH2RYmwXD0+tzMM7y4gsliULsi
BgdjsoTVK1rEn86w3MQsy4MW+5h11H18NLAmOuDiPNwhVYjhRIcBx/WWL/UPoLIhYGtBgJv5sm9X
RT9ZEznDmExXYSkPLSo/4abqsU1YOUDm37Po4XyfQNea+TS8+k/bCak4p0mCwaoVhvlRDTxNbOy4
RH1fBiC8jVHm2GFQaPjbd/ePlSirwJGopsIVOm1Xj43M03wvx+pDEbtAwk8ggra6cgzPOqBn3eMl
CBjkdaW86ja92VyG1oxSN3jREWmmSdpXGebbzpziDzaJpRT7Bl9TeZP5qvhdSZb2LA9qhBFU30/H
Agcnwxm7LAnxex5zzMKpzaqOIZd4nxGTNfHBT6Yg3o7ROH2TtLjxnbAsZPWma5N+cOLYsD6Ck8DI
T4FZ4jmDhWvSBkvVRrlprLTAOJc7JNj1bSA+T96Ehx1m6zkOaRyHvyWgKslWmJaOgySy39ggS0Hc
P5VUvNUtRpp5fDtEXjXLkIVe68ShYb0kudygp1Ylrf8lnAJsubC68dKtHSjyt3jE7ndLdVxuD7JU
xPktin0oO7dcUmDwDcRBdiC7U8w3G8gHDkId7bgzh9rLNgK3qG++3irJNreaskER0x++jU1hdnRU
w8jTHPr8xev0vNlanomKGG7FMFEGjNNCXCSyTYg776OEEqW98TMl+oIJTZ84Efnp2d9MJN2Ou9no
HzUz0/+KzLTTkPfwkbGDAiuHdxgQxiouD2nxO1CsDyYIMytTYdPFNs48XOdhkhxyI0GKtVEK23Aa
nmr4ZcsdejI+bg6O4oPqRMUsSX6jxCwdp0pHPhvsSOrBHgu9L9eX+GsotthbM6IL9ANy/oCgxOka
t3oft9HIaI9dV2XP4IO8e/zs1JeorWXkEwIsk4wp6g+mJHU3xiDVN2orGQ9qU2Eaqie+h3h4ZL8o
crKql3bheKEWx/U66+py8ywOaZTaGkY/G451iqnQOLXiKJfdJDlSDnUTBHTr1b8rcAL4lsf8x6bG
hyd/9JI2ZjWbSfYDy3nlby9V8mqj2hh4O9cH7/wDZ+rEfPPzvAPeMf/8zcZVe26xHCLpMU49uULz
W48fdL3An/R6O+e3L+2g76uC8YMZu8xUy22BbHmktse2RNq1ziTlg1IIDI7ZTp+vN/WK4D9dD7Rl
kGZDzkAnZTB/y5s+FVZQ53KECaQZKLG6VYyw+2jjD4YYYJ4Uyc4e7SrcdUGDRIAQ1MP7usMBkrX7
SVh5gJj5RMy6TawK2eGszRECy1oPsTjewdl2tEbY9p1uD1gKWoE7+ajmbABvh4+qUigapfkUvxa0
mDLNGZiz2EGVa/jWtwbyAFTbfJRC66mznSTpKn1lnM8PYqoAMwbOnIuo8G9O+46kfBsZeM8h0Vir
W5HG2e8ibFDxnzCJ7CGtOGbWD+8OrWh0lohGo4BDYknUVEUVRoQPLbY3mXBNPQ3vwPUMN1HoSytv
3gvrFUAVSVRoBsDmlokBLQs5LZWgPrKkK6eehHdbdKJ7d1RANgpUlTVjUQnEF7tigqQHwV2pIL0g
JtoXmKd6WrRGr72wJyArc7HMsQ/Ul0Xci5d5HuLcWx1jhFyxNbJap21yxKswUtpe3xMXm4JIS3cE
zinLMCBBO9hoyqw6Srnhb+RYljeDDDOxzKRq5US5kMbkLTtLhhBQkWNb1pbRsChDDISLowqObINl
n7XTB191CqkLnrENaT5Q1KjvYGxi5woqpZs26HtFO4yhi5vr3T5/3FAqhbFJ3ANGGiLO6W7gupUa
7PEqAJZS6eqRbj1IMFMDMjgJTDF/LKubIsU4N+G82MltI63cTZc+ACL6nMzlzDtLb4ouh2hgK+Wx
wtfyJqtxS8RGUYzZ1kuz9rskmXReqZGQZF/dBMD+V8AO5/tlTg/NdRRCQCpMiwtIKoxhQjNuOuJo
kGyytMUeQlLTlXG+0Mpc6UTZRYUrBjLsdJyjIZLqSgDfFnarANzQq0NmyM27d+WM66UESbWJg30J
nLAtuxMjD9BjLrfSziDv7cj26gl6oS+g1SgDAOGm5rmsF8O/iINoNNRjpOGuARK13XGPSCsR88VW
OMmop4JF5RF3OmJUIUl8B7F2RLypucW/uH+OiOzWrt1LzcwiNZRo2PrmMnmbNHaD84OHKkMW149V
F/j30xCZK9naS61QxGeFM/kqkcSiM3lhxq0vqccRgSuQZ0n2iDyX8nJ9M7/eXaf3uj2/2wGTzOX1
M0htUtolb8FQOxYynn24v/TSB6EHNrb1jQzarrafxiFtt1afDrt67Iq/NanHdSctw3znx7i9t22q
7DBn7nhRtOM2jCNzV2VZtiO8lByt6/NdomnBTV95xY5MXH8v+hI7zRkUpMhlsE+b1N+moKBXDs3z
85mK9//l7Dx240baNXxFBJjDluwgiZZlW7Jle0M4DWMxk8Xi1f8PfTbuVkMNHWAwi8FA1VWs8IU3
kMNbdO0wUzpPgGfPIkr3SjOmm6BgsHpBNOT+gL+B8/ZXh1IgNR8CBJ5sul2nH2tq8plryID3JAP/
e4DzSdRyjX820/yaXO/LYISpUJumfk858AUtcF0o2S/kPuy+rMYrujUeWlhrT2W3ZFTOnfS/OhDy
yi1xYSnJsGm3btcdDIztSv4n+ksqzBua3GfQVlU369w59w5ENhGq2dCv1C3+dm5PtiTdTwBrG83n
rzbQ2c63WiyKq96VeEG17u8arYP1dioTc4jkNNTJ3tHKFKR0XQ9dlLiSu6T0NW+fd6ud72a5rjEI
Meu7OWKDGw8Bgh5BvxolllBGL0PLHDLcybwp+W/Mys7YEYZ1cVCWmh62TjN0e6lXm05obUILKxQZ
HebKE6Lw+dhZ4070Y5pHtRwwf9HQtTMPc4975+vH8sXhJ7uhLgRKgE1FpeGs2jXqlMq9Ultiy0vy
D0BCVgLbq+X4F18VYgL8Yxi1LiTTFwFMoukFCuAo/DqdbRzQ+ErvO1gLh8a1r5LxtubS2UelbEdB
FFwNV/R5/S7z9DEINDuP7RrfeHBSw86ojPyY442dR7gJyg96L+fbQhTWXnNwiMwQwcHv2HCuvN4v
STa83mDHaQdvEmMv+tJZvvb1pugRd7o3fCSzN40QD84gFp5RolSt+Wl9bOrB+dX7xvIZje5gDPW1
1X8saqXwIUaar1dSjAufgkI4yAkCV7oj5ynGmOFxkPleGfeGSvfVOJuHCl/PfUl9463RPtMHAULW
uF389ANPz3I+K2TdK5+h5nUOi0nlqEta+e7NOxgoA0x6VnpLhbcd/s+NAcHNIxhzSjQSKi80pqqM
Bg8frddHeRkXUx9DcYo3DNwlnnlnQRKgFhLWThUxb3KR783Zmu7RQEX2e/L5xGESVKuHEH+QfkM2
Hl+rMvW1X6pU7SPEAXXNN/DCuaW9RoJLgsOpcs5nLSQvuqaVseqAb7RyFMdl7K61Fy6Nsn24DUtE
FGyfNXJ1ITDcStoyTtZu3pNey9tONtOVe3hburMTS7aBFxEYuGCrdp59wQD5DIzcuxhQfY6pXdpj
S9YMm3lQHdVOY+5e/5YXjgBsZYDeQOoI78+rxnh56/3qoqqhZ8q4TdCe2PfLWr+3NbN9a6AIx27L
rWklbEz28wKNXLXJl6sOp89Eyr5PkKKukK24colf2pywYTbEp43vLpfe6QqaciH7QWUv1topgPM1
2OJzWrqq2nkqSH+bQVMdbaQKfnuG8nBm66lFhfjSYm1py9LIr9wxLyIHCnpsTJq/YEK24sLpz2ma
0a26ahHxCPoGjWkr8yNVNuOxMwKR43UkS1APln0teb00Li/MJpcAvhZC2um4vj8Cig60KtaH1rv1
rbTcoTCsR+20wgDJDQRPDfx9ru0na5vP2QaG2M/NsCmIbQ2503ETjLwxtKjqODV7HNVJikFlV4lh
PLKrMV4vNrfqmYKm9gUj9uoXchF4ImOR4f7CqhH5dpR469ioXTy88x6IYWSVWfWdWZTf12qaPpbT
2h4TEz3oaKTjDIYBAUsPsavc+Aa6P/+BDR7iEHT3qp3W6KW4QYQR+tDYNqvYN+ZSKLxOasybia/K
X4PwKad1vlWZu7nTnM9zXSc6PxOiTOgr5T+AL0pu9Vai1vz62btwo5DMetQQORjUgM6WqjJSZfZS
1mgUOEnkUVPdN559bQO+/CBIg/DsgOimY2ifb4RqXmjMm3UR5yUcpxwu0GdgIvnjgCdjdxgXHZNm
rSvX36Ww3RBSZvfl9WlupYnTHUG3DdQNDCTSahxeT3cEcgS9UWt+gbpLyktvuoh5h0Eu69++U413
AgnDuwwroDRcXe3apfPyGHDbEM8ZsJ+A351zyw2rgeaEB/amaVFh/VDc2OZgHFbYmGE2Yz+E8+Wb
GXkb9o6xqAwiAgP09XTCldHx6Do8j2U5uh+sooHlJLIke359Xc9UjbcgiuIwwI7NloaCzDmwo3Hd
tZ3KrI+7MQ/2ftEHeFqn8/Q7sb2k2/WLP2xxu560kT9v50kflCWirJbaz64ZwE1ojUoIfNARxCAU
PdJffhZgDMdDgeFKNrlIC8w8ED9mG3jUm18edP8gXAMWASKAVMfpKiUBGa3Z0uvI2ReHJBh+B7n1
iZjIPLy+Ti+fOAYiYvE5aVs+dfY5rHGh6BH01HQh4k9hrXvtDlnLJBat77+1fkAUwtdALYENR4Bz
9nw7bWtnAoGNOJt9PZZVpt8auY56/utT2v7M6ZGC+09MT/cf5B+R5enayT5PAmsIRJwVGu6yBhQ5
3GeXYt8KAJZ5oVnX8PkXFnFr+gBsgYQBTO/sOemLamr7xRFxWSBvMgfOTPNhMferoy9XJvfyWmRy
/wx1FmhhcOe0qoFLrjtdj1EFpEM1vV13ErDhv6OYp0uosrE2rMwTsSAJjfTVn3aedlXr8OKycfG5
CCmw/86rIbZeSNdXLBueGJ8FOldRVxo2dZdkPb6+JS6uGhV41JXBG8J4OZ0PCFpiPJuRTCwIbj1N
9Hu4kv6VQ/vyLmfV/hnl7NvYaqomauYi9iZPPxRB4x6aFmPJjqrCx9IMih1wkuEWEtGb4RtEURuu
YTPepZz5N+74J7XJC5heYg6a2AswxKiMyt2ZKvv2+iJe+Fx8KbRoicC3/PxsetiilxYlJaY3B3qk
qr7AOaYUu0Y3i/3rQ134XkgUEZ2hIIkM0rmAvnB6bWkBacTSTIefFYF+LH1qD28fxeOLU8xmT0BF
ON0Vkms+6VNGUfXEKwR0Y4utGu/p7cNwEXFoN2E+QGynw3gCAiAuSSApdd8IpePJHQKH1e3ro1z4
OoC4KWajpQ3x9lzADRMJv/VtOoJVP2VfjDlY9yJQ6hEx6bcn0kgYETxvHHRKQufputU52uBoJBFN
4pvHafRx80bo48ppunCNI3zHjMhPAYme1x9awqEMVn0by6Z2nid/wsYhN713S1kVj56Yxis8hAt7
jpySiMSGPwVG7ezOm3u/1VXgtvGcTvY7V5gq8kRTXElhL47Cfvu//gYyOKebIau1YqxM1caaZbaH
bACV6etyurJ2LwM7GnPsuW13O9A+t83yz31QuT46AQvBjz+I/GMpV/rZ2aSiovLGh4FlPc7aVRG6
C8nlxrMFRcZVuhHpz0ZVTro07hoAfmLv3LmmLDpMbjEKMyZnfkjdNL01gLDfG7PeHVOaP/ee7Ian
okuuwR0u7Z1NpRZkPsx+rpHT+Xs4c2n6kLTxkBjwuRo7O3bFlH/HErQ/ALLwr8UcFyp4fEugKYxJ
PE+x+HREeG5b1Ls0MW5GsaeNzt70VL5Ti9vuSw2MARa3voaZjR/sRYk1nCXb4qj7izlFi0iv3J9n
Bn4gUUhmbJ9Ai19FH/286uManYaDcOrEHXq54eLZyRCaDUAnzAvTd91ajZGHuthjkS72oystsSs7
xPyy3F+ewJm5YYb3+dvCv7+/ieeXzvS2L6mMnS5RYTqSzz87MQ5hWVjmUL0Gc9IOb7oH/46CsBr6
wICFt4U4HaUVOGr1nuHGFWXFTavBP1RII+6S0TKuXLl/KZ7/RJrbWHRCuQdBgNL+OAfKi0I3xlUl
dgyjPXuQU22SphH49ni12PlTPg4ky0gz+j9nawDv3dkYiCG0M3dptExrfpD+mOWRpi2+DHtPdL+a
Wq+xuhEoceMXI/0nNZvIkNbJGOCcjDXBneb01R9lavpT2htOFakxA69eqhrrVaC3yjsMXiP0aOTV
k1HXmsGt7y3ovEnLxN3FRK58DaECCxkRgFFnbidBt6weLAOfLdtvvovV7/GhSJb1TlZrLXdluRqx
g3vhR9OeBnc/jhbdshw0yLXk8JwTQB2Y657Kns0qsbDnqjBC+IWtBDJkdr00gCZFFdz3lZkWIbmD
3GOCm966reqiRXG6NiGo5rBWwTVs0cXfAbKIDjQtra3zc7qLKHCmm+CEEde9CbistXN8KKTRtNoB
EWbOLGjCYAp1qGIo768rooFrZqNN6zWOcUXH8OzJ+Lsm4BqoC/KqAzI429HoE2RNDuwhzpS0P5RW
1n2YkG240oO4PAopE+gtGATn/XCQGeOIMTRd98VvD54J/ROn0eJKIH5+T/6dDJ+Vzce/sG05eyMw
cS9mS5hmrEm15MegkIZznKU1/AJL0j/7/mB8VmySPkxUn/2A5tiDqFQyf+b+rB/JizEOfP3GoMvC
1zw7x5uu9qbpQR+GpvPp187QJPTBmK7xMM/Dd42P8BvScvEoATwEVLuSAdHhIFn2LkKRIqwaPxWh
0Jy6Pia1EHOou2me7pPMa1dqbYM1H0qNJjY1hQz8aZVSbozMctaaUO9WnQafZidL6NrdylVheYt3
NPpKFjvdWcpbR3nrl3USiNXO5ljdeOUiP+KTB5ywL9Grjhx4Hg+t0DHGy00dYnvJXp0iL19kGcks
yLN9L4vkPdAqfFN6axgesj5bv7v9kuJmaBc5eJ2hQ4EMEpMG539dp2Kn8PZEu7bptEe18mfDsrLp
eUmr8/8kDjWbfd+noGmGwfB/NYFEGkokwvzYM217b6Hg0YQAKpICP4aglbt+67zt+JLFM3YNzlex
pFxUeuPWKDIvrVRwqOziq+9304bS80aNLN0f7oUOsm8vNZeaV+sE05NGV9UMyT3GgwBn0UZBptXW
Pp96tHbyRIhHS3oYtQqjZ4G70e6nyOJW7EO4AHOzaxDh4cDmI7UsR8dGI6gC4/1gLskPo2n+yME0
P2OlTYNVNln2XrfkcMB6rDuIhTZDmOOB82gXXv2+K/v5CR/L+rlzR986Imtq3E6TwATcdpP8pneH
6T/8e6zm4DrriM1vUNHYLYOxf0jTCd+GurBQpa58n9zJ1srBuPOXormtJscsjrXIqDZK2anlmDnm
/MtXdt9HS7d2z/q8BjeZN/S/3XRdzLCHyw6edaz7H46vWnZjMtWPVT+Pt4lpDb+zvsBfzA0qH4ii
s+q/6tXQ7vs2rfDkXHp1v/n8fhuNojvSG+WGo/TeOLsNM57hMt41P+miU1vQ8s6LqSfL8Qj6V/9Q
WRoSh8IJxm960xU/u1StD8XUrj8kygGfFEYmazgUNojmlQUOcbmtUeAU+bzPc7e+be3SeOryYcRf
Fp7NZ59zsIbjoI8V28F0YlMp6UdSztW9SN3mMRgt3J8z0c1F2NlO20bjsrYPsix0vCIn23usoDdN
e03LE41Qukntm7Fysi+BUcunTujJDxTa/EchIdbg5OmV667wTe15HCddhXXbNzIytdlqIjayKT8q
ejufhON6adQkedlGK1Mqj/5gTct9mgFW3NWNnO5F2dvPa2MC712GGpe0EszKnwW37SZsYVsNN2nZ
G+KxsoUx3kuzMX9iJjA/OeDS8p2hOmQEPCPV09AQWdZ/mEdbf0TbedyALVrwdaB95kS063wjMuel
x9khl2sWKa8J6velGIyWZ1xWmK4Xi+rusRMeP2SF4PdNs+CWWsrR40apGw2jbL1G7xzVAYINmQs3
HJ0WRgnPax9BDZJ73SmCFTnEau3Qn1r7zwjkUBPsS+dRuZr7CynhUufJt7ynck6b32Vnsw/yZcIt
w6jwUAwJ5cf8bmzy/Hc5JzL9lA6t8aQvvp3vnRQ+VVgaiD3cGcOCpbEYO3GPMlFHpNkX+hyq0S+z
iBbjmEcS4ZafJphlFXL1mT/AMq7px9wxRLlPsAUOQqXZA3itXFTvFgM84YdNQ1g/GmIAud8Pg5eH
bZGW/wHICJIwE86S4eRb+H947GXHrpzVzTCRXEa6W69JlHKR/WfMcloO3jxpgIegSjW/lsRBnthJ
5LfS0Ip8NxVO14QBEyOxMZP2xwjJHHgqvL8djPzgTzmUNEKElYsmStpFyjAZncEJgy6DzTCi0y1C
Tw2Bi1Fenc1huzS8A1auIQlkoR5wY3vd2IdsSvajmHTrxnL6dgS9Xvtfs3VYIhOWRx9JPdXuKr+e
v0Lb9T4Puly/gEbR/PfKDLRvul6VxWFZzDE7WOCexkgrumANa7PHGR7TRC76dCmTZ5x1A9BHk+Bm
HpMSDLOCj/sZA2H/e9GN632Vrrwpgyx4IDJEAEkhlzFpn1ylRHXTZdKo7+scGMrOLMrl/dQvUEGm
Riu+wnFJvuTg0WM7dQZYLyn6+OGmTfnNzEVw1/Yaz5DW45yL44uW7nOAO7EhO90Cnj4u9g7FPYSb
o7mr2zyesqyVNxrc5P6e8401zWxki/OuHCYVhNB3C/yXENcIwlyr/W9rNftL1NhrR9i8Jv4NTp/p
x7G2eszU0O5v9m4JjgXSf5tiEz4IN4tGDePmsIW0wwlO+9rfgSSo2dklDuhHfyo2J4ec52mvDfWQ
v8duGhBMGtRTsR+Zk8mHbMsl8lWxfkodiBLE9INdRBmOrAig56N6V2WWACgObLbYbfo+RSgKo/gP
I1TcfAutzuGQdatB4O6PbsDZTNrn1Sv77qhkotUHMKa89KLH6yHCjmS9CRJauu9rmkxV2PiFYT3a
Sa11RBtVl98GbaffCKrSh853s2zHf02Qbh1p1R+Hxet0UEfD/LsxuuI+HaekDJ0U3ko0ERKP5Kkp
+3UuZTlEeD8iXoeNnyMjrbfN595euoDaX7veY1gOIskag9U9Im7avBfD3DefsoFyFFLCJsL4RtJr
5DV8piFM1hlUFM2A8iELJDYp3mxpJDpz/r3L0uIBJrDlRjoaMfgyiMytojmz+0eoHr2+o9mS4SGb
GqtGoXg2fHgw5nyDuLfdRbS0rf9gqo72fvKwazgujWr9MPXs5mZwms0wmQjlXW1M9XNA6RwHh9pe
OW+p594HpV3wl1vy4l3vd9lPS3Pt/2xPo9vDjabpn2Y+1cJ65JraW0RiBFsrVlxRq8okDRMupiBs
5m0Vm6QJrAjyzvwHQ+v5v8Sx+yFst9Z8CDQQu83C9ZddrvfDx8UvIJ9T/q6+t7aWLnuRFx7E7iZY
1I3Ade+LIldcQJolTvY9cYda3nuKhm64BBWnDaGclhoKyWCY+qX9tCZ5gpiE9LCSRwC77fd2gE/i
jhZW9lGWQflTAfuBB5HN7xrAlT/KFOYWgqI99sprXnxKVgcH6zqXFn2TZJmaMJlb52tmlwAsEmfU
zFCrRuPdlE9pH2oDqmq7Ycw36f9STbdUR/oZWbO8sQ5rtkkedoQsQ2jXcwmiQDdSZ+diGfalGoJy
vFV1rX4RG2HnPePqd1cXqUGOvCEycBYaiwf0FaYxXNrKKkPYudKAwNSoPytyBXmo0dZtdvmERTqO
2J47hvXgpo94Q2YFkkKpdpzcxfL3lBKd2KkHnlSkp5Y2Wopxua30HvMQ3S3x9Zi6rN/PmBfVEUSj
vtnpSSLfl2mgyj1/TX6R0Ei7j0EhCOyaEemnSBYa29keBdKyfrNg3yqrecMBak4DAN1PvmV2YOYh
DDUUHpM8tT8OUzC/S5c2H0I4ehRleFIHO8wao6QJP4viD3R80e+K3jTusgnA0i6prITjokYCBk1r
EYiELTx/B7cy2qTzev3BtGf+vkTkChmduuSg1bkp80dL0NKMsNaQWggkpEfeJF2kuGkrP8OjLcj9
766VO16IWrpC30Gq/Ifhas0AEKALMACxcUEK7R5F+sizZjHEjrDnD+WiyMdLnhLqK2kfPFbduvaH
irSv36PjV/+uFxreO0vmQXOL3FH/rIyiaXdVhrHQTzWujX20hoxHNO38qo36DOmxMFh8IcNac7GU
QoeCFnS9kJ6HPLmOyfU74EFs1dNHtJBUsq+yNntyiH/ao6hmbXkcjTL4UY9B+gdX1PKb4QhOnFoU
Kvdp6n3OCpn8cvs5OBYBbKF9lvlk62Lhg9wvc6lwq8pQht4NnWujQJrl3HMgnRI9WsphhVJUs8iY
L8/S2afws0AjUO3r9i1CEOlurpTbPkwmpcyIfHC+p+q5KUROrvps44LV3iaohct3q5znh1l6G8Sn
szjCLi/dB8cfPBkuSjNSwAZ9lvyx/ZKZF/q6vE+1shvJ6hDEC60CGRIsC5zsMzc4PWtOAx44s1FZ
Y+guhvt7SgxxJOpP5C5VSvviScsv3iHNgsVC1Q3Tg5lIrkGNstUnMxu84DiAJs9uWrsxP+MDZ7+3
+sAZ/nhgucxdqQ0Iz9VFXn+utYHdlUELtPYyw5aaEClp/2h1Q2lT9g0kqAYUMj8JsK6715A86m+R
O3CbHSJzmfWh8oT7Dd6+mqOWaDgJSX/8Z1Wx7GFKMfOL1wzek1OkhR4Gta+es9RfjSgraSzIYCkp
tmgrMb/WJb1AoEPvfoCh0d+1vj7mu1UZ+g9vqLtfrSx7pJFN5bx3eheCaWCqjZ5NPJdEnefWP31S
h/dgfAgSoe3MaejWXZLerBA2bobR9IeoMdfxv2VzPMM4RiTFrTYmVrq3sKzQdw5SHCOE0Xq0rlRt
z/qHW20E5BcUQsCJGyZjq2r/U7XXcDJIpr614pX/765u53arnyvKMVKs5bIP7KpziNbGIGfj5Ni5
v14I2WovJ2UQGogUd1GLpJRt0EE4HZ8CDAp6DWBl1+3bqEBgOBKpPv6Wa1u9UTximys1IPCCfxHF
iGKcjpUOosYirtFjvXesT6gkOKirOO4NZ+qaOuVZM2AbCrFzZgXIF9/GF6jBrSpTAW6Ox9b60JtL
/Y7aRb4HvGl8n4L6SpX74mhQILcevUOd8KxyaAO9HtrUMeKkNR+qZTOhUtRJW2ovx75Vz69/MuPl
cCgCAYfUqULT+Dt3/hm70e2WMV9irHTNcudMItUOSzeXB/jSerHTxjSlDa0NFcGE5059pHHnPmeV
bX01CGNlOCVupd/3fpaCwutW+dVwcWgKszpNrhEFXm4wACDbHtvsfgGLnq2N8NWCFdm88tFhxyuS
tmhJFkrQs2a+rc/GR0conTI/5TyABfQbzvaXr1nZ1pCKEfQz9ou2NDvHn6wPry//WZ/t7yh4P7js
YqaEc8bpKFniFY3SehW7ME7vFEC5h9lumtDRzP4JAyZjNw7ymrbyy0otuuxYt0BJAN4E3uB0UCgE
xiDaVsWD0o0oMeYpCih77F6f2qVRgMVRFHXo5sHFOh3FT2p/pdSs4tnzG0LIwL4R2fo2SMHf9bN0
NH62Ww8IxtlUpk2pzc4HFfMY6DEKDdl+hjTxjMHEdHh9Phf2Hq05DMM3ZRCUDs+G6pQ+FIIsK0Yp
NLtxmlU++S7+OpNFd/BKRfnSWJuoEHuQfj+yZqdrt06dlyMqtMYjGecOB0BKXO1a7xmquDKtC+cf
1g4XHJwiONDnTt1J4xlT6uJx1FEmMMeRei8mz4lmJFSHbOPKpri038GAAMDmZPHhzibW8/TWXo3C
FS+mwppoQbgRjG7yvtULquPrUCG5sMxXdsmlrfjvqGdvhe4XHqm2wN0Mjain2uyegiHtfr59f9Bb
YRNuZnEv2v/0vJKREN7Aw0TJG9PpxDEZtOS7Wtbpv9eHujifTaQpwAPjpdeOGnKrpqJixKZmzITJ
jhMlybxeuQEv7YzN/GDTOwNvfP6twHOXtfJw7uxnXezX0UlvCyrfebQZZsxhZypU5t84MbrO9FwB
ucDfpCt69qHMMiE2SfGBMXIxHKuRcmXQd8aVS/fF8m2jwPcFmg9aA8Lv6eka7CUDRB3Qda1EdjDE
3EUE8OXb8Md/+8jbJ+IcEzzA/zodBX+duim3UWSGtU5mtH0o+mL6/4xi+wAHeBkBfG4H7p+Qz0/9
0Wsbx44HY+n2VdXqWL+4ze2bvwsKz4DfYNQDhziXbXGI40trNbw4B9W9c8tSRHMVVFfmco7/2JYM
ODHoI8CdOrCDszfXFv4S0DTy4rl2zE9WL3DUbNeA4Nxujo6Pjny2wtaopW3ugyr3jx3WOEdVAEt/
43y5eMH1g6Clk0zf9OyHSFH044DeZGy4mJZ34/zF9Ibkyl34Yhtug2yhMo//X/LC6acrE9F0Kf6G
cYdgf0Q5VAszD3f016dy6SkB/USsTOBkc5pPR1F1U9EGMYxY63QyaBoLO6LOdO/mTnPlKbl0ueOb
xcWEtzDP8dlQpk35FLgKN6BhUvsEXX2rJ5a6K2HCPTBTn8quUMt85dLY3ozTrIPV22BKf81tCGJP
Z2g2XP2DxNzVLw0XJbReHqmOBqRYfZVMoSPz6kttrrUZ1QYp0pXRL0wayC6BTmCh5g5k/HR0LAGz
PIHOGRtpMXxPEXq2D+YypQcdFEUe9b3Qq6i13e7KuH/jjbNp4w7AkeGSMaFmne3RtjfwXjCGOcZV
s3rK+wwNvbxN8ny/GFanH+tp6L4JJEsWMrGshIYQTM1H26lRUdLUxnYt3BRKXhbU4gaBQYfOvWW3
CPI4gfqK3goSXrNvjNlusO3hsQKO+r3ITfcnQgn00lStmiLsizlN7rsmQ6Aq9Wkv7uxJr5Dv6ZT6
YmpddTcVlDl2KxxWFVkisX/qqXTkPdiINg0tDNZUaM16/0wJV8t3lT7Lb8DoSVCpD5v2rk8VZbE1
zdCYS0pwqZHeq/GdaBa1gCv2sm9oG1EacvwMoeR6ttDCsztKiRX56bKjp5V+84xqrA4JxjfoQ+JQ
/zmbm4kKN9N1w1lKJBste/g+zHZ244uNMINAWo3S15J4u5Um+H3FxtFihDfM8r6bteDXoiXWfYtI
jBcNiTZ/Rqiidw/5ShQNjc1p7wiIcQNTqOHm+Am09tegy6kFmVNpPFumEOOtSZMuiWRttB9F6Ysi
1HFR+VkOlieORmNTxPJ1LEnCtjXkZ14q/xOWKGNx76u6NSinC/kgVdka+0mD5r6nQ25Z4UiL8JoR
xYV7ipjGISOFyIlj0Fngm48VbVILonTBljjkg+yfpBrYAq9fVJcOEmsZbH4CXCLnuCs/1ZA1436I
22WmPAcJ4IhIVPVBNHN/r9ceYAYU16/EOJfSX/azB4sMwBfo67Pja1UG3dVsXuIKfu6tkkF1aIu+
+2VJs90P01BGkGv0vd9b6p5up39ABTG9Caza+VgPQiKo1aIS4OtGi7L12uxsd9Z+v74wf3U3z046
twvYbMg2dALPNZE8PW0ru+yWGHRW+03XlPleqTT9qZljH61z/quwFi1KaHrEbL10v0h7eh+IJLid
sB+izeO79Nj0OkrTxjy+/uO29Xnx2yBT8rPAvQLsO73+htzj0c5JYAGPGA+lbM1PqW5uUgj6+DWz
gvbrm8fboEz49BDwoFdyduvJBeSa1pqE8m2F6ahZBxa4DZm8o4M+N+DP0vQKyPvCA0oxjcAesahN
UOJsRG4UZyBZNmI7GX+XpV8DX6u6nfDq4s2VH5ONCEJ+o3JtnOnTtdRNMfCZDTs2J8OHJlSSgjXL
cifWZgw9UDJXxnsJ8iTIpvCzVbfIaAGrnQ7oTClJLe2D2DGBObTovfxoW53Kr0bVJ7QHzTi0Rmp7
tIEK7x22dNWd3lr1z6xb+mdAcw2dCe0qrX6jJp1tKfCQENrQu6Xie06alTqQEWf27JiiDoudjeXe
xQ7qv6AYlm+W1xpfFtCSdKRr8YDz1Ygw/+AAF2ms+taXVv++S9aifHsYxdcHWrjZRgJNOFuqZu56
TNoyJy5nUta+pozuGfkS0kK+RgC/sOE2nV/kl2CC4XW+3cf/hPTM3Jp44+y4S6xfulO5N1PgPNvD
MlyJ6i+cXXQmtzIXU8Pm+GxOwZL6RYkCabzmq/m1aFV9b5rlPgddu18rI7lydC/M6y8efyvdbQnY
2bxalLqtGQZd7C/U7TJB9w2ZlJVOpj5cySQuDcXuYQdt8Es0ek6XME1sAcG0lvGk6LmLYXHoWc3Z
fjCSa/WT7Vef7laLaJdUwaJKvGH/T4fKp23dUjw+kHh04p52xC7vpv7KNfvyceQr6WSSlLmgmp6b
hy+zU6BElasYeEbwQadO8pTCsv0Ckdb+lum6+9T6M+3W1y/bi6PCHXS3HUJkv53Uf3aisdaZleqe
jCsE/TGaW/Xhy4Tm8Henr8X3wmvrm1UVMJBfH/bCkqLxCpmb0/bX1uF0WOzDM2eQ80RJevD3xtgi
ciP6a3jVl7sfeC5v/iY3ANvTN89G8SWeW8mI+h+E8X1HA5yWKq3iJ24T+5NMkmtK4S83pYWqK3cI
dTa+5rkGdTobiodkmWMPBNWxGZfgBqbIcAgW0Xx78wqiswWnCzkdnpPz2ypwJsfWenOMh1XoRwcL
mkgurn3z+igXVpAiCsMAw/3rxn26gksDUrKvyzVes8H45NhLcKjMOT8WNga069oCVX/7gJvy0cbI
oExwzvZXDYyUovFVjDFy1oeUPvRjYvfJTlOVe9tmICJeH/DCTsQmmTo5Zbbtn7MDgF6UoeWIzcat
kOmTUczqbs5b/8o9fAEsvgk6MQpMC47bOY9saZyJBrClaDBJePJkRR/1CS5ZkNVGlC6rfTTzzDxs
hrh3qQnza9CTN1qQbrfKBg6n5EEvDavws8dgRgvSrbRljWeug1vlefpOCcSoM6Drb19V8oUAUzus
LwCMn93OVpAangSVGidjo32q5/mRwLS/8tr8dQU7u5hhsGxKYFwikInOoqlA5impmqvidJibo9Lb
/LECPHE3+H75wekB7a0L6gCev2ignRNntzStiaxKNd0sdJ/nMEOr864FWYsmrhV8NdtS3khL7z8m
LZ18VVQor2zu1VVjpleoZBciM8Q1IBQS6yKUDL319GiJNl/R8v0fZ+ex3DayheEnQhVy2AIkJYJK
zh5vULbHRs5opKe/X2s1BFli6W40i6lyE0D36RP+kE9QXWam97jQT3UAaDj7FwY5LHM4RKAx6ixS
p+exA4N2By1M+6t1ceweaflE/amZMqAjujvZ46e3T8WVc2/Z3ERkxRQ2yMWd/7jRxv8jW80FMqyN
OpWdtnfGCOgpdZBJzCJHv5GBXymA5MBFivmxOVlysyCqwnATjWI5lS34NASHUFECyc7k3Wnm5oOe
9QCuu9xrXxY3dWKoSFN9Z0T5VD/0SaT9UkCa/GECD5xymSfv++BMtALe/1LIpmDCExDRN92ECqBU
JneWt6Dbm3q+Psapr83L50Xk3V5PtDp493JyouEihkD3CQmz82+A1ZBqJyCfTvpqtkjVI6bdxlH6
aHiZ+lGr9OnGelcuL7qIaCFgoSClzOT//08qEE+dAB6VLSdtnstAd+ZlV8VpHYBSvGW9c2UpSTuE
QsnogWR382hOpphznyzmCXPEhkTUaQFMd+NRqabkxlNdie+M9AnsEJvgvG5pjpMa6U0X6ebJbfOf
/YpUApNXT//19re6usor75kONwpVm+0Lh8uOEpMyS2t0cW/Qyngcus74/PYql6+Nf9qVg2SJgTVf
D9F/vhCUgDIDBmuccAHKgavEcLAkVtmICvdG1+TygXALAmsC2eVViHDzQGozWAILNP1U1SksBoaw
6JF37Q3akseWOg/gjCPlwZdCFpKMd77l7EUdTTG7Guz+5pubJI8wap/wqunpDSLwVSxO4w/6LZL6
lWcjs6A5yG0v88/N5WRVqzIX6DOfqiKqd93cL7tptNXd2x9L/vbNs9koZlN8S6Iat+D5s5mgsdJK
Y2QdzWZGL6EJU9uYUNfSCzo62j5z3ffO1phzETsBlnAlEri3gJkpI2nQ89w7Nqk3PdL1FbsSOcEb
J2r70eQqHv0LQCXgJvhw5w8WA1HPNB37x3LOV/CWdtb91CEmPle63tNbVlb7udaz6mgCv6RpOdzi
VF5cnfwCtr8j+wdINejbD4gFt1lVShEdndrOBNgsA15qvJTmEQF2kK99PN+58KYeBzFVnzW8N3Na
qJr9FazvBHFEOM8dfJ8bH5y8ePPJX38X2Z1UcbXpuGzykdpWUhQntegYNUL5ZMH3GvyRmi/yM20V
RuCgpNKFTmkiwFTgmQevo8+xTHeFaKGMVRoUz6KPMYUE+msmu2EwU3SuZtHk3PKDNQSxopf2rkK/
5GfuJd4nJZtm725FiTfUCosppwAf3vhZwmQAbpKnPCYS/RJYwC1bH3aHCjdD2D8LS7ML5MlT14am
aIronnxCPUJMMb2DGjuZDicV4MJ9ZDjK49zHEfBah/QJNO1Sf8FFwNN9ka0RIGA1geQyokq1U2dF
SwA3ZmsR5JHr7DQj6+udoXgWvDR1abRjmVnFfdoayceuFdqHxmzEk17YcINmM3eDvm7yP41Gx4qu
/YrRQlog/rOPGqUwd4XX1xY9q86CYJEKD1xBk+afGjMC2ri2Q+35pZ4SHWHOCNnjHabQQYE4x0FE
Q1AfEoijfrbLLB0f3DU10kDvzelLkrZWHpSNqSP3HjfpP0qfitR3Cl376Vp99WjEMF2A+OtYq41u
2WnUqq09Q5xf1j9WXBiPVZI3yMbghvK3hTgAZry2xsdWX7UiqO2mOvWFUuXAbLFPCYZswJgLlzE3
8Kol+w50svmyWkv0o4lEAnUvVoqDDuEiOhQN9UgQ9UaV4PAQu4afuxDfGjPWBJLVQBF2aDkv/zir
Yf2LW9RCuIzG2QzsYgKdnDr6fPDGKhp9CBZwBRimFB+KBPBjPhjeS5/jh76fLV35VauRN/rwXAyI
IGNSfOkHyN6+IYalD+Y61nrfBRKX7zTIT8/d0GT/zsAhvpuegKtnRFNn7epZxaZ78BQRHYbVREDR
FUM7BppQ1x/I3yCeCb67+6VBjUSKt0nnLyVAMDTO5ARsF83O+mNBli7zvaIvSjIsUmfc0jw6lW0y
6tOBgtMoaFIo8Qu54sqcU8OAct/VZZEEwsjrR+Hm9efZnC24jtGyQpKIlHQMlKTqf8ZihvzX52Px
0i7dCmuz05J/rVpo1h50uBEFRjd1/xbIp2g7ZzKNP+DM6/lO05TqlOB+V+1Tr+/+5GUZ/+3jXDoA
YBpc+1qmaN8yM6p/WI1Xfqq4nZOgrwr9aS6r6TtMseHzMDL8gb2Y5ZKuBwaJyJBnDQm+NUN86zgT
nJy57Py0nqZPg+nqDxkAis63lh4+a7M4yrp3+BJj4JZxZhy0vlVW35hrgJcKLIGvZpoWf6fcnMUe
aLf61HrlUgW9a9bf46itWp8GmdsdsZN2f7mt4z6ZZhF9YgoI6Ya2lwHvc55FvzOMNhdB3MxThnt1
m8eMPIB5PWCWiOlEDBL5SVWnWdmpjac/49BCmEuTzvnHiZRl3JeKlj+LTovWfT0aY46HVdLMO74m
FHvFq+zHiBnRP+to/J5AkDe8sspfc0uq2LGvftJzmrNg0au493sU/l9StYy/UJ6PQMzVWld8nA3q
+KAAn68erDZOX2AcxDAORFS2PmBlutYtMqzfu0LV/4yjl3X7LqrjT0squT6DUYoYbtMSf4OcQD2z
1AlQqMRUFNMXwmO7lJqbPSuJgphhag/xF6tJrQZ6aWoC/C26+FtsJv2LlrNpdlXqYYFYeqL4LqLU
Ow4E4GE/lgQ1X7OhXdb27EBEUdKm9guraL+8nWdsSzXOAFk0fQVZK9B43Vw6HTSvEoteaKLu+rB4
hf21t5P6kBi6OFZa4tzoCG3TmtflsDWXCqlSO2Fz+89i0o04gpWqgfh9xvc5eig6M/qcU6HvkH01
obenxq3WxTZle10VLrAnWf9AbTa1SaYtExW5oYXOqg1hC8XrICD63ijwrq2CNg65k+zRMAo9z2zm
tq57VSm0UGki6MVZxX7Q8uJGar3N4uWzAH+yZYGNnO8r/f0/WXxWmC4KDjMfDHjzKfH0NSCegp8c
wLy8d29wmFHNBRlCWY0ByvkDJQmCjFL942h31nI3KYn4MaRl9bulIf/UJXn29+31LjcHI0JQISRC
sD2Zpp2vN5WmgNqsIScBp/RX6Qz9HRSE+tGCMmP4y9AhzjiBKL5RRlx+N6CGEjUsW04YeOrny3r6
tCKNOXhHKyM6GEo2/0jyJb1R411+N1YBPUlsplLhK56vUkawq2Y1Q8oSlymIF47nJyNcSTXLbpX+
Vx/oP0tt3iPj37LMaV4f7XpddoXE8WhGccvb9wKMJfNV5GikoAFNDUau508UN7lWpnhNHe0C+Iqv
gvx6nHlxwif2Sc3FRrXSoF5oUPmF2XFNuDlUoQBhevMZtHhT3igtrjy3A+ibs0FHFlDWpmbijldr
14u9YwqD++gurvahqCvlxjF/3Yb/Lc14bsbKjASkYyqw2E00oWmoYSI/OEdvHcCzRHhJpIdiSfGE
Slst3c2WPX3ohgpiilXaaKuTRRrPhgqYlb5IHv+qQZtGgWpaOETjTW2gk9KiRgAQCTbMUSvM+f07
XPruUnS9tjtfK4//xAxIxkaCa5F7VNrS3GnT4uyWAQbg28f38vUzkqasQ0eEipVtfr4fUtqhXL6N
dVzrdArwqUuDtNGjGx/5ohcuAyAXB4KSUC2AAG6uEGQIIsvtcj0sIG0/GaqSnlqAbV/yxqE0TuM4
jD0L4hW5970ej+1uRPP2xmD88jDTdAWBRF2OsT3B/vxRc7xQOtn+DEUFgybzlujfPi3jYLKU8vvb
b/VKuQqSgauSYlmOGrYahrmaIcu6LGpo5SpnCDfZ5QmzZNOfnAj01DBG90qTZgddc8owR/v7Ybb1
KkDnpHr22rx+coza/fP2j5JH+/wI0HfhVuAdQBO4KFUr/EWUxOnUUG/FfFTbApCR03k7L2roRevw
U99e78r7hmZJz4/YyfGzNifbRn1QKDC5Eaot0dD3StMfljXbE+hutWkvAD/sLHg5DDNplVlctJvo
iZ+KMLERnUNN6fKT17aIqEW6d6fP7DSQtGmwLFm5B6CxPNojKK8Ir3VkJ/rpc4xRxK5bLWrqKc4+
16I3A4iJ3q0jILf45vUTfeBn0PykbbiV9B2yRCnggwwh9SZc1dncj03xSRHaXwW9EBeDFqubv9QJ
nEdl0B4VzAH3b3+Qy7OOewJzX4TfsWoEJH1+AKoEmOCQWFPYFBD7HQfG3xyBqHx7lSvb7LVXiaYr
TdELMgBY1zlbjXYOVzMSL6axNh/IjrWgm+v0kC/rfCO3uvZUsjOEHZgpr5HNpwdYF4NzNOawznLl
sw7zEKZt/l6VMhm6iI5AmBmD0H6Sm/0/0XjVsqaxZpPugr2K42C146FrevHp7Xd35VnQV2WMTPEL
cm37hQQKQvqM4mloeZW1g1vpBDXc4/fvA1aR6AZw7LJxeP4sqoFnYxbxhcraFoGdD82h1+r3YmsQ
6KZTJ/WW5ZkEznq+St1bSobjkAhb1HV2aPCod05qVoGgZ3Ij0ly+NqBFkickp2r82WzssqgzKRuh
h5GIq3CBfeqXwkpubLTLeAaAS2q7cYsA5NpCxlCPmdLcEUbYkI8+jlob381mK+5abLbu3rsPWApT
cLqudP+huZ6/O2xbew95EiPUx8TejXpdBUiA30JkXJ5UVtF1GvESvoA43vkqhjlH7riwStFp9ox4
0Jw+p45WBRi4tb7o6vTx7ce6ci2yooP4NnJ/csy42Xmm3i59tPChHLpwz+3UF6cqqZdjXAO/WmpU
/9B4UfDFyNPnFr3xP2O50DGE9P9DnUR+sqYi+3jjN8lr/zwu85oRwoA2guT7xbWYLUTEZen1sK8S
66VisveQqN1wZ8WyPeY0rr3v2nbeTXpnf8CzpwnMSs+SXWEYaEOpgzY9NUrXfI/HRH9KKyP/ZBiz
4yO52+86tbjFxr36c4H1WXIKzpvcZDGOknvzjGRjmFtxvBOD0f3Dbee+wK+07/TMsoNekdh0pb4F
mby2XcAiMHoHqkQjYLMpe9Oa6gF90pD82HF9sr0szAq981HkMB+Ldqw/vP1pri8oLcGZhjIk3uyW
xl0BnaeuHk7xpB4LRVF8lYv+W07n7GAgGffl7fWuhREGRLQ4yI9wGNg8YLtgUy+MUQ8XFBSfx8jT
DqaX3joEV8IIUYr8k3Sbu3hbUyINiFySXRphlnBVlUOXHMBC0UqevHffJjJUATWQ/wHfsUm6bews
SoR69RANoiIsFBrnZTbewpteeWuSTsYyEKlhiGw2pNWUzRCp6FJYrV0ekrTOQg+lqfu3v82VvUAT
AawAI2QCyAUhw6uTqGKGFtJuMk+UsAWaI419X6E+h3JaO9zQPbzylc7W29xeU1utsTXQYqvLYdhn
sbkEmoKOgRBYZLz9aNdeoKTi4WtBCYxY83kYRts8w6Iu0UIajHOQuPoYQAa4Zepw7YFIj/HRAtMN
2GrzmWaapqSUpRbOZZmCIx9HcrNhvKuy5r3DVm5+vEwgclPXk2Nsk/EMaY4lhbgUTsPQ7VSES/ys
Rmns7df2Ck7YBG7OkCRxsyGgdBnn762D4567vaqGKtbY9k5Fiv4njb6+Dwj07cEeMOgOOqRN/inb
Jrfo69kKylu4fuoBzW31iY6fJZVqpnjxda1YEJeEETAHSPC5RxEXbbsbUrf8ba6l8ltyo5AbiRoJ
EZ4M/iEMRZUdBQ3TAHy1V/H+pEZmTWRRMOeo2zbRaGpEAkXacsPcFO5uWMaE8c90S3DhyrnixMht
JysTGkPnL9E0G2NVc8MLFWVB1ZE5FOHda4MFp9ZD2UTZjRTgyjaECUgBTkRglLFFidm1YjaAv51w
Jqgc1F4Z7yY7UYOpt40bIePaUhIrRt4OaJhs+vzRUub7k2Wmbph0vXGYGGf4JlO+Q2SVf9/eildW
4juZUsGAi4Mex/lKcAbmcRo8I0SHC+qQQJSXO1l5WDVXHN+/FMrdcgxO85PyarNUnC2Nx+wvVKdq
+FH1qudHEKN+ZHXqvH8DvgpxQCOQWgZbUkasOLaqJIUTir7ImKfq3n6gTL4BA7sS/VyyLqZ2oAtg
nGxO8ThgHNjFrRpWfeUcbLQrEZpE/e7dr00OShyZ5TKm38pvDP1kr6baq2EOpCs0NSXfF2lj3sXN
OuzfXurKicLjnP6qbHq4IDDPv5BXwIeDpqyGQ1Hm9x4zxb2HRMK+0kZE3XP759vLyYvoPAq6VHHS
wYIQwanaJPGDXupK7fQ1bYVqPIA5yI+Trsb7WlEZ/hKkZ2S56IS8verljoc4A4wGmBWYGng75w+Z
S9OHjPliWJl2vY9Us/1alUb5zUGq7MZSlxtEuo5QdvGUTEC39b036T1jwaYMB4pWEt6GYWiP0O7b
D3SxCgkMygxS1JnbkZ14/kCWvlq9WOw1bKJVQAcrhpPVd7daYperkPIxaUI7g2dyt6cXX/mK8WYb
hZED0RGaf4UK2mLe2IEyBpxtCalmA2CM5BLnAh7q/FkMPcOnNuu8sK2hEKbe0qW+m9nWDuJ/se/Q
+Cx8Q63KRzs17BtF8sXuZ21gd9TJYMioUjY5eyQVC626jMIlRa+tjL3Ot7Xum65bn+dB+/j2R7vY
ha8LQdxxELvgQTcfbZn7VizG7IYOKlLPKsJiL6itZwcUFLsb99aVL4dCHUkGuh10dHX9/J3i9Ir7
J9y1MAI57XepMgQmlLgbX+7aA5EIMiBk+C41Qs5XQfiZUBxZXpjn0XzsiPQPSGp2u8mqxhsJ7uvN
vtklsFtMsEDyg11Mdac1s6cREfpQW5L5vo0RAhWLVjwMuh3/RXDdvkepoUBNQbcfkCaTMq+e99FJ
RBa4el4+R4NnHSsrT0LGi6vlI7iFDiEC1wkAh6o7vPtTM8ukySN7yUwbN/sKzFCFSbPjhIqrLPeW
1jahwe/57nbT+n8sxZTWYgfbcvSyuWLnvkOtr2v5CND4d3E5OfeAdvA7dJNbTARYABdnVXpfye4D
fWvD3e4rnEUSMBImEWFyRlySu1odQDqvE1qSqsQeVLMVaVQ4oMEP3KMwiqem6xyU+2r995x30zd7
HgvDb+ylyu6yKEqqYMCw0PNXJbU+RllfMsGCyj35CrihbwkycQ/w6o2KnHKJolBLlBxEeZREww7p
bWsNrIHrGnHZxPkyQ4n7YM+YcknSYv1MXFsQ+J7b8pM+uDTPqzpJ/RkA/ZOSxBogJrWxgUzpZUe6
iuzHX4B4zfeo6dJuR/PHAuQ1x/qTlozVs7kqw4NZevk/g9C03NeQPEE2uWqteKek8fjVnmgBoGs4
TN+YHzUfbMWpfjRuZ5ZEtdj5m8Zlm+0n5jr658bT6moHt1itgyJbhntm/f2fynMHD0yzp+DzBbCl
OM7VYg6hnIM8T7XVO7sCLYfYL7HCaIK+bQQLmmOl+nAGkvh+BhcDRwp3hb9OaihQB4psBhxbp3TI
FkgPfj2N7niw1aW7N+2815FH7g0jSNNZ+bDq4PV93VSsHbjWdDoYrbC+GWohPieMqcCJxsY3A0W1
FIRTN5QHO0u1dhd3FkrNbqYPC9R1T30sAb4wFK68Qfc9jA963xvq1d3FmYXcqF3F+UekX6N+bwoO
JGJ4Ro9sudrj/yxaTF8CvGWi9cFpjfwfe1jBASr5Wn+2MzP9klHO/ZlMuFggxir9XweZr3aXKHgD
QoO2nYNjtMNTjSOgxCu2thsORtMCAhwNr93Hld14e1C7hvpBsQqpdjEl6u9ZV9hwnhUhN56TIxh3
bYUoduBUJqROqzAgZRiJVo3vDqA0VhBYorSQGJlt09lCohTanFad0K1GqtZm2xd+3riY5ekGxh9v
B6XLaTqYB7J+CGAw6En4NmnQDIyQXn7Zndah0T+ry6rNiHFEkeMrJNT/6mDF/ugrl+DOXXnhILqq
BRZm3rnAleoSLYZbP+gynkjiItI0sKi5E7dXIpABQOkLQsqdm1v2TjCJXHYicu1ftWfndeDOqnJS
RAH9Z8ltJTrS9XXUBzNGPxHZc80Yfb0cq3nPeJDi2OkLVExULtnsYLip/jOd8TBGJqJKfnbYxXR3
euKKr8BJxa+8mAwI60udJ3s97Ypf7ThkKDPGffyCnChyWgjn5+7HqkYFvV8Rs+YeXbUyHAGVfmsp
OKNTEUdqRgVltX9K02vBqwK8UO5StTayPfKhar4fJxdsQt6VaEy0Sl67oZHl2YuDO+Ho00y078qx
77NdEcXeb5V+V+yL1am/t7ZWCvjErSZ2ueW0L6lWtT+KZIH9aMD/v0ONd2mCAssThM8do/D2q4HK
rL8URZ/7RqUq0Z3t5rynKfO6+R7PAhOudItmqK+5pfvQ1xFmDe6wGHcIz4JtS+ooQ9Izp94IyCuH
7Ih4b/W1ETMm06RhSLyKpEDvusLi2QHp24s6QGwfjWk6v8pLp5V2vGvcqZ539VK7SUCnyPw90kGM
kZef0aLg9yvVfTxzv/i9VXSe30ZZWz9SiWLPXXYKkFM78+b8zkNE5GWWVlbBrLkVHGyjVb7MM5aV
O29Q3G8DX/IH5gZJEsR2uvZ89qz7HC8OoZtaSYR0TkX7GMfdyPA6jlvsGQz1V+6N0xJ6aRQPd5Vb
NUISq4bqOGrKCgo2py99o7C/KHnontKpIMdEgQ7t+01+O6Qo6E9WXZ/6ITYBzMb9VxI2874DzxvM
OBwcSv5UN87WZQbIqrgCuzhZMTHZzubmoW/G3LNqLErS8VCxPz6iJ9zcCGCX+bNcRdZxZAMOqIzz
DJDxgxFVVl9Dk5cyIfQS1Oc5dcQBZMz4ILThFiLoSsDAmpLUigLcUK2tL3lRibm11aQ9Iaa2nMAC
l6fYWL3nPhfqje92dSmpOEVtLLERmxzaUGekI9AeP02j5dCCwyRgzVQm0QMWo28HwqtLMan1PNnU
sqzNUl3ZIOtir+0JKh+2SFYdrGqNg+4CEuDtla5sC+AGcKcYaTHWMuRm/e9g2ID7Xsxpc2otazyW
9upgj2Qr7237cNHIoYSs819Nec9XQch3diDLsS0yJG87upe+hhvLLoeue+PVXXsgOQpDpMCwwftv
0l9NV7tojNzmtAhNCefUdB9r1f7+9lt7beucVx9QISVigzSMYdJWe2yoC4Z/Zp+cqkjpS7+qS5kX
GNr6yU6wSQDmTzPHn1crO7V5HyHda3TJ59wYtIZBXTWp97PnVSiz1Oao7jFSg0eh440DbmtqirDF
FhvRb+yiDNIvO/tdRPb0w4rVOExK+pMMG3Usc95+qCtn1wJRJwcUjDkvVFM65C16fVqSE041w29D
TQzfWYvyowGu+bikgMreXu/Kl0LKTFpAIVNLF3yzyefV61d7tBKUHrLBHyahffdKz7vRYLq2Cjqf
Hu0RynkqovOt5+JZJnkh6anKlGS/TAXWWioa1W8/y5WYjmIPHEuiH3Zi2z60NgzqmCcDq2AeEq4a
aYFu5yYK28vYHHTG0l8ZKdySUbvybJI1BSaSkRIRadN8xHI1VWY6gifNqVxsk4wVdkVKW+/GzngV
eTnf7szhPNpXsi/Cnt9ECWEuZtS5Q3zCz6A1fW0c4vXejFoxBbFmJfHOytPM/DTZevw9mvrY8F2k
zVD/XjvxtbaK8VuMERRmG2JaH5GT79wgneLZ9CtEpZZ7TyvIlarWbT4PxRJ5mHwwl/PFaOMghYC6
L9RSwtLXef6N4IRIAnda3X+Q9Da+Z9RXY6An5vSJEV/2aEMD/FNrVKO+QAvpM0ah2HJrDGJnf8iV
Acijh4etr+XN1DzESb8Ou2qIsx9rPNr9zqLeG0lFZq98ihsrnXZ1K/A9MSvXjgM7om8YzE48FLus
zsdftShXe4dHgv7U6a37aUna3t2pi1g+z2oOF3AmqUHyf9biMjBheWPhEuV4YBmwZYZ9Cwy62pX0
371H4bRFSvLnaR/qWEm/TVapvajT6NkH3AOyexVTtoe8iRvv3sMjxfGHIbVSf1RFYewrr1qHwPBq
nkaYWvFb7TG1h0riWt0pXbB480npqgkHPBE/U2vWv8RSK7AgvFTXfMwSsEpfzMIm3lTpmvh23Qkh
sYXLiz0X8ZM1D+YTP6nH4KrxIPpXVWYSoxJeP/YpOZIpb5+oi2hET41YRLPRRpKVCdL5uW0ZH2Ck
PGehYnrZXZoYjT9VuokVwBLdjcUtqPQlxFMqTsspMCA3XaLxztdL6rZWe5TqQjdbnZPZeN03sBXj
76iFcFQahb43ujrHsiBSlNznC8Q/aVyXN9palyea0YgEKEg5DgN5rfNfsSaru2ZNnJ0QKhaHbGzX
Bwq3Wwzjy/SCZiCimRK5jOzttlucWknPwWv10Gu8eN9HWBcNkTmR0zv2ez8jEB0TySCuSTill3I+
WRyjQtcbYZ/E5u/SWdSnweKEwTcucWe3p69vb5tXlMMmVLFZ0CSjiAQIsR1HZzU2FwpK1aFBJnpP
j5+WDJTao9qwW63Sqw96r7V3LeYcT0pqLx89q4p2JRYqz1pkUinlZf05E/VNjKfcsOc/TE55ASuT
aYFd22aqEV0DSWnMTnNmaF/XKLI1riNScL8wTKMIxITk4D5dM6wyM1uYe8cZqbNnTREvN96RvPM2
P4UOA8A20iPOl7PZZSVzhNVpq/hkFKnNEyfR8pWZuPvXGubyd1ma+jfw4tUjZoXmCFdswi3JUbHi
8B1VGL+oMAkDHsyF+2h01t9FhvDfDi7IInZjKfC+qVRtcFEHW0fn99u//fKAANJQ6WtKzBPKxpub
CKfClQ7cGoV5lbGLVLvdwX8xblx4V1bh9ZiS7w9n6KJYQlq/RGekikI3KpH9K6Pfamy/086XrjWY
TMZ6QBpIu7ztKXRB76fYrrihm2D/1xjRs+hhca6p962o6htzyguLSnrOkofPMrSfGTls8uKcn6Mi
SREdl7IuqMejLgvqriyfs1hkf9GyLXyGnNG+pmFxHCDT73phqc+6t9SxX+B7kx/e+SUZMhLlyIMh
0vOKNwEXDnY0e4uwjkkxQ4g0ibrdVEU34s/Fl+R5GZuSAEreBPIu5wFVKElkewLQegkfbt+N6G2n
o3JLJPjaKmDFpeKpVNvYNtKmtonXgbcZGpG7oEkXxUE0aeLGcOoiySR2SAgvvUFMMy5klRtjiFXh
NjHPMuh3U+Hq0lIm5g4u210aL8U+rcz+xuTodRueBQu5KsWObMoRw9XNG5wTeqGW3sVhCipdH+Yv
yewF5tS8wOUNBw8ZoGZ6qLPprpibf0e0+504x1Kmf0rE+tRZZrAa+XEQ1gGhumPXx9O+zrFgbJwb
5YTcwJvfSYAFtMNP5KduKTJeiTeL1Y1ZiJ5bmtDwGq0fzWwXv2akEw4GhIEfA5kRhlW4et54SRcX
qnxHDuBtNMIZv26xBiAA5GHn4NCl8A7NmuZ7U6G13dV69OHtY3MlL+Ikw+linqTT8dgEwN6CA7WK
KA7HBOFTB1MtWBhZCaDXTL+mJtaCN97rtV2H6BjCE9TTVACbyyKKdAZ5EXMygbgiECPT89VFPcDX
zn28VcKyjd7ravAKpfjPkpstZ9cIJU+oA4dpWn7vSk3fLzmkntyNb6UnlwcXUVdkTClvqEGB4Z+H
h8UTbIxq5m2u2nosoujH2DfiBnPnEjcsddBJhMgzuFW4cc9XEW03qa7V5mE2EWP91kyY8kyJ2xJe
NfEn0rxi2jMNTmxfH9Js8qE8mhT5StHrfqpFiBKTCtuPagHgaff2frqydTEGkJBwggqpwOZdD5oq
jag5NhQT8R4MivdIScdcbbCLP28vdeVlU4TLS9tg2MDf89ewmPCmCmPNwqoq0WKDbr8f2uxWR/Dq
KjZEITAXpH/bRifjSIMT72Sh1efLzpzm6jm2B+299DYkKtGsocNk0jSj/j5/lqmxtai0qiykIsMn
2OlHBuqTdSMPuXLYmXHDd+WGJBlRN0UQcV4knWLnYWLa7WOUqPaDOsfK/axj5esnqjnduGKuLSgr
Ahd+Betumb4MW2H6qnkZAnRDDXpULSI1SpggzwWY5Ww8vHtLMHliLE5KAod5O+/p0Xn10lpPwpp9
H6QrYnlLlpvvf43AVSQhhQakHC+df6ym7ttySeXFOWnpQen1Y27qyT6q2w9jxtz47Wd6RW5ubiJL
YlegQNiElS1BJRmV0TYQxw6TRi+S+7ib2mc8/6KvcbKO4SqkOAIYJ+231SmF8Bm4Tv/iOo+QhlfF
NSKyXlHpB9lrKE/VuiC0gu1rr92zUv9BOsmhBdDbahowaG+xsB/bNojyRjAztSRdr8bAB2z9Msx3
Qp3V4gS5TLUCZtazvYPa1O4MbC/tfb9ojvCTLCp/jIjyfrT0olhu3B6XG0p2jUCDgH9Hz3p7GhlZ
p0PmRFo45cIJFKcHf1qBBaUmREEdbfYbG+qSSkf1x9CSrFrqdsMxOP/Wa5oMuGZ6a5jWSmMGw2iX
P9I2auugiY1p9nVnaiy/V+pR26WG2ZiYCee6cRCD8GKgt4kjp4x6+6I3mREdchWHVUfPmHjnCT2o
t7fKZazix8piBiALDWV705xMc9FQnPJjOzy1HoSbPfZVNL+3pyDfCDc4HVAJs9uWTLo+DOjBKGuY
047e2QbO7ppw5htn7PIekSBfyWSjZUPA2oSqSK9RrGktPcwzYe5wOG3u0fIdnyUU571eUZJOQTAk
Eaa5QNa9yYFSrUZaZBFmOOFI5KeWXe509IJuPNGVaxvyPKkBEg5AwQgc51vJBQ4xMrfsQ9LtoFRE
fpd1yW7MqxBWjd/kyUFOU0VvPdINeljj/pjKw7V65S2w+JV9Ql+KchHVYAlq3bzcRtGA/6ZeC8yG
BBsVdURDSuO95jC8VqiVMmZRlsnR0/nzkrPn2iL0DqEM2/3WkQkFc5y9m6bCKoQCwjFQBxBp+vkq
KLMvdpfbXQh72TvESjfsIbPG79/0TFfRgSUtt9EX24QBsBVJZyhRG9pu4hwqV6uOdUtP4u3ze6Vr
iO4rsyYgucDqOMPnD+PpyWCVStWFQ2xFR+wP6kfsqW2c7oviSSn79E6bhZ35qOzEh5Vy+FGZ5uj+
7V9x5eg59AyBD5AkkGRudoczdkuLUUUbYg1hBbaelEfFtqMHTR+zG4O8S8gIp00eBwSKSdBJ484f
uDX0WueNtmFsLahnVeUONIsZGFH2hA2rAlU8A6OpaAwiWrOANj036KtN/+PsPJrbRro1/ItQhRy2
YBJJybLk7A3K9sygkWMj/fr7QHdjgiyi9G1mFna5iUbj9AlvaL/cf+TrD4Jab8b/zc0Zhzd9+TPI
lausGI0anIgRHtJaVlsF7vRKBLi+vN5E22YgDlM+vonLVZwKX2zH5iK36lCh7W+7e0PoKtI8ungK
pyZaubxuPRXDZQpYBCYZ/y4CjhH1ihp2PZASEUXbHLmT7dCZzvbde0d4RjN+1qaB9rE4swzG6Top
SnaSWRps3KlE6awFLXV/letDCXELwjYf+ix4t+zfa53iZFqq5ydLIgoQTZG+i23MPQVeqyv11fVS
oBq45Ki9iZBErsvXFKWuRLpIJaIMg6EAA4usjdv2wY4+wKpi4XWbgRg5G1/MBDiqjMVik+F2lgm+
+qRGQfcRvIiG9RhWD3ZRcU661vhcBhU4QK927Y/3t/T6eDDInFsbs4zhvLWXzxnkDhJTopIcj87A
ULvIXrLctg73V7m1m7OeEEhvbgIu88tVejKoqEhtefJar30qB3Pamu4Iu8Yxq7X65o13fpkqW4x4
TJI1ps6wuRfhhKZTalpd1gFWLfVtimvMWSbgIdAvVp2n2SDgSBfZRWyrk8JHpw/pNjgBypcQoah/
82TAr9pKCLAtrcx8byL8vhIDbmzHG74YyzRCDV/m5XaMwyxcmXTdqW4HACZmkh06G/Q71lHp6/2d
v/F+IdHR4QPzTjK47LSYhSwGfVDlCbHKfFdObuk7AIR391e5DmpvY3BsAQwCKA2pyweSuJVNekjo
REz1JcDgOc6bwJ9qY59mKLrdX+zWI9HeZqbFdcH1uFjMLF3pou1Vn3BLM59bJXAPpcjW4vTNVbCL
gMsxJxdLFZi0itCw1LX65E7j+DrZBf6DpmxXovOtk0BCQSWD1CSNmUUHPTKnqQXbxCqVN2wSZ/iG
mmK8rZ3x0/1Nu17IJpYZtHih35BPLxaC/4gJOjJvJ3Dq6TEep+6AuLO6x6l9jSR1fRg40qS2yFjD
okf79fIwKMwhZ1x4fQqHMN+j4zj4tpEAmNOmdOdJsYZCu/Vof6+3SP5QzKtRjmcPsZGtv5oIX/iy
ioPPnW1nKxMPY057LmMLFhEIic0OwhYAiUVaFNMiGfUhbuBLFWr9MwEB8ME20so7ovTn5SCscSEH
idyQoiQinf7JYSKbiBlOQXJIKKoFLukxRuDSVNSJPkggWibqWhI/OgWK1jsOvuFuDDVzzL1ozfFr
SE9lti+X3ouGrhIY9swav+tVLk4pTM/Un2y7/xFEucrtLsv8G87O+jC7ggnt3R8e169L1T7bERFX
jcsXW4kmnZjrZSdeu3vIU9FvBWFre/+kXveGwQHT6qDPxnTlihBU9XqY5qLMT5k2Gp9G2m4fZwvv
0A86Wz1IV03/lKC7v95f9cahhWqM4SOsRVrhS8023BYaY4qU/MRoGVv1DgHICYh2R27qN8Uaw+9G
ygsCgRkSLTEEzrgELrcyTPXSqwo7p7IN00eqRZyJQd18tDwlPcgUWlxUo/qpxFDl2lbIU4JPO73x
Is1XXurNB6egQejaoeJYEjW5HfKWYj5nLFmpoZ+YkfFKjZrvZCoKB7yuoq6kVnNKsfiGjDmqMkCb
IYLL+K10WGlYgZHQTWFzoyT/gZraS51bAILljwaZD1/3zH1vTO/v2c2ILdLHeVI9NzAudz1Q20i3
JpGebKsTh3zCli5RtHwrUebbIQIbruSr13kdZS+ZBXnPDB1YOq9QmjHZwD8BbQ8tjzc10w7kB0f7
Z0AfudhoeSJQGMaY6HXQxnTlRF9fYCzOBUkVR5lBML582GGIA1iPRnoykGX5FoJ0f9Sy9N1iaeSN
Fl0Eam6KfMSNLlfJFWcSZh1nJ6XTo21dF+VTbfbjSgv51rMQd0yMNOAGXYFLSrdI3R5Oz6kBsL5r
A814jIRZPbw/BkAQgBBLLgx6cLFjod25Q9fEdMaxAjuo5pAdtVpo+5g+84PXJt5KpLtxcXEwZuA0
fScdoYPLvWuNZhL4rAFHehOXsbu09DMHrNcYhPbn9z8bZAxmibNYE6tdrtUXAZcZlJ9TVSk4Lpag
RPZhFuQD0c0ajwi2IdR6f8kbL22mIVKw0YQkmVhsp0f3op0g455Az3pb12i8rUAD9/2rkHDSlWFC
Oh/FRYMpAp5WxeDxT0mkVz7ku/5jZwhrpfVz41J6S9CAcc0KoksEUOhMah/X5Jyq0WTPwtCUo1Tb
8WnCH+qDXqnRo4rUx/H+Bt44HxyOGa9mcsKoQy/fGRbEXINdUZ2AWXQP5O7WFs5bvc0D8/3lLpm0
gSU1AGde2VIIsHEiS29Vqzh1hhpsGjP/gxWfAcFNFO8/9HOJQKeOHhe9wcWpiPUhRbg9LE8IkGe7
Dp2AQwqv7JDF7Rrz6dZL4/ip5GvM07A4uNy/IRdi9AYTWqRo+23UOt2zgzIVpJukSEJ/0spun0mx
1li9tSwcUqyi2E+umsWymhfqUOfa4jR/81ulTsNN5NQf2z5myOap417VinczwlF546bhSVkZNdPF
rhYDQs5qMhanQk9eUhRcN0KO7sqru5EqcJkB7KfXOts5LGKINbaI5CXsp9LX2bGORqZArqI+YvOV
/ptErViZh97ohDLXni2N6E4jz7o0g4PJTRld1OXJ7vN09Anc2osRdeoz5J4w3SrlqEQPSd1DCSWg
6cfOjYbCx4t8DTxwI5S9oakgIYMDucLiwAezhqi3y5OsDO0RtXfnEZn5d1PhZzXk2XVxFkuYKQ2X
51Uv4lHpsOTge2+8h8qQ+YNdt8XuflS5dTz/XmV+1r/YGWNRGpFX6uXJGUN79AERNztbjemB5Kl5
FCNk5h7C81o9fSuYkXNB8ofbOwe0y2U7Rv+BDo7yFM6lBSJPYKfzjhF3aQ5ibQZ266Q6NJVnfxj6
asusREW2V41Upg5RDOV+MOBiJ6IvfVFh+lmR2K8k0TfOB58D8zCQOkTQZWVUwxXEYbLoT/ngmTzb
WG1dJVobAt94Knp1VCnsInrWxuI+0I3aqUVXdicSpfohFoA67UoG21hVsk0xrYIJb7yy2TeQMp6m
PDC0+ST9dVKsFjB2XNYdI24S9Q7HgIfGjLK929rW/v6hvNrA+aLDNZBbCJkQStrLpVy3i1sjU8xj
is5fypduWHuhQqV+b7awWGdx+FMw1s1Yu5zzqkrOdgYsIIjbYOUTu8r7WWXmqlElgxy7UsbMjRwb
VZLIo+rkmfVYJrb60tpDg9O1ljePndka4IbDuv4yWk28chZvLT6rJM/yPogDLNuf8DWybuoS8+iG
av7dkgNGjFVtp9pWxp3nPXSxrj0M3eDJh6zOZPnp/W+SE4PW1aykQGVw+SZVBKM71JOMo5ACjUt1
VHzLCP+X9whNipyFuoOu8uJoVi6MdcKocaTeExszSqwdCqXGymm5CpV8Z7AAZ4QavGGgK8tnsQLH
K53gaJWqOIxh7Dwb7gDPO6vf7GrEpktj+Xp/A6++unnRuSmPwRUMxCXmUA91I6ARHBw9SwyflIJv
G7FGcYSgvNaWvwa2E45JVGiygB0nd148YFMbaW0MuXPs7NL4hZNgdwCpk3zRckt5UsIw+xDUiXhC
5b44pGWtHGJh24fUy8p94qnK167TInnoI7tZ+YKu4wE/jBPE76NdhYzU5c4HcoycjoztWGIyv09F
XH6cRntN6PLGVoOnmQf+M5iXBunlKr1uNtLtIuco6Aj9EJPWPkra//9OidRXcpm34HzR9Xi7+VD3
Qr965hAsTqzROe7UljprCfzD7TQmzLUAR9pNX+Kq6/dKrre+CsLkZxGq9bOFufmwQS4rsDY003WH
vxGHT/i9VN0Wh2rxlWWyZ6ZYJRzo0Yv+4CnSVBv+TXTlJqVGg83L9QF3voqOYQNryEhin6NrBpuc
28KCBagH3+jyQK0SWSZrHwMQ+kAxpAK/Bc6x1hi+zufYgxmtBxuGvBzYwWK/LY+Tkhj2cVIkms4O
vZEvsh3L2JeW0e5dL8keuNXMJ030w+9J06sJjVE93N7/wm4dLgoCsLUzEJ9M6/JnxIaE5JZhECYw
AZq1NGIYbr1YWeUa6sHTznNXZKF0dJqW1+eQRrIP4WsfJ43vg26UIf0iq2p8VaJ8L9Jm+BzAOgdO
VHrPCEQnI771NQbvk677OoXeCZSP+Of9zz4rICEMPAfPZeMxTWNV61OcXfUIxLpe1Pqu7t/fkufR
XUIXtSS68gCnLne4S1MRedaIQydA2I0xVejoVW67iaW3ljTfPFRcdWjFMPFjeLdo6o3WBMcmxw20
Tjun8bMChuTYj9ap7VS8vJrQ2mjdmMPOcT1fJi4aCY50mof7+3ojlMxC+eScECJo9S1+hQKisqyC
nDmAU5nf8Q/oXp3RQ+oANFj07f5aV3ngTPaZlZ1ZEYuC5VpjGuAKxqiHZKlu0TdztR3yyGbii9aw
NuaUdu/WimPF2agFBhT6bUBsLt+nofdh4yEKCUgJ2ZvQquRDmwTf8Sl6t0IhK0F4BTKEiCXYk8VK
CEiELh5myrEfWvy2kYJQ4Kh3hoLD0KT9Dy9t7nwDXKBM5xu9fCyyIWecUl05ouZmPLdB3u9yozNf
ErRaVi60W+djvmG42IG8411+uZSZ2UKpTC88DZg9nh3FjA49RewuwJh7JfDcWIrkj/hK94Grfdnq
a+eJd5al4Sme5V0GBYkmHVXQbV3IaiVBurUURTd+BiAO6VDNf/5XhWD0PVxkbxInddTKh9GdzEdX
TN6TC4B0Ja2dN2hxf9Lem1MiuMlE1cXBiFyr1GM7jE6yw7vZrYVzQGWk0v1SVfpPrVoUv4CDim4T
DLL7IoS31mK5zqtpC8P2sd4mNoS1y2eVs2XCFNjRaZzaYO/MBF5hIhCGCNd2VFiODGNDQmPv3v21
O3MzCT1yZGwA11yua+Wk8VIpgmOZNvGvOKzNRyXW0g9pOrkfDRQLVjKVG+/UAYTOnA9TBGa1y+fU
OqkErVSOUOB+6lEVYUvaCnLQWDncf7L5ul++UiqEmVbJV4gG0eWTUQWFsNTgtmuNO3lb02i96mHy
vAwVnNTQPxdePcH+42b8cX/ht0TjamXAdfN+zgO/RSIi6tYJenLX02An+rYHMb2bNIkEYNEF2zTW
/6QyeCF+Iw81PqPAsHNcZYdkJLgcTeT7yYpy/DbDbh/q6C97uRetvIRbp53mqDZzszhqb5feXx8W
5WNhGr1BwPVq7ZSGwvyV90b6zZadegg7r/JdFG/OMLWClzJCxOf+Bt24YYA8MZ4CnzIPQhaJccZn
YKgVZ65p1HLDV5G+4rbXPKJck3wrrEx8ffd6DvMPvm8afRy6RXTMXAyzKPaCY6bi75QjA76D6Z88
x26frxy6OaYvXv3fSy2BjQ1+sAnaEcGxTzE6cssR+TD0/N4fg1mFMpzKip76EtfhFQMBOGYVR2vD
lyFT3e2kKMXHccDz9v7eXaPT6cnivwEJiHdGArI4zDnN+7zV8+AYT0p51Ieg+BcKHbaqbVW14J9i
dMHHeDrQ4i8oMOrqocjc6YAVfYudqXTEMUp0/RyUienHoI+/OmHtvdz/kTeCJ7AJxCDpIs333+JA
qcLua1UZgiM/Z28WIBr6onhxhv6k4mrEvDd4LlqxMrS5Fcng7cHXIXcBDbY4VZK9Ciu0dI+jwIFU
Grn9GgGLeHTi2vxflqLfAsqZgoLXcRnKGtpkHlQW5cjM9YttJRCtgPLtWz1Yu4Zu5buErBllhcIn
Pf9F0jL1atdiRhYQn/VpF/XZ9KTlQBJzJ4McaIbts+oW7UMgqmHv9vH40PTw+e6/zlsf0SyzMpOI
sBdZclMHLyzLCt2vY+WgZse1HGwh368ZOd+IQlC6IEXNHDfQGYubSC1S6JeJ6x1TZwT4wrS7fGgY
cu4Kg+9oiwBosfIabz0X0uJgIeaUkOvv8jXKoIvBkldwLgFAb/EnxAVKKGuc21vPhRTsXAijxQFD
6XIVaDv5OAHxPvYBDGimzsmj6nTJcciq6FNsd8r701yucZhl+EWzmUtJF1Qsh7gEGHZEx7D/HiZ0
eQqKzJceoaCV6Hrrk4OrTNcB3SyNfbx8tKgqalexHeVYmWPxaJdJ/t3BSmSLc8TaUrfeFbcFBENu
DkrMxeloUCtF+zMJYe1H9kmKqDlZab6GRrq5Ctcw2S00L6rZywfCc6g0cgQgTj3GPZtCGuIXbJrk
8/3vaQ7Ri0sJbiFLqGTuyBYtkls1R40Pgwj7aObO9NgonrdzailQ1C/M/qVNEXEjH8jWPrCrt0W1
yv0EiXRe+4pIFVStSMxsQM0l7pztUIXGQ6yU7i63s2nlYFzt41wYcy74SGFOELsu95EyJQ4KodRn
Nx2cJ8NDwKYq+zWq4XVwnH0PGFdQG4NzBPJ+uYzdo0KcdGF9DlJNw0kXAZ5yMwq9irCOytKBKUZp
fMAoN+5owHc64HuzCbe56Sr/vfOV8kvI3WYmFrH6qnfc0pr3ME7ml9hWL7dkwQPOVVriPMdjLYaD
ETseUPzIRlvw/spXuSPj+5mBDFTPIStYosm9oiQHmNTmDCwe/ccoVnVEHp1e27mjrj80bhPsLTWz
/zOTRnH2TeaaKzDJ65fN8NKDQUHMJnddtn/KSNZBbRb5WctL7w8IffNTApNjJaxdA73prs1NLHq3
6D0gg3L5siMu9zKshvxsFG390SsCY1erffUNyI3h25mIPZKcsSO9oIf/a7RdikNPwz1qlE67t2UB
kSBR6kdw4Bk0q9RZ2YYbp5ESgySevJYwhVTG5Q80+lRrVCsszgIuJCIGmMZvIYUnn0rBr7DAH/zo
GGN+GPAVeBx10R8Acr074XUoHWcExCwuxy0630Z/lRKJi4G8K8ri3Dbt9Gwl0j3JOrLei9B6W+XN
3e6NELi809BRL8a2Lc6x4lTbulGyp1oY8fb+0b7GTc7LMIukkfLmXbAoGemoSq0XfXFOLG18dUUs
NmMXKaey6PmUp6I7pF0TPlseAkuVafafs1D2Dx1V5rvj2Sx3RNXKFQ4bzF4EmrbU9GzsrORM895G
HxkRx5+aVbbf7j/wjS8Jnj+gDvBogJyuuWBUGGiapGcnbenq25WHNM2qF+n1PUCW9YbHBBvJ8Hhx
/cSBm5RulKfnJMdd1Yd0qT2nw2hB+83T4ef9R7q1GIqXvMjZc5EAcXke00RtrXFCjCYfdecLuFbl
iWzMe+jLqVv5AG/tHpGBQQgZJMTpxfcXgNXuy94rzh6C28bYVhvFhRp4/3musrlZoINBAlyBuZuw
BHl2bp44hZ2V54bu8B8ztLV9O+TDf/E0hVvV5EjeX++NiXqRLLAguGh6QqTgdPCdyw0cQ9fBLkak
5wD3MQUsv6cNSJiRpWyS0UhyH6U6xDDNKHcey0D3cG9PJyyAsr5vEK4SonFwU0K0JjTRFPSnkRkg
3CYkvzd1n1j/jHEngUq0lfe9ouN+qureeujqvo22mlbVSPWFgZP4ZjUEJ0YpFaIBTR8/S1cyGk2F
Sdt2LCbjV1x0sE0w9wpoDaZq9UFPGS6i0ZB4iEErWRRuazQjYz/prNjchq0sjlVftRVI76iE7NdO
ctwWfTV8shtDDw9G3zU/jVkczhdgy2pflb2b4JIs1P4oew9wa4pya4nIdt1L3+3UUvOHSkRQf4K+
Com9Wf4767sge2mkU4rjypth4xcvBmIi1rZoHbB1S/FJs0bGXUTIhJZcWijCQ5t3nCRjrLaqZHfj
I6JRPjPgZxlfMEOXZ0ChuBA9rPOzKmNn55WQDqxWhSxqrvEHr2VJHaIPAxbks8m2r6CBDA/VfmpY
yqIs3TbwXx+6IbV3QS3VE2re7qlSpvCPK4X2anlBvdML03wN0bj7WbqNtsmKTm9QIYjDB1Rhk2dU
vLJNHmeOL4s2JbmdxCPkBXmaUL7dmU5i/IPQgfnx/ru58ZUywGcWha8zu2bPoeKvW9DG3NbLZwnX
ULEM0gIt2Y5liyxyEJibMk6/31/u1vsB3s+rYajucB4ul6tTRYOSrBLkdHTOBiPt/KJy1b0SFGvE
9etmpgMmDSU1qIpEIDjdl2sZVK2TVdfN2Sy5/303dMZk27S59xpOk9bs3KJsi6NLHJR+6Q3uQfXE
2PtUp+pWr0B4YnkeJM6mdWTw6qHB86eBoU4nadLqnbTiSq7c4jfeBfLAMO1nARKu88UNUASZ05Vt
XZ/jwh3+Y2hnoFHTIdxH5FKnpzB31vKG65TYBJPCF0nDgsnIkjg6cb6ascrVczjU2g71IRwB+m7s
/tUGpt/bDDT0Y4p62DEanf6k2UFT7e8fiDkoL2LDTBni0uM1MUJYPHMA93KWsVPPVutsDaNR965o
PsZm8p+Vp8keBMAaRAYH6+s1uY7gdECCZBK0rF1RX6zz3GZNIVK8J6o2Ak9F0NenxzAVRrUtbQxp
Dwkn4eDkIuCghq4VIAltYFKXVS2JzQSGm6+3GXrL78C0eXBQrOgfxOeSY5ZX4+Cbtgg+KHY8xAc1
t8dvE/ZLqR8M9NgqG8cM2ijoKPijmuUvhPTpNUwy+YqGuoSn1SAFYFhRyRwF8ziOQe8oHTeV23w2
rWwEdTbMPz3V++7F7rzun9IIJ7w/4DR/sgQdR7+aiv57qqfxTycOxPTa20qccOsEyaccXPr3sTfF
BzhV7ueq0dvfdmiW8aZM+vgp18JY2dUy8H5PSWlHG6MLQ/TF86H7tw6dpvczNFNexyQDhmObwSe4
/w36/9Zk/g6h0nLFqppyVuMo+CVUmUu/EyMwVS0IMwT7477L/CGlV+Uz+ra+lF5UZtuyDrvPhpBo
5YPQSH0ZCTYHVgIgiDqC8QRcg61Cl7bG2GLSnAY/pMyjm+syStc3UV1Pz23myH+pcx0A73XePjuq
EgY72yp6eUj6QDR7mQ+u3NRJ1vDaisbr/Q7GWrt1RKAduFdRHckGBx3LODaYlFdNP21iflCPXk6P
l0DQdP0/StYxzeIay+onK8yS4RnLgaI+BBL5/41U45TLNzDdaUNtrerc6dLLD6IDUgowsQo5VShn
Zxs4c+lPt0d/3DcSzfmQJj26MmDPeH5tsBuU+Sc32sVWov0kPclG6vHYbjfc4m2xkVUZlRvNLRNt
l3VuXG0Ho7OyTdvn2WOTGnaxDXBkQIlXb5X/KOx52CYKFBtyfaFHGxEM5h+YgVnmK4GuBo9i6hV3
0/E/6eeN3fyeiUDCL2Wsyx3Ip1T3gyjObZ+enPLkDMkY7REN64J9rGjhb4Dydjszs0Z1w8tDSVg1
Av5xRGFaPOHcsYowDTS7rzHyXP1Gku1yYLUO04ioQC/fD8oxiI/AYNpX9KPTn4nrJP90U291PomV
TFfy0xtJMJ0AcgVkGuF+LOeW1QxyUjWpnmsYbpvKE/FjUKxG2BsXHhQME0U6iOxEuDnm/3W/oqvZ
e2NnTmeaP8WOunfapqhdbktHa1ZC6c2lwMHS5KH6AeZ4uVRhGNPYTJl6drm7nrICsSUvacaH0MP/
4P1Re1bKohUMAuBKyg29UtGQwU9nXc+qU8oIYRu4arcL8rT77SQuHK7Rqn7dX/TG84GdoVXLHMye
gVKXz1cW9Pcngts5VtXyJVeA/Pq0sIpv4VivAaWvQUoODTnaVHODgGtiycx3uCParFHHMwY/QeOb
3BiEOFw3HH+asnrcwIlSnifNihDIdqdw8iPYWP/h5aKNfsel+qklBPxnpk2urLzn64MLEnKGDwFM
nAnxixwqa8OwmcgtubSr4ruFfvYJLUK78+9v97ydlzczfJ754TlRMwxy0UUaXScNw9CV5wYD+I1p
Mokuiiz3S97vthQE8fvr3Xgs1iOPRklqng8uMgE1QRijpiV3VgOumEoYYhfjj7i7vwqN/VvPhQYa
/TEkJUg7FscIecWRmWp9Lpkjjxtd75UTrXj8szQlTovdyKXOxLv34uYp0UV4ap0hRhXBDiy5teog
yjaAhNNy61ntMOytQdPPpjV08R5gqvM5NzP9S4M+qbNV07KZfCuOAwb3Tas32xB0KN45TeF8ccy6
RI68jJjgDIk2qNtQrYJyE3lm8ccOq1L1u166ya4qFPE7CDq6dI3hlp91Zwz0jaKW3rivHEfR/LKV
Q7mxMfhsNsmguMOuxQz7p0xCVZBKZHrmx5ENjnHIO/wSWs2qX51U619zSlzKzFEaxj6vhybmKRPj
Q8ZVO+CEAzB7qysy/eWGUfMz1UWT7OSEUZLfxaaLH5DpJem2ZVAzblqylNy3Btd+rbCzSjZtFvXt
ORwVGnxBGrmJ3/HLImideJI+J95U65/YdIgOSmK3/wzC05VDI0T1Z8za6FdY1rLw7TqsGekPWUsO
FlSO6oNQQMTZmet2tFXCHgM0oyg2KLfkL30JwmfDSESmmwRrFARXZKmchWaOXxSQML97zeofzHIM
Q5/bSP4YyJf0vZA4Asq8VdK9F1m8AlFPaKUpvapKpKw9dIK1qfXUneBAOYeo71qUf0JFm85DkszF
Q4s087YHw/gnSPWoQbl5QljSztLmQTWkrLeAN4t/cquOOj+1W4oRGZnpK/eqrHcqulefy8g2fnGq
Kn2LTIeib+AXJ/nGNiaKZQ3tbP6bdB4yK0pHRnT/m5gDxvJLZ+DBVB4096xRcPlFSHPQWs0T/bkW
0bAVtE2OVFNx5YddWGxFGkwf+6CO8Lv8H5qwAPUAm2owYHgxS7Gt2kl7DQ+i/tznleYDeQ03atWu
Qf9vhDLY/eT6cyi77nd1KOZ7ie6259wIokeoCfWLMfdA4mxMt+Cc25Xr8UYoo4MH6IAbH5z8sm+o
Tm6viSSSECli68PU90rmR25Qvru3TGsB1ABACtAhPNrle1OSsOtKI5bnaQzS82TMsAUTfef7p+NN
s25xPOb5G9Ow+b4HpHy5TOU6ddMUQp5RsB+MjQdd4gNygGbto/Dr1D6M4+HsKrL+qRZ5TdY56CQA
fAFZ6CtOav9oUif4Dl7LlL6pVDXsgFGYX7WMlHYzWQjL+BMVSb4x1cKJYNZP8R89qEVzNLFW/Jnr
VRztcN2Y0m3fKlTDTTBSj+S97AM/xich3gYN6G7aY7KWu9TpcY9o4wqxdKULn0Mzc597NWn/yHQK
/jNllew5iFXjwy6Oxr3ocIHxwyjy0q2rohfr63LCAIgrTno4SNAO2JBCSgw0YKGt0XSva9EZBwNe
4Y27RFaz2FxMt5pUqO1ZVF6DlYdUGoxqovjYCF3foSiV/Zebtfvp/ju9TqVYFZQ3+c0MolrKFNZV
nlZdbfBBmEnwWYxO84iPvPUEk3JYyVZuPuBMQGaYykRgOXXD3yixvWloz5SZdrzXKe1fTET+XtCQ
9mhxesVc1ax15249IHw6MMfsK6C9RYc7Tow+CQKlPZe0aQY/UMvgadKN9IsSWvrh/mbeyigo2GgB
wn+mvjWX32FYp4xxue1co7SGzeAGpt/R599IO1M2VZiPpa8YsvFjNaz2XB/qx3YckidJBr3RY9Xb
B1VXPSQyUn/SzlLoRaTZM0YAw4OT6N5vM5XhU4U934tji+yRb0M7VaWZrbypG3tGD2gWx4SIjJjA
IgEz7C5y5dR2ZxPnmDN1afJASTac6iIUD/e37MahmFG4M7iYBJt+4OWpV2scIXtddmddK5uvNCHS
dEs5SHdApV9nJ4GyzUwNbfP7y964B2j3IEqLVCEgliXIX3h2O8Zt352lCm7RqmkFuEGTne1C7b4k
feGuPOY1uYUz7Hn/H57BoS07ei3Th8hNze4cFo36W4+tiVinFHa80YrefKzB/f+KzLZ5Tctp2vS4
snZj4v6ZGw40OQr0o3xsP/Mfiel1X2QQNeEOVoT8Wttd+QFrd1ynK7C/XzMRyHI3BHZ16ieteG4j
Rflct03wodVE+xX5yvRPZDu17mu18tWO6BRQ8WpZsR9z+JSb+9t8ff0RE+fB2axfSJmyiGmuM4jU
nJL+XCieg/1qLpgv62uGTNcvc0ZzA+CZUePgauY//6uyDm3ZqkbmJuc06/bM9kuIDX3zNWwt/Vgw
hlh5qOsjiw4VAyZA3UCGEG9YLJenpQXePj7LQAxcL8M+VoMSZGya+nGgfQE4sAZDuVGEkkagPz/3
KSEdLQcnYYKrVWE76blEHDrd2FIM8XzpQiCEyTEle52a+FcV9tm/FUVh5ZuID3+HT4XkuZ73cKiw
u1TkjmGJfLf3GzwhMPQwv5nEz3Y+l/vhJgDuaKC3eBx29DQgZc0tx7Uv9nrXL1dZzLW1FJMldSS0
com7B5kpY0wNFiZnnXoBpJ/s9r0ns8P9A3wDQcFNxSwdZAAvnVhx+XA4U0ddbUftWUoEdWNy9het
tqdtpxTZ0WXY/mibIgc5GvdHo3W0h8qNxm+q1OxN16ntoVGldU69xPsYlFG68uuu4/T846jLAUS9
UUIuf5zH8w6OI9pzAk4JwL1uoTGsyp2X1u+W7Ocl84ZJnuc2ACY/l0s5ypBNo1O254LECJ+xdqDN
K1d1pOdwf5lhsgwj4jcI7PyBXS6T54behDn5uUnhuaUbGXzLmXQ+R91QoBERo40beO2OqYjOZK2L
d0rTD1/qxk4OYN2q/2F/Mfrj3dP9oVEw7/9fgaUJlZZaVqN4FZNyhpPWfcRQsd4P6FOvXLnXkZIJ
OeBfWAy4mZAjXS5V11T/eInwETVG6/O3mo1TDPHu/nG+jpQwCQCMMqic873llEd34zoLNC52+t3R
A2W+9A36WdsaVOKuaqZmpZ5cW2/x0RbIKQlJbXIerbT9CtFGbs1RIh9bKk+DPq6JDNwAv3B0AOXT
r+JGYPx/uYsdLsJN6XjyDB0H6RQ88grfEXr2UDal+BrkzUDrQwzOoent/FEOTn5GhbzeqK2Ua7S7
Gx8nkGomarMi8rWiZxMGkeYUFl0zRj9+qKTTI3KqKEzKes0I55qlTAoFfNvyIGtaMLXm0/XXQW1r
rytaN2jPgVI5nxPo9NGmaWos2p26tRlsxdH4yc0wJN8ocsy+Ko7bfUWeBOXJxKCttBlK4tlupObB
ho9m/5oP1xwmF981CmqIacH5Z8C8JHflmTMYcqKFaIeW86inY2z5FRzAU2ZU3UZLtfqAlVK9sTpt
+nT/zN/4svBfgqaBzRw2128R/q+9MVG91rgRu7OSUVmGQWYc9KpdK25ursIIAVIn81ooh5dvwC6y
MdGaoDsL1BO2ad0VB2sIkpXv98aZAg3NmHbGRsIwWbxnXPjSPJi/JytFaNMI4x/mWDtbi9HPSpJz
43lYiRIG3SiIcku54sAJtd5kgHbuJyyi8r7sti2u1Sur/B9757FcN5Zu6VepyDnywpuOWzUAjqP3
ThMERZEANtwGsGGfvj9IWXVFKjvZOetBR0ZkhEQd4sBt8/9rfevXSd2nbMHuk/8RcvJxgJ354rpf
Meox/DEKTbaxwTpAYpQ1LxGNFLXPFu0zRvKfHRRTOxeRPRp1mQ/rFUWJXkjBPlRD/bTr+jlFalrL
TTbN47E1lu51m2v6J7r5X+8crh14F2hEGJeYU94/H4jsGoGVicRkbbpRElBbY9aPZENknxzol0Y+
gx8HwQXH2cHP/zAE1nKe56I0HaIf2uEpVtKCHlXCkzGLTrvNCJrPd7IsvHMBKuU07bRm89fv2y9n
irl3LSQgQUS48Eu3oNEooGIgb066JvfDNreWTWt2ViRYUH/y+PzykHIoc5VJWGiKOOaHc411Leg1
L2lOVDAWUTJ5RrSMJLX/7RNCjwCUB4AUhuLvUV0/DSAjDcsx0KrsxNOVu8Nadu2Rrr5VaXL71wf6
VadCa5B7RvVg7UYCvXz/kAwlmUCxLZITM0c1RLxq6knSrCawB/U011VErmhB+XyZ82Q3W/58EczN
fA+7K7vIrGEoiGevCY6zm9IrSdvok29OPcyrBbP2bLzsADIOf/2df3mZ1seajiXCGt5h7Evvv3JO
1GNmJ752PKNIeIZB1WmkmLrZSWqr8YJEu8yNpN4Mfzf6iyEdjfJqe+HQ9GzfH9YNRrAkdZKdFJZT
QUlq+0hmVbMlr7v4TBf1S1VnVcRgJqKsw9i7Cr3eH2yKkykd7cVi3SKK5wyrxdVSTezIzcQhyz0o
jEIc5mVOjmN8RUOEvnYpH7thaa6NrjW1Kwumjn3ZZ0l2lGdaKUPdnN1q49ilM0LA0RqLUmmgBZGA
96nAquqeCuNc714hX8YXoyNQA+glxrxQaPOMRLEEKIZUoBMO/R8vIdg3L4W+WeQg3VMV1MaqW2jZ
iXmxLfNj5ST5VdJ6XhXlQx2TteIKq911UHUh+NfLsJmSsXFOgrmb7wNW08ZGa9z4rRvM+ZrAbeJ3
DcU2p1Mz+WpBbEwgjwgP/FLJQdOP0hL8CS+EsNvIyxKnCAejz/ooNd3CiQiFrw9jrMdE5yTNhvfG
+lraoly5Hnl7GptFYkZJUco4whLkTKAXCcfaDTiYSKxZMjQc5TT4xyR1Jl9pxQTOLnFHmbGlxd8V
Fd3sxId80dBqZJSKzisvo9nGeqPpNo2zuBdO3CzqENiLWiLHRlGwdbNePPh1LrsDOmxX381GIUmD
7HpVXdu9kN0WEVxyr+k96sSWPAJOKdd7faNb9MK45m2XIV1Jna9xMMa8YBiAoSYUtjBCv6vrhsnZ
TF8KnASkDpGbAs9LW4j1jEs1PhVl2RFpEnSk8cyToz1YZe7vzKUzHhvQIuNuJhL4Qm+1UtsVWVnc
EJPW7ebM8Xf5XOrpZgREe8mVtr8YWWceN33jHZnBGGyH3mivgnGs7tgl27ugE+VVpSZE9Z53Ny+y
4utBjbmfXXPoIsB7PDrYaiC7z/YrsCMGGn1RTx7YsS/SQ4LcEt6X70hNpxhZm1X/VJluuuw0fyQ7
XaZZ+lCmSrxQOJ+C0BQMcJtKei0m5V5Sp4CijUgo9a0pms02tckvLVFoN2Aq6o1ZdX5JgKHldmE+
mu1rs5ao8NOqN8kLzl5hyeunxU/TB1qwNR/OMRttrTqOs1Aj1P6yC9qBCLeleaKnaj7bJOY9ccGS
nNb84txYIvOrbW7WI3rYorTKDRod4UZpY9gnwyKSIMpi09wbc2LUYE7aqeJmjXMc2l1AWxsqvxJX
kgILS+jc1lUoffxaTTfLg+tJvdiWoOmfy0Cut72u8wkHQ9v7oSu0hntdI8GPCt+v5qMYlxyan15v
nzW3KR7aJVD1hg0fO5RZo+C5t7AoXhYqK9qwmVHQRE0bd7R0F1FOkTCm9XpPqhdHFYo8M/IrP3nJ
8sxQ24UA4yRivTPcGQwmJQGt8XCeaHb15PRNW+3wRSU3WbZUfpSgVgzOJerg8yBp5hOztIwxTNEr
mYQ3BpMbVgGR6qHviHnaOuTen7CVBJfRxUl+NrIyWnADj/TFB7tG09PYQ36fTvApyerJVH7MLrbL
BIt7B7SCM1v2VvIS9pEyiv4oNztX4KCazOvWh0AeqcJUL+QBOj1EsxSET9KyJtp1nFKwDzTVTFv2
TIXaGNJLb3gRe/2w0Ko+79ysZExMABqExIH3l/Ycz+Om5KSCsOvmzo6aOfbDSaTjsJPsjtLQaYTf
bCfhkF0iMZ2EdT7Kaespa2lCNU4CmHPsJ2boI9R2tzOjIzht1fk2aKDUGJA+Cclr0DP6hn7QIgTE
rJzcjlLkZih65DHRMjHARvpS+vU2KS1Ux6kAplamuWFHgeY6XxNb+DcNs0B8NgxieBl5hK7sRVuA
IDv0QKPYEu15LmfCc+w2m8711qu5p8pyb3I5qGYDACSnXu1qxbw3W1SzG2/24v5MFkBnzpSYEZVr
scHMiwhengeVUT2OhiQyXWRSPinNRIZOHQB0QItyrgsVWRC4azBHY6CIO1LWY2MuI6sUUtHPb70T
O7fidKsYnzeJuSRp1JsBmniPvLXHwTdQ8GqTQy1Mrh00t8TbvS+LTL92GVZPLOLIqo2iWnqOvt4u
4dxTazmuZ1PPGW/s5tGNl/oo422nwU5OQxFqaT0TL1FA2YoQjfG+92YSX9g+QTChrjx9r88sO6J0
nA1etG60ruqq5rakhUzVhuDUwg3R2qnrRuZWv2OdbXYE2rfOK9O3vKSGu9gHg7GnDbk04zfkRqLd
9TGl0gu7D6QduoFQySYoYt7n1veWetPqXfdG893lh9rkyzVvFUlA1i/FyHSLMPbU7z265Y5D5v0G
MX7t74XwSD/15kl78+KZvzYF/+1AhRrNplrIe6dtWmTpZSrgZ+7GmPyg/VwZi1jDTPpXcHi62DV9
UDsR3EPlHPCOMR0lQ6N7WxLvqnbbsrb/0jp6fp319vhmaMhKdgvKjDmyMg1Fgqdw1jfJJJ97s6hf
MF4I4q4r/PZY4M18V5pMd1y7xHK3hpPO1dYsa5FthCHZ8wWNrVmhDn0L5aucpgtbT7J5Sx0iNg4W
Ob/sQIum3RPQMDNE0qtowgF0hR3KWsLUNpb8QnOtns6OVXov3SKCRwFr60s9Lo27MWhDVTuFLeGW
tC1EU6UEI5HqzYgVEvj7NiC9YCetgXJGriWoRQsxE4PaL2WsRQQEWGpD67a8xJ4pzGjJ0NmaXTPb
ETGOVheNKAbTyJUWQK3CaS0H+JH0Hi2zss/R6Ahx1aKPyTcNq0DInra2TJvSaWIEAa6QqHPx/Z9j
CWFqI+qJoVBKo0HrkdLKjZa4waqfNYzrzugPFU6PJrjUAYg+KhVod07ROU0otc6YUAXZpgg1w5Vv
PTSkB73zCwtJrDueZo7BxZ06pZ03vQ5mvQhm7dnITf3CsEpj3FhTP8cRpJnlxG2X/MacTRAXXW+h
hw2UXMwNLcnkLR9a43bp9fyrpmd+sLVaYvtC5bf1m0tJ1QprNoRF2Hq5PofIe0khSovBes0Q6RSM
ZtmchVXcN0lE6qs8QWM6l1vyQ3xrUznsTKKxt3jArdpYF3kFQ/GmK7N4wlZfUEEbZjN/rAajvtHm
tk8ir1hZlUltaF/LpECMUwyxe+hir/taCtd7mplkeP67nj6pTQmgifrWMWLeiLmVIcwqF4MilS8q
otTaX9OhrcvDSAvtDRNJwcMbq8E8tFlAUoQzBwohAhLXG60c5y0JCPyORc8qGXllghIgGKsaf2tp
wWE3ZG2z2Cna7CLAckD7bExyNF9iGpZj7C/gSyiRlqdDahmPvjab0JCXwTnS50Z5EdVM7bbSUd2F
nRqLlzIeSVeu9aCs9y07oWtHdboVyaJiEoyVh0xoFOQ+HYqm66/s3uytqO/y9NFR9ahCwhZkG+bg
A4/plIqXql9Sb5OB9ngSqT+ctI7IqY0tlPVCDzOqc1kNIzkHUyydPEwAuX7xO6u8mhDyauE00UiM
OjNptKjzWJ6LedZIDCMY0DgAr9Ui4ZiTvbH9Tph7lzixr7UH5WPb45P4kpMkH0RMv/FJOdRuftXE
NmNA2i2qi3R8gl8m6g+3c1r2/pfCzbq3uqpUFhkxUEbErAhsormANBZ6PJ0Z8KHMuW+HwHsylVc0
hzQe2Yqin3eWrV3k3Xkn/NmHr8vMiZZq6b5iiYDT4Kkgxa6FuuzSm30NqdcgnTocSQS4NZNMaKiE
hbguepJMQ3sQcuBe68YtRXbrWw8IRO4a00ucrZfO2MIpiAefIUx+KbuuG0PwL8ZKGKPP+ZFjnWuU
6HXml+MsHdO9HifqniqocWa3bXE5lsSVhKPtNQQKZcmyZo9Mh7hQ8tmzxRD5XuxctXRN6RpWzvyJ
8Oh7VeLniuuP74ZrnAmTHuXHqNy6HIYlcwfrmFJCEiWD0xNoOjHDxypnLe8YibNrY5/A8Nxu9o1C
JF9II9nlyxxE+iSMK9oUftSl0to6nbGwolPjsbCzdp/oEEV9nQ1vuDTttGuoD/wodP7Xy/S/ktf6
8scX7f713/z5hZJUmyWp+vDHf51lL23d1W/qv9eP/eefvf/Qvy7ka3Wj2tdXdfYsP/7Ldx/k9/9x
/M2zen73hy1PqJqv+td2vn7t+kJ9PwjfdP2X/7c//Mfr999yO8vXf/72UlPmWn9bktXVb3/86Ojb
P39DV/dThWX9/X/88Py55HMPz0WRdf94rr79Yw0/rZ5/+ezrc6f++ZuGQ+v3Vd+NjoZHmtQ6Okbj
6x8/8n+nvrkCo1bMeVW3Kl0/Yf3Ow+CDI8FtvaJmrN/+0dX9j5/Zv2PGxwcKwoEPrmXDf1+Cdzfr
f27eP6q+vKzh5nT//O1D1xRT/SoboY1HUZcn7xcxX8KUm2WGru4EIElsG2xAzqcq8/TImaZ+H4x6
G4opSfLtMpvD1wa1Vhr6ejdGrHLzO7ALzTlrs/LamPVl37Gp+vF8vXu8fv6G7xtT37/g6gnjyxHE
Y6PGf1/SGVGn6i315btGqEucyqR/5YTykaDa2Ec/3b8/Ls7Ph3pfpPzjUPgLQMiunNyPDC81eGOc
OIu6Y5uHVwOy/xY1rvik7PudX/8/7/t6GLA6KPHhR9BAREj24YxYSRHqCXdqWD0uhkuXtkxH1kS1
TokEt5Y+9pKMcxXnt0Yx++cIx8/ytkDqGTvMQEl1ZPT5sm4mnZvS54prBvgF5o5858XXOcPYSc4w
exCJZGZDebBP+8bZBEOgf9J2/VAH/XEuPDYwDqmEriW+9+cyk97QzpRI7hE1p9+8vrIuCXrAZGW6
1c7NJOmzvXE82Sire3uWexYiUTLn+qZUDn4fueyLjrizqr91mBm2Q07h7ftN/f/j02/win56vn8Z
n26yKnmWdfv6blxaP/NjXKIK/zvjzqqxhbbF7Mhz+GNYoof+O+MBWTvoWJAArmETfwxNxu9QGzBo
kgKEhnXtkvxnZDIY5Pg7jACrTgs7vPl3Bib7/XsP7AN5HhYOIjgZ6VDKfihXT1lmz3OrwTqt4vwl
ZedQtoPNngE5lqCjcm+6c/msMK6KUAQWfqwpHgwVljRTQqfrVIfrISYOMfbn5MgZ23TboWBHluD1
UxsVs0c9rRkMb4dP6WIypcPol+gCB4Bg1m2llgwR82910RbtcillLKqQNUyB3TrT7kwa5jcZ/cUM
Y1vuz6EeLBc6/h1CAMisKKI4XvaGTikyFG7mPhS97VNHRp1thWwRtSgfvTwPVYnZMAS6JqMib5Yj
ssr1TxTH3wv7/zPerFeSnjaSZvo8qK5+sWuykPcUAvV6Py3OwY0x8ratkx3564tHPmbMOnsudy3t
RVa6+nBc4CeMxfRkl1SakOs/T0pLDgC8qvPWtk7cWBX4zorXOnGCbRdYV9YSUyyph5bVnVzOFhRX
G09k/RzatFc7ioGIfmN7+WQgXZ+AX86LFgw4hDVa++MTwuxYd5M+1vtq1L4GSDURLltn2OeqyEi1
W1GxF4zz5rMmw58ddX3ODcjPFD/XNstPPSYnTUUhUGzvNWug8YPncJehfQyDcrBDUDXGJ0Psh7bN
97vnrRQqJmlmjI+N17YcrEnTnHo/2+Z8iThaPzWdptkYY5JS/VlaXH3mZ5Ho66T68dL+fNAPfZQa
bKXbTn69D+ARhEgUWV7msbElz9Hb/TQo/cmk+xH59+MEV5He2pxaWf/vL2ilDzLx20ByG+dlh8mH
Iol13MGLXAJhbDB+JJsZ2uxuCYrzXKkkSqtBvHiyyzdlqplhX5b1WbVgVXTZkf89Xcz3b4fSG5nK
qkxADvr+27W4aPvEY7PY+w8urYQT1S4LFXwxHggI+3td0h8Ho/K32uXQbn0kIcgEHRH+/Xrvx0t6
xBOY7Mai+Ax0+2dPFEAjuA6+yRP8UYTZznFnt31Xo1uN7aNWJIpaopz3RZkPrPrw6iyGmLZ/fZvf
r61+DEIraJMzYz3Mcd9fR9fN6lxZnNo4ChGxwlSbWhefZds469rp/YOLngjZFNYH/mNp/f4waqxz
vEJuvU+9o6S/9tujuNUppgbbujZOilZux/J6rA6a9tA388aWoAKk2ATam67tjDbYkUkeqfgOP1NY
1daOlM/J+EbHY6WXISrMo4xi1SxYo8lN6+1jyz201rZIupNG/2b39nZGkZN0z2W8HGFS8wtvb9tf
VLNNg6O4OJOOEzqUw4vK2NfxlZVApx/mU4zPWH7HqCydKF8kFQ6q7GrcOnW2SxR8EiBHnzzY39HJ
7y/VmtmIewHoBj3Tj3rJNugCbcnyZi8QHu8ou6RU1BznqhIECArpzVFjNcuuthj8aSsaYeWPoLJ9
apmOU7ZH+lhk5xlV7n2szfqe4DKsI0nz3BAqHVYkPO4o+6Jv/evn6E+/NllbJJb+WKl/GJrIQx7m
zGjb/ewD4ghtAgOYl1+8O+utJGQ6lFvM0g+UHju6A0no7t3rK/cH0fZvrSn/cjf7bhf8f9wd/7+4
512tlf/17w3lL2vK2/Q5K9jxvltSrh/595LS+X0VFzAnI0DFuMXN+bGkDLzf13Uk4W4A5Fba+39W
lKbOkpKhdS3MQABCJPCfFSW/jJGQ9R/TAkldbJb+zory45yGFByaF5IeMLYsKz9qA5yuaABiiu4w
lJo6IzimNMN8jY4QVlp+Jpdan8KfXy4OBvadr0/wCW6Wj4iMrNIyk61fc8AwpVZ1bHPQsinZ0NhO
DhSuaUb8dB/+ZBr9swPCyFsX34gfCGt7P/AJo68tv83agxkgE0CWmmnnRI5hmNKL6nJyx8/yZD6u
vjhD1lzslNfAEbbM64D/0zqoNuqUvDvKhKAPBOWl3PVO9NSvLrsBh24dp8mO4qn8ljjMKn99rh/n
Ehf+1bqUpVrBuhb34/tDB6kWV4becEkFcgeIreauwFn+yVF+eV44CifG1aRAgu/4wxUtiWxlwcxR
mmlQx2gbnPsy0cxd29C2/uTurb/r3eOyHgv1MlMWDnYKle/PKIbHXi1qbA7jWBNWO62Nvu6mt5Ak
pHnMhBV/klv7ZycHJROlJosNdnMfdlfW2Gogvcrm4AVaH8Zpmh70adT2s+e8/PXNIsVhvR/vzo5S
quNTTuOOEaf8UaFIO1vRHgAelvvjcGbmhfYE6alaItrXy1VTCkrQbFKsbW1PPkCTNNkowf4QCYKt
fQMgqn2p5qH91oqFSTgocnroWht42g6FT8YmJl36cecA9YhDDX14upr5h5vU7DL0skaRUr82GuMm
abrp3FxMvQ57XISPwLPwTOu1VSiMO5ZxlTerzhojjnWjq8ym2MKOggSOhPo0+DgDPRDNl6rZEEtT
Dps8gAd2mqdGlxwKYTH/DapbWCaMAGmNFFkJihTPxYtF/7pQfC+CSmzycbKh9NPjBaVG5oUB37WK
SjSHj2YT1+NB0xtv2jFvq/zBTM0cJxp0OZZlMC/SodigSq5VFYluadOLxtMCGsApcovxoR/dhgXG
YuXxeDKw6oHQoWI/LTeDja11o+VBkG0slGBPvpdl6BFoYbJFthpQGvhB6Cg8VQLYN1XnQTYIWaq2
n9jklJ53Oup2p13oYtaH09oKALPQaPbIMDBN7bYpqASFriz7BUaLQeA37un+0uRaZhvIpYna+j6d
/a0jpEyPHSnaL02sOxQTE1CHdcU1QSK0y+DDzjR0u6o80cy5HHeWLpYMrRKmwN3sSKM7oYNTjhH0
UTWE7cRmbKMD65G0Q83GpSdf6ohF9KTVb/TK8gQuXsIcQocoSysU5Hn1j+ZkZHd10Hn9fQI8WO68
1AIUk8gZh2kL3AdxMKww/6wvsYHu87SpCCRvNbVu88ZKD0nASNqdlyT6/NVO86Yg1bzSyFPgF9uX
g5ak2abUSxPkW5mhMoDRNC1XKGli525OWiS6VZoVA4IXAEInhoNhY+v3qNPAvQSjF3yBiGZqKmxa
awhO05Eu5cZPUnRXi2M3/X5ovDQ41uMAzko6BXFy3pWWT6cztrB68FfoPGgSx221Eakx0dZOzcoU
UWXJDIR6kPisaPUGkkFkaogUQ9bnXXCVp7Xfn0L1GfX7yjF6jX9jBufkG808u9q8tNcFIr/ukl6m
Z6IRc6q7ViKWi8qmtOSuz8aRjO9C9g9Wjj94Y1TmQKRZlbfpg5/a+ZmcukaEsoi96mA38ECuBy/R
l83E64GMAQiefWSXlnW2xhkhICpb6qFUo018vhPe31ue9uAuUTSpQwl98a7O6HFstXQxx7AOCJrC
OFolHd57gYDTI99LT781cA37SM8ZEM87tHXgBm0PxCA6s3GBjNQ41ZVL23kMYTh0xkZNBjYxNMc2
ciLDksZ0sIZy9DhPL6fBjhG025hDaRc7m06cuRkSez5XXS7kRpjwmCKS48YyBAKkiUOM6MLciMXJ
6eeVJXiMygF6hGijG/tzq5h1G+AEfrBZwdJF4KGBtUDA+LXSm2SJ7MRr48jBDkLzx9P6S7BLst5l
XaZeKsuNv+rYxfwNu/W5iHSzpMCEejATm87zFQObmODDIefpr6QmOgKEYkN7dep4lHsI0MuDTEXZ
H0PPWnpQhAmev8SYSQbJR5qyKBBH3OKLQNWGUsK/8sspNaOYQSmPCrvqLztNQXLJ6ct7W0tfRmgJ
aSL9ECp4PlLPjq0j/J1ZHI5IbKpoAsSURpkV4yBf49KsM69qUrQrMLvu9F5NN5Iyt7kHsNwWu35I
K+28ynINc/oQtBdpoEDsu1lA9pLTT8EYSUSED1ZfJ24EIcl4cfukfR6Wdkx2ej177Y7dbnPTr/FW
GHzTtTsMBavarB1reZZ0Kt1OZpnHoaWBL4m8AUFS2Pi2PMqcQu/36dJRXO/mhXxRj7TNIw/AXBVh
4uuhXCjPfm50P815HCozjayObOVQQHkCUywpD0YVsuiz1hwr1KYmzpJqcSsPQ6k23WWaKF8XURdf
sUKKXWWr6SlwJ7ln7isfnbpbHo0uwKvYBQSgo1mklc49G5m0SvSk05FVsx2iEdOPHq+nwd2GVZTu
BuAlw6FRo/Y2oVy4YO2ddHiypuzJIS7hqbDa9lYZIEDCvG5EG9VaFuvoxog63JvZrF7GUovTKCnd
REaoBsQVAVux4FLWFhJPzP2vplEhg5B+0nPl6k7eZ7ROAPalvnOzEha/zHqytTKUc71U/nYZ4gSa
GFLWr0Vm5adoq0ndw/CZxzXkmLGU/p2smvxWo353Uo4TTpPqSXbTzlRFtolLACZCmdZTmTXag94G
7oNanFNQpf2ZJkXnhfaYd6eqc4BX+WLa9GbetVFbLaDMwGamp0qT47bV+vK6QRl3UtrLmWnW/abs
zPoM5FPgoOIxl8uscdXBQS+BIBedL2VfDzmIZj2YpbEdrfRa+tK7LP058LdWMTlvSAAFeUsG2eC1
MTlRGRArhQpJbfolKDco7+uo1PM7HgqD/Sj211urMCDNzM5VGYz9sW0Mth11WgVD0D3hFJJjC8cP
I+7iPWkLFv+aUmxKrbiyjzV4qTIUoB3AkRY9SszJN180Lbdfzd40CPOZB5/5bHrIRu8NbOlwbAeL
ddlVhX6AVVhtbGaQV2dOSY8dO4CrkTu1SRmZXst2GcsT6rvKhTiqZiMIB00ZDzKW+rmQ4O+c1lHH
mr/0SZiNC5FPvTK0QxF43XaxUFiHmaPPt5YalnSf8ia+ZkVf53s/D9wrj+tyXpPUc61P6QsaaIeB
hYiHE1DmyZlEAbBctrINTm38ozuz8Cn0Zw1hIGFRzNY57evFYT4iNSnQc8KmMgL+DmhbLYOCern4
KIPNOg5bIGE14WwKxgZwClAvvQ2YZ09kdcHyQzqSN9hHJjGmvbkdl2q5kuBE7KggfsLYFQglDLZp
85xGbT+7A+gdM2mjvFa5EVLucVwIXd4FXJi8jFhiOY+Spi9CJXJST+1q6h9lLjr/iUVQi3C5Hqub
vMyNr6WiV3Po8mkcd2gpJ3meGgnybnRAw1XiNmDcymUpBLHeXrvsF8iy2ZFmD/3wZLTwSr5R6uys
o1la02ObU5F8rFFjHk8NActRNWkGgpNcB4CJXHWZIjkkIAjhJqmdFKa6gbuKZFMTWRsOBN94+1US
QZKdXmaPviGHiV6Hg/fDsbRg2sSKk4oIXCyfYmm1SziyONmU9EtU1NRm8wbQajgTqWUds9aR1xb6
LeNacwIm98yyizcELED0fCu1qm3AIOkR0yjKS72bg0czDyjpWrKSD3Fc1tuucVNENrnd37UOe/HI
tBs2PqCRIDHkwwRdFelNi1oxDgLYgTxccEcwzvKqxyJ7wTfeXzVdNRyCfJ1c5lpl0BnK8gTECNp7
9nhRFcc5r3/ZDPe5LeaXbvQ9MKaFV5zqWh9fLNKkU9NRZm4j8HzxdFL6MUtCxPGxeHZBGqpN5rRu
DlDSEBe+ENqt284JrnIf+mQ4zfgrLoq4zNVeG6zkkTeW1S4y7f6B9okPkcfMn5sYDwx0pza+rGM6
T4ihID8SlwAusbdOm2AwAE5oTXCNbRbGVO7F8m72+wbMTjVUuzy2+xPltkFk2Iouq52P42GujXGf
WekEwzIorxZ27bzSbnJMi3WCsI2oKsvcGEKDeADUxwbKFPP9apZGvtfnp3SzkFdpZkr7a92JjXgE
7jRgfuHssrrw0FOyCOpZYE8pErHBHN37tgyuACoCXxrNbouKvHmbqtblOrD/OfQGS95qkk3YIxNH
di7TO2sp9lVQNUdLWz/pRnxidXZ14ZfmEZLRHVXnknG8ykMtUKeSzeHGdfOTJDbsNyDbRyhkWc9C
MoIPsoMAPYSaL/ZOYlxAmGHYCZhSvSp5gPlNsIUyDSRaqt2lsb7DdxM6ae2da6rbxROe1NDGkL6q
zBZagXvXLO9Zqdv4xA30Mla6S/y5ixI/3ulCv1x6BiAnsWsWQaN4BsCQh4ZXnji5fUusaHqXDnhx
DZnQfkKAv08CVv8supqjzPQvZ53xGspoDYvM16rQsKvgvh9met8Jq+t4kRdpm58wT3Rhk3XToaFv
vgpGvbOKItrWRG4U9qOlooKLgzZoGq9zZcAIaNJDG3vOkdY6417r85uGZVdYVukxcXLcl1700TCO
5sHuRlSNVnNvVebOF3w2LoDjjR5qc4UXIJxz66ZLebFRgHAqTWksT4HXnBs2QRNjMSYv/Pp5C8IA
FXyKJBEI2quhi5Opi/tLoF6BQtGen7ZesCstZUTY5RCIFV1wnAccEzUEesk6/eoug3nkOY0TZjoY
yqoYY5Obmm2JEnA2uuyu9Gq8STIN27bnnc2+oc4UbNcbVUxTF2kBgHBbmvG2b3P9tqCqYW1EgdaR
5xgyx1brrSO9T3oyEVoNYTxsFlajqJblPs3U+JCVS5NywA4nRDsXjDCYKsI4sM7zURW3VuUNwIqM
IeP3LV99I3/V7dKg1NB1yVGF6ZxGZkc8nnJDP4533WCzWez85ksfOPnZxLZ6s2QDvFIr34pmjfpV
QS6iXKPPENzDXnhkjAKnlE3B1s5MiUh7ZhOHuSwq2+ZiqUot7AknPPMKrTxFXWxuWioM20YbtVeL
ySEcMdOcL175xqt2io/1WpAWEbGmIzWJZazRHCnXO6I4eMPu+7bRC+80qMu7HPpT2Fty2OUK6G3S
OwZbEKqC/5u6M9ttW0n3/aucF2CDxZm3oiTKU2zHTpzkhkichPNUJIvD0+8f0733jmS3BTdwgHOA
1X2zsFyqYg3f8B8a7anvkh2+z8PnctDrbBflaXNRaCNpdGM+ZQM6utxmv+PVjKb2/D05Bg23yfNv
4S/XD2I0isu89OtNOXNO4gGULN05jIDwWob1JD86rcE3EGOkNqIc658rGOHOHRSRXKw9KSuJrgp6
CI9ubuv7IY4Pad5xMbZS0UKPreoeSp0F2tAzNrYbP+Rd/dAmuflZ85NPvpN6WzCs5qXbTlf2wGON
uzZAANgq924CqYKKUfUMDvEijmTzoWhppWiCXVdHyCdr8UcQlN/qBUG8QtSImfYRT647iG8iKv0v
tZFBxtTMqfjGGBeyylFd7wb9ucMAZT8S9I4bKZr5wI7twhxgAimSyPe8yAhSKT0aP+VIrV5UYqh+
5LpdmjdOD/Zgx3aNfOoDkeduiwTEqeksYp9TwELc3WhxQNVXsDr5EwLjeXdvwVzKt40jgQR6XvnN
zvhTE5CeQx7L/H7A6OmGuN8L+r54GOBI8BEQyP0hUt35IPzeYVGz6rGo/cEJxkYWIabcFIlnAv7b
ZuxoPklq4wlZhcGcJtDvO2ryYh/7Y3foHXN6xvhIEVQjS4o3l3NZGVIewBvWYVroCyKHWd9dzoXS
5y3GjuOTaqUxbYjT7LvW7rHNHYakvAOw+BBThNuMs1NeDzmBRABAKl7ocmqQAyB4peE80NcG1+6n
AccT4cZ59g13p8tabtuqTHDGSPX7vp4orjlxVn6izmZ/LUU/fIjLRW8DiIXzbzGPy7Zb5uGBEsuI
9J9TYVYsfHtA+LZoqx2vE0pCCJlg/xr3ho6CUtOiy0I28LXU+7kKFCIq96Y19YL9u4Bz7XP2N9Sq
KNO2i9/hvVbHgwwaLe+RS55b/aNCsi4KLKq5y6W9ll1RkwLzu9NBFD90iKmNm8E1O5fHbfLrQKPt
CkJ56SyDC9uDcwZx1qeARvAKL6QCUA/TorI2/YJn9t5uqOpDAOrgzJGI0ZGjEZBdLxG62LvFSnp/
O+dIpV/hJlWsZ6IsL8aus9QeL1z4a1aTyt9T7yOMOaVj54SVrUgrung0yGEn4QeaU4vbZqrAwc+1
GqsAqlj3xehk8q2NBfGkyOaq2BhROVGcJfnCFGI2yo9preqKDHjM0WY2Yywceo9CFUQbEOGbVm81
wPRNhFyng2yIsbX1zv9al5nE5MAYpyctcobiYPXpco/6Q2Py4Ppgxjtb9SjrG7YmL1RlZ/4m0TBt
3+deYdNdGIn692Y65M7WUXqBLp0siFK6IanvTKtcnkXjNCqYm8QrLtKxsfS9bid5WLgT8PrJy7Ob
GcExsevbxP5mJ9moBTAvl+KCMi5Y7zSRBqLULcIwG/aTXgS2l7lq5+nKNPm3bvNj7uzmxkKrog5i
VhpSEZwWLr4myutN0TX9jzyNqEV5uZ1+WuYGYoLlDEQ3k66qdTVsi2tnoYqDqwN3xWZqcJHYAkhe
DBKPaMYDvW3VvV2W3kjk3VKj4UdkS+COhXtbC+qku6rFGHrDrFcIDBJd2idKifJ+NAehsSOoWLN1
02beu0uWhhFF9IYaMAUIsITm8NQq6UxsaH3q1/CjpuXb4/4QpGVbKcS3tS49ePQGPjlzBTnIz/Ns
2dRduXypW/bKhizeXLmxuf28eKhI7QrZG7cN9YBfHDpQ7qhfgmFYaiO5zAcp560LsWoJvNLqvW2P
Zu+jFlnWZW0ocV26ncfLrZlJAYq/8Z5aCacJTi4kBr+rx4vGKetvPvW/IGq6p3FO6TDnrRvJYKQu
4m4io5m/OqPdHGKnpycEBSgRWxnVsIxmvlyzJeCm3pSpdPiwWAY0DlQaablP41qSqobYsXdEbZRo
7aJOrY2uUsfYohW9/KCbntxQD4t+IlJiwL8DrzFsjDb2xaaAdctdNc2U9w1VzF9BS6ofMFtHGAxT
BbkR0ZaWj7qsfYV8mVI9mDAVkRvIuAt8DF3zQGLxtOp7NU5C7Bq/cJ+JEBHo1nu3vId6kINe69qm
3uSVP37EksGGsmm1yuGqddRema6qD9BNOjYlVLcCagh0zI2ILd25c9Y7K4zyrCiCJM1JldukhNhn
TiMsQOVPJUUIUQseWpxkvV2na9nTIDOjvHSoEX4pKOt+bB0k57dWaxu3NjVmCF0xvOIg1hGEp6y7
SCLVyE/8fZoMOiSgwV3JKnPfPWMpiadHlK3jFqzvxvUGjmE0u9DHjEZL6wMaa5XY+aZa6qDDnfia
J50ockD90SLB5n3ZaMiC/upst4cQZ4iC/DB16uYwqkxgTd8ZvxE+sqCGinEYfuEB4dgXMpns6TLy
U/eg5aO/bNn1Nql8Ng2/ZdG1w15VDTS7CXGucVOYensnZat/oRI8/OBkg+fwZqxk4LbRKhtcOWRk
RnMa35JWpTfZ5MHB8XmAuLZyUT16lVZ/SbhHxAaldWRs4kYvf1LOjubARvBFEOR1+VVeAm4M4iEn
UKL2AiYErwg2CP5d9W1deGaxNbSG4kY04BgJUbSZfjjuZKM/nDZq2fR02psgtsTyEVMCmjtGMWGJ
0C6m21Lj1YFDCZLS37mZ9Z+TKJafsIsvU27jBOJ2aSTOY51GPIopx/xJZqmog3p00nQTGxoefb2i
lLdxmyb+Whgu75ypZZQQ2qmxjLCHT39rZzE7r5EZur7o5g46QnWL9xU5FOsZonwFrMasljGoK8pR
G15xWJtymVEWKnzVmSHWHk65t61oJEmz4u9wxWy5r4DQXeOxLKMQESnvgglhqdHYpvqFB1n7EOcj
G26kv/2LmE7pgTHDI97Us+d9p7bvXzuUYlC8rmofspuaZh1Gkq1XBwKRmKJ+E8Mx8Vq/3RfeKEJ3
9Ah/RqFhv4C2XkvPpda1pwWGmtjS+IC1Y6/9n9AobLKJStQOnQQ1zKsxkJenW4eKvrnV+oGDC4Gp
WxmExUrJxGACUI+J69SnZbTkF2XF9jO7q5qDWfTyqSKX+VhFLS/NmNYLh89rxqtJTye0h116ijvY
0ZNzabdwyfB2ictb2XtcOLndi4WapEfBaYp7dpg/4jV8l3rg9Lem6uPnpk/aL2pEXgBCvjEue0e0
JM0yqaGR2ebUP1mZq1O3ECR9dzHd4PF73rTxZ8qCLASidfO8gyrsP8cFacFDZ3VexstaUzIepaGP
OwVan+ZSJ6Sxr9EW6MI4cy2kzXAxMPetito0wPGBWFtaioe1rszY3Huys76SHk7atspn5dwkbSoq
tfHTKe12kvZmsy9zF+5LBfKdSMOhQknQnTFJWbRjcTXj6ISvhCI7uvVb0f1QIinsvQ8D/gvthLbe
yx7+3S6mc9ZSeuItu+CRmF32OdbIl+TFlU01hmFJFnhD6HaYS7nr2R3f2sRolm0P7YycpYtpUbZG
R/iUtsZ44yY2JliExLHYLAnFVsJlXIjvZmdgBukooh4e8VQ8jq1wv5Q9krb7sUTfdu0H051gNdvq
AAy4f/JLhCuvcwOt8F1lrBIQc1NXcN5tONUbSprK3i4ZF+kFmagRYTOFpj8AfynYFKM31bcRjLOf
PUIi48fS0RZ/3yEEkO6R89C+OkbiTXvLsAjVqLniIELhZtb2DlvrR1LU1pPgIdSIIaUTf6QBwDnv
str1HyENe0T5k0GckOrJclvqM8oOnhe50OrZGcOm7CMb6W6bkvTW6uEfBtAzrAuwneklfhpwQg12
92WU+MuP2DB6c0tzxP4k4ZA3+6opZ4kCg6Q0RHKoYxnSY6a0ae2xgIJKCM1zFNvJlWySLrtleW0R
mD2F4bGmK7oZPSG+lW3i5QGyHtQj6kma3wk+ddqjZb8udazVkN9Qdr9rR5sKYRT7JM5QMmN62h4U
hCArjIgLhT7rBTFAtwTYKHoQXvMuqjZm7BRGQERkXGWFrk1bZtRcV4XWemzGLH+IeUNcRKhHCjN0
i4W3aSmUi730RRSSGvjOJplT56Ppg2pFdKCQnxT+GtG2XTrjOU4ovpDtL9X+bZTFC/gPsArSIGDJ
+ITCLDkBq9hCs52hqcnWhtH+6ujD/JS3/fQkPfKJMtXhg7494CnQkpIn1te4JaNw6UIIOIH/lDSs
pKtp/cGKxIBlTN8n9K5RWG+2mgQVdY32/ZSytqQ+YVqZVGmqoUAl4+2f8QLHws9YJYoNdEXBdJ2K
Ipsrt4tm+3DQG6Ee2eXathmQDqCOV50RsnmBOvqjugyFi7xvRbGuP+UvwFMpTWeVVewPrlU53Sbu
o+ye2l9xeHtGL7+kKVaeIvVx0jJA2MfDOG1daqPQ+4OCNrxvUU6BlesnpGwR9Jk0Tf6JZfy3/KqX
K8h4aNEB1lvlyE81UrlmexqpaX/Qe+QFab0an7oU3wwHNunnt6cm1t9+BARiCQ2CK2xVQDoZp3PL
7dZ1U2PuD7mf2wiGARsdp67btwC6GHFEK58KWnXlzvZMGd5etoZQ3aU0Gvfh7Z/y2iobFk7IJr+H
6PfkYxYNUAG6wMOhLLML3a5/JfX4FcuDeN/o/8G+WclrLlrsQK484/iD0jddYnR/+gOyCNlhJQIf
tNIWZ1ger+1OsJPQeRxb6Paprry0iMj6TPYUo4BPcdKGK7cS8sxcXls29w/yzob8gHH78VySLCPw
GZL+ME+QiEOZ+1p3B5u7mK5QC8R4QLNHur1vf6vTHQpqE0T3qlzlmNAd/RO4n9Po5KDNpIfkNP1v
13ZAKlNTSvJdM2vR17cHO9XvpSCxYvDAqSLgi7fZqf6hN0BG97xuCun6ld+rrsP/AQBKtgP5rF/4
Onz1CZj7J6Pr7OcmHonmSsc8RFWe7Spzaq4N4sePZ37U6cH586MIU7lske6CdXK87p4O3pF6zBTG
s+cEXSHlAyILlPmNZQ7IJJodGgfq1qoBguASYu/7qo32w5yeO8KvfAsTyweuWm5cuo6n7wxyFK6N
aBOSiV0cijSqfyPLMN6jt+bcvT3p0x3NnFcjH5C/UNAEUz+e8zS71QjGbQk9WhxB3Q3GRQGJ+gyJ
6LUJ8aERReMC1F3vZHONPS0aa/GnMHV0ypEKPXVir9KfYwDmOEKcAXq+Ntw62MoesoBfngyXGwt4
RKHmcIlA9MPLBshmLjf4HJ5TxH1l+WD1edxvwGVBPq9H+a/nCpGySnMXdI0NTwFoMXXqAKI8J6b5
ynyQZudQ8lb5AL9PLrdSEPuTjvah1Rfjb+lk3sGP9emnU9M/fPd+cNAOB0vNLeC6p8Qrcxzpkln0
V3VLX3DiXL6YZX3WOINV+fuFYtOh3g31EEoEMPFTIC5mVRUhjN+F7dL8ytLK381W/06/5fWKwTKS
P86Gg8VwKoln95AjkLbtwkWjyllZVnJZFb48E0i8sgHAs7kukQoQbc7r8QbwKBHBbLRUCDgu2y7I
YV0KiiP7t7/KKxvAA98AL9tErphe+vEo6Et1jSaTOezm2rhPRSnRszUc7ToDPPBOe6t14TwTvjeW
DQZ46T/sn7/2tFn1OkIVcgqJ5hV1JECI2H7ivTxdxsOsHnIktMYzT94ry7gS0yAn+MAU2OrHE2R3
5xLsyYQ8kDN/EEk5htlsee900vozNThZApXwlfN6aq++pHVJ5Zderlp9Tu4bOlDOXnV6pb8T+b2u
If8zYBTyvEHSOJ5PXfpUL/xoDF1nUt9G3e5/CtLD51S5yxlli5d7Q0CcwxWVihpefadKqlS4qQRS
EQ1LD59a08RkUFV9E9YNJaq3t+HLr0QmAn+OOAFqEPYUx7Nq/WhSdMRQIhudrNjoQGgLVEl+vT3K
ywkZOrHVqmapW0TLJ0cq9UGZtO4scI3Us7Csq+nKaB0H7ZOye/pPhuKS4MpbyfUnF2s/Dfh4RrYI
La0Ztn5a0iQec7V1zdw+s3brET2+85gVspkevBwU3XXzeO2oXgyJjhxiWKOpuRmUGKat7xbGd5kA
RN+hV/1YLYAXIpoVZ26Pl5+NJIDTjPrsmhicisgDoHcylONFKLFJfvCXaKZ+pRvvvgnBWPIQ+mve
RrFszWX/ujZoe+o4vsVuWFIJOlSLG10bSByeWcZX5rJe6Csv5k9+eDKKNTlAJ4qEUexIbY0873c6
TIJ3R0U8f2C1LAJBIlT95PiCL+VzTbrLiqUReN/RQbhQJdn8XvqLa5tYroBnI3TgSTxliQLqLTra
snqYdH62laiJbq3JRHcvz6t3fx8eDgoXBpID67N4esWOtXIra7bX3i8+6pi97/UB1au3T9TL72Ot
ct+87CbJi3F6omi/N8jQSzu01tZkPEMkBvFrvHsXQIda3dEQbVmFfU6+j9BL4HZ+b4eDyEY8D5qf
UYLc69tTeXkPUXFZ5bgRb1gJZiePrpavLo9+ZYegVvtbzGa8axNHbDKRAn/Nt8d6Zdmg0q7EPa49
jujJx0GOr6Ej41ohdkwNyDIil3QrTVO9e2MjwgYtmbeW0gCv/PEhTRWCfhmWJKFRzvNmcW2AXABN
z3ye9a8c33UEdmBMEL9wadc5J++EGZcD5ZCG2cyefdVZWkytOtEDGnrVodand+pe89JiOM/TpDtr
OEnmdjwrU0oLoopuhWj+IPJYecuBLn505hu9nBVWAjYkNXz5iHlOkxiuNd4/PwPUKas6vRiRoagC
EDiRHgC3n9UO6CmCn29vjPWnHy8l5TbEr9lj3BHM9HhqpTEojw68HRoTUrYf824ZKOQPg1seLCxs
qGPHEpJ5EZlw2jyK6tZdudTqnHHF+sVOfwYBmoH+g73SEU++6FA4HpCdxg5L6PmX4LXEra3V0X7O
p+neEmq6bU3c496e+8tDQSEC1gmH3CeGPw0KkUunr5oXdphBQwxs8OiBwNtu9/Yoq8zTydw8BPc5
F5wMUmFr/Rl/PVxL1WlZm+pdmMoR4KZ07QbF1XxaKT6VF31Avzj3Ai21ImubpjSRQkAO+fMsPU1c
OK4CQ+NUuCwFdmIrCeG+hvPe9O5kXczl1H/u+3SagiW3nHhnmytpxo/Hyggk6h00o1FkVheCAuxw
Zr++/GYwAnm8+Id6Kpnw8bzyvmvtTFk9hMBObuEWXMUlEfXkzvoFqbcXDPGcnglGX54RxsQal0h+
JaxaxvGYczohWwmTM/TLbPlILK8FlT7730XpqZ+eHMwzecMr4xEk8tmok1CRezEejoiJMWtdOJDz
bwfoYXv0vLXdrNv2pQeG8uHtzfLyTeAhYIZMjsocDdLj+aVoLOVFYXVhJ7PyAsQ44pvgk8FVRucK
ci+nBs2Y92fVlBFQcU+eBEJ6aKJawbZsZf+7qGIdscoq/hARH23T2LHeHR9QNyaq4qETjkU943hq
g6toAke6DNNady7hvEDqt+P4XG3m5aH2cScwCetxmqCpcTKtglr+kqajDO1+Kp4mSDVB7sXn5L9e
jOIYpA8Yg1BF84gUTvYhordTbgDcDvWujq8IWaiYSOFcvHM3MAohL2UGhJwsOiTHSwYjZ23+diqk
i1ocIMklB99LQdIUygnfHuq1CdGu4B4geXXgPxwPVSyxdESCFO4U2canvHT1C5St6+37R0HtDng2
vnHE8qd7oAMmC8tThZEOxssblPV5akv5Toc0rgikBmyD4qYgU+BuOp4MiJbBbTRvCIEBWbspRu2j
mKLqncX6P6OQelOpWkUCxMkewPxomCpVqNCJa2q1OEluvR6Uw/uXzCVJsBjHwBPh9MMAD89Q/BsA
zdfxA3D9GOnsOfvx/lHYxniTco+vrbjjFZutGbQk+HGKwUkLaEt2xm2cTsX+3cOsL7y9RjhrTLXu
wr+ewmjBCMmaUgSXEUeuL6uqdKbrOHXL5v0DreU5LG7Y0ZRiTk5O3UeLAJk4hIvpxTcaAJ59NrnT
mWh3jdCPohaq+LTdqM4BMV0Ngo6nY+oQhbyyHkLUnEW2j81EZLukrJrqZopr466IdeXejJ3SncDI
7SZ+/6Fds33qTNBBbPQVj8evFGykERp5OMim/oBwu6LCftaG+E85+3SaQM8cwYv05909HgYO9TQ5
M9OsCzO7NGIr/ZxXmhj2SyKT+8RAnD62veRLjXrETsrI39l56p9Z63UtT34EtXuH4hBlJqL7kzOt
FJaMpZOOoY12OfLQXb0HOBddGBNEJMAN7XjnQnoZg7d37IsHmU4xJSliUuo3PJInB4N5R5xMX4VV
peLrHJLVVreVdtNDXfoPhkLXhPSWjwoW5CTLsEs0lzupqzCx6V+BdBm75xke63WHlvO52Pe15Vy9
DPme7BxMPI+/aTXnDS0mocLW97LDwkN8XckZkQKjF82+SVs+dKcXP99ezXVDnn5EEI4e9zMngvfz
eFQPXCcCGkpRtizFfRYN467yu+n9F/OaVPuCxFqnMnWykG4eTyZWlWPY5yO4o0bvrhJI0mc+1/rl
X8wFGWKmQ2b9IvzlLAxpLiXX/9TOByIFD9VBUBOoIzegxLcVFka/3798oHew2qPHj3fhycQmc27h
Ei0q1HGVQt0KSCtMA+fLfzIKUTYDkFufitD0tBvQO+CRnuEaX/iL1W7joojPpEWvbQWaTf8zykn1
Iy0llvCCxkYTRcikE+YEw2j42/fOxdQRMrLXq4umw+lWmIAkgcFMh5Bua71bGgSyczEYZ0Z5eUnQ
RGUrEGwgaEWh/HhbF6uTqmxNFUoE7sDtetu5Qskgj/N313FoA1r0bdGxM+h3niIemrzsWz2f+DZ9
kkOpHfoLHVzEmVD95buGGCOnx1j7aJzVk8uhkLPduVGO1Mu0OBYQT0n1GkIsytpQHKsvXqTfRaWK
IGgU9fjugMckBP2joU1awqNzvJheif90lBAjuB3s6VhDqWHAQODM9nuBYkEN6GiYk4s9mw2agyh5
hsi7WzQisxlSGdWdocS9J44ze1fmPmYVsi83CSK9MGgAFi+oZ3x99xYVK/6JCwtDeKKj4/mmMmbz
ptEQ5gisb+CdW/c+RtWf3h7l5X1P8gXtjLyIYJLmx/EoXjP5Us/nIaSeM+YfjFpD4WBuvfErr8t0
lc2a8nbSBrx85t1+ec4pOFInwKqM7ht76njgTlZl75lDH6oxbm+dHoNx08zdMzt2XaTjyxj8MP09
Zgcmifv4eJQxyaJSr7s1EkLUM0vg5RRTWYXgW89JWb82FB0NMHpUzmggnQzVF4s1qpx7HwUr+Apa
j2FDB/ZfKuG9t9pB3Yh+JWgjlhB83sk5jHypBmpuKsTD6ybNAdprk/hVE2oiPWbs3t4hr3woivdg
DQh1LFBO67//KzYfgUxSujGGcMrrZl9EDXyodki6z28P88rdQr+SSGrNMygTn5w7yFxYjFjkZvNi
oASQJd0OBK2ztZRmPSVzTFrYuOoSV8P0TM/0lQnaDprGVIwprtCmPZ4glXan8qEUhIh1NDtVVvNX
M8uQdXp7gq/sD3JCwJssI62201SqKBZwcCi5hXD85/TC0EBU7wyY1+22htfz7e3R1uU62fj0+sCl
cXX8OdvHk0LC0VcFFJmwi80y6OQi28B12xl/jT9IeSxGIvfMDF+OSRF87cNxZ9EPPsXCVUaXaT4N
zVBJ4KIUeyTikd7PeurGS2vKz/m/v/xuxMMAINBxEwDITkVHcRjyZNtSZ0zshmrV4tZYGc3u9u2F
fCXLscmjaZVhXM289PW7/rX/cbiYpO6S5fheHqJ29l2fZBYgcvArjp2dNaY/LB+/9Y6Ub6WivzuV
W0enkrruHDA4J6PbmhaPxCjcz3Agf0vf6K5RYZqf3p7ka0tJMxqPbXIaWoPrK/HXHBFzgnKhOAIZ
DdvA6RGI7SwQ7+8fBf9friwqcZTzT96aquvrDgtS5qKZ8RWiEv6hGMWZu/HlMeMwEwchs0cFk7bJ
8VRG6adZX5UyBDGQBG1W2z+7rJj2UWZl92/P55X9zlBkLcSPfJ7TclLa64XtZoMMsY9Ku6DJp/IR
X3LdPNiGcj+WrWy+vz3iq5PD+HJVLDSpPJ/shrTTp5qWMNYfjZs9+ClqHZALhhnTXKzW+jNb/5XR
uD7oa3lU8anOnowmoPAupd51obRsuZt0DJWdrMZIpzOzd7/TdG2J6mjf8g8Bz/FXaxCs8BCfk2HW
DxZoPZF9AhM6XfQRTpVvr+HLiAcwGy80SsXruTrt4Q7Y+VXaROle0ULB1rXEP+QOh6ch3cM4arPb
ajL0n6MeFcsZMPYrVwllQZqgOnE/++ZU7bttRdbGGK+Hwm3kna63w/WYbW3tc4o1QgAJytmi1dQE
bae28JDjd+e/DI/K+Dr0GliuT/Bfp9xIhCGLBdUr5EST3dxFepgm2ZmH5+WmWQdxPMgk3PBkV8eD
9PTmk84ZkN5I6BJiCIyMUObDqW7P9UVfXlqMRF0E5Vf+Hy3Z45GEN0JRdxZEvJDL2scdtfYWi5sz
j9pr8yFwJIfjrFMyfHE1YuiUN4Q/syFWIuVKU8w6P/AzlZ25ul6ZEAhgeiGUjRGEP22cSVPrjNbl
/QRYlX9L08G+UGNR7v7s/3fJG/9b0eIjaeM3RZD/X5Q3drns/728MZ5l35+/10fqxut/8S8jH8dD
3Rh9VioC7KtVxvi/5Y01x18tflZ/dINMCRwx19N/W2YY/zCh5nCPrG8aNzMf9V9mPkL8gz9nEn+R
Fui0Nt4lcGytD9f/RnTrnwZxQkGJ/wfASnHpeLvPqW6B9VzZyoah/VwANnzI5dg3V6qR+iFXhrOt
HbfaN43lBPAsMWw1sivVTTg/mJy+ZRM77Xb2auHv0k6ZqL45tIdFI8eNhUwESo5NJx9ioeQe5VNI
KQra2EEkPiyYCqbWb6X09GKpVGTvaq8O3KRMd1BzfeemT9KrHDO7Tauly1fPaiWyPMhLoOzQLVsX
EaWDVQvkzwtrRGNmVFAYtlk8A9NC+jXeT3DNzgAYjh/ndbnIL1dGCm2yFcLM1/z7ssO5LYsgvRhb
bSgua68ag1E5n/W0mQIineaf/eD/G4dK/YKjKH/9H2yyOrylqp/fe6yp/n9wzFpv2H9/vB6/Z9jc
dv33Y5ut9T/65wlz7X/gqU5cRoGXbJweyX8fMAf9cLIvSqFrgO3xQv7P+bLEP8B06WCQqbETAHv8
uX+dL9P5B6k9fRYeGw4Gf/E9AuLra/G/x4tsZW2ognMG8kIH98/p/3u/WHbq4UVq+qHlTYhkRqr5
1Hfd+BRRmL9xB8247rNW3APEOteT4gAfPzIMTgOFzBrnBIN87UXtAAFxHfmGSYQGvjEHvKSbT8zZ
Ha5Qa4nEPtKXaheB05m3TuT0al800RXO5QidLHPx3EnIuvWgm/eDt4yhN/nuZx8r4gfd9zpIndVo
AimxEw/aaBrfJ7VvHEbDVPco95XVZrBtKbZJbyXo+i6TuhOIsf6IIkKTrAD+H8RTdN14S7kZECPB
2bHDPTuRPxzUUw4TiqR70jPv+0TJedlo/QhfUuGru5EI/SOTOJVjdukj+aZNKKsiloGqhFqVHJPO
Sh9UH5lXk+Wlv0kOiv6ij0uB+v8Yy3rbGUN5b/U17GDkBa8b/LtuhCYB1fcKIS0EdZpbM5uQUCiG
pn32x6V5yGvKvttBtMlzjY7ClzaLq50LDW7rdcKPA6vHK562lDXEu4lSptg2xEuftFF1X6xiRKgz
L5ZVfI1HvtzEkY6R6eRiSoZvZPkZAz1kJ9FggGPvjvnOnUvvxqun6sLFYHyniFcOMbJoW9ND1auR
s3bI6zy7m728BlYcp/tS17PfUMG1XTUkYHyiTJobKzYG5BBc4wZKrbalyj/dCD9qHgs31fbjostD
HuU5PFnUMvMOrbi2xoZnM47T195GpAfNWlX+nPKp+LJEsbia9cHC1ThW+zkz28/WgPahaav4E7RG
OJTpEpM3gCTfTCKD2E7TKd/k8HZ/kgjat5ElcXJdcEjCJqnBAimp422hUf7fZLq81ACpfWhWi5G5
iKatNxj9Pm3S7nvv+VskJj/4utwJy1qCCk2oA7Sp7oIUqr3vG8O8rUSLrWtMuFs08U/uC+2ycOs8
aBdMD5NK768qrbT26MRoF1lViM9UbrqNXZt9WKdCQfDVy2+51bv3nTvPv8vURAHFyuf0oUE5cAm6
dB7QjbD6bSNmdb0gAj9cVrU+f3Xzftno6Fq6mxTtLgR27H7ZmWZU7ssqbi4QFLpAM+QZ4nWETHJT
bzkYP1ouEZyU5ywwTfR8LIXagdDmO9vRvF+m198kSKz2wq93tsKC0QYEZHdUNGMFg21hyaIWEj7c
5nzroL1z1U5iJ2JHhkkSXfax+Nh0Fhp+5QKrxroYpgg4XzNcZ35X7quyChaozX5uIP46t+ppNARi
F8azxMZqa+rxL008tI2GbBh0ZFTkNjC676ci/Vz386N05GWUmo+IOD6gVfXRSNpDNqCEigG7l42h
M6Q32PxtomhCQjoDclP2HKa8Qus3lo9VhUd6Nn6WLlKJqG2AEcdPIY8FqL9Ps29DqlY/EtN6THLj
25zM/Y2DxNAt2u1RkNq9edcZ2c85iVOQCdP0oem163x2LhUeoqITB2tMwBP8AjmYbQpLu2yoyyOM
H69cahk4Rfeo+8hLsgRmVLEJB+TdrMa7xpkdIfhMPlpzcV371sbUp10ywtnFAEtvUe1KcWvvrCQN
ZNKbOwR4ngvHyQINsZUb+n3JRVGX+QHVlkcrj+xLOaEng05L+2wmGqoHCDPsJ2Fv83xGoav+giqR
90vzTe3gSPsyG8fH0U6tHdwKJNJshYxfET8ZE+KYnSLUMgwkUJJLVS4bK3sa674PHTHsajRmgpz7
E8VDhIS+2apCatrEEjTPflVG+xHZrybofW773vkwj4WELRujMl1+Ap/5mHgfkjR5zExEosq8+hkh
lYL0LRJGaObd0JvbWL1AgXoYP7olAoROCcd/CERreYFnp5cFOtYQAb4ttX47TfoNCSiKOeoabTzt
Rjmj2s1pc8/H3U7SOyQKvW99chOYh91HFEe3me4iJlVTlHWSXY3a4mbEA0ez0ptW2jjZiIAHlBKj
PyWboV0+GNxUY1bfGwvC5VqNMKZBhd910i9x6nwxGjRsfL5VKtGhg1Oa+tU9ImK3uRT3YgCSrnvZ
pXRwitY1/zrTutUoXSGA0qBqHE8pBeL0NjO1Ww71AzhsSJz8tdhxUEL2L0SO1DrCJEg4T1XQLQYK
EMq+VR4Klziv345KXTfa8LUZqw+RZ2MJFH/vzTRAY2gKEDdww1lPrxav0zYtbDEC/xsx/xd7Z7Ij
OXZ06Vf5oT0FzgPQ6gUHnz3CY/LIjA0RmZHJmZeXM/n0/XmpIVUFqirR+15oIQhK96CTl2bHjn3H
gbbd2o/JMBwRwe/qFSNjrlwtoz5pk+Lnqbn6aTU+FLwsbE2UoeosUZf2Khvexn5K4Iv0q+erDRU8
ueEl8lo9z7veegFTBIxLcaC1zAMmiVYSgpd48a7X2tNcWee5sfOt2fzg+UpDbEtGsBqzc4zJLQ2s
JC+ilAP+pCWlDPJF1Viamp/TZjLDQu1IAhe6Wl9q0c/Pq2srh9o2H0toF9DuTRX0KJ+25sYSelWZ
cNNP3D1K5XF/q7wGiQpdk97d5asKwk3YcTBTaBwytV5Q2FLN74Yl6o33hs2ccDHZ27I88E2eB5ND
ZnFxzFzl7CSLwo1DyHyX5fVmLGTypGScMYhm8/o+OsNjLKqr1tv3q1EZ19kpZ/e0xO6Ly/gXIBjQ
JMdnkwFrJVeqtAimyzeMuT2/yueza5x6eXUbcslHk5+pU7JLpd6eaRZexHJnJmU41drVUZwXE+jW
OuKr9cz8q04yJ6dfWhAvwYzNmevqvi8Bok5G9+bY7WWd49SvwUosrX1IVt5Iq7ZztP7qyhiAa5K/
D+3KqaW7m55lAKmlte84xQ0YUku/tUYOzsb8GGvnBbYiEAwL8lTXlN+cqgzgXIGdrXIZdP28X5U2
4YaSlFsJnL9E3zeKvatldumK5inN05eSfLJYIbPZSQkOAfDoWOVd3T4Narcr5zycK+iPAKrKtH5e
JPxyjek5d4q3hYZ8KKxU8h6ThxwlE0SiRXnbfPVAEY6x2OutuoGTmXJt1C/kC4RFJoDE9z/zuDl7
vTy0ZrX1Wu/rnGePjaLwZ7mRllsWsMH+0RBlA3JZmkHaZG/wNjpfmOyl2opzSJzlqA3EW1Q3UmnP
nU8IdrwVqrqTaWwH7aoFjZqG6zyHSZWFIC0tUhzrUzfHbego8Ro03Ki0qPtsTmUkc3nK3QEUHSeY
LUlttiGw0Hi2F5go31q159cy6wyJtB1CHNbQQJaZ3IL5KWlxP+sTAluj2ht3IEhVUYNssPUr++0g
yIfsMR/78Zb43eyIkeZbC3gh4IR9fRp3o0psvJpJc2OyHUbuvdoHRG8kWyZvL7MFIdQu280wQBK3
hkjDJrMlEwKOtK7BbnMTw1c7Td9lFXmQOrV3VC3pF2w127QsD0pZP5gpJdnEieIPvfPmtRWhlXMa
2gs9c9Lg91YoL8LRzuQG/wQXOUu+MR0myaTkpMSJGHlSqgHawZVw5Yd4Xc9sqk6hcCSCVWxz7WX8
Y26sUKmWB4EbFsCTo2xLBT79onOBZ85EFEnOJiCNX6ouyw6TQQHOvUWQxdJdK0q3XZK4+ziDcTa2
7UZtXNNPBZG6a/pT83LI8nV7LW5RBo5+RYXcJTH7CqCXZ7DtQX+7KW1yMWRKhkLuOfdz6QZCpMUe
+Kr08R6cwZ24G6Nq3rCQqb6qE/mhtoyuBG5kYtoAv4jKHIJEwDSH4PWw9tk17wm54aAmBzqwbBlk
PXzExHklh0RytI3GFkNaEZZC3XVz8cLydBYYzRwBlTaprfqrXS5nE3eGtNdd6YyvZKDfEtsu+uDt
Mjm/TIRumLmyFb31sdjHJOlyVjgXcgem9biO8zEz1B+yc8fwlg9CbXbU4/6r0VHmeGt1hNw1Bfhc
ixDk387orO69GeLIafkOo9QxGLTLWy0hdE75+s53fXcnQNOdekfkGvAtkDy+biigBOvxm1uVD8aS
ntoOCLTCkRnmttWAArKI+9Nag2vj6NlBWbUwdpN9b2qnTFX9OpfbrppPNXtmgSmT59pe0m1jZbNf
TIWftsg2k7mcQX/Be/O0KDF4sRfZAAGMwzUxw854xChwaB3SP+xs3QBcSs3ILjh21NbmoM+fDYCZ
ASsi4WoZPzFhAd4a2RdOI1tfnhXVXiISzLeGyK6tQeJIIanrOXKHvgiHTo6+qfSb6WZlGeDgP5dG
otZhV1pExOJgELvJ47n2i3SgYazcL55TdXstHQA/uv20EXBV9pAv7QdJ2R21s9NCmoXcv1eXuN6r
qVNt9CxLtkT5GD+a3tKhuKcL08rJWXe1SHZOSnZKTy/h5/Os+dqsxvc5m+mSKoaBDgxsVTmkphd/
t0rb+ILpDxAYZQY4JlJkswsdFVThepZ0sRhnk6CsAcsEtyXZZ5twss00Eorse7Nm/CjoNDgzMq30
qRran5M93PqJdALxaqXaXpiKjKam0eaNJVvlfoab+yGmWBxHkSk7hdDNiCzoaT/167CTK7hDZ7Ah
5M110ZGYO5ePN5WMDNyZslHI2v4Ct5oYyMIGY11pkwjtVHU3eO2czeK48sPirD8JNa8tWN16/GK3
cvyus7l5cPui+XITSaFGA0L11XKZD1BgxiJIHQc1cNLqnZ7V8VPeC3eTeYqxG9Qk/dBnePvkU7SF
4hvKVLm7DCw9B5pH7ihW8vlnX6TKPTAl3ded+DDPyxQJr67g4VgrL1CPRAx3JHFw7nqV+mww5wuV
xeAFrUjNu+SWc+jTwliHuSD1KLWpk/vCNgKpEfbQ6555naSivQuD34G99R9r7TlPRAP0kd4VmMzl
nNz1hrEv0+LqZmoD9ClTt6BrwKlJV+iRIVJxVrxp3rZyILEbpvsWLt5NZ1C83cS2BPevsJWnHkya
F8SSbBSNPnOB+udZh7gZdNiMjtG+ZJ6b/pjWcXzL7RnqsFWNm7ZaqJ5NYsDXoVLOagzHt42n/pB6
moDSu2a+R7+/ncc0fS853CWN2ELpto6lsxtdp7hAVc73mrC6ozck82aZUsiIDPr9UWtmYhTiGBy2
JV5lUk3vdte/djOPgJiOCW3Vtm6NG4g8sbNvqpFzxDasdhc0TgPoPZMcomApWgJS5hG332wO+Xcz
FfnRFOY03eDjPPusKpCN48DOMvL4YqvDGqBBNIexG+VZmnYR4mW552vPz7ld29tW6+UGbk4bdLZ1
Jw3aOtGpJIXo811fDzZPuDI5uy4Z+6OwJ7FZ4eJ+U0ylDPESYSketXnLy6Z8kGMSf83x3+3thGKf
/+iPHXkdZwmJndY5h+LucZLsWvbocr+3Za4Gi50SX7x0Dm2YY93NxVQtvhGb1YYBOZwk8h8CQXaS
LyAa/agyK/9KN+F+DAmg1SWe4pNoTOnLJIXEtejJczw5ILQLy7k3+8mNUhcucGP0XWSOxRKszN0U
DgkNxyTd5YHg6uwepioH+Gx1m7ad81fT6+tLoavVvZOwHZmZuQrxxZkeim4aT6mzrm+FxkvPTgfr
IdXcZasX2nI0R2+498SyvvGqMCmS3doOC2EO0ZSCC+Z1WmbnZmTE69urqD+GrqGapHw9NQDrLpbX
EGLTGfqL1KjqUp15AvPl5Vl1Ol44NH3gHz2oGcG4wu3DJKFv1izuAqF245HGBSOo09j3np02MCqV
NawsQjvdVdWfmzotd2ks8o1UrS4CipzvBvIOwjGXgwh6VWveFZ7rkLeqGnXALsLE4Z+G6hcH5FrH
geuo1etCXO4RFIkRaZYSHx29h2pdPdnSybZeTLSF41Jf6BmCTjtU5tPqdGOgWylaKbuNNMki4SOS
tf+CXW/wPfbmjq2o+9uA2TxoMZQ+xcpdWkiXWgzVctGeY0X1JIX0rO20yR0uCsiBazK31glUM0ML
puDabhWdG464tBi3MCnBiGUhobAFO3+tgZTLzZgkX40qq6j9tUo5kSROhlNdE624zXh+n4jpqiJ1
gqLXT1Wt7/C94nAqhoSAHJXQ2OeqFcULi+BkFi2eV95La6lJwMpubSG8Mn+aJcqA1sgHaDQuygL/
O8T/xY1sL22PzmRZUKvn5q1EAbzqEOR18NBrrlg+++XdjvckaWdlcbY8omPgaRH1mNVTGXZ2at+b
VjcQAQHx2FXEFPR6a3a7StpKVDraxh5iOkJPEMJbwto6m3KeUAmoWSw9Ywo7puWo7EZb2VepcSv/
1fiikXG2Kca1xjrq5tztvfo8Gu2PwgZ6Lfom+57qCusEUDgEEV7oosW3tlWMiHCBGuVMQZ1Yucui
gUSO/tC4mXIgfr1XA05JmMKu4t1IY+i6zUaW2Xx1PALawjjh+EYraXkcJo3cN3OgF8VHDxl3sckf
dMtEvHd5Wn6LNWTQKAfstxu9BK/DkvUxPeLkZbu0KL1nIHfrpp+dLrvU6syQzHQSZnKtIzkbx2Wg
4ysJdNyb4GwoXZOOTGIrS4aI3tngF5+n7aQs1iXNdRcsPv88oJNhONUY9zaTQ8HJDr4HURkZPN+1
Y+JdbVk4xK4Z2mZFZ4cGPMiZ06VpxsNq1RXFsJlKSSMuYj1i70g/Et7T7maSJoNyqactyTLmW9wX
+ldTGQeSoLX6YK65pQcNESsolPZSfSTa0O3nWovvYQubV4XC5t7qWLj1M/59jLCZu+9EzhtBaxrj
hR3PDEKVXLPnptTs7ZRiRiHjJreD8nZ/lTlREQADt1qtmXtI0bwblsZqSbIgGY8BkQoyEA7pfbs2
yjmr7fk7azI6etcqnrK5EW5IcJB+NzT1dEmWSg/ryekIyagKETRl2erBDYLkQUkv0meJ7wzDczm8
wJ9T9gsIhc53kWG/uPnwkYwLqNRB4NkKljxqptA+KYoeaDmbWWN9iZOk2SkE1UUecQH7RcNOdgPH
z5jWKLyVAuk+Vu8Ku3GO5kziKupM1p5kq+nHeOjA3Ck4K3zuCRGociaxMEc54rj7SIYGKVtoxtmw
5va5a2TzIhIVySlVpvWw9sh4gaNkSqQVqGBsXDuEwQzmej85MaGMGPj0TT2x+tvqE2WASV1W48YF
fl+k4Yio/EIzGB9HexRHGtN2o4NgeZpIiT2Q3kpSygic4QHZTRyMxoAlUZjzsfUIVy9789YHpgBr
ta7irjDQNNNGOk+JiBN6BSUbnhth2K85Qc9b0t3ES+spabo1UIrfiTBXFHDZFtEuVlo5azDVUKTb
pSYLW8K4LRlg+aaZebcixJX+2HaFFWET17cGAvl8Bfxs39ORaPV50fEVhjEm6iJaiefZVFMr5L2Z
teLeVZvBgSdaw+/mHGq/dsLKv0vpkpxm12l6zJquv+o56XXkPSAls+v/fc2b+meld82GcmV4IYCM
R6H0zK8kPEB8cwoBsT+1xW42KmcPDBjhVssL5VzrSXnflcNwF5sEknQWQStlZqb3AlDvSQ6A9tnE
IVq4VJt7RCluqN7T3zM31+tt2S8Ugqzw9FGRjOMLKlpHRGeWdFFSF0bgLuLm+PSqTaIM6T7jMDoW
1EUv3BYfXW1TPCBGwXD3+kel9/rnlTG97s9AYh4qTpg01FaDO6Cs0vrB9ZhSqAidxDBSX4+iHSNm
BvUHQwe5nWpWwBmxaAvBKQqPTCcHT/XNdqpOZY3IDzzqoR0QyzRWIZ77tFEj0mv0A0PFbvFxZpeR
0/GTp0C+N5xx7ZbVTRlm5kJKCg7S5Js1uXoZ6ZmQoQaMd7ARmSAst9/5XQ06uKb/4RAgEva9ol5s
b17vetXRNyyT6qEDVvdcTyq9lul0PapKaVHPSUHBNbUX4pyUS66uz17mPbd5PD9WTlNFlmL3s89X
tRLasEZu2K9cX8qb/ZUeZJoGUjXwvQbxZLotnHZX2a8r81Sl0+JQE27z2LotWkPrtGHpJvVblbnd
G2fLdDLtZT2rJOsdU9qgU1ab60ui897qHbt5K8gK4LXGth4Y+fFbmQvtuY67j8pLEHVFGm8aFJiT
bjJy81VplGRmVMyiBuIej5oZV/djPhvvAFB27B3OB73lu5aFYNM/GTu5R8CeL3btmvDVOwTDANkP
MmjKrvcppiFb7bm85GCu/dysmmOlOs3ELKHuec8rzXeFzVmwnjiWczraLZ0YFZi+HhfNFaF6S6FP
a+OjYFnY9UfY4AxTCqOtghYf8s7gFbSx1wyQcC1KcVVgWvywHXRHXTDYm+Ny2dANT+d2XccoXwCm
91VXH+ZWP5ZO3nKb2K+G2cJfN0ZjsxRafMkmCQNYQi7YSgOMbACyqrobcDf5LBjclaTwfU9s9b1w
0/TqCWSyNraYdMCzsypUP9oy+9QUnnPmgXtln7a78SYWkyhDsoJ8mx8bqXxBPlop09zGYDFduteE
IMUwKVYnmPs8cMZhb6iCcLepPk8EnDEuUB7HrjWOY4F8R7c8+Wl8a/cHcjG6Znmtc8YvJO4l4Ov5
sx1mrCHJX1xqTJ5OO9lPs57sG6AOPvP8lcZ1DUQKnN2pXsigeZHl6u5zdmb31BaHxZjfFMIm+O5l
rzwkuXtf5s3dlNcREu/JEOpbXNdHV6r+rJd7Ijoe87l+yKf2TCJnxaUwyp3rxQ/J0DpXQIKQ/THf
EF5FuIPS2vucWtX21WlWX70KNXRQTNSh/nGyWcgZLUXdtMr8TEOCClCKrT1RdbOTVH1fUacPa74Y
wOntdpwIznXMb9lM3h41l+cEypyJbWdawNRFDkB/g3S2HGbFgOcwdc3rxNG3XfFdB2vmGq9eVvRB
kq5xwMjupkw10+PNHFsFxWAxNGWLAe27K4zE75YckK/rEW2Qx/lpticyJuap2vcCjyle7+qNmTh9
d9m1G2lYzIywyPu8i+9U+s8tYbXNzqO3G3zCRn7mzcwfoQq87GKldCSGlFOyS8uHglcdBikbbbj1
lnqr2fF6N3IWbkkjO/DCGl/zQZC1wuQ+XIse5Z/unbXRNL6q0qbAnTwGjb1p0lgUKiqNr5NDCm7e
nTYkc/CSUsaueUgAVE87iAOJD0mu4CIJZnGEDW5zN1+hiXregG2WoznQkol0qUbt2xe2EdaAIMXi
uBjdcqKjNOGdIqLWtNOlr6TT8MVj3PhRiBQ5jbXo/o1ISfEIcGVmxKQRMLtWyxHluFZDyxLWvlrL
zOKxAI2sKopGtojVnXhVTy+l0rUnFmOHd1sZCMClWaWnt7S++5BNPx/m3E5f8Sh1R7Ccgvnwkll7
j9n0tlZNeOwdTo4kGLPGoPJSk4yDYhAVAWTwE/w1Y9ssUCk2EGGWSXtCqhtfwI6RI+LlwFNxknv1
aZk1RURJP+vxQSaGIsnHMdtqw9gfRHjO7PapdMf84K6OeXZcEpFolJW9shDtazoz8YNmJpEc6hUy
WxYfU1tXbMTKpDrEmLrKYPQU90z2mctIZdGziLVg90oaCB0RM0zBE0Nq1rVc7QJSBwfxKGX9oM2a
ZvnTLYZSXz3tTJ1o7tG5lRRWuGAPxRMqdVmK9Zn4s3KyI8RegenfxHNQejqG6N51DmrjPJeli55l
pUl+19K7HjNLklOoaIyt6ICJXTV5warq1o4L56feFtllJXOAkXDbGPfGwAMYjAYRFJ1jlze4LwuJ
SS/v84YTkBnduAGkooR2kekBb2z+PuaQuAX487LJHB/GuGbwnCZSiVxnWp5raxAvdhwnO2K2he96
br9ZbSu+I52v2cW39WzxZtTZqyXJhxEku/qepY5P5MOJHUGT2heTTJcLuYZ9SO01vnUkVLI4myun
pu6I7ypUYQcNMSaXFfff09INzcNIjIqeIfJFqIMNAhWxX2SssA3IhlKWMxyDrF5QIq15cazrwr5I
s3BChzAaJ0jYf/g+Ecu7zxcxMi83NYYSHGKKVJWfGj9ioFp5egUNsGw4D4x90hKGWCSVkRLssaaM
UzX7TI5MimXBGw/NUNGyNK32rVFiJ2QCbJ1UZgwHYlPru6WS7p7RYrJJnPpbGjdPZayKym/oE1Fj
+QxZWDkKn+ACDIbF+UWuqNm6VdRq3s+uWNfnXCcteXCzH0Yju6PilGVEm76cXUJ1yQ9J3GdG7epj
6g7Dw8IU6JyVBXJpvPbMQpik+alaeE+G4kjTH5zcey/XirYJKBBdXl/ZD7NeI0yta9sGup7TUDru
Uu/SiQAXC8TVD+5/HCJNb167pE52w2qk6FGKt6EP3Xl5tu4GC/Kk7+IM3YwK6cGGVzOMKyFQEhDD
+MjqCWQmAqVK72qvj0OEdfuB+CJmnjR069apMsIViBkhPEVarJ+zJYtCWGqJtUfp0i5V7YrLkKfD
HREu4pxPqTHxMGIKuPlo91lZMZGYsLdnpex+VmqWvg6KtWQ+VzBnNDIpbiTK6oV0Ie0VyQ59TQrz
RNoXDeLayEhM2InKpILtL0fnlBllf0+Y07hpWhJz3N4avsfSbMI2I7Bm1Yv6RMJMvC/JmDosessx
6zn942Ct9Z2x5Fko4SIFalVro190vD8NtWKwoVPJTavUbuEhD0ZqLmHmlcajaIrlFl3pBFPjyqsz
RRIvA+lE/cWOSSMfcDeoDeS0Bi9UJAaW9oLSHj10N49LRn0SH+vVdMJhUQn36A0nO5bmWB7tsV9C
cKc51odbq5wArIvJIzu0UChfESCx1CQ5kzvBk4KYc8/KQMYylyxe1tXo7xeLHHLiT6qvGt3dNhGr
/BJ3qftKRoT9YVbtraAQpo+jbQ7c2dLIpNdK8tzFy9RVyChGfe8unTyo1ejcDeqKqpNI86yb/UzS
+yCPSyeULSN8kjDKUVyYEfC3asasDaGDLWCP+BxfnVydt0WhNmlIGabwepbN/bByPLaagfxqTfVw
30nHe0+TFDOxIfvEN9COiDEv8iej5ffyGY3ZZ+Yf087rtWrgJm+nk57oxFQJzg6ChL3M+ABXMIQM
B84e0ewoLiSnY564wbH128RdKRbrMIzUmX03MaeZrGbwgYZZzxoRuo2p1NGotPG3oppvZytpGR8C
u89loIF3Q61UiYy0mlxGNZkyGCp/9BVlSLouzyO5d3OrjQc+xzgWyHFRnEL59QtbyLcO2wtrbsmK
TmrqKaS0PvBomyNSEZvzXKMPhm3FFpKVpTgALEq7O/hN+d2IXyxiOV1Ghmz3siSazE+of5itmyYe
ySIxmfMrrjYFPDDKr8hq+s0A/QfDK6tzJphBzwRo7uqfCcJiJPhnkau3RQzvsGliFFpip/xSLqP5
4tjdVO1iV9EfWhnLQ2zRLERGrgJ+NjpR7RQ189KIfoNDvWNCG7DYHh+0VGPbUDD1SfR+3o19wlSM
QuqZdKc1VHHQZpvfeYwv//6+/1MP1UVkdd/96x+fd2rYVQP7YWKOZxuKTRDr075XX6lzxvma7YY4
TVi7hZG3z3KdE7NnFrjBmtNGJgaLSNB9nlx3IEh1aPEj/r8tb3z+Hp/Juxnx37NQJ3tLcpYRFGna
R5nR5dv/v7zRL/uPf/0DMtPvfvnwvX//nx91n/XL3Xv141//eH7Ppk/O8tv/4d/Ockz+/2QtQwVT
9G8rOPsZ04+u53bRrH+yRI8/HKqUA9ye/8//3dzQ7X/iwoWaQd9OZAmc6/84y3X1n/CTWYs3XFdz
jZsf/X//rz9kbnSf/vsfbtHb8tp/nzQFEA8Hoskt9ccVhDHRXAXopHZqTtr9fHIv1U5H9PbtY//y
q6gU/o4/+wznE/rDTFry1rHtneyH4S69+tNG+QWH4NMT9p+v79wc879bF3O8IlOUlX/aODmP8Wl8
FSexUb8lP81f7sX9cbflvx9x+6t+9xET8mG/6p16atOxuJCYiyEiQVNgqbKNegeHZVh57XwoJ4Xk
u67bD0sW7ybWIDelPmDvyqW5rYbZ8cEW4FQob7IDjIoQDkqGjGC4WD8qa7fI1qY2lxp6b1Nu+tx1
o8nUu3DV8yYaJq1lgpCrW09Np/AGN4xswHqcE53ENYnmqXFivLoaWVR67ybfSXARPyevsAOnsUxc
WkPF5h7vK94/VegtjBeWvMawyk5Bu7XRSGuszTSAj8gBu94bG4iMJAPn5ZBiRC1cvxgVub8tD0bJ
XJUXtVS/9y6uZ3yFQ/6kZ9LCsOS5eJgMczsywfB7OfUfKrGQUYwqtCWoIaH91gWWd9c4dm3bbHXA
fTCX3OIu7mgehFPR1Rf6OzH1vKp7NwuRJ7TzmNo4xoAAR0qSTUdg9c2pwGHgK3FiBMnSeXwEyltP
TuV3pxgwRpulGhAYz1JNqiT7QnUYaRmWPOppPAV6PC2YjOMkqHLmB8LgJV3GhOziRf9aaRnZ8jpV
X61Vv4pF+I0a8SePmnNbrfvdjZQrwxi3s9ROjnZSzDMsvHbd3aYiMw2h4hxt+2HK9q63TzC8/e4c
+pM30B8XR/5773568Xhxzba3UhqnivAC1I+RVL2FROh2aBLf1qXO1GAeIyXVun9v8P3hgPn9gfJX
n3hbefrdH4n/3hmIutJO/IE7O1Qn39jqeDx/8Qf9trf8ZxfxtqXyu3/fWZxELrcHvr3Bhn1qsiGa
L+TA+spw8MYwf0zro+lnPlZwjDpJqLFWkh1qBSfC499f1E9w1P9e1VvV8rvvwK6PxEDqrSdXZpGX
dM+TU0Vr54WpzM+ME6K68u5qYTBby4uwcJyvlnmDq7WrOLTE7KGbZQQZTtpremtx8FRibsPW6Iiv
k9IcOVF+cbVuB+yfXaxPG8tO39ulWXfribYmxPbLlM83Q4ec5aw7Wh/DrzDn+l+8RT7vK9v4Bu1U
T9ZTPm7b9hm1LiY6j0n2F+eWybUx8B3TD4r06BymMsiUANSUfHGUSz/s2uqpKX5BbvmL2+8z8L/r
aQjWRVlO5pbp3DCFtXGym2+YVCLS1v7+9/8NzPInl/Xz+rCmEa6ilcVyMnz67uP9uFFOS4Al8a44
j3tr0/lZUO2HUASIDFHiIy9s5uAOi9/We5Cbp8qv90v01Abu3YHphD8cf/Wm/W3t/c++2qeXlasO
9QAXeDlp7lZV6fR95IYKC/bUheKnIfwVI8B0YATls4Egv/39FfkEJvrPE2F/eurnRdTjauUrPEQg
RL7s/I6IeVERSNrdiRcG/uvRdvNfQFH+6iT9DJzoBqXq0XJ4ALfJLg00H29g4HHOGIdk86tr+VdH
zWdC4ZhYZep6fIq9jbfDtd4jUAYMdnfxk/dS78aDuyEOPUrPcYTpOvjFpfzjbuh/L+XnIxv2HFSs
fj2x5euv1jsqTW5ErbuZqAnSu4mW2rGeU5Y4MtR0FUOihfPMN/Vf3N3eH/f9/vsFPp1utoPKyhrD
eiI0NeiH8gqZ/472ZuNauQ8AIcid/ehhT3nrEi8UEDfrwtxAmdjKFOcdhJwo43exSGTO+/eyNVy/
txyIVMei/uqhzrvewt7GemqWt9XNAkrfkKZpk7bjxhj7SHZ7d9gr+akTj6y/6M7IrsoR/m4wiIPS
XDv1cch5hFgOtl7zZWCn5or84qvug843FNoUFZkaxXryqC33xkR/irVryb6Tikqo7z5evwzutiz0
o1aKCwydw9Lnx1SJsTb09LnbfnVDF73OSC+J2e8hw4RZ7Wy0bJ905762d7NFTPb0SLkzzWf8kEET
q3tL3JY9TBJ27Scbmaj3hrd55E3eTSxw9dadMaXfU204SwI+//5e+atj1/r02MHTLfth5dh1t9nR
0n31XB61XXEcsqC+aLs+Wt/d7+ppfrFf+/P0pJ+63d9/8l+dM9an13BG1s1QpXxyolx05KuJEKHM
b/dxGdlXoScB4bFrdbhdqUWeVeNt1h/+/qN/y/X5kyPO+lRGaU6PTkyA5WkuhzObA8GqmpHHvJkA
8mnbuuMF28jeQ1A2x2uNkcJTUPldJGl3aw7PSSe/dN7jOh/rtntLi8VHgoxm55kBBcGg8UbV5CYv
En8l/wEOjFSjssJu2HJD4oSdb9Q/WeCEZi2FjSQ3STdiys+cuYdcQtLCgaYhfTvF3ZqctPiQtK0f
F1/b+aTa9/GA4+4pnUq/IibblBFOudOgU7DqflMUv3jt/9VxbHw6Q3BbpCPrrdrJw6nxPD/hwHxV
fti8DM6Fwlvn73+J37BXf/JLfI7eSvFbTM3KxyRX8T49rvvp53xydvaT+l08K9tus16H/8PZdTQ3
ykTbX0QVOWyhiULBsiyHDeXxjMk58+vfQfVelYdPiFez8cILNTTdt2/fe8Jz8ufxaNz8fe+Ntkhm
gjacRKbAaKxJ4ePtJzAuv5J21wT6hLIyE2n9iTp09hABy04qeJtZ3bnT+FQLaZW9MnacvHMAE8cE
AoC0WhvwaO79g9yfWtCPtmScb3aH9x5zcaFOgcKhOFiSur0zgm6Xs0Y9iRDle4M4P0pquGl8td0p
FDI7F3cJ9JhK7tTaRQpcqZFv1Htuumd3HmLp5QTQ9FCHLOYK4lq0Qvjhic0s4VkAR6MVkI0dQ3co
dxIQjaGvxVtZwNrJsfhCNHq+ctfg6GrrHMBmoIFB2QantM8w3emeSd+b2MIGVRXRkVH+lAQw4IAr
p9INEZm1B1jMvdenYVUnOFoA2NXSAXAsl2OojV11KzremdSlk0aMtA+g45J1w6qkP4YomKwK7Ba9
6TJPjaBlhma8Jxg5A9ZGFQ2sIwUc4yRMrOBtAZeP+SnW2ASxUp7i0GA8EeBhD5YVBa9UGowcoVlX
UBBCgzq3AbkrwGMbpj6zQGMgckEp7SvuepDBHu+nlTxjaZs2pZQoNz7mCnny2FkycrVgktR4+Hr8
+2vRQVikooOctBlfIU6PTn9QDDBedEqjtArHEqN/U79DA6ZzW1nTSnBYVljBC2WgD5KMbuDD98b7
kHlRp9MnXPk9FFn7MyDuatcQND34apdHRxDaH7/m2jSyf98Fw6BnigRwVhcG7RmaVuiO5tQRQo4b
v38LpvdW3WJTKX2XJ34mj26qlx+0Lr9/1XZPbEYVr0bqSLvIQPlaHXTZytQTugIaS74YrTHRzvkV
/0Ky+Pvxi95ix70HWWwusSsahfak0Y2ZPd9/jbnB5BaoD+FHeq2futAQTUAPAeeT1cqkHJAGwku0
h31ThfIXTWZG9Xf63vlWjR6w026Eupv8+p3H4ue774/LeOdXPtXx0eiC0oJm/kcsXxvwLiE0PH3H
MUQu/UFTQJs+lJDfLpypJWFgsjD4ATmS8ux6IELtoDE7AhyNNpKwdUeZp+Xec8031B/PVfqgKbQR
vttkIB5Qn63R6SlhX0VcFja+yMqin+vGP4dgFXGa0k7EondrvXH7c70Hqg4tyV1EMkvZi2/lKbIy
vdBalTXTq0A41TeY08bw8zD33nCRfaJuTWcg2GCDJ69KYDbsoOZxpUKRFlwtkTWnjEIqRLhARLeM
BMVXYkXeFTxtgEfg1w66BzDh4Tv6JaQS1fqXDCf30W03UtS1fGEpZCaIU5AOsgDgikcDlrdvjo3Q
HKZxB0Zv170AZwa4PldJWtAZTef4plihYQ3onkmHB4iRDIEhg8+TXbPcEjinhu4Z2PCAsthJtweR
p09jEPhOdXYIKlA/IQ/xeF7XdvzScyeTMvCS5gevDChX6JGG0EUEFRgEdSKIYQToMo1SPdKoqebb
gJjaIjFjO9RAQ3VwJVUB0TMfP8zN6/beR16kkh1TC2PCZMi2w2BXiYMpye8pSPXSU0hbY09rLXeo
ckWFU65eABg+AnNch2rUsKAmgL89NIYffUwtThegAgQw0ABjAN4EF9mOTNxTT0kajabnRri8mS7d
e95FPI4paUZnztsOuYeGmyaD6oxPpl/lAUCJXKU5gkp2dqClFwCDSoUww4ao01ovYqnj21AetFla
JF0gEb0UpP1krPEd4ofZIdIffw1uJcFZKt97FdCqSowhRvRhD+GVM8pzQWonM0cL6AJ7MtLP5MTs
QPe+UnvxlJvhy6B1V8Xx1OCAVI/0hr/HTd3On+Wt9boSB7hFBA6Ae6YGEQ+VD5YIplbp5J7GKAZa
FQW8ntQctyt9pL7ZE20IsUaBuwx/cFWGDx6jV/uoM5Tum2ZPwFOJPKAGT/KglqlTFKDXIj9Ekq6C
N+uDwZiq0/vjmbw5L95ZJ9wiPHMpSuOAHzJuqwkGWCsmY6BuoLcvvv6KU9QcTN6gDcapd1sXmLV6
0twa/BmuJQAd/arDkJHNJ+rg5rvEHIzO5ki9D4GKNBoVZR2w0e3xxOggRqS/Hr/s/CHuvesiUEPM
JIEiGgYWHcFFIY4MOmwT9tJG1r228G+r9cdRB2/P2dcLvw/pCgpwM005F1fotzB6tA/J43dYu9Lc
wvyPQZpMGZUpwSDKM5WrEu7qB9ieagq4NG80yW3/FB+3zo5bAeXOjC1lG4skDOSo8lmXVg5tjLKA
5smkxA0TBENKzcBsSfdFDhaEwWLRHpVqT+WnXlRLpBVXtn/2FR19B8AtsyukuNingdGQcQAoJJVG
T1Gkjo0wNfjoHWhyvwYXAzo/pwmFPMUaamuYCd4q+A109KeF1q2EddlDxIOk7clv0Ds7+ue81GUO
wgQbcfP2ZvfeeLE4ZYanxBTkJbcjsZ46isHqcM4zCgOcK3MiIhHV4DzazY4npdtowR4u2DvhNJof
iV68PP7Gt/rEvYdYLFSxY8EfTTHtQkkKwGPeRsoG/nI0229YyHGMjrqbPghq+QyCsPL+idKKfKxe
cNREWsqq3RVQz0MBPRZcp0LsMF7SahniNZfHz7dW9ZrF4X7u4BANeQnQQRQ8YGuXQl6L9NUVsgn7
AbA2nbXBDmx2uBWKwF5vhPzVDzMnfz/WfTq1AZxzMeYAEVFjhHBUqne1EUlEmJN/APFLShWfJ/kl
NjGuMLyiHF5o/R+/1Virt3NQQuqnXDxS4GUesq0y8VqWcmuO/XiuuWUoxTSeC2wfO1cD88oYKMPo
MJ7VAmzMwEBPTP3DoOVREwijq4VZ6g15GfTCZLTaDtTnx1/lFrLvrZrFkZ8WSQkuL54kT0lrARkp
apPDpgT4eQWQLztH31cF4+Jav8YH3opM3AKBzE6xv46+zo1WOhnRG7PzG314HnXxOX1Kv72DSJ2K
6JWrGX3rpFyrDd3quD/mzE8GYCnnQBl4vwoZfOE9KgdwKydsA2VdhwtI4jTUc2AChAUsd7CnJnPL
VWQtgN6OpR+D01wBIup84uVqr6eH2Mk1W3jSYcOiP0tbV5J5zu98i6XR8ZTEVczPq7XCYujcVodi
vVXosUmjE+YRZV8dwhP/VmnJPjBFU9Y2sVYrqdFtzn+8XsqBwQUsGINaOEcmApEEAxA6jXOwHo4x
yZxAFzbOorUG8NLxkwfIIcrmTC88NDbvCCS5FK7spChvUFp6AdzZ5FUc5KfY9i+FRu0UsiX5vnKW
36otP16T7WlIwYA658pPDLkMKn+E2sb2Cl25td4i38+fh5NeV4Eq6HJGbNH6H8kEY8uk7K2pW8vP
/+PUwNJtUs8LpDHAisHJUpsikS+hVqg0YbQA1xzK+B1sRc+V8gyzuL74HngcFY/hWE02RedyhuAf
uoVnHn8mwhhH6GAdfQ3aOSQltX71CRjdG4Ov5MVL95AIFpaTUmHsWOX1VENOrm+V3rm191pUhZqx
jmRx/k6NAa1J3pwMGYUfWi31yk719Ax6tOYbILRrggXtSxVwJZzkJ1GtPlmSGx5CHyS7duhL49JO
ttyhbyn/ve2/qBHxXDhBlx+P1RFaz4zBba+d2jmMim6fHVogQ+m82UJJRK+v4H2qw3fuesfWSN1B
b0wL9RcbxDuTNWAdqvdWYPvGVmhaC75LOyXIt4MRPx/ezHFye100ea04lhro2ipr1wS4TFt6Kk/F
PtrwYV2rgC5NsmMouKfePGLhQ9RROkaUM6knzoMYOOBIxK8/GaSXIKlosS7zQCxtxKfVV10kc1Ln
Q69lkBl3+qLepgsaW7iOV7+RLXyC/McfixTSmepoc8+9zf8qXx8fxKvDLtI3+N4WTTW/b0XS8/g9
kQKhP5hXHcDjpMUOi1CJgr/61gSvxHx6/v+PaBWlDUovgBC7E7pOfzzuuS2fQN3AAnsSWoK0A3Vf
takIHxDlH3NAepGPsVDGiRLoyrvjk3JEnprWRvC7A1lCbUGDbVTuA1Z0aiydR3EfbtnArL3oIoz1
ILXN4jFAVQ0fjHCFqQJS3i17+rV2Ib1IoBoqiqWqwzQKjJqKKrv3z4UR7/ln+g2OLMz18fKYb9Z3
YgO9CFnDAL40jHORf4yJhJYUBSXugH4rGkj4KTIEygoPV6Qh2hhurV1DL2IRvEeR4kUYD5QIsG4P
oEtfy310hEoSkEGXyqrdyQltIPe/a4u1Coc10DsgzUuAm83jV16JAMLS9A7UiQmMPyyW/lsg3h7X
fu4tOsFzYDIH6Jp9c05xrg7Bk3j+xwEXZQ1lgOAT9HtwQzkoX4p3aXsVA4mc2iuq8Id9ZZ/DlgSR
Jv72vYIwG9WUlYToPwYEQSbBuFjGCjp2z/m5mee4fkmOPUnt6Vtx/OfM7LCwdrkeT6qIclV5hMjA
RqX3/uYAJPrvKNDAia/1EsiHSXQAAfVzUF7bWlAfz+hK1Ua4wWR+xJiyV8pmNjQBCoh1GjvUwVNX
5wrshOpr8Pn5SVuTPunzcVVsxO9bOe+/W+UmNf4zroH87o/dgDfCXLpB5PLAiXpqioIfBNtO6UfJ
q8gstf5Iv3qvktPIWlZcQ1s4973VZSoQNxO6iiEeMtwP39wVWoeFI/+ClkL/Cl49uwue0o0lvjb5
i8iUR5MPQiYeFQAUPb6EG2fJ/TT3P35XVNuCklrjZ0XhzYOjl/QxNGf/nfaIHGvMaG583LVhFjEJ
rLoUqtpz5PsKz+yBsTmDFdTIBu3N07MLhA3Ei7CXj7zqv4gkUXGkoEh3KOc6RLPPDQqNri177pXU
GG6qf6/jCcIVfFljpY06oLNYX4FGa4kB+UpVJH84rT4GemiUG7tmBTz0H8tWagxrGaKt2DZqqIe4
nk1GYICuaojkVKicBiK9qhBoIRNMxd7fWNsrbRlh1sr/a23DFJaSRnzZ1pkraKzK0lYYavEhgCLp
Tjl3O3i/7Nh39gLJlRNF+Kfqq94FH5CXsFnciUVDEAz6rXHSfXUcdG/Hb5mgzdnRnV23NJji605s
srDBYmjeEmjYNID9sIDbRTSNFsWW17u4NswiXLWgHfoRzTBuIgIiF8SdNkF+Fnqweix9eeKkSpG8
h62QAOR6A229CEhmuUG1IH+vuueGhUotIJZQTRDj1qJDLFYAiJv4F4yo1aCDwFACMmNzCBvSwKAI
5RAISDxRADNxUJSdgl88baSgSmeoa3pD1pJyFAwIbFiRbMziI7HeZ1DOpNnPBN0w6OAInBX5V0VS
RYB4AT0cxo8qulTQ+Bbpa9YzZhCL6tRCjRHSHFBWMKPkNS6PMZhOkDYwPLEiFN+h7C+E2uNte7u9
3ftSi7yvgCAg0/Y1UvkvHqT9glC/oEJdPTcOPHDSL9rTJsjzbYSitX0pLzK+tE3gvQOZSreifg1Q
5aAGHXgDSMRWEHLRh+wkDla9T0SVQsOntFvQz1CYTNDwjljj8RvPa+PeCy+iLN1UkpDDFtxtZ02h
GGeCIbGgFpbZxgAr/RBIrf29LYc+TxPYc82Fm46MemzBZGDfWN0vSuftr+g8F+wSk91RF+BXHr/U
SjlVkBfRl0/7oMpgRQCwNlSoD8OO2UXPvgNxBEc0GhNckXGXbYX6+UfvTeEiuiZBAusFCeyLnh0v
wujZnD9cxik0+lEgSjRX1qNDGfAmI0MxYuT0wQtBJf09ypPKNZxV9K0WAjzWVB88wKGhiB4a6CuP
p+JWQb7zdEuKVJrxJd+OHGoFSC723Ltkcc/dMUJtl3Dph5i7Eoq+kP12YVkLa5v2GZBcBuoO2vTi
AW4OSBXEKjYW/Lyu7z3LIkKXWRPFrYfPIo+flXxpoen7+C1XTltJ+nuNhXKeR4NXICMfNY9xKlSk
mezaCXatvAhhrqdbdqfzk957g0WITSOUIZsBb1ADIx1AmRaSG3ok7aB9ZCbBvh6+H7/QWiCSFoEI
8ixi5OVYVGhKHfPP0ulf/CdJTz7lt+nafcQbX2TBh/0/TLawpA4BgV3DyR4zx5v1oXITO9ASIpNJ
U3BMiwAE4ErRqdBZ2RUviQWE4+vWeb22SaVF6OnQ2k2hiYfAcOIg/wCQMQo7/od0ziyIBH1xnzKE
mvht/Pvat1sEIqYKh0iYX7XXqCOuiPpEBiswEpRpIPJjhuQdMgzaoG81FtfGWwQhiIuPvTdiPA59
DEW9QOvO3WIrrXRGhSUvhpepVoAKF8p0KEmPB2gSqJE1gPKxVdWft86dlb7kuwTQGAWVCwswST64
/rfwVNo9TYJuA8W0liQuqS4hnze9P4fozsidwaqOqQN1dgIT30O363aNnpP+COV9PXAgxdnvonLj
cLj5BN97s0WwELq6byIOERFf5Q3i+rQKgPvkmbEAOTBrghgeAwFSNbEgCSqg0JPoNSR43n04LLT6
uIOkSwkZBeAixtnlQJNIeOROG9t+5The0l2kPioLr8eslwB7G6KGfOk39H2pM2hfO+WJJd2+M1MC
h5qNAdc+8yLOQNO5kkuGxoXwOrnxB8Q4Q+AFpP1kes/odyo2ukXioTHD93QrIZjPxXvzv8h6xmSs
Y2YestS9p9iavzbEyB0QHv4xqC1dUMsYgk0eixESGxW7/qmxU4d7RSuVxC6YtVZhjaTSBCf5zHC5
pk3pslkLXnu5RZCRQiixwW0OqT4HPcVLbs6CQZBP2Q2RE+yCDUTQykEqLkILHY8epZS4XcYDq41Q
Jkp66/GCWKsQLJn80USxTRTiFgUPj+gdKvDxmWO06uhx7+loQnw8yknbQR5ZExpUQJ99/qwwT0jx
pZeuv7AWFD+SQ3sEPbHltOiJacyJ1/3v+g9k4eFsEnoGeshOhFqHJcyy6c+Pn3stIC4x1Lzv+eM4
R1uYJKCK4puRwdpALJry+R9HmOP8j3pNGnFFUSrZXA368lLCcwUEfUrIQZEOmoF1C4zNdZvTu7Ix
lyDnpOyTWM57fAcQQPXuTTriDnRu7MyI7ekpuHrPzQFwuOIz39iXK8fVkvIzCtBqhi7pXCQoHSZT
4WsDLNGfzQLiSpq8JPZAfHViIG00c/WxpF4DtIqKPU0Q1NTfG19obc4WkSXyQj7jKUT22dgMWz3S
6y5VE9HMcOEsUGJTXPYZapxs7+B0NvgTbBUAnLGqjW25Nv4io4EaPE+XEI11Uerpv5PnzvEgzbXV
k1g5G4RFaGF8eoRCKUW703E4ep+d3UPQ7iS+9Gff6aHhD4t6CAxCdUcTfz2e0JW0WliEGQ+a4rQM
lxC3a6HqArMcdNxyGwJC0Dz6tyqfsLg8RVAVCKgCU4b77q9kF/Dq40dfmawleFsehQpaivhdDxJ4
TVerHXUISniJkce/v1aAX9oJF7RSKMUgQ7wBllSH7CI/+Sh7uMpTp3ku41BmpqdH6uJtUaJWQj4/
r7kf0aeGJ044xgrtQskedutPJVcSKLLBLSsMoDlAJgC8GJAlD/klEC5Z+/T4PVeWND/P749hGXaC
D8E8j2jbv2DD7MvNi/NKd0hY4qgpWWDTwcMU+ofxGp3yK4e+HmR6p8/4uHX/XauxLDHPSQVdb4CD
gYyxeR3E8J30Ntixwxawz0HdFfZrwa484vyUfZjqbKy+lVjKLwIBVDymlqYxa42NhkX+AtM4q/0l
bf382kdZRILRg6Aq3SO/kRTUpmhBA+OA/9VKG0+/dvlc4o1rSDsOYjzOncixUqG22PWQulSBNoEa
29mDurjRMqRtNmLACoBIuOUiPxYZdGxLmEbg6JGoPfNL2PdgrkeqbwdPXgo6HcqHLiCYG6Ot9BWW
oOKxyaQO8v1o7eL6By7hRuK08k2WsF+ZHuqKoTxEZ7FWm/FKwVJLuAoCzMA20LDcygm6hPnmaVcp
fSzheHEKYOAEsHRCp7lkJ2kHlLEjPGWkOEJpU8zVQqOB1xeNkAQAiQCTe5V3tQ5xMXsLg7LSBRVu
AJIfHw3tGblXorncDixIZtAOa8ao6HmXYte66GVoox4YsPE4iFZvtRZFkP8RHsAs4f1xaFoJ8Utw
cOgJsCzocYOsRnhuaKAm9x0En7EnHv/+yiZe4oJhBVWHJZWjBKNyLnWAgIpKnbzz4x9fURqAitff
gbXNuwYHCH59Sj5CN2h2g2dKH1159VgCe44EuI42ULf6UWvFliWjdqREOFNSA65EYCpMuvwURXB7
YOwp0NC8C5FexjKhwQLRkmuw1eJcCyS3lfxjjVCNSMf13G4s+1+fXGX0rNGJRmlHsMuAsoDVVq/e
B673j+f0thHu3CxvN/4fw4lsI8AFFMNFsj0ptsB+s5kWZjof67mg0dC7TXAX66FjC11jteQddrLo
2C4CFcXPCi5kQDGlJK7cEOBvIYZsJ+PkfQCxWdWLJC1mSQkWXltiZVMuCEZR885znylKzODjlsXb
49dYIZ5B1+3vpdFQksflEr5V5E6AYQ2Kmp8lAzJEpNr1xqAWFzRFUaATT8O3/z58hscawjvXeqsI
sZL2LTHqgw/LXx+yUO5g0Nf22h58hzugVUngfO5GDgrHXyKwttmZJsk/JrfsIr0Ra0URpbkcNGN9
hV3uSEb8VOxCtCgbjXqnd81TY3r6xgzPm+zOQrnFtB8LhYUjnFx0OAMY49oZuJLsm0tpRudwL/wa
XM/O3cDKbeDo0fsxfS06/D+guisVgiXUW6l7buJDJCSAlVoMlJxbuMrbcAacci0Y9RTCQuX4bxeS
2wr78Z4MZHEVJkHSGHDwftK7Zy95H5Qr+/p4HlfOvCVSuyhbT4JL+Jxkw9oHLi1Q9TiD/DRuNU7X
Dplb2frHC0B9CQpplYAPRfiXyWZf6FhNTe/Evc5JNgphQJCOQHcCfI194UTzxzI/MtyA2o2gspJ3
L5HVMOMrO3h68dC3jzoV6q/7vO42TvS1YssSOZ16QsQLAl4PNmyQr7ezC80auNrxNqeQRjE6+cUr
T2J57TMyAQJc6OVZHiGQ/5rD8hOe5FkKjw97kJzWg7NnDwXsDrqxToeyDS6FgtsJasjbg9nDHJOy
WPQQpXRXVLCahqtWt7HKVg7KW+fvx0fKxSzENQ7p4nRs/BeuOc/6tqEBi24q2vgKa3eFJQhbLKie
YyAz6dLX4MJZDWp5A273arJHeqM9Xs5rd4Xb/3++SC22Ut02uCu00lPL8V9M8MKiXS9YqQK52W9e
iaGnDwfgknmvYSkNWV04dcHpGfxSIT8WylZ2cKvy3AlQt1vnjydpM1mAyCoyfDreCSOobTR0uy9l
ey7HowhRWiqA89Mrf2Qh7xBGECEzq3Ey8oNYmBwADAFksKaaZMksVNNgZ4I/QVvRMeX/FFFiQKov
giM0vHkhJajAOzun4UfvTtRrq8BkwQwZQB0bouC1Es2HwyH7hwapgYFjEJ/sIwnlvz5UOd7Jwn1V
DqT1CdQ6dBasB7lxaf7j8fdYOYduucyPSUjqSRGKAp1jWqueRedP52QOrOfMx7++srGXePGRh/kR
41WIw8IX3bx7/samXklLb7nQj6eGkqBfpj4+3ZQe0U+A9xoMylR/U6Jq5fxYgr8nEXZvGY9bcx/Z
gkfSl87hHEbHxQMq71spwMoBeduGP16iHWBjJHWodXYGxCfUWC1sxkrtyPAMFB2VU7Kx5VYuY7dq
7o9xRFi1MRU8BtyJA14+eYe9mArnisdfeK25uQRmK7lf01hFWEC4xR4ZqEZCpQ5pVGpVNlBJO3QB
dKz4ysquwC07zbUy48sm6molLC5B2qxcNQGfB6jgwrNGQxbHX+F34YYgVM/9FUULzUkPdMCKlXfp
/fErr5Wl6EUelcfQmZcFrOrE7gzPrE24j17CXarLRDBlA5oo8tfoSv+4TuhFeWgcaRSHMmzR3hmO
shPvASniT9QZfrwafDlO48Z1aWWzLvHYQZV3USpj0fMJFLQBmYqEy8aMrSQxS9j10NQNJ/sI+kzb
7mOuRkE4AP7FO0oc1MSEQedqScu9l4EW9XJCJ9zjiECBMpnWuGk3bsFz8Dn83nialY1Hz///sSE8
aK5CJBvXwob0en1u9+n+D2yKQMGQrW4fbKTba0uT/XuUOCiLvGbx2SomdmkWhj1DrnclnAZhEgyz
azurh41NuHbRXaKzex7620AZzPQp3gF/zwHuR3XhJAy2iLAxyBrKhZ6D5Y9pg1kPo0gzwi6zWb02
50F8Pd7D840AcWiCBlvtwKI0/efEjF6kE2UHijriSqFsPMFK/4lfArKBAAJeY35NQE9AkYEFM3AT
IA9rWzFZuXtngd/U3684ylFHV7DXdWNYw6Q4ui34mNUGAwZk47TBxqm4UovjlUUAqSYo5koDZpKy
atW7fTLwSBwwayACMZL4uIWbWnufReiYqClROBbBGT6hgJ8UINiGdniqnrbQRvc3Nr/EVwueBxMV
CQOITq0iO34a9lvA8LWfnsPUj+XWdHD2iXL8NCe9cPy18wwuhhzDsQg2yu73NyivLMJAyUmtRA0Y
YGTM9uxB3EJBlaIENVsTvY2zdwWZxyuLKDBMWUThfoXJT3UI67X5Z5BoMkq9DgcB/vHA4IJRQ/fF
h5EvaMflN6sQqCGH0JXfajqu1Dp4ZdFignMtN/UMngFmUtB3gRGRlLiAPUrQu4vVnr7KJKeuMGsn
0WC2zZs8WiIUHtK9bHRADeDuU+wpFypAvzcC8Pzy/828+SVWevRCmG30eKDpuSPULj+wevhkMqYg
qOBTbBQg1qZenjfFjwVUBSIV0j2uTM34KuR2Ne5omPQ00BOcxI9SHlW+tcIgx/2ORGjDBqyTy9ZI
7aThQn9mvRrGW1jJFRoCv4RNU5kk+ayCGoHQs6fWr4zwPYQtoiKJVicYIdfvI24fcrBwUUUkFdEV
MmspY9MNrhL7lIa0wM7Lgo01ubKxlkjptsgDxSvxMNSYaW0DuhMLmXMJhGpIcQYb2KP7GTpMQ/+e
fNxW4foRIMQVkjVN6NoJ5zJArWfjKLif0/Ly/P8f37adYsh9F3iHrAUbiYF1OtRxA2GrETiHgDsL
dAkahhkS3BHngwYcTLNwJ7XbcYdOA+FSB1oH5Y/HG2ElPMuLCEQpqKamMobpjPYTytLqTE+g3a2+
3Epuzi9hwaindjysRtHMgDLSyX8eteQYOyKR3tLP7pV9k6DAAJ0df89oCewp4UpEYKex2eNaWwOL
uBMyRZK13fx6QLfEgw1ZdiVISRFtdJlWAvjS/SCB3R5MYefXAzm4PCAd0GR00De2yUqlgl+ieuvJ
hxskhTRfjhEc1P6aGfIzRNF1uVdbMjkwHbyMKGEKT4n1eD2scDD5pSFCOwVTns/3ZbYnMgKDxVg5
pSZQwIzUAa0m1qoiIsIHzoxPsMCtDuPGyCtQQdAu/95QMHWlw5zFyMMX+HZJRWBhI6Lprfsmf0wM
Souu0A3Bmyr7+BKDm4/US99KU1bU6XhpES2U0FfGGMxydN38D/gIOpPBax4C5LNveWR8j81x3+6B
kSUg72Rn6mmqVKhg76OdaORWC98mNfiz8Q3udwD5JSrYDxQ+YDlErl7LSGZ0u+mpNuBLZ9bOlqTP
6nde5DYVw8OYUgAEMT0obxlsokKtc7EVrx4pNcglu54h6LzhATYJENfGdlmJmUssMJtNNR3BlsmV
Q/abaoA9lEdIDcPM9vHMrWx3aZHqjKj4B7mIiVOOAciYtbuF2FxLYKRFIIl7CHJGPC5smct+ogiO
nfHafHEG6mWF253KffiCJaqHZn7KXbayklBLHOGddceNqVu5YMF86u/tIZVQCb7hmiuI93xCLRi2
FWAfwIQZrjLa8EeGMd5WQX6lvsAvYcFjPZVBJaBz0gELDOdMrQB54Dd9guM0HJ1R5/qCUnb92ju9
I27WZeeld+fIW2KFB4mivXFeks1bei1B40A6+iUSmCbbjU7vYmOTVjvP2b2RFqGmKzhmKgcAN9oz
Bb0GVTJhRm9k+xJhbuPuvfYyi3jSymPHTGGDlrKctpbMwgWxjstq49heu4cuFezlUoSECIP16H9C
AYzSOw2yRr72wmyBT9bCsbgIEHB7GYO2LWkXZtlndJGjS//NX4FIgk1BGIJ6DS4hcxod+M4S2FSP
JNtveuasZOdLZG/MR/8L65pwCXAqY5KOqanoGYQIYkOK9IqUG9tqJWKIi4hRM0OUTHwLvBWK4RNd
q6N4kFsGRppbgs4rGdYSxCtFUuWP7IwA8AyIdlcUGQMIjaZAJFGZVkEnKHp6HP1WF8UiRIwwE5oa
CeFP6p+HkHjVJ7z6NAkC+K3/Tr1Rw1u4JTK5kvj8B4frKULC+8DhZiHhwDQt7Cb93SrGIBlDnZDH
L7TycZYSw3zKyALtwZPcg+fapxgVqZYMEWRJqj5o1SJVOvXxQGvxbgnD7QLW85mindxAi3rAiuMI
DidviUdaQCJTAg1mwkHZKS/VPLP5iXTde1YFhNvabWvH8RKWK8lynUhRN7md5/T5Dk6KagbJq0yn
QRSE+iocqSdoyTvhYKeePX4h7Lf+nzRxi5TeWD433NedqLiE7nqNlCrQ5YduaHUBT1Blioj00zst
6QHnRoM+eRDMk6dDWxzi5mMsPSQNvMbkbylMYMtc65LypR8yjafB3ISjdDFK5yixOEjkKoOvV22p
p1yppZ6FSgdUNBNcyUwRqq9MumOLQk+jzx6dqIyFZCMN0/VLLf0eW+MfP/EinoU0F5ZDjBmmdp7D
fmcXoCscSRuN5FBZzFN+yWL1OXrZGG1l1y/1pEOlz5isg/dHq/kWDQWnXkff1/BnHR+IDQafqPVC
axnywurGZlkRVOOXwOGc8WQGBlTQqwX7m73UNSpJWXZkfQg8JS+1CKqJf+IFaPxMlywSTLgLq2IW
60mYuaI0HcvyAlkSGBVgC0AZVhR1nwNaIYCJ9aBB/60dScHnasdkcEQYVCnQ+fYwNuLGHryFjnvL
b5FiyVLcTBLXwwPIayA3gXbKxBuTYMWRhErERe4gAl9jX6JE07KjyQa/Y+pQ5NVvqDSrfvI1xZ9t
zpij/0dOXjMGBS275ym14q0meqWiYwuZZoj3Ks9ebMao6odQshCifpdil4sQWa4BAPMSUjKvIho5
tJAd+dwsCkqlaJil/oHKiQZ/XsIGlJpmb0OV7DvKTBS9hlHGiJ+DIo7CZXtJkTWp0kVQePt8o0W6
grDCR/o7+aNCqYwbAaq0NGoBDKHOjJURFGyvpR0Ad0dtNDVXovoSTh3Bar0tBX50ZQDqeSgCqz5s
MPwc1OzxonTvjzfHCoCLX4KqQyyopBcgUNyRfg/fFMWIvysTGFTBYk2cvbX6P4S9xZLs6BKl+0Qy
E8NUGAqOjOSJLFHMrKfvL8+d1e3qGm2zbUkh/eC+fAHzwU0ynTHIjsbrJHkkWmmGLTv13NjyMQe8
9B+Ev+ijfjclztgDZuKjMZ0HHEPM/1iQ/3Yp/JOLPUqSikk/G4oDOa8+8cQ+qJfNE/+siPJXwxkG
hPBoZRwpc/+r0fgX2Zr6Tya2FumDGC+ZCCTcwPfvb+rGcAHJon5JXxrTjZvLJj3OzdfY++KtjZzV
tBfzVZUWux/qFxmJJQq2rzHaXIWplZj603xaVycp3BLQTztlif4fHfu/tST/ZHZnMnpoQaFElHry
zjffyngmGKVhsyB5ffxmodqH8N29ie1/QSL/tkL/cYoTA90sucivxBrsofDjUN/11/9qT/+ty/sn
oTtbqz6v/mQKEwKLgO5bPmsNTzicPtVHYHLcyPFUPKwH7dG6Vb/TQ1c421XCAzqoD/815fo31Fj9
R0266opVF/3fZr/p++yNrKEgO0mh5Ob76VBcyhPIh4AtZvmt8qf8v/ekJv9vhf1fzt//Hx3cVKF1
EPl7TMrsURWtm7i+NkL+WU3jjazfwYAVkki2lMMq2vAokMZXRXpItXjfpb3b9dWpbmNX5hSsbmt0
NVO/7m5Tfc80ogKr3GkZOxCdSOi85cbLco2wHiXG/juJxv0Qr+dOK3dmzXQ+a0j/yYgekQmcyXsK
oI5m04qcsiWGMu0OWzSAwsxeXMTejOdlkXhKhNRXHB4EyVrtztKxH6l9S5bcdlFdjNxtUw6r8liM
7Wm27i1iT0UM4bR5Q2UmSPcuUuQNi+kI8gdXnjtEsz+a9ceYhqI2ORIfVzPfskyFkoP5v2hH42dZ
E8dRFG+r1TiV8Rv31s5ceiff5NbluskHv1lexNIXBjD12uwyp4ixRcin1JbXa6IWpa1IzTkuSdE1
1xmeUzo3/jbk3jAue4olswuJy9qrmv4excWB3M6XKStcK6+eyN8NGlV9S6zCWfryM1nmy7AkoWQF
Y4MT6FCJu2GwbAQPcp8dm7TDSEllF65yVuGgpKbVaPc12e8KKc7VhrE+FlfyW54HpbzP4u+6H10V
ByDRVO0kMzl9K9uYkOqqE4qUsRGHWzvr772pnK3OyoLOGPXSM0o9+5pKuf0c67bElqXFqr+yFp4g
blqEOglL5cYESIZCTLRC2faGzVNc7akz+MpJ1r1VnWxN4fBC6O9VFvk2Qvea6F38qtXVS1a+D8Uw
HbVcC6RFc+spN3eFur5L/VrsakXrX5MEj3BLrX63ug22ucc42cuGe5Rc5vGp0y9J0jvkZOMOvuJE
0U47TN2p6I0quSadk0eWp8RBLjlZtF+rEq/+kohF0xqZ0IRdQmDrLW9XpGbfkWrL6VVBTpwcsjgs
s93Q7Jfu0lMKJ3nkKGPjRtg9LTaeeclsi4OLWytLN+Ec1t1SCBZM3of0qI5HcXVG9Ua0TqHuaEQx
gDOFh2k5Jj2UFuKWOwcA2/BI8lWcKH8WtxNhB+UMS7IT3U6yI2E9FGJ7ijANKZmjYIV2NbfkwSKw
cUWQUjfnOb83rFvjdRWJGGvJt7xr5nisu5+y/VnYc2pHuoP80SwsEmV66IckMHP1hXEdCjGDlkRY
3FTNoPuJCf7Vo0OX7iTscal5rNTrFj3Ws1yHRiVeMBu5FJ106uTOa0n5Ctchfhkl04918MTtIZfO
JcK2ZX7f8vrAx1hnZpMCxj39c9RuzmQNh1WM4V9b+1mJrHCo5Luyqg9k2iqPZjT3u5IoXCFxBWUp
DloGKMHmbcqK5JwKIyuWhsoAq8PrKbObWnTU4kVpE3dZs0fct+eVd54QTdsaft2ep21rHZO4d0Px
yqn0lpzEi84vl+1lahGoE/U2WQK1qL3E5/GtWHUeanmZZjJ0BfykkgmoPIVeTkaHEDPIGjyBpaIV
qU97hmiURJP5cZEyvzM2t9YUpzZ6XpLYhlLrVrIn/mm9cH2pj5VQxRhznwTDnUBVREy1PeJ73L+f
o5IKuRwrDZNo2QqyVLP8VuzrnZLAaLf05q1t1Gsjr9GxjO/zfBnbnyHrSC5n/Bjk7aPJW9dT0KLB
RXfA7ij12jFG0emVgy7sUrOK3Go8b3iTm2l7FJIiLAH7YzEvnS61HiPChd2J21AR9Ls89FhoC/me
BzwHbXECebJibxzs7mhwsl1EoGvjOg3YO6NcSoqbSH598Q4z37TuRF+I06duRZotQNd4L6xAXHdE
QKA2znRnKBzpk+9stzAbnIZkCNMmIl6CyshAQLEnMqn09DwTJFMfxc2Oy4dauqZ4XlXeQAMTt74p
HYboJmy/SYlEr/qSSuw7CG8wcGHPx/hp6pKdkBWhnhRPRLbjtJ7XctCX+4RBR9uXgTklhq+gwtMs
EoAXPei5r0ZFJnwgd/qxW5wcG1psOTWuNI1T8M/K8RArj5zk6UquzYpl0bvGKCHWDhb9lVrNWFAY
jaNpu0TcBqeqG35DPAyntjLST+nepf6ieVGB1k935L/xLHzLMlAMI0AMhsHtYjiSntosHi/uVUeo
YaCk6JDi66zJ7mYMtmASpWicepJizJhDdAvL32LD2wXZx0NDdluOuXc46Lkz1GTUZdX8pvbjZRlw
S8eQHOhj9ariSJRcLmNXRpLd5I3SvlE8IfFahZkxrjYDv9e0nGROByQWPLWPND/3OHXntEUzGsxT
tYVKTi+p/igiTgOqu9bnTHwqN8GuQQKGvaF7Us+IpXvCOirQ+mOsunGCLrAdb1p9biavx7JLBQgg
GLUkn2i4b7cJgk82PCDFrKKO5LzKw6XbNLwxJe1BfVpXzqNq8XWk5708OsO6EFjtjuK7mX0bJNkN
tDF++jOaHBIoaWvOKQgvkGYxiJfC2lIcWfYlybO6xy5+0uq98ndU2Pp0qqsD06i4POur1+H7C0Kt
2rXhNA3n3Juw3MvtsaZpUUd3ikIZTdsYVMPOIvkTjO91iw/MH1U2x5Z8EIPkm7J1tPT2RJVHbu8M
km9Igze2JedQtj40qxbGvNEmFi8qXWjRpMMxI3em6jrGUYznHLXdPGtb9hnmI14s9lwxa34hn92u
pMTLdP3DfE86L602Fm3mKLq8i/vigBXVfvp7+CC65pz7Iwmh7YbTe+1PHPQN7wLkZliWPb4djtSO
brWeC6b0U2tcu8Gxhn2RDK68tME6TpXTdu1RAwfQSdJWlfbSDkdZuEdKcejlD6KVqzVCnT9MVyUV
rkhOnBaDUFwmH0cDTEnY6wLxpy0Wk8ss2eriZGZ2mpdW4XiqdDI66+4wykbtWNtKZSXt5Ph1NICM
RtWgqBJ7ij2KskQ2/LVcys9t4sLPDMXNSh/yMj7xVh2ose6v6ogLU++Om2KPoP+AluLJaNi/ecgl
YKiIyOttr66mL1e0lbIeJO18WeZX5sV2q/aOiHdgV86uTAbjWqtOoh2tQoOXXa0Ha2uJJ8ZShIst
1e/N3PsIK8mPJE0WLMASSuKTxeS1ioxAiD5EIAPQNnuz9pZxI+U0sGKZ4NO/xYwQKKpU27x1XaCV
0b6xzN9ViRV3yoRrWYVRI35IGUFCKa9am9pAbmaeGMj808DYaQvMO0RyTTNtyzhA+G6pQrbufV2X
wOqweZqeS+tdFp+H7VldKeu8prhtxAFIg78SpILVdBQmeFZSCjiynj3MsvIzoe9yRKIA8X0bYaWV
lzZtTvVkybZSCaHesGKFbmdMvlwHYpl9qUbrJdaAhe7fWLHeCI8nnLWrdG8u9MxGPb8Q+BMf2qqc
j7Pek+pWDUmYrMt+IlnFRsz7MNXSSR/WZKeI01vNHb5De2kFdfchbZlXZdbPspCxWmfOpD9nOuU7
lH1w9vRKtDuhnFL5mWc0JlNJetuM48vUun0BfWsd91SzYRsJh0rKdkkTBcSMPmPfd1BVIVhnSpyp
Sn8Vi+iZmLA0jVB7w3wXV4MijWWnk0/OaQlLoq7OXM4HBXZx3x237D213kSNo+Js5FZi52z4aiLU
E9P+3GsAmXqt94SWo2RasNlh3H3ot4V4Z6RYdmqNyXEZzF0XKZfG6I4aQ7e4KQ/bYiFhoxnoIr+I
M7eWKh5fI+7UoWZQvq3HJS79dEsdbX0RVf29WWjTpOpQSmwoENdM+8n6t4QKaSgbEuNRAnitpnnb
2F/kdHBExU/kz55Zr6lUd0F6aDBP6eYnMlGPpVpclyFGaWDykwgGPY/8BrlfiTEpVoo25aXv6rdV
sXZ1nz9Xyfwsg88s8rUdj0uV/JAMQngj0V2EPE1rxL3I/KYUENPZUfMYE+0osQLvAwFD7IXcy5sz
J2xde3J/yBlCS/5qBWVxt2gHqDX+9q7a7AdL3kkV4Vvc/u3MKiFB/NEY27BNOXZbzV0FmKHSxyw+
6qs7ZiiHVOlHLsZXbf5mEbr0Y5wfTlSWXpdkbpQvbtR+6QZx48pPPXmb0R5XCrl+To+SItrC8KOb
gi2RSl09KeatTN3SwIUbqLvGhmIBS1WqN0XLrlYkEekh5OGKnKTVV844Rqhz7cr665YU+9Wsn9oU
9kBf7mTRKUUMrRHRFJprWHuDOlH5ymKXs3XI31WDh+SkyDAynty4a1JPTR8j1LXVa6K4JgYeonA0
xV35yYCx05yY2NLqbVZeNTOkStiWIO9BMqR9OpPt0Sd7w/K1lpuaNuWgLeN1m81TjGEGeiOxr1yB
ce8wUNJimDrpzoSb1ZDjmUpNNHwvGxmwxF0or9EaZPjGd8jF0zL25Oysth868iVzykj2o7WbfFE/
5SC3mGASmDXkfmvs9frM6dlxw0zZUUGrKd5kjCUX9k8zuKZIEAlhe6rpWuZ7jKVORzK2HGrMIKOP
9SmBmND++Q+Xsm9szwuSvr5wBkAnUgCksGFDtedI8bXoZFoERjl0Og0V3yC4o3EelJKz6FAMuN1u
1tmkClbz1pPwgwIQHrvclfKRJCmObKrsvozDmI5LsXIvpluQc7a1yEztYa0AfQe3WeMTRndBP9BR
LMNeGBLfkvDMTP+AhJSY1NaLh5+IWMy0WP12qjnjajvtgikOOq3ACfKpU/HYCUrJM4qID9EdsiJ2
60yhNk5dXVwuc22EWsy8XVW+xRgzqrLbcbVfhVn1hcKPcFhcXiP0G11VhKvoKfq+Ln8Njp6lou3w
JODSKAtlmJW2iWybSU44tu+GGk6Q6+v1o2+uKqqPyma+NBD/xQlQ2FTf+eQVq139EGFkt7X+XPah
nJwH4ZV070CYCakwMQnATI6nbw4uQaSmdZIKKqPoYHHVTjUitaypwclqLf3+s4akWzaM8ZbU8/ym
teLypkZtD1RpjupeEGpfmZcgqwYPfKJ1kiT3ddKho4HOV0byndW/JnstrjoM2Wd1X3TLfo7TQLbI
RNK36ybJKKZyf1insJK6703X0xMl8KMlxtUOqomDY9PjoDQPbTn/xjGNm4qdQhQlRjAk1UNjop+K
TOtBXC3dXvSE7mWNiGEVbrW8Oj1x1HwuV1zHT7OYkiCOpF/BlLx6jL7X+SFvz1vvNO9K+8WMcET6
Qc8zukrhFF86BmPZ1Hnr+FfAGcOhfhFkcipwo8Oizgz+hi0mHZl6alIEfp4hkF7mSrO9Vp60+EP9
Uaf89bYqPaq9XTROov7JE0J2rFp7abE3JV/rYyfqfDKFgBjW8hV/SgrBCsqvO4gHCcSuaQmDD8k8
tqxrWSOX/tU/pYv6rLwJq0+4txRIoyvpbtP7RXofs9Oo9Q6TY+06cFlrsQtYgZIVX+wkCfL63PG/
BR9vAW2z++I0ZmGF9ebkVFnQ4nhpXZQs0AnPhlRcGV5LzBBdcLwXKHTqJx1TqehhamVvLO0p/0p1
P4J1LoXqSYGJWG+4LX4aWW4XESPP5xbVWr/LlENZNmGmB4TAI3Wdh89kdOU0jLIfIfmItsd4+Jry
LWwkv8ONqnFp/SpgwrjDJNgmUrVvPau51MbGcQqdLQYDy/cUcltT+5n5YU3ZudDwFNb5MraHRtBB
Q+CrWjlLxtLIw/yuNDEd6EObedwla+bKFRZYWXKCTRy0fXJUzaN+0ZojKnITIx1oM41rfQlTS5ft
xcZzCTJRXfoplDYS4XNG9diGtTp9+KHL9pQJArJ9kZwDRJXWU2mFjfaaSAgQi/lBV78MDHozACZC
6mcOs+pV7QgnFHRPbY9l5Sbidy9j91t9WvDnyt9mumpM/xW05bWH0aekAXCc5PINnGlILlETttq9
yk+ddqxRz0MBL1HPQ24SBY9Lb+1CSQ4pCLb6u4q8gtzyonQNQLvBww7VlsGqsmX4kyHiCJ9Mupv8
ciVFZMQt6lPVqxyz/igAtBCiO54oRxpUZl/UeG7b7CQs2V7K2jY/uVT65/pHa/24fSz0UEWTT849
CR8Dyg4sjQfFmi5RWd+I4LSVhodJUL34YEUBCYyJ+cRnMepbdVeT53i54DUsbE+dQmWTpE6WVudm
oI+nqdaTEirTGOgiH247RS+VsCGZJrxFC1W84vIG5OZQWEVgVBk7HotAy5WSq7BX8ZCucA4/lm39
rHNLFhRhckIzWzxr9TVe7bq8RQNL/qTTzlQqbwBKoKhi/0xw5OrE5nXN79a2UfadmKxP3QW6mm0Y
x7W+VspTG501CtqaKVjhK5E7ybuyOKTorEcF8DD3wa2yKuwfas5BzJl7mSVLX3NvKt/Q38dtXwpg
vEH73ue7GeGv8aGQ/SZyaSIbXN75XEYSzCIxZ9JXpe4AN+2i3mupjwkLMeiW4Y8/7DLB8gZ1xwR0
pgLZrqnx1FQ/Y/Ght/0NvB0WgtIfm8FRc97dK39rlb0tSme3HSND4wGyqMXr6y1xl4BFNPVtKd/W
9LzhEBK/9lVsl8oti4KKfjy2DetJXVxgN+ucdeBgSqBUIewsx+CkmmjEAIEKMtiNF6k96NCO8uQw
UcpyjuhO17Pejxn3/qjTzkucKZvgAg1RUnRVSAVEs5yyH0nVYy1EC4pqG2d2UC8LIZvlR9x18Yda
f83Fa985KpoiTGisS1VXDha9OliJdOhrcBT9AolhqkjrC4zsSu9UyVybemEbyrNJWRE59eaIMGL7
W4uXZMnl8ZtrV6W+loWjx0GsfGtW4Wr6Yx47RRYmXTCqO4YcXMOT4czEOTRP+AZnBbZlwmmt7j1h
0M15zK5J/6JVALiHXpi9Cc1AVrwvVqiIv1R0rRA7OlWKTB2THPINCVvuCgscHKdtScWwK9Y81YtI
PWInnRnOkXof6pj5CZ8PoxbyzTS7/57rHTulSdysC8xs13UUL489wXB9/BPpBz3ab5BgE9cogum7
zSjVcHBCpq95yfNCkOziyv0F3TC1YE+DJz9aIO5HhRxfkxYFcElkL6dcgYEOSiJkYRsXbtE95zpx
3iUDj0M2UjQaodB/bKbh6Om+xO+QGHjR2FVQnEnakLlOA+OcL54qP28/Svoikwku0Py+RMjkOZf1
yhFL3j7BiG5cuQYnVnmCSiJo3z1w6+OqmmDbdolpfMc5WpDsOvgCgkniOpkILN+L6g0H3MhXCQoQ
8OIjN5AR4WAn72T9K19eu2vNxZLsUnxbKNOiH714mWECA2UVHLWqowyRC0dn0inPgR3BP+y5D1fY
kprxFiunXsUxJ/fnhIe0PMnzgZVQtGCEjoIcr3Wt/iwOUDsBe11ZfUkBH4zrtLi4Pyn0kdKzwLxb
BUkWWt2dFiAxyBiGbbQ/dXSesZW2QvVNB89JKJt3q3mpCYwcbd3Ed+B5FmoX3qO9rd9/eOAbtF9D
PIrLbYFSROvf1MHae03mi7NTC27Ue/0QYlstpu/mFOZZ5S4zkzBxvClTZG+GGcQxPvP9rVrYYbSf
GskGsPQuWfMQT17X7Np53z21hLLiMP9L7xlBhVRfYtiKphfdRwjlb8bvmLuJ5NQiDvU72bJR+Zjz
btoPzA9GT+aO/lGyvfRTqjj3YyYYR6o3xu/m8LpIN/VRwYZAnm79q7IGNX+R4m3rBlT5UMXSjhqE
KE6HLj5K3zdFdBQoW5gnaJURciWDy9At8ByC/A+y4+i9xNqHlHJSekN5AKy35J8kdov+My0CkFYi
ns3lSRIOfefmyy4SAxo+/VfNDad7y9TvZvwA5CXz2M7eZUrqe16ZLLLmj9Og1EEJ8l6co6UNO/3E
HNsmcF7l1hVGUFi/UcAHl7umfIw4AJg38beuH2glCn2nxrXdLget5ppe6FtDI/9qpW9Fe/jD/zGC
4mSTy+v/gKW/Jafa2TFNdljHWI5W75gPwOISAYaS7VPPQpFIQ/Gp4JXPfPOGQDq/gzfbzFqN6C7e
mZv0hBzqS9AuT1pxz1hTSYOZOFa184MaDs25UQJjdaPFBy2BEEYYACbcJexGehl2F/5GQSeGreSz
3ozlfeRaiI+D5hmRM8ZB1FQuEb31fN8SLA8OVnsHKp6/xrh16ldVvfPaxd4tcCrXg6nzgapnJA+f
m37IImINdLCE0WkpaoSWt7Y+a4xn0ude+NkIsGfhGCtzj8NfEIH6x2NzrLh0lMazpNody2/cHozY
y65b96Ko4CsSNyHW+694xQn5jiq6Wb0JvpTA9U/8PBQAgvq6T+KELe1QaEGW7wrJsahdicgxcRcb
AtPkjPYLWl9OIXK/hXKXjwFbUy99EG6BFEPgpMIXrefkYx3o1EtmU7IzJTvNOEvQ/OTT0O4s+Wvm
P7dwMsImtyvhJWqemo9KjvZR9sTk5K/psUZI+h02X/1rf1KB9LtFcZTi1ukHaeIyl5AtP1nRy5JA
CqkdXgK1mkShvWluxkiMk7inctaZkE+2OP0ZIKVuXsPt5l9ro6JqHtWlPCzkgcqqP7O2cmSotvCo
I3Yof1RFeqsltLcFWN7CIAN1VScr3ByHtXIHvTkZ/9/1TmJDTQLUOs9OQkpTXX+o5B+gXNFvRiu/
CgAQtqCNfzPsunT6jqk915AJ8qyVOSgRaTVx/9gp7b5fk1Cuakcfm13XRL9i1rxbk/kpyGnQMlq2
cz111H6n57lfzqpnmJ6sT1wsdhX7Kt3sFSITBFLblNw6+ZaTTxk2gnyIzIAWnBTdTgml5vAHwyWu
qP8ysi+/iVHfpQqm22j26kt7H9vYG9ffcVJcGCg9FxeY807lJ4uKJ23KGCxDmzjYt/mT5nWSv5l+
xahFG9PfRd/LjE4Wc3yrVI9mvO0d1ZxPeYsH8zAd1oFNXIKJychrAKnl9Fw/WP1brIl+NmPr1uZ+
bOQ3IAA/H//iu+SHafpr7AFqFxKNm+6vThax9+cKWrrFi1uO12Y7galF2/QmmfdUyW51FGZ8taYJ
D6pwx1u0y7kmMLq/JsmJe3Ne/c2ixjpqv/H8M8O0jkEAbAp8LCgMV1IPM9RFBbesGEcth6P2r+hl
Mjz8oQ8rwPdwneNdNe1XkFiGVYwSlPhmVcwvmPOEmnTYdCB32WtyTsFtX6/AROG2MY07cQuno2Pq
vrrcK/y2OzvSvRqBZkSKSTCJfViv5/rbgHOVG9MVcBmUYpquwrgXHrbhSJwFGsrJeNPMmKfrFnJQ
GjurieE2/OhYpdQX+b4oYZnj3RcScmfn5HNz6k2jT8Otdo+q9QDbBTtp6ASCfJdZ+tTJvKNZdZf4
kFFliBQI+LWYWKkxMIoxkqrseeILAa/7z8J4G+edIYcrTkXEdS3fE5zAkgHeZeIsV0eqtdLLGRNH
C37jSrLrp0uZPVv6aZ3POVNWgF5trw7w7QB3W7dj6tz6xZiC9r9ijcP05E6RR4ki4c/4NK2XVroP
v9Z3ker2mHp69NUsAFhpel/08U3iZlj55jF5qZuPAiaYNR+m/+X+zqnPUFQZXAF51zA55rGdJEqJ
t5zqkTKy8MHvlMW2dhZJVdGlyIOiulvTsZs8obiIzJbH/EBwsamYL+trC+r5I9Jrg3sGzXcd/Wim
k1s0/XCVc9HhuYvaeVtcjee9ODjn6s6qUrg61XM6k5YklV6SvjXtSfw0+Zox95byO6qfRxxd1fxK
C8gQkumRqp62OnMHlfsTxWAv7eO6P6gdM0AciRgxlmK4TXQSIMdAfT57eaB2OunFc74xTofOMkIO
KHpf5fEWL1jfLOp6aKnjZN21huMmXYrWWWZMnwOMNnz1EBl/2d2qt7Zvi8ic31GVn/WPTgGjxvLo
PhRoKy3Fxl9/k8sUFrBICqcG8aNkgOljIfTN3vpHidakcQZlt2ye8mBdp+65fcksh/UACApYIcUM
t4TfonrHlawpfeutotCUXjtgljjbiZXlrpUdw5AtXcWwm0R05WtaMQ53/2q3t3X1o2iHEkg0P1uC
xC+g50ismRRdLK6DWuKhz4E67JuRjsYi+0M+tOMnktyjgee3uvkCY8ztM5pgS1SP85vw5wQzHAVY
Gl1DoObgpxwaYrjQKtUbRn+nWIEV+3fPMFWQGy8aT1t8zte3Nn2NE88S30VGdKn6oudWoB0X0Vt0
Zo+HAgTeYvxDcIeY6k+WJH6OpXCIW26aCKPHZxNsX2he9Yxj1k3GDwkT9OkDy/wkd+k1KliG5nHV
sLjSeTkQ9dWfJdqXmRCIzK+TKBRnHlB2H6fWt8o8aA1mOAzutksDly5mAAoRezo2EedE7Ops7ab+
ypJzCjIdx04HiSTudmZXOivpbDQMSfepCY9KOUMOmuHkI/dkh8QGxTvUxyrxs62ihgDX1rmlWt0z
8tlbNfg4RQzwoOSXoZjtRjJOIxN9/J0FR5FvY3wnYpJZd2xBkLKptyejo73PH5IGR4Cp0Do4UCAm
crPLdcJtTLrwsvATekUmzyAmw4vZfJhSwLqkGQdSFOZTV38UFmsiBXChOjWT+iyZslOZN6F3/x71
dFOHS8kvjIsPfpqRQWM0b4X6HTW4Zb9kIvR8iQZcfhTIj080f9kGbI5odqmTI1jhHBXlTvqVAe2t
xAcZadcNOmQkq26lvwjkrVuHhqNw+6itzz6O/77lwPrPYMXoMW3CSTWou1NHVh/mJYH5Vb5xZZsS
cKKh2xMU7dLI33sdCLVY8LR5AQdBpgOBjMHAq9gfq+S3Zw6/0u1Ov5vau/8jqlw27TwyWo/p0VrO
RNE0X2tKorR7nYp8r5hwspJsL/OHx6ZxIBbzUC7SfcSTYN5X6mOUX1W4jHH0LPZz726WdBmHKfI6
+a/arN+SIgvKg7C8WRL4NUQ3Z+SjjM+p9SDLk78U+35jThXdqhhESbkN8b6WmRw+SMJOM73Nilx9
+ulqL2G6ohuhWjpUu1oVpsJTKk9U2l96/akCMaVDqKmMW+ysI3GyAnnPcYQtH4Z5OGel/FCoYNXE
lyXlXsNGsfxSO+gSwyoydSbOvto+5p6LNLHu2Fiz55buU1/SJ8Fi1t5sml9JE/MnmI9KV4ftyA4f
Ro1zzfgaB5ASbmBpFszdmJsfUbLuyel7jMf9Ij8Z0IprJARp+6IJ8a0H1O5oMNL/w9l5LMmNJFv0
i8IMGoFtAqkrVWUJVm1gJaG1xte/k/02HA7ZNJtVt7VgKiDg7vfc67boDxHqPuM0qbh5hLCbULSs
TF0JV6Vm3ttWEF11A0CoCqjp87nYGk5wLWyW9xiAo8WHFiRLzdS3ooJmzObnWbmNgDhyAoWt69ox
DVFyAaEM/0YG0jcaTv2cOazSE7LfGUOPF4BctYWRa5vOCX23iu3E7ZSqX4et8R7UdrBCCYVamMKD
9AFIDL1nd6hKdZ+ffLFq042hOvjbPHwHgz48CZ7vvnme+gfazzreOxLvRBV5OURS/m5ahmezCGFe
mDXtVEKYvsQJ49bBdyTudZYU0YRilXH04cKKJkQ4FbAhUfGYja3OmsCquE+l2FeqGFwp9KVJLofG
jep4sr12ZuSp+WbS30yJ/qWt05arQXurR1r8DJqizNFK0CzlTaAjhbjQXZsgo7msjnVYPluWeg14
bgattgRmN3axap56gjcZE0xUsZIRFjvdKYM3kYVWoL8YIRmVYdhv6ya764fOQNXyUbsIGA7luqoU
fkwMc64tM9/1RWMs6spQl2HA9207yCSdFk8eAs+hyetzpjmu5BQRY3nUm1cnZsk5QSNV3xVscDK9
0YFDNfXy0xR3dpFto6DDG9dFzPezteKfzH4VswXFwZals5J6EiddEmhLUkB+jHUKZ5cq0lY3LKHQ
eVqMwQGfUkTVOWWPk7UT9UpzdoW5DsZrL/cG20yxB3C3tWV74bIOVi0LO5CzjJlZfSyYR+owYCpo
lrqMR525v2o/YlXnMZ8T0hTNr81Y75iv0I0WrZvVDyVbMwK6mxPytrD3RnhvmcuGqInGcyLmTAi9
EU+Wjs4inTd0AA4GKSytUi47HA36EvxhVRBg2022pwd83HIbVHLbTeGqg0DoNBrL6ikcllXXbapU
31ZGa6C9UTLFMIdAz5y/T9V9wTi1kx825zbFb9u/pa1DYI3+UtafDM78Oj+2QXRUi02qDXez82VI
ht0ZHUqt7SazWU0W30MptjJ81w2WtggP+xlpUbtUbUrXyZU3xVmz8tGrS/AXp/bf6rxigU7sA5FA
442q4YnCeotsdabyYTFg0z23qrLR4vA6+YnrV5Jtd4Zr+hEkRCHgcPtmWje1TdznWHTOZ1+XyrJT
JukJNYiWqul/qQU8Kje13jUslCxbsOFYYd9CZuoF/wL5ICx5ks+ZAtLZsBHMDpw9CLbuoQBydzRd
tkrieNNVzj4cR5Q8lt9AMQ0I8sUYMBsrzdENm2LFqK0oDJCznvGN7PN4H48Vc6nwXGFqqxiPdEl+
EIhxeq9uZkjEsSteBtVZRTI5gecekyi++DeDos7cqaO8n/GtZFA3lmUpS6XLu5VV3gix42juFSOW
9zNoZzFYziq/Qbtw7u4QEpPvh1urX8wy2zig/iYFlUF3EuNNKqAU9GvLLV8hL/lZTcnWKkurf+vn
V6PaaPSdOjhZDWkTUp7g0RNeYN032nG0HWqd0mOzta+ZC63lLX43JdF/vnWXQCDUFMq5TZVuvSWi
ooMRljdmz3mZPKpysk4TMjezhJTW/EZvq4nupf3JLs9W+CRqptQ7JS9uN1wekTuZWe+lxYWm/4Bp
WXUJdjQFgjjUq+8SlD9xe/kjCoK1HiFWVEzhEsVw3KmVW9YGsXnpuyETphmpcZwrCEfdn/r8M/Hf
w55xJ7ewnL6ADAYq7CzGj98ypZgUdVlbq7lbNbgjlHNvrG3/4qtH3W/Dc4JzU4dCvJrj/BmV/bCL
myeZrtvU+jKziDUr/doEF2OX3wpSvtBP1sDegD5FWPHa0k3ah8jSXIt8WHtwU2jcRG837Y28I+8a
NmR0YH7lMmpTRgznojpMIcAT9KrUMlT+zLPCemOFkNhL4u3siU0OXF2LgXCpW1Gbo08oKHti46QC
8+QPHr5gJyBcNRSIQtddvkYk+2Uqx6uxrPPhOA/byN9r8tSYsRtwxCT9U1/fIzohLQ8ZQurKyZm8
AZ062HJdoZqrXuGxhkIT9slrL8JTQjVu1PtRvHaDs+LQvkRGtRLDo6EbRK8OeBN0L0+EeTGp9bIU
nKFvOGnTS2BJc9PWMxkglP/Lwu/QTdULf36vhS4QEwUyN22RtHcRnViWzYdAJambOYXOEKjtY2TV
6SRT60YxqetM2aTF2zyR+DEabj1rrqq+tH6xc8aUz4ELNnmzbdgp/sfmNg5Eh1S/sw4AVmsWNjP5
Fq9GoaeRxzB8niwsp0w60nnnsL9am72sDBFICPLOZDDAFdD2xuIrkxYEKXQjoH0Ur8NgVZIPUzDA
TqJNX06S/m5byf48KhPulr6JSkJVEbTzFOHaaGk/KwJRrGZi5qCv+v47rGx5DxlQLfow785dyESf
Y39E1wpCdfIUBZ+Hw6AqvlO6uHL70niywVAweBSWeS5zfR3hc9nVuJIxroh8IzPWOQoK726S3LAz
EOWo+aF3S3T6UZbk/k7zczL3Anhjo7ZKzgOQ6UgdtWstOIxsciptQy4qLT7lYpkCiHQFAXO6Trto
C5QFReJ6TOuN1guQ1pEZIIXYpRPBNehTbxp1edeO09somBvqplJ7UoMeLmznvlJZneaM90xck/q5
vnXKjRZ8Fw4p85F61ilEjXJI3MKxz1qDqpyeNP8BSj1dJvFrxcKR8bmreWiW1dWXF50Aa3jCTmGT
gHwakw+f5quunsPhReVwC+VDaz2PJlNd9VFhaBjfiKDn2EAs1nkdj8vm6Ax4B/ywqu7sCZHJN1N1
Y0eh9ubjVs0QToMZTa7wfc+huFL6lX5r7jqEc3+uHCap9naoE+OtnavloFUYmv2HMeo3um97WTKq
D4r89Dvh8lgwqyh6ApFiL4MFkFHrpQ0RPIj3WglwoMRvTZN9BXPIlOy5nJttFftPgvGC0j1EIyPZ
0AK4acw02YT2qHH7QPUWipdx+S04h6RpqxgBgjvD2qTKxxSyZFDqcMX6RxbJA8OLbpYKcjK1CbYc
0DfOcbPgwLTXef6t5xYCY0sk0ah2e2UMVcKCP4rh2erwCTGTNwyH512ybqZsYzHFC7q3gpT0LnzA
iQXuDoXY83VzPAyP3QAaaig53UrsmUxUtBl1yDaiTUsZzQSd2dRw+zRxvcqrC7JsSifvyJfGVu6D
3HnNyowCmvmlNWUCtuAW7gD0uM6y+qm1KO8YuMVWfyCQOBYruPGgHdc2higIZgNBRHp1TbdTxzdM
nRUZi1AgbyBoZzrUi2mBf5ex6f9g8MsBVn1ZWvne88vCcagh6Chhe8mZIGPGJOJedEfJWhq3ob/w
puqZXEdoFj1ws4EpJ2nJHbYuteOcpJnLCvOS8Vc1mZdt3247BQhklnu2nC6wFY8qUEst3bSN1pE/
sceY8Yx4ngJ+sUo9lPYdI8hD3TP4ltZZDYoN+HQWDPWPkT2yeVfgH4JWI+HZbvn7HPWDZnma18Qz
bZuaG8sk2rD8HnwGecXo/OiSGuk5pOsWOJwzy2AuY5QrzAkjGadHsPZq26SO3MxOxfg1NO7ymGkf
tZDiBYVTHfQO0kyqNbCxsvM1iuG48eLYpKsLuAobpacuxYnSmLDpoYNaaPgXa7AYINnmUdjyaieV
q/rHYqrvLCp6XYarRjIsli7H2D5xqFcQwILmuUqAU4ZxUxj6iaWASHeP6JATHov1MHxplb3PYmdp
SH5h9C9e74Hpbp0Nm6CvthFvS21g+PvHQh1WZvzKwb+ZimwfOfbGb9Y0x2F3MB99mJ2yZLc31EpT
qK7PbHe2excMexf6L37N6ciFAlwTRvNdGZirFnXbGEdGsfKxJCKuGNhKY50tUG/s1kjPilvNXwak
Vut32yp/ddjFRPzDrXIaYOPyT6d7Fsa1sz/hwMLoLVAQUuDYOi8SbwM53Ybl8FGZaNSsjkgmbyh7
TGQx9DiaGyP+xDjr8Ys/nClPi5YZVsldDHQh7JXSiqtW1Bsn1Fc18fHudNNi9DHY0qWvdQkBPxWb
XjwPVbK2SLJ1or02PpWYkbSevW6G4sqouckclprWbtoLhpG3m37gYI8JbOk+HHMIN4bmbxPTfg3Z
b9tX6Xq0DdaKY3jLMd5kAHlaYkGZASZY6j6iDjIwb/pNcGj66zBE63LC+meVOx0LAabAJYGKNx98
Z/BNiR6xE+zKNhb0yD32+YJpGW1SYI67BNrDZEqXhdfaehfRVbE8/EXgay+T9q6VHza6vFqR6tq9
FPmMBzQePqaxwFtf5i9qEZ/LiBDbRm/P6mg/hrNCfkE2u6Uz7UW6Lx0i5hq228mtylQspqu8fQ9B
yNu0sSDW/E4YWpQg/ARK4nm8Z3bMvcXpWdjJOijAzxOkzENXnkP/SjMTFojC+yy42SZXVRcvWzP+
MBmcDtdJPFLvR5V/7k2kq5EAACUYgK39ln6DkTz9/65N4MDNYbgoIKkzpK0z9ZuW5kTKKF1oMj9q
1eTNZrabQlO7Z18WTKze4pmM2nEpOwhcVQ04u1N1XZrThybt91x7s9PzLDs3rQWAi9aAZGVOcJTm
+AbBXiTOsveByP1RYapc3Kqjws8e1ZppPi2wF8Rtx3WR35TwW7oDlc1YTvS6xG7oOVLWRE9cBvZG
kSu1ZsliBF2aH9mXs2q12rW5m8nGN6S+TzLE5Vb6uzHRr0YcrhJT9wJnxIixLuO1KiBLQds7w9Pq
dR4fhfTvMUO00ccw2Jdg+mEGn1h9kfLpQi1TeFp4r5qXWOjnhjl7bZdHMSquZchVYSnWvT0mkFCh
ra9o4ghwyoYVVsTXaMB1NZDQlsnYeLP9hLTZvmIZaDr8f7kuUqBSNaE9kZVAOKuwAncdv5M5ruYQ
5gjD5Jg/S/kG+TfrHyVigQ7y0HujoIbhQCmfpDU/0DNtLZ46uYo24gTKsccEJdr3cU6OdrqfKpSO
oPCiPMVaYQMNTZtknNahDI4C1qAa44MZlzstMPHIjOaqKzXNw/+zTM2KqZOyq3ymBlEZPtWJsiS/
l68A30kEMVw0qzYbjkHjuwHySjFPcPlz7OnS9tJigKFrKvWtnB0rZLRCxKt4buza7RxO1A0bHBhc
bzXgtoFtABZuNS8NGNKe9OGFg7dTn+W0NXx+NBebJcX+/RwS3wK1fk+BXQZXrg/DucBzy2br0DL7
8qHMLdSY62ytxuKupZJQK4YGRrsepH/l/soV4vTEVwEkr4+JWxsdd0laAiY6JahUXApP1WXrRkHD
F6zm2S5tBrLoGPLGsVfTuQeRV6HXVMOws0vrnuVbpdeYxaVprlO41nXPiPR9yYRY1R/bqqCEDmgE
lkXq64uqwpJWrBRUV12ObnpLX6Jb0fNTPHYYx5+xtG0dJV8HaqKtZ3X+GK37gdqsnM+O+MzGZ+Rw
WvSbI5SlOATzmnJ2/SJeIdemkwm3KXcV5INsNkqovvdNCWSc7UYGMVq+k/1noM/g59GHraXMwgXP
PodcsKe2iA4jIeAspJPv4Uyz5uvz3kDBn6kluvGE34UpyrSceJBPJ8GN3SsmVgR1EXXjDyxDrfMZ
6d+qtZmb5pyZJ5RMZOIJv7GojmGdezqO/NisD+l8ro10zc7XZY12pGeXOn+x46ep5jmI11zu0wGW
vQYX14812VRJLRlS3vSKVWFjnYq89EYhos+aFK1QaM1sH2rxrROZm+IbtmpsMDdIqYtKvPlyiYMo
JJeuaTfsGXKzKFwi8U5sTNRw3K6AnzVLukHfe8V8NKyc/xhFzkcQiXi2iorRIiAqlsQ83UzlXabd
adQ3yrqdd2TGMthfzOQg2SOG1vnpJnwFy6Lc4tCNmEqaWwZGhrFu+1PVuRljruBqBMsqp8iGzja+
qttuLAYjMnkU0B1wEpBK4R0w+SLR3yX9M2oCfJXoEV5rHLri2IWgKKy/TYDxHJpyTec3Qh2ITiia
wuTxCllR+ZkbNflqmIa7skHcOETdvpleJsOLLdPVkn0bX5rxYAGMatGpVASXZpi8lJmxtaXk2/tw
ynMt8p1lo/LWDlQm1kjxTtmxpS1n3IdRmznSsklDb27lrnAc1gJi3KLFLVp07dF8UoxvM8vhuqxd
FMyPcfXmqF2GbwWrQzWoHu5Ub9Ja8IdkLWIAWbkPbp+oe6dN55eHl2I6jfWvM/xl3paPSt/dRcgx
nU1wdL0XfYBNTCzDOngI4ttVEV1MJ9pVfNOar65QXVy97ratfpDKZJKISgkbBw3b/pKN0jZHzMYU
dw8yKH5g1AAAQBBYsYZtGWtbPyEouTeBSqY596b+3TR1xkUd44GgXJOLxTy1pvMfOpLKbVdzpq2q
TJNXDQaRnPldEacks4RUYXnfMl2x+mBc+bJl11pF21uN3XpmQ5ie1Lg7mTx1Y/MY1QV3exMobLgz
yVgxWk07B0K1Hm+5fYpn0d97QW92W0dlcBA4zBIMB25TjmCiWKCwpIjpuZpPoJ2J+iOpC3duSCqA
h6/Qnl9sHu1jcK0QgUyME0698uP6zWjPtYVZYsIPNozZV95gdp4anxq1g+xXqyeblcN11lF+De1H
qGt3daXu5C0LoszOJdlFViGjTdFfagbHaGqzmiwChmAS4dhWeSximRlNc1VZnyw3IucoHrf+8BVg
UXZCGrjQvzg9ZVIup/KU10Bq+Ot7Ok/2z5p4+wb15N+6xxIpRFdeUtX8QfSRKLptlsYveoAfN8+m
e5tdAlemphtKz9Zg5tWfhxTwScXVsGy41+ruXhLXA7YfhR9Tu9UisVS0pbS7LerKuiToqUyza0he
FnXTDKpGtiAlOpsZoPsm4zVITlnmBeDZUKHRBN0wnSNSzRfU2eQHgP6Gwj5n8+zqg+/GzTJsmg+t
LdfcS17fhPuOzklPhGuiPtop0nXlrzUmQ+F4NSYKM+sqmbp6jT/Nrp2llNikY4ms/85uF1y0Ym3Z
WrfuAHYq/zoYLGWU1bq8lRdM3aryFctvN6xkhJuN/VQWM3I+K9aDSlsBEckClZo8o8I+KTB8Mf2F
mhDmbOE/9utxpJTA8oZ/MYxSb85znuNzc7QHcfNEXpjuFPFDVa0w3uLFP0eIoRPd2yO8KPkBCp96
DDR8YwwZVkH2ILulP92rZLKILbclltbSWdXidWgBa+JVZ7pj/Qr3HbDfV7lv/F04PEzqtvc3SSC8
MTr78V0Ke+p4o3ZNq9U0fObZ0snfIlR56zUyEaeeWlTU6CXkrBielHRps4RqOGgMOEVOPE1OPzs3
9PfZecyYmEv1BnlGd4FNYXNKODSc/mKZXj4etf4pN66yt04iMF9Lnp2pPFIDe0p/RJpslO6xCned
86xTLJfMwdPeL5aNY/kn2Q2u1vCjRXg8Og0TGM0KK/+MobNPTkXYYQNlX6S2sddvptqqkkR+Iou7
NRnnmdpQiTZHxwTtmWOOqDljxpjpp7aGxtKLadMJiRJVNDvfLjgWuklb9wBYboXtSs2eK+Ujjad1
hZdkKtnSW88zATh9xH9k7ifd36pxva3LapMK3FKpWKuYACSJMNldeNsHMy7D+TOUrvTjk1K0DiNm
a1eqCp2HCj3NVHPrIPo3jPXK4SVMWGSfaxQwFtqGutYd+9oXVPHgwPvapCCasONV2Su5c3ehQhNd
4AmOw0tv5xy/01qSkTNm69Y66dpJ07eSkRAKpGLfpbTqzXSQprowq6reGXboe3Fo/kCbIHAEmbsO
iZBCWAz5xXvV+Ag0uYnxeCUzinYCgY/KEfY6t7i+sDQ8WQRkKfF7JqFeQ6SZSTPWjG9Lg6JWzrta
Tw6Z3lwjA+RXpI8iiPY+bIYpgqPZRPpClpjQ2njjyHCjzRgiSFgbi8kjaqNHAMwvZP8s9PqpjPEz
DMtC3PkdkdFTZrrlzX6UoBJfOi7VnsNVvzmVrYSDrqos6G5L1/mc7T3TbaT5YuHTLYbaiFkgarJF
Vyk/ROW/iBhZGGXKskg7CM1Pi4d1nS5VwHyn2Y7RyoooV8LpO4jjfe5AsGNUoIIyC4Z0043szNed
0y1tMLZQzZe+dQmD6NDC5pgKU4pbfZ7iwM0tZ6fWhDo9aDYxcjYsUMJgF2WtrbwYTzw7zE3chY14
CrTac1AG2jQE2LgEvCOw7tisvHlG282nz8oBAxFIMoS+9BOGKJnd2UwNawDTLgIpggpc6OiBWZov
G6O694v8ZKXhmfXP2zGT57I7xAOhSl33BUgTi40UpyAxPSI3fqh+uPczS3GTEHMCVT4ypLNghnVI
fBineAQo/vc4KvUP8ffGL4F3SZDPme0M2G0Wivs+P2N4XtwiEy/DAs/gXyIT/xBH/euO4DKJe1PR
TAg+YxWKh7K9b/2nv3yAW2rhb9K0fl0UXBmhMqW6pu4VZShvgKhWHyYtjEERTdQhdSqrly4ZsMaa
tUlFH6K5fnWBRFYy5hD64C/v4w8ZqvovUcdJq+V170DnzOPxFp+b4mdHAlzNHnwXPiVtWaUu+9LR
PH1xiJk3KH95aftPX8HtLf20IaFudWu2bJ4Mo0GwLtldVuArGPLGJbM8aOlrwnpOtBvstVmX7nt9
O6hbq3sbW4IOGi4wUa1bB68ibpCo/VGl2jIWzidPsSbccP8ymMv5Nq1FxezBaC6aObnaRKXm8KGq
+3B6zjmGmze9UjcR/IfiYDKPA+stHB55hmJ+wpLpShxmfjmyeqLbxKbYpUYDXk/y+9xR0WKc58LW
8eJnCyt4YCOJXZNwVnFnvyk9tsp8U3X1Rk3aXR4KWCSDJa1UhZ8p/YFW7TT+2ZjivNNRcf/9J/3n
p/vdpXW7nH/6XvsySYssV2YWMYZ3Jy/b+ediHS3evadmk7QLZQ1aoiyehYu1DlZ2sRsW186TC4bT
brD+DtwPPEgHBRZ6+e/vSP39L8348T/fUW4NvtkZanaYLpzHWAitr6xcaZxON7nQZaRDRfzvr/X7
e5ZA0v98KdsPyy4XvFQRh+pW5jVWT9IxxtuI/N9f4ffRrbr1y9HTijoP7CjiG/o2luJoQUKXB6jL
v0R335IK//vX083by/706xngJYHKXOgwgYek83va/O3I+f2Zqf8al+w7TWGlTZEeTG1RHHmyU2Bh
9e14Xn5PDwZPdNPzn4O/rFf5w9dk/nKwiIL4rmjicyTUDk/1g7hnBHsLJiz+8gKa9aez6/YV/vRV
hVJojbAD/S7Q+g3JZwrkkKh+sLjgR21ri9LRGXoHSwbCN2kVVhoWOYoHfG863R6hoGhiaUvNv+sQ
QXsamk3FGoX3uHmO6PgycnLNcxWeHTXd2PgHuoAs/wntciAWVzG1I/D0efhQysfU3I/f5nR7AZsY
uHmT5fex/iTI3iyXMFLBSQnJQrtBJ0dtkNjmnnuoz9za4aI2uiUQ7YU95kv7itYxh4+TuVIIXUkI
oT0IyuTOs2ks4Bo4qHbBS6viMwAyw/K6nA2c/Kt8QEhZE3t5fzPpMv3/HmwIKgytLvuClIP+QbBh
eR66N52nPRURR06W7FNkxLk8oeSPJekRYgfmW8txMRCN1y98EsZypmrMKocn+xkowNTvdIojupCu
3yCIYaNshq1FGlWXHG/Zb5n+MBLRDJyofTYlRyuTFR9IhW12MxTO8G4aUO5ht4qy+YjxlbolDLWF
olgcn8E5rQOcZsZTqhnnKD4EBaSVc8qAWom5iBk8Nst22jaaAR18ldqx879YkdSOJ32slmb1Pud7
jGrwD081zj6LdTElxz7xXHitVOaj2jXhoFara21EHXnu8qqV/bnu8nctsT2HTlqlkMxyJgekH5I4
Mu0T03HpT6N6OZI/wQiDvmAh43fNz4n1KFchyj0b1Mtgk/lvjXLMac8YBpWGJBGZQDWNjBxguU2S
8izTj1RGM5qPDtCd866SYQ2zDOw5x6TjlLQeOqv39OcJiwk+wLh5rKddl+81uJUagh4ys4oJE4hi
nspm9y2JAvQVTLTG4LLo3JqZMbF+EWeMPZ4745BlF7KF1GDrWAQvRUsakMHeVw3uxgS/ZfDSaNEP
GYZPSb7JFdcpH5P2Uuaap/bBvaCbyPoeIz0L5nLphh1+pUYP12ORLEDqS8DaLiuu/36u/rO+5L9P
PkxC/3k7c4n00plKQGEyfjA/kQcq+reooXuCge3Boy105JA2YE7VizBOmUqWAHmk0BVDWC9Ap0Yd
P2vCJC31D0NlfwsDaj5rbxaft5LBqcKwgu6wJ8Q/vICzE7uxD8HkcewkHVisVbvQwZVNjcztkWzV
pkEEPAxi16YHIXd9tnMsFWjnIUXHTUGu0uZSTpspbs49Y8bUQQAqu3adIgcszDC8mJHzUfimW8jP
xt/7QGQKppGsvaI0LMt2vCTj8K77/cYYJ1cnlWFMCaHWgqMxv475Vm8P9jz/b08u85eCa5T1kBtE
gRyAomYQwqP1oj2A6s9v5l+im/9Ql+vmL7VHUglV6jEvEbyNH/lH8m18NxdxT6PVqmv50R7Uv73S
rXb476tFN385/PntbU0HgD8M3yyN4/RH4QSrvtcMEsvdehd+dX/JMf7TE/n2PP3pMRMLxVKkryQH
kXNY20tHF3/5QdQ//dG3D/fTHx0Ovjal9pwcQgGKVwRExjVmh4+wSUlFbBRE5IiQjDybzeXAEN8T
rc2mR6vpjm1TGOsibYudms/+Xyq131dPhv7LR+3I1U3ZyaXd+Ql3SyR4inJww2YVxDX++20uf/+Z
jX/y6X/6zLniwO+nYrxDqMMvRhRjTUQfcDKBwWYQL2Rj4BNPV/BGhxyKpkzuRPThk08v/Bmgb/Sy
/jjDiouvpEKJiJJt0CD/1WIl812YcMyq6AMlLoSGuW/We2bmeDr4dHTze1T52kcEphMnaTFp5H2Y
fqjqNYx7j8mpy0O1Vg8NgXF6w7g8iV66/FgA8ZOo4qQ8M9TXmk2p3bhyxFMZfqiJcqlnxN848/oQ
SlMlj9uJEW1ExzbDp8q49Oxcb7MjyM1YsgpjfC0jwuvZitEhoE3OTjjQXvQ8d0P+Mc6PWo1wF2bH
esTGxCwArTxGtozS0nb//Sf4Qz1u6L+UsErLSMa0GkSmdh0KIg5xZf8QRvBoBFiZdn5G4jBxCP1f
OpLfl4KGdvvnP//ieT5MwDXKvg1K62rXSXNCqcRQkhWFQw5/nhMik9oe+F1CgJ60zfNfPugfKkTt
FhP+0ysrYlY4IyZ9L5oalXf281UyWVfRUbfkUIO5PQZYKU+m0jIj/coqZdmLBt53YKzSMQUvGK46
SiT/cvFrf3pDv1TFQ5g1fRBW+j4cGoFLN219nW0DuXiJCoW0rwhV+HPQIPmN3kYCtDQFDsbkMDDa
lPAX2xg/6iS9gVVpubVI5Cc/NW/yfTtgmawSrb6MNpWLVvjNw+BYMXT0oMJX3G46YiIiYM10Jvun
k43/l1Psn8vmv49i458P+9O33KlaHCsk0x6sziKt0WYiV6wKQjex0bmdbyPPIuIp5auAfTZlQWtD
xtN0CvToptZB9TTRV95l1zKd1gbAegYaGbKLVLJRMoA6rutuM9SIefiUh7pEuiHa046WWWDt/v1K
kbdL/3ef4ZcH12g4vqIlTkE02ICICXHlKm/+G3nkMSIRITlSxxsqN6bOWNEDmi0h+b/Ma3mJ+rfh
UdBDoPa+D0duK+Kc1vNeALPx8XEe8IFYSkOM0rtVE8qyseM3ptnED2sL57n9TtI77Adch19pcbQY
u9ElPdcseaG9/KDmFPA4Ey0zwJlolsmuIWIC7zvbCtd4DNqcCL1F9YrlvVYW2ZkUU2ksk+ZCjM0c
BhCke8SW/C+bJv7Z8PW77+l2qv/0W2uTWhUzsV93xPmv9E2yQ8C6g7ldhOwZF4sHyZI4w7V2bNt1
w5UDLrsQbKkrVxYLuyymDInnL6hIN0xgb/+Xl7nYYz2CdFyDGd6bvsT+uE5dfKgnDC/HdE2RfEcu
Nhj1Gtl4m667TbcPl3KF6e5/vYJ/ee5ZMvBrq+BTsW/bJZxhra2VC6ZlksHZCz94BGwtrS1f82Jc
GB6ptu7Xy2PgJSt62z15ANVfSg31dg787uv9pSCI5i4ZOfU1VvuhT3v4jNzbV2QtGJS4REAsolX4
+O+XvHr7M3/3Wr/U2zXHQ5LcXss/iGu+/T/qzmw5biRLsL/Slu/IBhyAO9DWVQ9kBINbkBQXUdIL
jKIobI7dsX79nFBlTUmRGYypehuztDSTKGL1DdfvPQeBxd38Cor9tFz/hxFUsTfRhIaUoVbM6joK
KSdo8ptAkLdZTrk48uYOjKc/HAk/NUdjD00w5aO6dqxdkWyPE6nJKkj61lmom6NyoAOjww8t00+n
Kd2wBcy/EFJjX7we+5U3P/F9QIKKOhslfovuKiBUEx5bJB2YMX80j5/O11fj0ESa8oihRzYAw9Rq
LgtC9OAHweyMq1rgpimPNIQDi74ffpOfTuayB+9pzd4qE8dmsV9ciADy2KM7sNpz9sbV2JP1nHsu
WqVYfRgaijfBaL7fgA8FOn+sqn+6cKWKoJJJT+y6rWBb5S25F3kSSnNKpQ1A9EmybLYVhdU1eVi3
zkROQOqDI0PzkKwLP2HNifkXHLoLXaJvDBGPKoxPpsXuySQX4GNm0maxGgHRt630SnbCvtBBYl/1
sEVWk6HQaaDmHyxZGXz2BDRPnMwR6YjpEqrroHAgwUYRsDRth996cMSnup4o8tBeBeECaOH7T+JQ
L9gbvtgnbxcyUTGCdMCSoLAzhpzCmzgR/pFx/8CHnfdjEPnpWaetLynB4hSJm6ebllxKuO2Jvx4U
qYm+o+z1OKluK4Y6uk2Ttr/UBTWIIHgzit/qZZUxsB2Zqw+1171xK5kLEhOUnHhvDV/e6WVAytuc
NkdWx4ce5t6YZUlXZvYUz9dWs8V3IaazIITtc0yk8teDrr23Fu6GyKsmF3VDqlv2FKD1dttB2Ov/
qCHY++tdkxa6IWv5WgYwfjw7/NIBsBXd+FUP2ZHGdkgjaO+tYSkGThax2JxkJpTRZ+T0F9VwmRUe
K7rkKgiX28Wd1QlM+pXwSBd6/94OjCT27n391AIb2D9NE4mJ2sSnvvhcZUfiyLtn8xfToL03QgWK
vfG24bixc5mXO8ghOfMONbDJWi5H1v2Hrn339z9du0xN35TV7totMgeCszQvj0yAh4681/VbSCGq
LTjyjmJn8ofRPuL6OtAN7L2VSI/dtYgshwPrFQDo2VmR9w3T8P2XeaAP23t9uO3GOLYER/dVcoKM
JBJg+zfvH/vQC93rwKRMTXG2u/KQClybOq4dM6C8D7xTUlrfP8VfPxw33OvFSRHFy6BJNPIEZfgu
m/oSEMYrscP3j//X878b7vXjtByXGCBxtZUk7sf2Ep04SokLbwB2iKkwoKEy9oaaXIdKQGV9/6x/
vfgkP+TXVppo0uAWr6y2fdp/rXLXJyLuFptcA7uo8p4KFAjH75/qwCDihnu9WfZ9RR3Ukm2pispv
7KeloFD81PowPbknx7bSDr2lvZ5dp2lQ44TNtsatWKSXTQrRtwm+ZorM3BqWwTEf8l+3ODfc6956
SkPHjTqguJQYUPWk049qurJmSgS7T0NSH4mj/HVfd8O9vt4UlvY8sm+3gx2kTw0v/ioKq+j8/Vfy
113SDfc6fBJncRjXbbb14rMhfcyGW7s+0iMPHXqvt7Ovb6zI09nWgphaqAl68bppj8yoh/rKXncf
FSs6Z+CpFB9h1pfUt8GdcwA8ni5gc4+NswfOEuz1eN/NBpJld8+e7a1h035j7yPDnRGdTCBP3t5/
BYd6RbDX7+fAMcOsOUsGcaxdZQOCClgWJ9Ql9tZlRCFHc2QEO3Q/e309T02OJJozkWZNnQIBS2qZ
g24Ngb9FmHHkhg68+GCvl4c4gKO8grI5h8+D/qx1B4zk9f2HdejYu7//aU41hR9GU1oUgCTuBmqP
oZQnJj3yeA706B/B658OTjlc5wqS/LfeFmR+T7kfkeY7u1l71ZER8EBnDvY6s2f6YRhKztCbj1Dh
qJY8cumHnstef5jLOqiT0aKAZJngHL921M+aIyPQgVaj9npBabVjRvZRvs3ECh6IDaEDtN6ubGPV
wBs8pjs+8GzUXjfwdD2XwW5bpIJfZ4lbV1+832YOzAhqr9WTZue1Mu1zai4LmguhOuURfSeZ1i/F
x/fPceBTyVV7jd51iHkEWZpvxzgDqy7LYb51rLInD5rhyEmI5y3xDmkdVtmarMRxHS6le86K5Wtu
AuvciYfxyNh46EHu9ZHQj5K+lLXedtOt5V3jezrSyA5sIbhqd8afOkiXzDpodKG3NUiNkK1QqiQA
CZz0r9GnjnpiJG3H0ocO3cReT6kXp0+CotHbjAT8Rn003ZER5FBrEL/eQ8/G2ZLIMN8Gi7XxwOW0
hP1ThAfq2Jy6a1d//rZwf6S+/fSUeu21Vl1yht7CnmDg0NxF1nfTQp51s9X77e3QXez39zglwu+T
j5RRit57D3lEqgBZDtVyTFF/4AX8iAX/dBe5rGbpTAk74KL4qDtDNrX1+f2LP/CA5F5PTzLXCtsl
19vldXh0vtbfo0+UBr9/7EOXvdfZjWsGTb273ppZ+vDwxHPrWUdiEIeue6+PG3A5/0gC60kCQ4/5
UZ4lH96/7EOH3uuzk01KZpPF9Cz0HuwPkvwpPKg9SybR30GCjnT4Hz6h3ZP76cWqupB9bHhCVCIh
L+uBZ7x/DwemT7nXZcsGLx1EQFqMIZHmqjyz78Lyqn45Ng8dOv5ezw37zi+DmDaP39R5ZN9/Jxxv
qb4+IYPj/Vs4tDcv9xatQ12lib3L8+v9k+Kme6nvrHsmDPeLexp/Ds5PozXp0u+f68Dt+Hun8mRX
Gbd28m2DR5b0qE/xk7/LXTqhzuD9MxxaWfp7o0Rnj1SuIzPclq/UepPspoMT/Sxe1YfoE+vk989y
oMft+8HDplI2SgW9VQmxR4KhVdseuYFDh94fKGp7JOed67eJ1RYKpWkWHbnqAwsmb2+csAt3bqn/
oTEtZHeUFpX97lBPkCLHZvX+gzl0ir3horIVeIhlyLcDNC/q5EF6SALDxz5ODh1+b8go+nLGp8tk
XBTsslzN6WZMjkQiDoxG3t4QUdiuQSnJoccPILsR6rSr6aV4eP+xHFpFeO6vA9DUpL4VjCR64Gyc
Hoc7Mi52Nuhb86W7Hb50X4+cZtfI/2Ia9sSvp9FNCv4i5ybwu+GOmXfuiBMwZs4mZU8FabN7pJUe
6MjeXkee0iiMUtImt+QWwODyDbDBzRidpK/1sVntUE/eL33Yyas9aHdMmQl6W4QrVPww/q1Ve8aW
Poz/4Ngu1IE+t1//0PRFh3aZx9YYCFPWec9I+P4bOdBg96sfMtuZlqghCj5YoNzQKlufK0BZ7x/8
0GXv9Wd3tPolpAL62kB+s5kWIuf+x5H/+3X6n/ituvtHk+n+/r/8+bUCq5bGidn7498fq4L//nf3
O//33/z6G3/fpq9t1VXfzf6/+uWXOPAfJ169mJdf/kD1bGrmD/1bO9+/db02P07AJe7+5f/rD//r
7cdRHuf67W+/vVZ9SXna/VucVuVvf/zo4tvffqMe+aenuzv+Hz+8eSn4vUcEZ1SYpp15+fOvvb10
5m+/Sfm7DEIpAmk7tvLEbi92fNv9xBe/e76tHBUKSb2MG9Ityqo1yd9+88TvKgylVKSjE+b0dlfR
Vf3uR67/uyNCOwjJIvQkST+//fPuf3lB/3ph/0WKyF2VlqbjYn7p+RzdVYHrha7jgSUjGLc3fQxR
7Jbah3ch6rY7Gz0IlYkTOjv0vL8Zm6Q/EjX/te3943yBb3Nn0oFvsb+uFbILyxDK6brIGwIrCMaW
VWDF0bF9771R4I8TBU4Q2i7wSbW/eyGyJqisQATsME5AmrKm7/Sm8VKEdjGkRQJJFknFEuphBZ5I
Rs6lzkO3JvedjagjHe7X3sy1eI5kV5TH6wU+j3ovOuB5aSA8H9Um+uL8PGic+FFmAZ7JeWFg/6n5
/fGCf36hv46wP84V8CIVhbWK4qj9EMEE7qIBdhau+2myGM4b+874AHHNEBbPjmmTqzJZ0jtLDMe+
Fve+6/9xalqszR26ULu8vdk2s5Pcd+QQwkxzxmuqR5MPzJHtVo4VcwnMXHZJAkeCe4+G7jbhOW80
JZyP3eSTJGjXMoITXxVP7z+QvTSOPy4rsCmYcl3HFvu74U5dZoPl+eHar5r6LMgTdV66M9WjswBB
AuKFuiOkRm4LLMOC7g0rwSqvkGXJ1exFuJTev54/9TjPCSAheDynIKQt7E3tJS7Y0Te7+v1lZhmb
5Y0kAzNrySYdi3G8qOJ40UfO+adetzsnfR3xFh3eDvbejCmKWYoFQ1U1IRrWmsIfWUKyev/O/tT0
ZODaajfU2Uoo2uCvqwlgwl1gpZi4VVK37k3vDCYBZ5b3JWWwVvE6WUUeXgyiVPV5lReINN8/P2vm
vdGMQSWE2EDzCz1XuftJFZlF3XiLRvSsnmzp4tfLYXefuErYAl9D178MIrC/TAvb/w02jycvt532
OpzDBoFEV1cvpETqNx3vCjx0UvjIjey0X84wcjnwm9IO5FAkCWdQA2Ml4rYUUt+OGQwMyJ7e/Kjj
wm6e5sDIDwLsPRZPLxbfvTKczK3VFb1NUSxlV08Ztes1Ir2pIXIalP3sw4qYWz5xlNFUyVhJ3rXA
OERASXMzEDfyWkfUp+C4w+uUGJ1ZW30Oh076C8AuYZBHZHma8ohnqPyN9NEllcJ2x00lugTamlU1
UMe7xpfytiGO+NGtVArmb9pV6k5d0YRfCxiKsHBx3CDvPG1rS5F+mpQI8So7p76i6wAkrmpHwJGk
fs/xvpP77c0PQwt24nyxO93dJY2zfC/mWlSwPYrktbHjyTpzE9+zcYRp9huDMSW7F5OdcU7olex7
jLMRX0ZPsfoso2T5kgrTWRTG9Pi4GEjIbW7H2nzOvTA0jBoFn1DTZGefx8WavFXl2Tuar1AuGUDO
rmBZQH4MkJ6RJX4y1k1sUHoxGJ4UjZuGV3bqtgY9SpiRO2aFgFyyRYD5WSy781YdmNViI6PBs85r
X1hQw0U/b40aPex/HWr3OqkppyJ506dQPKr1uVauZBUIgYpKi85AeHfdBnEkIgBQ+nPVETuLKjl8
b6swARvAsCgv7cKvJkW6iAZUpPLW/Sxc9EbctRyTu8S3K6Skui3wFDlRRqpTMiT21yVsQz5Sx7Yq
H+Y6jZwrX3VOuK2UCFO14fVMGQhAymOfe57etIl9o6nftMcugJdaMTbgkU8bQg7LiH3AAfXGIMTm
huv59ZoI1uAxShZmPG2miFZnPMMHQZApCl0qf2STpc+9CJmileaXuZ6g5MDO3DEHmO1xYVghpXJT
N5D5oAJRc+PLHAI9DEmEXVddbZLN4mtJ7mCnMZ52k4vqF7Q2jJTWy9JHR+1Kc+a5Gld96Pn5qvHd
GPRoGkrwuYHMNlEzYaIBv22oNCNRvsU0NOV65Rjd3ADqYncrLZP+gqHU4l68sAGG0mjPgHla9Evq
dnLeYJVus7NlArNGUntCFpNwMpTSEibkibTN/Jbxv5c8cqm3ZYngiE80V2mu56QsnSuD/LCiLiZE
WrGMatFYTXU3fEndUtDABzXGX6cyxqjuZ1OEQdsBFbYZ0MZ/DpWT6zWroMnahNOSZMRKaolT0as7
6rPjCsvD4o72RAYrtJHdOIbpgXrrCGWY6y4ruxjZiZpUPIlz8p0B9/kaSWSuSrTGWW9qCf1+h5cu
G4WkqCN9n7zRnkrptY54sqdlDqwJUgfAczkEqTpp9IgaC7wGqiyd2sGnJU7TGy16cvvrOkWMo+EW
DSvwsxGFQYAZv+nIExdjyoYH05fnXFdL0n5Jstx1N3oJkL74rrG+W9UQU/zbzvhZmjgLzUlntTEA
rtihjG/M3OFa56wPKG5QjX2+NEhlV2kR+zJjrzj2KfGeU3hkp7w0aJTCb/KHUsbWS1fI4BbQKzIU
a3HAGudVJUCLp2FmVm3lpR8DZ0EYHolgN5BFeV09aPBQ5KQmUQRkbAkMdELHyWbcHdpQuwTV+nFB
GOFfi8XdKSWMNUQrOC6UzNRpTYmaG9W1PutIgZs2QTmE/fXg+cG0sTD79idhDith3ZVaP5eDFvOq
mNuBL494VBs9u9Ybw3IIJj2KLfLmEuF+C3OWx6cslQl8OKnBVBrb7oCyNGwAxJWeW64Zhh1zlZZQ
Os/baYGITxJC514sqkiqS4oCWp9NIMFwc6KWxMs3o+W3itLIElWK6IUlsDvV5YLgo3KTa7fGxQ3l
pqzvF5e0+B0vQX1oZUjxRQlmq7+WXSO3dTAGMBS8iAzllv89gJTo8QGBpjcQOsvsu+XXVIdCM0SN
omo/uOLrvg22duqpxYJP1bQO0IRBm/pqwnSNKi6dBmgzNSS/wtQUHHfDDIjVXkgF73UPFStl9CN7
WEeQMrMAquQw1qmLI4YyvJNMltxiHmXhRbnYUFIMKUPXFesNIApdldqYcZNuvlWqru2rOWr89NlY
uq2uG4/UgJtqyRPYhDq02tVIbsgCOwBBfSluqbYZd1p0xkmK3FKnyHHDu2OIyas12YBGxU3gy5nC
a0FMRBMFCDzNOFMBpZSmdz4xU5gBE0Ko5BUxvZpsDW1rM122Y5r0n1xf+JTY54NriKhMItjkuVNc
AB5tkbOMjZlfZ9Wp8taRMansprZIlvdUU43k9velDQzNqdP+ts60Ha1Gmu1zWzPvnTajW0L9V6nG
mTNl40PbLvH8ZBK/nLZD3kTWXSnS7k5BcaI4snGoKKgKy99abaQRBhO+xZacFGn8EFpWDAx6KZrr
tpIYusXUUhi4DLXOLin+i7vXSIwNfmU9Jd2ntqZABFajV453svG6u0ihu//cO2n0nHqWzs41pNhu
FbGx51M1JKnbdBO6/HMFDgNQTW7H6VkALo6lYSrvjTPxnKceAPKZnTsxlDDcf7dzG2Jd6ZY6Zviq
w5iAf2OgMDvtrD8ldYQ7xnc6xpQoiqAv+mgxQIGzJqJmVgYR5ujFpo6+GkJIZrOqw1cvzYanKR9K
ue6sMLij54uvsFYSBEZWl2BklvM3ql6XD2GdoaqyIrd9yJqEZIYlXZqbLJKqvoqnbNJv3lDF9yaU
S4z5Q1P9PPY7eYI9MCGxYZ1YX0FWsObrc6VZhXDnzuexNJL84bQw7UPnJ/Y2kwGljcby2AhwWtEa
AF0GUl4iNIZR7eYRCwo7KT6k9rCDKfiKb/MkVs82PHgLNGOAwU65uY9q3At9qiwCu20u/Jm5fT3M
CmpFVoQALNuUsYBM6Za8XnIDcH+o2Maki5/GClYDQ92I1pRhBtM44mBcN1Gqz/MMZvEqJhKB606Q
VMBY7yYfdV7ydsnsGR+t3kWXRj1q/t0JYgeR0VxQpDMEy6esl9CIfaY8WAomIROLN8QFxXZmP8lU
tS9VNbuUohvhfAL3jCJYJUvylU+12mzjhdXZgMVpVO2H0K/gUQ1llCN4ayZpnmkPXfAt98hP/Gzb
jegvWDuC6li30RCzUM2gOmWrovMy/0JOUTgiElChP5+n2k+qF5ZG1U2ZsQNGwZwLu7LwtBs+wJOT
yZWL3cKh9H0ObWp9izKKNktAbioDmhZ+S4o06+yQObKM7Tdf1IGGHKUiHrXRtkBWStp00g/jF2vJ
U6q5x75/stJmLG5ClqsAW0ULJb9w0e0l8wRWuLXm/AlX6uRSiuTiQHFnTwenPuvXai0JYSRr5WhJ
aexs0KXYDnwtGQFvP/PhCjf886Kmes/yJrjOdRu92T57ZEg2u/B65gGGMP8muz9pfQViyC6j4nz2
8yzfALWBa9cXhYveJ/XVamk990vcdtZnJhvPgNeMNJyohM+Q07xOhy/Kywaqf/wdQjro0nDeFYVD
4iriidnE9cqEunWtWnOm5Nwlq7LKVI9vAZdb3FhkHMbVDpUcgif4UBrSnjazzihqrNx5wPgTaWbl
HBWnQz16aOJVbTfq1aadQBau6eWgYg0bTSLUExNUvCA7Esxm3/y0Cq+9SIXRadn6LlKxaulZV9ap
AO5Ud+oDjPu8Pp9DE0CMU455dudYqbNq3CGF/TxV8tQtaE3VmA7LOu4r581UJRveVWljXKmwmGfn
AmT/TEKjWexLY1neZ6J9rnce0Y9vEpOo777IuAPguzNswCx07nq/3tHa8pT2sXi1vO6DOt/xUuMs
uZhJf/judDsrXofwl9PGTZhuXG8SzyZU04jHxuqRlcw7CcBSpOp6qRwMmXh5CrDpodvzFT86o9ym
JgG9Xphg4gXkXicgxdgdJd8Bw8OwHrym5pvJLAMKlTHZGdtscvqnUMCkXEib9MC3KgsvByffOMqx
0jMBMtRap3wY2ycxjuRnQiFJsLYmn49YXcW0qKZNB28VEZ9+cTNnR/RegAVsTNkPn4csx/NbjsPy
tZyyIVzRVGGuznMG5aDpxBLs8GuJu5mNTQTQbcu+OxelaPS3wpdx+WrrYNIX0m9t/zwBCmSdJ5kU
iIljVtdnpQ+b+5bxSQ6nPn8BRtXkwx+olH8rmn0wVP1LePu2fisfTPv2ZrYv9f8PQe3dXt5//zNs
/Keg9tPy9S3/c0h790v/CGkr93fiaEoqopb2LghNKOiPkLb/e4jIybeJNNluaEvxr5C2/7vPXxAY
ImhtO47iR/8MaavfncDxw0CCEHNtgkj/Tkx7F2f6126WDAPFgsvmVLvoNoG9vQib6ZADJC7CqyJK
+UKxTLOZrGbcxGrO12UnxCMfv/3dT0/oL+KuuxjuryeV3DSxfFb9jgcu/dfgFzkVoco8BRqlL0iP
b2BHQRczkiGjcnJsuhpayjZ3RczSQicdorZET86/FYLb3br0hSuJ8jmewK+0fxXjNDaVtrNz1nYX
KUC1SFAdFS9i5/4tvhRieQxR5b5/6478kQP7690DFVCC4G9gO76zH21P29maLb+rNhZCmafe765n
9Cfz/UCVNtCXyJ0+SNPz7RXJ1v+WVjWxlobB91Q5CJtO8myaX1szjd4XVEbimRU2Brw0W1z5NCVl
Rko3HKh65Ui/bM8TPxP6wc9lL65ZPWKiaUCeunVR3gxh26cbpnM+Zq1e3hEdvmm6HBdt5NiTWFXC
r8arKM3NqTX37nNJ9e2pj6uETQBNpIt312QXZRG6+jSbxgBZSszIvZvKdrOBbWLQMVrkT6j7yrec
vVNAAJaHKFteLGhdkBKM8Vso7QiMp4sKdQQBRyFUuBFLfleH/V04Js/5bJCfaWN9QBAS7dzR5oGI
YHMxE+S7ZY8AFqAs7e/aKiiEH8oHABXyIfa0dR7VOwCt7exsSJwkU5kgTa/MN6qZf3ye3spmgVSW
oMZ2mvYrH9WfLO1CSSik2IS1a7Psi1mkzju5IV/pfP0bjdDPgvI3iAKOiYQW4LtafjVzcBkX4Cwb
CF2ncnHKtzqQ/msw1DWs12mw74fYey5U1q5R/l5Nft1nZ6MlQ7lOm4nxvmRVfN5rvlW2fV9Wt57C
Uz0XQ7NxGmt+W5radBeUW3oT6JvBwc4a1rG+6yery/HFGnELHND/XmkfFqbUTY5FTnrj7egaH1dB
Mhteyiy9T1Mywy5Kgj5Tl6HqR3WbEI8LT02eo0quq5Lpup0cKhOREhTNvUiXsX3weVHTuc6H+Gsf
Wt2wbRrVMcWXobiUhDYpvQ2h4a4NHS3AWjKTCrdMI0QgsiLV1pqwPpz67Kj2VzHOsUeSzvv7JM8K
qPkWEQjADD02vgoc/ToRdtgin0mLhOvMRLlRSUpBOtwFdS/yRLrnCpRleTENSC3Ocoi1r+Gk+ie9
lIgJ48KizBkicOBQZzn4NjbqXrPQrzJEMhSXO/LWG4MZY6jrpXwXBUWy+CvPy0EB045HclCdlpn8
pORr4iwSuWnBJxDTW89JVd/nxqv9lZBZ+UUxtO4MQ7W2kJnVmbPx0gSzjCRZ/UJXpVM/DgZIH5ib
mfm30DmeJbYu8Yo2A3zLU9WyF3E6dBZEmixIZHk2mayK105PPg/+yDyhAt8qQ76dLNaWRcGgstKe
jCnkyNId4o7IB3oaEu/nM5etBOwasqlOE6N3GNNCB/0lNEhstTa1INwXVa23CvMLpFK+lCA3FW4Q
rQM7E2ZNxB8RShtIb/6c9YnsrsehCp8mmbv6AV9PqHGiiuCxKaMRsrh0H0LfnvjcK/tJQy1vcp5x
kvpiNZZtmn+mQwMDj3Phg6pyGxzr6Wwl2UnXJkF4XuRuuQXzAi89zsSMhTTJOvnQ11YjX3Nhz+jM
inlSl8yObrv2CLMVV6HtdWyLKFa1sSrx0/bzIjR5xKEzoDUW8ysh8zq5wuJC9JeEz3I5Yc9ToJuY
TTuSORsuZ5kexyu3K5N7fypGH2RPgNXHI8KdnFHHVb4uBNvmVWnzWcuTTOH6sh/eP82Z37Ibm4n+
oSvzAOYAQW37goAQzl+eZFZe0WndCN8skbQ1Ec3l3pvMCIOo8fm2NeUUVjdiKnZMp1CMl42D+WXl
ibl9CwlzI8LGNonSyveHjeVpf1nNDECv9uD1+WZIZf04t55TfKuFL2/8fGjwh2jTIqeS7qjWylPD
i5jQxFy2WWn4lAN/3SCAxj2Rq2LnBxjhUq0czUbaKarN4lW5OvxQOarrCOYi7z2t2QWF2a+mF1RN
tTmZoYCvLVL9EU2xlXWiVGA9+s4i7qzSnjDjeQkqlqAoEmD4BBKAEM4A0FEWSdx3I7j6oQtrvnvY
wb8cutxvN20MFP8DOomp2jp1Pi7bNooqaOp1nKTsu6SIxYTs0ls1j6XeWI3CeF/OxNFPO+lmORlt
mefd5C2QpBMfIuld7uv61jIVJTlVXZPpzR4KsHIkDjkO3YmGs4KVwaO2KgEsltIkNhqMPzWoc12s
2Ulmtxinqza+M3MKHBtHHwWqXMgXxs34VmjMQydWqvWlX9gJPkrTffKqBcdCQTp0FTN/ATU35Sfs
KBOVXKFpruTQAjXzh7R6zGK3BmdPTehZ1Xfic6nC5qXpCX/xEeg0znpR3dJuQKIH96aHEr5zn91p
174Wwmlv4EPXw3OYCWRQgs2m5Axgdv+UQ0C+I+rdg16NjbzrxyjH2J0kgb0ZvSIpV43sbA9T70yq
vbDmWfMJ3LNfl/pzf8N8ulv4DFKoq5zNyuisaWY2AsYYAfTGy6e2g4MbLbvaOv3N18wUyFaWotz4
jDAAGTyyJy9aEjnaKzsou+RyQhrCD9F8j0EuVrmtreCmcebpnshS2l4FQZsnZ+NAVu2Zl3ugsSvP
VJtqhjp/muHZbrcVVOoFJFwbRFchq8DuokNCxrrA86pv/WQP10FmzdN5D3lgWC1O42+ZsccQ1X2v
XurcJDWO6qXD9qCdBWWGSaM3ECJ2cdWnFSZEvBV4KGWLrRVnYxiPDA/O+JYhNIBIbYP8PR8Q7fUr
0bOAPZkT0qKZeGK921ekiC2X41s5NMXJ0PXDq1H+bVI71lXVB+0allTwhTAshFDn2XjuOvQtc2nX
pA+lokc+FfK9T5gZwr2DHZLtuXPHdA5w74ZtBUnQ0D7lU5Qp0bZKcCE6qbPrRXfBS9Dv0rL4jP0u
kjC6zMekvCC11zsngAQV1BChqpqxPrEsg4mwzM2bVAWoYggAT1ao888xyQbI1AhuXtUUwKpTZQ/5
NbmQzjeTFM2l5ZJrUIcNM3WKIVSEWfqFeLX9lPn1/dgGgv3ZnO3JImKNMDrD/RICD3f68qyp9XXk
ul+qXZxWF7seZ9VsyOamA/AbivNsBsGXeR17i6mJN0T8L5tusM/7OFarWdos9wcznye2Sa+UcbK1
Ja3iVIVWtk4hut/ooLhlGVStzM765dnBfWtyVgDd6GxQ/Z4GItw2BAHwneaXvlNu8iSuz2b0KKtA
l+d9QYTc86+8HpdP742fAtfDKZWOBvU6RECKaNITr+iytTu14ZY9o/6MjZLhnOHhex9W+YZo0JcO
J5GJs+jcVuFHuynCEzln68kZqts8omCe1PZL/k10OSO4gFydf6piRmcyjcQmnylo9tmDSrqzLiw+
sECGSWjZHyLYLmx1+Odx0YG0kJiSoDhnl2wEkvpq2IiPa0L4/kxBPhdxirRWXkYVQNm0QE7kUPaa
mMra8gZxEEsnu08Wl6rgRvgJw9UIk4OyTzI4RkyaGiSRRWoTLlaHWFtd37Fwn9DWD2Nx6gjTs/az
/BfjJOOVaEr5SO2SfME2ntwQJP/iL4N/5ybaEJixo3VdKX2JGOxOuDjeOz96dHyk7tEAL5Gvu1N7
Vp8Ugdu2RTDKV5B5qR2vvPALuUkKqtYrv/IvXUuxizVCvRjyZdMkGmlJ8ln00lmNGQbrVmwsY+0M
K/UnU5IGjJArRJe01Ju6zV3kEma7TNmFk0wpe0kJAgDkSqTdYnig7pAkrnwb2t8C9kU6h2TZwkrO
a6d/rFvJRMexLjuYaafKK26khKXZBc4zK5fZOtHUPq3LYpKfTKs+ZiP2rQnPlA/Fd4OzbFr3oN6Z
hmKowjTz2VxRHQqdU+ApcXXh3ntFUV2JwPswL+qePX0MdIuQN3Isg6/+yD7JiD4PL1NzRRvtH2Wb
X5MEc12XUXmdwPyex2xbuh5I/Lxmy5L84hO2BMBWmlxe+MCf1i5wRY08pKfaDyPheGaHzs5Um8Mj
/D/sncdy5EiWrt9l1oM2CIfaBhA6qJlUGxjJTDq0cCgHnn6+yO4xmx679z7BXVRtKtOKjADcz/kl
2SXzSYRqL4R4NOxlX2RTfejpxCGNHaBwWar0LZgnujUcQiGdNizfltq3bykILNstSVviNk3HhHIg
RYdD5VkP5bWh3UioEx1pkEGEkxFrbPX13lgX53fiUFFYZcxSMBbBZaxhBI3QLHYJqZ/lVBFTGLbt
CQXGqTFznlAnGR9aOjZOc7o+myEN4Caqi3dtgax7Cgig9Rt01JM/7KBiT4JUKoI1jOxUF7ZzaIEF
tz4qiqiZE7LOmyWtPtfWfFq6WTyPDtfdHAAeJJz+ZMx7z8q35OOUo6KtipKh1/bLODEHaoOcrImX
InnJbXXukOrvliqnJ7OpZ5rCPMhAgLjBe5e2l9ysHOBnh0SOgtriksKaMLupRpXtQPf3M19NZM4N
9XWpY259b4wbixaUIjUUlzLE+erU1h0qJ476ZsiJ1zKSfRYWMGejyKDMLMI2LBpJTtYCm74h0Gv6
9EM5POSypSg2wz7IfZlsBMGfZ7Hk3Y5m6TMLZxa7izaekzWvC8rMavfL9/VDmA3hJ1qFNWW5JPU7
v53TNuiu5TEk3I/deLQ889Tw8jCQkwamQ9OMYEXcV5+v+YboMNrU/KEmV7AdSVjyAypZHVntrMUY
99R600XjyuG5zktS5whPRFtwjTEtBEIHpoF1TYpHNXoUzVS0CTRdACEHbLGZQA7uHGfyDpUJXLu4
rAQVHR3nNIWM7DS1vCPjgw2hRnlBQuFAOswXp4EDKbqsp8DO+x4BOGlcIkV7EISOOvu1zXeaOmri
sicVbpNwbU+koNunsuZx7cn1RxBQd5UGTHCAnucJgdVT6k66bwnYBXi/J+MucHraQpIU/lub6B8e
s2GSIW2h6A8Eabkep8M1ClV5lIuo3oa0J+aPxMpN1rk9nd8J5JKMZjRkFBytScb4vJ1LO72KeYhj
/wrCZJyoBzBKV8hY64H6XmGsXhvsTAcAkcu8p6TD2eWDBM7/tmZLhvei734Nc03RbWZnLrBwvvKn
gpvZNEdkm6Y7qREqDkH0pixDfHXsSVkz+W9QcHalPosxr936oFu/94ZrBKEKGJAyVWfUXSCAcvR+
XV0L5cTkOVVAhc8Iz7CCbPcYZE6wfb2TU0CzTia5NGyJ2jF26V8mO4fv9HaNVTYfsm/J2OqEjYgJ
KmATlCrYQVjRtEx2d9QL2UdtovZhZX9z6Q5RiBzjSXW4oqnsc6ytyAyqYoWewdsr+pbD5qdpp3ZH
HgmZ8X73CwZjuwZwY7PX3CnczHlHLk5OpiOdHNAw05qTUtfQvdNxBmzQKzrvaGDUttM8mh0MMOKN
bjwopO+whNZkXcPV5us2Zr5Vbl+deBXVTqaQ/ZlTGTfkZbIzjjC1zYxxkKy4YDM0Jqqm2TW6OBy8
M6k5GZKuzuR9QqNK6Rg3yeAND9nYO/w6vW5fgzVvqPMalHSom6a9Jmk7didtGfldWC/Fu2UkOV1+
XrHrhN90W9URIUNQGPqE2LQtnleJPKWMDRBLIs+kAJFYupT9d4WN0BsAR2YJK2zRmqRhunczW05x
u/jOa5qhioqRiKQnm682hnwjnYRSVBboufxlQjxtslTpS9fPHrl+y63uRXEcRvWnowI4p3c5ctW0
ExXCIKiGbaqX7ujUPa3NyK2QLTXrg1jn5ND0St7ViRp+GakZGapk1ijX9Law2Do2jKs/FpK7YtPP
dn9Rw2RdDINY1wwpjGGFbtxzDO2oFL+Zg8rYKcuJlWXWpzIty304MdpiBSLhMRuvxbBkg/uPpju7
cHY4GCS5SE+do71PKHpauj1K7PuJPksxS2tfe8Z46jP7tXXC9mjRbwl/vPzyaIumld4jRXOlMtDM
uwdn7rnmx9W5mOv0Az9DV+Ygm+PgU1dP0md/FGI55LWlH5qZItKMV/0uzTrvmBWhvW9JqkJv2DSe
PviOY9yMPf2t8QyQcZ/M/oDSkKfiFYgm2SLA7Q5GVVdRKkw/NlBKQAz6yTOzYn6kWZ6H3jaa+26y
Hz1BW2ppFdVDE9o+A0+iTzSZWegFm4yuBa9qY0N61S5zMhn5dIWhRLuqdQyKtCQIZ+rfeJTYZ8za
a3KySZbel4Lui624tg5dS18vsugN0hBz8ghpLRojs8/5/Sal6G5q5gGZx/Ruun77shb8FTcPSbnx
/4qH3BmXtUHiZjUyD6tw6p7QgKrNvBCoFmYpEXepZakN5wF5ndDpe5Fi0clny9pVFLm0XrdT4TB8
jaZYNjNg7SEfG5YDo1pjVycz5KnofuesGDSgSLKxTTfdD4TA3gqLmpNxSMqdEa4c/sUyvrKxXwVR
6T/lUctfrZRFwKV5QFGChirTxJejIWy3id/2FItfda38/M9gG3rrsuF/DB6gZORK/eLWBWlexUiF
ndGVpHRpzV2Ypt3WGKh0s0Cip9lSpwQ1SRKFaK5eFrNe+XR9GoRKWubIXhZ7SuapTE2Iyh/wDfwa
epZfQrCs3/aqfmTPkAxaXLuUilfTExqbx8WUKiJjdYkXck9vkmalumIwrgofRol6pu1TLnKXCafc
5rl4g3CgeWPtvI1aGPItYAHmOG7gIKMDs2sm+1L1w3pINB3Hdj2g1Fnr5qiQ/O8qBJp3Wjrexgmo
/gSoC1+Wq7LNV+6fUSf1vZPR7Od7FmMIs/Z3i5JnVzqGup1KTf+m2ZNZX1NwgTZIHmzYkIc5Gd5A
oijAMtAnMtW5gTyJa6ufCeUfJ7UCelD1o0tK8RFTEKI7i/Ru5M8zOlPWnoTFp+X1roOhexwo5iTb
xa+3OqOJti8qFFDr8F7ZStMQGaQXMNIgLtvUOULZt/fmmNDd1oVUh9KUXuyMCuHZ4tMR7hKYvJkL
v4WYH5Xz5dmusa+UJdNN0ziEkuNy6H8DRa3fReF6J3RxXN4V14K1ICvu057qK88z7nBFTEejNEie
Ab6i6WIe0mdggHpnwzREa9qS4q/GS2VV1RmcEYloJQ4oDoPbLJ1vFPrsKKAf10+N5Th0vb7Pkyw9
1EsiX4O/ekfVBGUa4V2nxlLjJnhAr1UzkJYcp81CB5Tu+mPFOdpp+wnYuo6ofPtFxpW/S2s+ndnW
t8tojodi7PaqruEghPuATJInOnVXegqAoPqblGD8r87G64AGzkL4gjazL3aeH+Y7/rr5AYKAZHP5
K99kCGkPYPz+sTMTQ0VGWLXRwrROCw2I8Mlr8loe3b9CUBqa4xVtDfBnK38zWCyfoxtyZ5lXlil0
7Yo2MW9LDeXrlFds4gRF+WVPt7vtEW2ft5fGcctt4AqEJ73LILw4DZDkXzEqTQiG3PlhivDV8llx
7M6KyMPF5GybX7bM6h2Bkf6fxal67uJGx4Ca9S0qa/s5QTF78seE7Sl3shzRl+E+JD2Vm0VNw3gH
0rbR09QwwjELYI+b1LEIeDHdNr1qlvPlqW7tlsdmtR4aVw/b3je4gLOGJF6EMiU/pBjyR2HooIxl
NrO1DvlwIP4RzU04Q2lpC5S0NEVzr42yebW43zY2aPJVe02IUTamzvaa87sdLHxGQMzpM/jLuCPB
uY9mw0nO2cIK1iNvfKUN27+BUApPS2nbj0ttuo9XxOgBfMc92XnfnZa/UmLKIkZa6p0QM0koHiZu
tWdCfhE8V2RTHhhXW7qfoD9o6tSPdmh/9F5dvGPYQZ88/9UqW8H1Y6nUYn2sf4XMaVZzrfATsawM
7vIxTGp9tYrAw8XSUhBXrar6XrwM7m0KAp4P1tMAwTroW+8c2LEDEOomE6fRkcbFasvulFtiuhQ5
tamJLkdCCGszRuV9beIkQfN5GP1mH+aU4KAE4v0BkolkNaPBLEhABx7+p1C78lCufCJ4IQEkiAxj
QYBV/xV0o14CY6IFAG0bb70j2gG8sxnXffZXEG7+FYdXoIFJpFiVf0Y9sNxETNNgb4EZDGdtBmLa
VU5bLJtutQ3rTNAZpYYUe9Ee8Vd6Dp/mUbogs6rejpZqn5axXw9lOKJQReS/k8rx850HkHK7zHR/
Oy0OiQ33LyeTdjr7riuQsc/Kn2IvaJxdqJV969sj4z9iGiD2v1p4yoXTl9lQEANwLza64dxScWn6
04kmr/2QNIa5HVo9/Anqq6YemSywLtGLz6qwGWPzK7ZuI6KbhbkPm+5pMrNhU3p4EJb0Nr/WD03h
YztCWyIqjdO1fs6U/xGqzxUL2M0wd4cA0wTNTjzh8aDFmbMxAtkuTgPBx66eoBRWEGB43n0AHgqy
l59mP/E2skwuSw777EmXnXc88wtvXKRjsYcdStndssvNpdl56zxEY0NDGhWGG78RmzCv712jhsOg
7GAZ0lvZNrtRUzeiR+0cptF+1LRZILuh/wwnJ7VyinKQPn+vQvJVC4+rInOpIkGUaIFVHAIwf1ml
1I624w7dK/+df8IWmBsq+WgjBxMGTt8UB9xsdFdPSzJvHfxRTz5b4DZP9Z1pEKsQ0ORBCyMNcgVa
17m9zczxdkp8ikvG/ickpXxlk6BRMM0f0EVFahqPtpvflJMbxNf8yTlIo67VxUEtpn9PxffZKscp
TuwWDVX55QTBnbvYIJTeLX1oHXnz/o+TI1wYr/X2BZrwh2oxb9pKf5dSzVHLSQpI4lH07e+rlnKZ
LkCzG6D8J17Tuna/0KiW1Gy8yPazc3a1mbC5IxwqUx9t3JjeyDCl0a1zoDDquY2dpCt3FbCfXNFB
Vxxv0SAdguuA3gvjpqjzh8oBfVGKCTaBj95kDPSRlGYV2Q3tdVXVv/L5HJYpRc3pvDph2qaREJ1/
Vhwheya+hDsF9inXOrsJZjW/8iKQom7VuIr6iSd0FRp+Y/BmTVOWe02OsTSvYhlIXuXFuWN/xROc
iwXWB5gWr0v71/fiF5Z5KxhswHwt6s+rJkdNUWNPsMbk02gre3vFJzZQ3B+jGJ2f6/kVjWZVfCcw
MOpUtDg3+NWZw+7THO3zTQIxpgEWZ4+SFjGz2M2d7Yk7v1xoE8QZnD5hngoXhrvRq/AthRxep75u
MnmBI8qqSLqT+TNynm7+c6hMnQVECRxSnEHlu23X0y5xu6F9+38rUex/N9ehfwlCF0zRBfmEezP/
d1IfZrpQNWYqD84Qpg+lKIfH2epYnkzWCR3roDZ9+uAnPvFsHMGgOxQApCEOYfJejw2KcKcWBiXK
ZUkrgXDd+RGlYos9ZQbH2GAdpbNTEVOabyfEldQ+hnU2okTQ3cWh1/y9XgS40uhMqEPIzra2Ld/+
vyyE/1+Y9h+2iwX6/y5Me8n+DPVn9W/+7Ovf+KcqzTJD/NR+YIZCYKj9H0Zry7T/gSk1uCrMHDuw
bAyQ/zJa284/iPRjdUN/ZpIQcI2++pcqLfiH69mYNHES+li0Q/J9/lsy9y9B2D+97/9np7WNxO3f
NGI+247n0lNsoY1zITn/dzWLP1Zpn2BvOLSUqWs6lUCA119N6+TtTU/36Xw3agROL3Pba+e26mgJ
E3AmRYoJR4MMK2vjDdKnwpSzJTyDwKvfbSDW6mFaKUY9JZDby4ePVNa4DYO586mCVznhz6Eth5qi
WSe0LOJny+bLzHIqNrsl0yb+KDacuHbNFk1Nq3S1NfM1kacgqNv7IJkqbB69Me8Bf5SFFa3UXx0i
1CfXo68AcfxkzD9jhqpvi+WoAkT0wRDvhgEbOJYmTyTgt/yqb1bT+tOv1iEtEwsNxdiE9iOACE4g
1yRkYUkwBHlv1lL1zyZB0u1RhQJDCK9u99Khn3UPjZOtHgPWlLS4Vfy+OKap19DNOs3pEwRunRwn
JObZ3p/tAGw+uBo2gFBhXvNkgp7lDOQI2idQ5/prtKSPuL3qVrThGqIQFyAu8C3OM2HsdENVlJjs
OQDTcYJp7w/KbLYmQlQ3WmptllEiC2ro58VcxeNke6217dPZfxW1nVJIT8ImFWWlWMDlLdNYIhpO
pzauUpXKaEyHK1qdC0UnYx1QBVbjuGMNT+aQD3nCfQi8pNL0MuSVD8ZCiLuMGtSyzO7NYtCmkqvJ
aE6VV46osxp/HrdN4NPL0aImpuksS1z2j9KwliioiHDZBKwo11VwaIZXo1lbpOIA0UedEzoLmm63
2NlauLd97ixW30YJNZy/m94y851lFWES2z7mAq6qhjZkcINZH1f+TLIFvV0qDEEoTqKploJ+vlB2
c0QXUfopp2m57gf2+qnTStAP2RZu+tJolaG8WHX6Qq+6H+A1wvq6M71krc7p4qpLN4nCfe/pePmy
OJ+LIxfwVS2eVnn6IZhEeVpxJhLPZPV5RolaMjY7pb3mKe3TkXSrsNX1705Iq/+T103VHFl05Lqz
DAj5U43MR5yCjsLuKPVdZsSUaNmNrYSZIzQXxrANORy+3XJtmHg7S/sutwDCZhp1TDG/iFkkwRnr
Iny+GYbrZ+JMK449u0utPaN04pydGix8NywTgpWsFJl1oeh4Xu7An8xlsyiWovvKcVPL3Hk4ORcj
RlkxNQ9Yp5AYpmEFUmpnAr8FcmprPTg25gtzI3B5re7GQ7YQBpvGlzmJBWmTelerE2D+xQGNBFXx
pivPUE6p0aHXL6vmGfEJ4U2bnh8Jg3MWDFZFNrLQ1alWbFpF1/TBcyJcyTBiZSsnQaFlP6JXcG0r
dkojbaO6W4Bhr2qg5ozULHgq8nG0o6XoqG6r1rZB1qRxKz8Bt4vPei2RXAz9Cj7iDOboPqH5M+uX
BcHbDVUl7nqsVqOdj1O2tofQT3BilysA4340jZI9OsFcQNjnlAUOYOHoqt+QBdRjenoxMW17M6pN
6I5K0iE8Dla8FkOVXLSqJJ2GwiuqE/MT2naOXFyRueNWfkQ5FLokp6SIfZdQZHwVsU15fpW+L+hW
kABRr2KWKtzna2N4z2PnLWqzjtNQwWFop4wD8n+e1ykJqEwWTSVOtlOVcyyDdsGSac6C5o8uV/Qt
Bgvljh5J5lQl2mlTHGDYnD8d8CBL3doM58Q0W+xK1UqGcJYlQ78PHROy38fBCltnVOwG2DHIr6Fg
b1h3U7mE6dkrLeg06VIztzWs1flMvY6vSKhwKYlqQqUYNXbYftD/nFJtWq/1Z6jqBbsn1tH8YUEx
SwjvQpwnhgV/+FWioKCNBA+75Sc3brjg1sTnn27MmXS+IKdet7DDXxXZZRB2kngJGnOw8eIUHabH
MW2PEjXiqYDN9OYOQkGtPeqhZhuALOxUV28plXyxzNG4BEYC1F5REzd5vy0AvzvbrUkaSummC5DX
vHXaL4CO6boXLjxgWuDdcF1iX0m9fMkNSqvyla1pm9T1tYMGVOwnJxguZj7/WOr1zQmGg++iDdtk
aCSfcqgOaoLnBW6/KbfApRvf9R6yun6HhEESlhPHhhSAekTD+Y3tyfuRpn+zsFjK0hsvYhxC3IYL
buaumzYGDYqJ5gs2dPbGvAlnilIwwgUt97XvPvkdPZY1dmwxOXtdBMmmCPvXzptupT9uQcq92Mex
Y7iJPkDt2duUqpFoDGTMRV6cSNHY9wwHB2y4MLu1Y26Mq7RCBZDIcr63M7+kFnK8IGVgNVyH+mds
av6AUHuq37xtiu//o2mM7E/VsS4aPBbRSpJtttjfuKPO+GDt+2nseivu8TFvVAUW6CTL0ahal+pH
d7sOuFGsUSZxGPRgYgm3Rpf2UelWZws/e+xCH7DpOnU0MvEfV0j6swxMowUC1S3kUo/8wl7EuSdM
oISu6KF9OhezUs2XbeLVnToRU+Z3Aj3Eseat0x538gnRU4y/EO3FsOwd3Rs32l/zw7RQszzxf0N1
eW7Q3x+r0VgfuxyUa1JJD5LebHWOJWqELtj0vaBEftUvbWWgyXLMFbXJtVaStOVjkLAG5ExcEFWT
ROurip/EVdk24MDHtjC/i9lvLjKZ3F8UwybH1kJaMBVXdx8m6z/ehHcLAZxu31C/1r+9mvASIPJg
2hqr/RRa67CfTJZggTrhlQ84++pxhcaoBCBDa/vRnWHzy2pmVPDVuTJQXfGicyGTIYlpFxpKgxVr
ORSnWg5nvOvuRk6yOJptSo8jyOhnMjf0cLr8UBTsdKbzBzjfjczGqlFudOV5Fahq3UblZygGPGQB
7ehukO4afAMR+pRsB8SHEHjt/yDCIAbBgu3kGAqhIJce+WqCPonQjg56FzDS1Ru5ZDemct6zEd8l
6jwbkMLyj6LjREMVb+uHDkMCj2OmUSCl63FBsIIGCr/yFn2W4Dth++2T9XMIQ/+jREpmaEUNemBz
Efm6BRxEAwL78RJMggiU/AtWBo9Q4rMQK33Xp2ZzGlV41Cm5EeAhTTwXVKG66R1hCG0sO9IVgEbC
X3gjswNyv55aUpzUAHAhl5/3M5UeJlIn7R609CQcQXcXQstvgxLs2xHLhVcZ8APIJFDvdWCNGxP4
iYI/6FmX2WAjqY+ItKF/2sA9cRaeuJ3p1c2aMe4FmkjfPa20uk6rkxxkg587aYgrSNRJiunWzTz1
gXFX/Aag+5zNZd1rhBZB6RxCL1tjJMDbhhiQj5Z8pA0RLkifPBIIbC0IoC7RQRt+QnvZZHX8gIUd
BQjTOC+S40oX947M6j5iNCZzvyiQGNshpVeOc1MTYRAVAV2fZQ2JXJmfQ2c8G400js7YfY6VDN5s
UU5nka/3Ramciyvdh36hjstkOvXD2jvMPoesnfv93nSojG3DcNlasg36G0H74mUc/TuyIjLSjiuU
A6Y3ug8NqDS+hUxwB7V97PtdxSudbToyBJ9lg1wnqs1exmzwd+2q5d4DijhwCxTx0CUHq213LM9U
Y6LDea0cNAEYo6OqmNSzBJX5bSblGBdAcOe+Cye07vya78ngQkT073PZnwnZbPnsM30yReJsk2TS
27XEsVnZU1BQEJvOBwMSCKGdsOVrXyS/uE8fMwVVN6xYPJkyPc2I12HQvarPDLdQQGd92UQOKq+Y
S/LY9NUb51NwWtpqpDBH/zSuebBGpKsJItWnRRrOM/wm3ewZks1NkNneuhvNIM513/1qMBtAfOXB
nZPr8CZw0vATW3Z4J2HIaXH1jB5JLvlW2wkc/V4L07idoALiMDTvUSkpTjVhPiBEfBN5FWz41bYe
6q2dHTDv2bAGhyWxEa+o4MyI94WLi1A8RPn2QeYOwtr1rjOS54JW4VCVTzILk1fA2nneh1TKfXN8
odE1up2XI71YEkHKhOLcuWGKKSES6FjThvVSZJL5htH5mVyg5IezAHfGXJp/lnZ6mpJsNy82xKrs
c17DETvFbgIQ7XLrdz05B88ZPvzKd94Dk1O1EKNPzMM4XdrU5Imq0667q4RpMXEEy7bINMgnVsaP
bkVuCrsZQpoG6VHqQH4Pi2FG6KblYVzn70SK6twlV2TKYWb8GNH3xKYYngj1oaUOowisSP24eO1D
joCOTQqdC90SG5d8hRlQkvwMUiv8/rnuhosjp7scVSJzWNv/yizXviss34gb6TxVyLA2Yz9RWs81
zS9n7oswew49i6mjtQKofjPf9nmNS70pfM/bF2Qi7M2SGusR7HalC9vK7G7vdejLZHd91fXwNRTZ
M+pWYwufQS8583DgB+kfNXnQ/H2NIfQKwS1esSD2zRL9rRfX36bFYrPfJ1Rj2nNWfhW91b5hBWYr
q0waBqr5S445JX42WVkRYs5yPyVQqSWNNSxw5HVwzen8bhwG7pIpmTeZNzQ3g4CBGPrhXTMK7TPf
eZvXepeN3oRC1zdxRlgp4ZFktNjWR1gVbdwF4Gf0MkAbktxhlu9kevK/DzZTkj/gt73PatLXAB/f
3HLCFWdGrlvHuaqevQE3DXxpuGk0y61Pb0GHNvm0DBz85VLUe9KI9CmzNMWwbNJPczc5A+N6oEDF
JZ1THuYvWmpm9rVi7uZNG65nE6U4BKkOo6as76RLW5VnHd2yc4e41v0Ru34HAxp8TXVfPUGo8GMX
Auv90J8tYiNWv3iFTdqi5XzByfPTs99uIJHRXUjz5LmS7NWC7IIqt+pI9+gffCsEQOQny2d4qK2f
+RNFtrzPmFSafrmB+jle5VjvVa/RFQJBu8lwbzac7SRtHwSqv0ejd2HdiK+41o2n2d5IA/oWMQxF
3ZCuPwkJPju+vhMlbF5UdCRIZPZCFLgDneJBV1x6d67eRDXsq2HmSLWdu8UzDvgTYcN6Kpz4EHdL
WAO0XzfBziKyKPIyU9/AK6W3nQJqcGvrIFUdNWJ677NVnZwyN91N2U6nLlNN3IZe68eW9vA443z6
dgp5GtP0OzOZ3ibJveRrRbuzhyn0nLRo+TE/bzLfSiJycRgkSCSLTZ9+06Jf3Lti6Nrv0CgQLA3Z
/NnggDuLAJuR4Lum6F1CZ0fAa9UO72+KoMNzx3O1cBNz098uad+haQ9KdAMqLPbAW/mx0v18rEXa
Q+/jQhKYkHFUsPajNSrO3Wg337ZoLrm3sNpj7IzxjVNzKYc4Aba6rSRbU6bBgHNi474SmFowr9F7
yxhV0aX480mjS7vgCbhRuSo/PI4dhEz1rUQ7BfFimN8jz+2BM+hlkmX/xxZLssUPP0ahQVGv6j39
VjoLpcUaF3fg9i+YEVjzF2p5coWKcgiJxgcF3HcLEmAvNf0HO2Nw8shuirGEVxewQ4p0Z/5V2qjC
TB/eDo/cBy/6W9nKnzZv3hOuPtJkkQs+16rgmDLFDuLv0c/a5cRqy4kov3zY1ntdW8V2MKsjvbNs
pteiLCOLKpX8ZBV0gDW05AjJcr2bKarFY+LLC6rNhW7SQq4oAlCz4tgSzyB5YTz1yUXkIt3B4o2R
4aIZ6YRC1Oe1vxRenj2hHWFMTYx8IsQEeL5zCp1C/djuZrITIya3lMQoM216P65ho2kgd215ngd7
pTWuaV4dNdn3DSjHFiHQxQIgugTp2p9ciNMt2lNF/XjZ7MhiUrfaHezbRSjiTKAOYbQxS2SU0Wi1
+Cfp+39Gs8x3Y8eGZk8FlDLpsTJZHsoAByYhtkE8KxRlCq0DGUV8xbjSyX4IBX5RgGks7rmx8ngv
jOD91BO02kopjhqp92NKou+jnfqJgNJzYGuKpcXb5hj5rl1aHCZr6enhAP1NmeaSHUSbD0Rs26CP
3J12c6wDlKK6SKnbljT77YQMYvTqS77LZRJ8FEnTHaSPyUKjekevV5iRH+Svizd/k2loPtdiLnoq
+DSde5jL3K1XFfmta68faWE81sUi3qqCei8GxF+e3RlbuMTsXg4J2xLZNYmH54gUAUEcxMcgCRka
lddv7IJ0Cofogskfj2JWDN28GkR7uvPWZvhMEM4jZ8OF7G3CsftxGCDujKIYb5lpxb1Rp+o5aKs/
GaJDoDFf0w9LTMWxy+r1tpktt47o92GjWb1j0NvjYzPMbYTpPwDyIYSiDd2foSkPeY+su9b1lzeJ
RyokyltCAW4bleojS5okh8HlkNON+0eKeT30siywn5jnjJAfMGZnV67QoSxpx4Bvs2tquSVTNX8e
/bxWG7xaqYgn3z8NdeEG0Rrq7N73oNk2DoLNg9MvtbtxOzH+9r0+sSOWH4/oF2ADz+aRPPpjXjxM
gSY2BGMGdHJmhTpqciOfN+vSVPc0AWFGzsba/snwJr9zWZQORroOIjCopqNbU4HOJY3+1G9KbDxW
hqG7c7ekbSHQtu0sRnJUpPGCTJzXyillc1CNxVHSJbwLm6JnFYlslxXCadMyrvF26qjCWB1wdc7t
gxa066Y1CGrR4F7JTAHaO5StsVU642Iq2orJNMlpIEYSbW9EoybcSAjXNoW/VO7W6kbvubJzoptS
b8He0mTZNG+mwkX/KhGT61055vJ+GvoXolO6c+YY30GlXYwHojCiSRk80kxUxj0cmxBR2mrnSVbS
fCG8b/xjW1Y2beykp/NYpBOq96Z31ZvdmjVirJLAIZLJ1uv0bvGUcujlz0XjeueCBeLqM10fPCvI
VtjVlBFJEh3z6Cd28uaZy61hC3LpvKzFiIZVCl6FO6kJ8wACOqxJj+aM3dYgbs2mn/tyins7NY/U
XTJKmn5/S6xtXCdm+zbZwZJBbpsgYFkpizoGuydVftH5Y5GMYFlTN+3+i73zaM7bWPf8Vzl11wNP
d6ORFrN588ucRXGDEkUTOWd8+vuD7DNHJG2xvJiazd2oXKZEpO5+0j8glnKqQXo9UW54h6IS2QWm
JBcu0WPr9aU6rQtWokjEXVa5520anRogz1iJGYrT1Q2YymbLDocJk2t9P0/5xB9ZezAw2GJaDb/c
wv2xpJsc2J3xEoviS2w1iKAaNF/Jn78vqRLoAiYLiGZVI0wURzXMMvskkKsE1jOQ9Bm2zjTqcBtS
+hwS004q+MPlQY3gIRRdGqxtCvesMgF3LtIGGCShSrPNPe9oDAZ5hRu43pfI877WY3BSlXV1WFid
7AjM88JUIdfW0RFEAQy4LHpXHi0uhGzIDCRAFFA5CEAmF3PWbFHdOVG52W/gbIfrpoUIqlvyz9ib
zm2f+Ydf3jbwfpeuZb6D+1ofIBPchqN41A090h77eeyz6d5soEFeA625q+KkvtFSRV9DB+P5wp5T
VImxlvDKxOct535wZQhkG0D35fWd384OkK3ZgxVaQWsGRBLPxo3uLRT60iE8mvXQXus6GakHUrtn
fZUTskvoFOxMgAko3SdH4IbJtsZVfQWld3JXDnSRQ+WWjb+fZEo3GenD4SURNlwn8LUQLIFm9rQA
wPnlNGpylaxAzpnOlvOn6YEFWe6TmvzmixG3DcqV0eSe675dBkkBXGcDPI6zGoQV7Wj5cRGn9nZM
umKxRq0A6U+EG9FrLVO1scJ5oKRX+SmOZDm9P1vxDBYt3hyoOcfy2m7zoN9ZePH4yMbk+9J1WqiQ
rnzq4LSq1ch47CE0tXosUd4+Vz2hdCNovx6aFrHEVZtDhAPPHd03GMu667gZxTerGb53RhyvOq8m
wNFWMygFsyZrn5FnJPLYg6nnPaHPbdcmSd2lG2OBtK2g8G+n0o3WYMGQjxrNuElW/VDLqzRp/PCo
2jleNxGZeeQWR95cc12LYfwSS08H5LVNBC+sVLu4LskZK3gtp7byaJSahpU/g9HqrrjLaKARy1G/
yh0EbRC4SRB5dUAQST2ba9qAm07Zw+nU0OQEYRaagPY9D+BErMJNGM1waM06ng82vwtb5HiOtmMV
PlPHnXR2sogjNGAJEyqFbpvR/QbCgZon6gN5vjGUQJaiDdUBlkFxOVgaWlhKJ2kdIlsnVv3UG4++
9JPzqUUlYYwd59xLxmpHSqh+7wjHpyyPNapd8qx0O9ddgFQXbd2BiRRDd+cYaHa60kUgRCZ0B6MJ
PP+om3sayllKXFXilAN4PQuQqTis+KiKzow059Zpbw2j8l8CkQBeb+vUWLYzuqTo1wp+Hzrzk3Fq
dBImGnmk+ywAZfontmn7RoaiUdmWWyNP+2YNxiKZT/px6K/qsWFc5SGHuhJxOm6jZCiuNd2M5zCp
j4Gb8Zbpfa2ssLduAj+3zkM7OqKP51w3jjes0wFUhseoCF+YRqJQWBUW9zIaQsORtrYhwhTrerKm
lxyxMGuHC854FjN9R/A5C4d1iFrFfZpnyTPaVLWHql/Rgg+x7lNaRbyn4lbAQj7p2nnvO84CAiyJ
BaBsDYZXvdncuBYSCIKB9AUdcxQBFN4oRvwFGqTYTRq67kqUNXZE7PFtODH99BzkTx2Sgy0F9CNY
Yw+ymtkfk3Bg7CGyaCvTDI2TskcR2qhqXOKK3L1PyuEmyScForuOLpJcnMWx2FiopWztxjq6EgxA
P14lRhPRYg3cK39svrhOLM4T5tLrJtcvghHdKmsm5/ehUF/dMW8JSPU3bxruUDB+lFZcbHHIotRq
Cjq+RiYBlmvtEdAqvYeDIlZlx14RhKptSvm7LVMLuYwhNmiGWIsupYdiBif/LSxkYztXyUylk7RY
1kvxVWpqKkQhHoqMtv/czuoCxEy4qatG1ysEXUmRJ9lW8BhpfYNYnbRRbuu5WAQ3Mzei0RdXl4i9
fI2b3DoC8OiBucJkpAdcdo4Ab0oMWtP7pftXjJJGYRuLhqTENu+NOT8tzOa0COBSI1uDsAv93uaG
wpCx55B35n1Xw6WnBfWKS2ZjnoPjo1ltCGHwm804fioqxfy2B7Icu2hp17Mm3Y593z5pq4n5P1vs
II0gR9XOl4zVC9OkZdRaAIYHOTugyIpkXBTv6OI57DaySzKMuh5uYylcxl4tkAHkg29VnVEhhh0L
zc/pSjG9bB+ka8QQZprc5BnK4mgYHbg5TIXUUHcEFlIbgon52GqPYnai6eFazkRqZDzWUnoPYWBw
dgl6XjZkXiRmzNgY1tNEA7O2rW0SwF3jKAuYIiEMvZ7RylwYQCskIeMrmh4J+ZLaBvDRe874tR33
1o7kHYhtR+xlSH9pRaW/QT+q3kR+rza1ieW1E0VPLkI/O9UFFgRIl3PAqzmTLO1/IcpYl1k2V2tt
+8FXc1T1o2nTO3cMewVN2FpTVolztEPUzRBk3jmCcoJ+pJPfNMpqd7wHeZxry3+ETz+eFL10mBn4
t5mvXtWIl4+hD53T01TyVfbKMK9xV0PXDGcRjI9rm3qX4ZRGj0im8wUQjLO69P1N5LnpEX3fFasA
vUeRdBMvout2M7pOl6Pbx9GmgkjMVhJ+ca+VGQFjTuzLvuseUqWTW4G0EMTgsc/4CQXltApD7evr
qivrM2jn1GouALUeYHjgmjvLantn0xQ2YIVIVqmznSiuUgaGKFivaWuE1BVJDeqmDub2tqN5ImHp
jcmFJdDPXeUDxPRVUxQIs9V9QwAAYW5VV1OZBurMz3Wr7yj1yoCG1OgoBllxhyg/yk4GQSA3s7vK
nyTglLRtOQBtNMn3I5wI1IiRuV33wnUxwxzKYaBNPtIT8OGbuYhFy/nZtFrAifYsmFfnM/AdOgfN
gJO8geTxKXNPzHo5Z+zTMpIA4+dUATbVs1UBAmb7baMa93fkdRzjogSElG40YGfY5mYTQMoMkuwe
sfIISZbCNS96C3CmMQmaiYPrwac1w/oBSwUaxKhEJJvR74BxBjUQAUT+zK+lXebZmRf44oh1i49s
ON4m4KLAVXxhrN/ovet30++BOZiXFZ4Y6TrJInKLUndzddWDaT+WkAkB3k4CMnGMdGd5JmRbRwcT
JUmq3c6onnMAaCNcMpQQkdk2wBa5JagQwC8QNlEphga5rYUkwNUk88+RA2wJRdwMtI4JhehY0nxA
4SPoepAHDMIA6zAK81YUrkgtN/0ISsotHe9RDlBM6Cwy+94wOC0emzrpzloX3RECUDaDFSBA+DtD
Fd2wgnFcfU0qxV6bkuGFu6joT3LGLJM0L6/WwQ/WldshV8ypXOhqI7VP0o3YahNtWyf0kMV2qSGX
nqh8kQA2qpPanYueG+RTr0og0VBEgsHO9lPijsEpq5piW4DwgKwiK/eizMIqPtTSwRh6dl0DDXQB
gmhbZZJMKYjhb2zLXE3WdZzWJNcWbYJXLAvGu6AzEdwkuwZ1XQxVdT6pQqWHshqim840c/eAbHdD
NVqrelox+G2/c8K1Z4iAggVwhB+C7wyckvF4BpNCS8a8qx5K62tlCqW/CbgxEYfxaA+7aqA4W6cK
p4gjGDi4Hikei5hqpUW67uLRjtbeSAE7Ups/ek6gQk7FbLBRlQRavwLUPZa8pM6Efgm7A26oqGOq
JAlH5GIAaHcGpq7wDrx7wEMzijLNnvkKOHCF7UPIDLBT6Td6XWHCFDSX7c006NbbUqj3DFCLLAxv
fTnCA5n7OrO+5wnH7k0zRHREQfKEZf2t8lSkaED6RsiUQM/5NUQXTmj4uq7ctRK3ga1Vd1O99q2B
iZtloIwLPaUV0SfG8W91+BxeownRSAFBtnG8kO8NmXSoM1TMi+lonUYnHP7+H2J3/wOD/S8mSIK3
+fdA2MumrYv+X0cYq135r//9r21b1EXb/evYpN/yl5/xsX/+qj8Rstr9zYVMCfQUyDtKfeCn/9Bt
lNr+jdNJ2zbQVAcHDRQd/0TIanQbLQueoIUSqMRYBunDPxGyWv+mQX07nml61g/A9T9ByNruO4Cs
ZyLYyA04QhBJtFLvjHLKKcvpa6b2fW0tA0I0qm0Y6esaieHzYvYUyvnxa4hUF8wl52KW2bzz6fa2
AkmDSPbnXTjpF/IfjvZoxgJxbBWkPVVdNw32ANnkjkemEe0NLax8D8vQuhRxZl2m8OFXTNPPmj4J
V0jWNJu5m4It+k7TaTf731NhXjslPgxZXj1mIdWSgqO/cUTwQhcuABbguyvPLW+zKThCMf0qe/O6
LHV0QPMJ7Ym8X7z5Ft3xzLwO0vgZk/cnH92Z1eSy+cTg3pHLAMXCDpc+VguwLZ0FyApyD2+KnxBU
eFBVcK/C7KmgHKXt4h5VZnwLFxRGl752tH5XsdAX0cwA2DDrI8VLvTJV82WqS+b3dSkfsyp5jqR7
10z6AODf4Hjm4mNDvYL/p+gcY2vmpbmK8/A07BosPKi+Nn5Vi42MXWsdyTnfC6Cpuy7k7mLJlH8c
xYO/GNakmX/X2SkMKSOyV7nJy6ry9BWOh9i0nngQ0Kv2U98saB3ZbuHStdtBxy+OATgoFTy3QCTr
0kcfc+07A11AK79qZiiSU0viK7IifEH0S4AxybuDZqrwNJTke0hFhgzV++4q7dOQUF3qTVAYm1Iu
Vq8joDyvY3YDjVufeO1cHz1MoNZNlZRbaQObiSOu78yifLatQj52JSsgcgLI93Na7qoZ9KItohc6
0NeeY5zIgYdGuS9bG0X4mhvhK9JCr1E5qDUIpTPavS7IBF5R4EDwi+rOP4pxMg5RjxMdyyRimBOI
QzCUNw41/qoppXWYZrg4XU2kJ41m1Dny+OwFuqp9v7T+yBrp8iFeuTSVFFMkN9T7Hm3oFWT/+hi3
U3ICsyHZ5U1kfklht6+CkAUW+M1+FsMDdIZp7TR9uIFVeN1okCTAK8x9IOwLo+mti6jU1ffcyInk
AEtoXOlrqr8SJLe8Tor4BebcQ1xx31gpzPivGuM9SCN0dphM4eRHLDHhUKE3o/BtNqIDmT/D76i4
ymuTcW+FBv048BWZhzYbTzO6Aox151fxszGXt3nH1y9i3kEC/GX9453nJd0tDrBrAy4TSCS0RdBi
X0wErsTQYxeZnslIFhu0LwEqx+wktFUY+OYsdlCScK5Ga69pvK/igqVrgUTeGMYQnEGsPXq5YHEX
+VVlOtE1rJcLOOnUX1P5aIx4vBg9qHOzAG7eUvTT+T+Mc/FUNfMDErLpahLqwSfYrpByw1knc9sN
DNiztM71LgrQHy2jnGWncZgpG+SdZeQ2dwg9OwvAzL8rW86XuKJXiVvYNjVqcKo8ey2688BNz2bw
RWtn8u4aVV4VPesJmstFNfNMYuDqYQg5tRkEFWbQDhtHMTgqLFwZyg6b1KLZ0IfNSMlVv45hs67a
epndQc5/+nH+UdLZK50vpUUQ2etasIpSf34wgACsBdS6ZZzQrO0KqK+UfOMqpYDUgq1ip9Fzo/S1
MICEYXdXXOZZriE+olMlImgGYHRB/xuCirJKy3Vm8EWKWiLIFPSJohvs80oKyc+Dok3xfQbTCDId
BFhVP+ayfmTaKyiIOfKxZHI345TfOrTnsFHXzU2yfEjUocHXjmprRJm74Ux9SGxWT77glnuigOBm
Vk5eP3YhkaL0v2k7fM2soT4WaRNzbtLY/vG7c8DUaFBbx75z7vxkDrbIpyWbZE6eAUcLirCs2TQB
Ke6QYhsWDuT07WDu83B68KP4lV45dAFfyBOvH84rQOWMpNiyaU4fpAjTs2pKzqqMf0/0vPCa4dxE
5H0714QlV8dP4DUf6y5TJ62LkIow5oeyIbukYc9pbbnT2hw6FORy2/bqXY5wWIXwt5FP6yae63MP
H55dhJzkauhVhG2te2GW5jXtz3gFePjWy/Knyojv4wpd7iBkLQBvCzZOx6fVfmWu5MBRZM3o2mAi
cyGDACOjOW9vzaR0tqqNMRAx+JaKcDB2zWNaDcnJIOOXksYCSiqtWg8djIYBAs1JCmr9ECg9buFn
yTtSfNQ/ByRA21lfD2bi7S2clo4OnmcB+Ir10JR8W9++Q6mYgRxQgtVgsF6aloy/z2/nhUBsJU8j
t7WeAv5ybEXPwbSMPVV+FlfTg9HaF6Dqq32seucQuXQn6DsDHwvqx2xOPbSceBMMcn730C3b0LI9
5l76xDp4zEcWtaOdOy/zvpMkvwjXGbdKzZzeERN3c5r9G3/MaSNPD0FaPvrNROUB7//czKnUQQgR
lG3jdyINEOciejUEONMKqC5BMHtC9gREmI1NUxi8GMHy6jHWWsOyhjOYK2M1jIybB+y/ooB7lLzm
fvIZmDjTwwirETJuX9C0yiBTJjAOcxmc2iI07oYJ+epa19yClbykY/A6jcEOKO5L0nHKlEXYHYwy
LQ5TCXYOgfSGUp1YhxMJYkma1pkWs9pWFiZQZsWHJWCB7w4GvcmKgZdkxK9exG6rDb6dHIiBEfRS
OITRc28aJxkQx7WXGXedxVGODJ67onrnbkCd0dlm7dOLTRbW8ioYOA3yiY6zsOmcDfXyBsO+wGwi
oESnrw1DV1s+iIle6geJJiCWOwvVZyjDaaOL6NkyF96AkV6VSIZtBOilmjk/FfuCjzRGgGfUnRbC
YFiRwWxXiX+H5Mh1G2Ev4811CcOejTFXjrmv07m8CFoJni4Nw8vUy0dIAdRcXTM+RLhdfKMdz8Ok
zeOS3zW0xICjDjnof6Y1qC5A7qY3DNmSI0cBDtoxLxIbekJgpgRmxQaJ4BY9zbMmk9+KaZF87oun
rMAAgrx53wJV2MKLeVmABvnIcZUknP4CIeZtxeAe9HVeHCxQl+eicMzdVNWgwrXX7KEd5au45w9V
sjQdPaarWHN2Gz2T1wEqBYWsuBaxQ9tNybPIYde0vEyoiNOake5VP3B/9CxQ1bPRgYCsRTCgBYI8
Dq9bmNFznXHspBmBd2wt7MEm/qXbcpwFkuF+6oS3vaG63VSzUMERMkBe4ottBi9FmTwFAxP4fkmx
Q3QSz7ERKtccWckG4zjaQ0hEwEFz79zQJJ22c/SBZnkEOoDfQ7+fn/2adgB0I+M5EAQzXaJ22hhs
dCymxuOPwzBCYGOLQehJFjLnz3scEQpYRCQ9Dyh5todhVFAm6Lhvo56JrWel3g41TmutNCOdICe+
LQcL0PdmVY1Avhml3SE1BX5rMbCqIltvIjVibVUTieJ45DUmiD7QyG/3P2q0/wcF69/aDizX+v6T
9e6f1/7/6ZCL5L2NxP6nxeppl38DpVZTrv77P6O/Klj/+HX/LljtxTQA7KgtbI2sPhXjvwtWC+Im
7q4K9ziHilX/p2DVv5HHmkw2+bmDrgZV7r8LVvM3m19Cp8PElVV7Sv2TgpWy+C2jE1KoudCMTU2Q
cBQVNT///u0G5Ddeu/J/VYVro5OAQInVM9xvDU0mgIyabcXPlOsluziiaARO9IxUhrdLcqfYELrt
c1uV5TfMTqZtW+XzjghmXUBSmOH5kYXniD6dawrUFWruD5p2+LZO8m7X1S1nfFiT+QBL2/ejGR1m
JJm2lvAhPXhDcYYyLQL4MAL2syoohRp9jXasvRtk8s108umYgeJbwwfqdllPmM/sMtwULT0/tPHS
Q+ZQRswAHMA5EZcT6inMV/BWKkvOhbkIT8mJ3Y3EkM+Zluo0INFoyHK8GW0dIDY1cT59lpN57dJx
jer4JYMDgeMPGKalBeuLBx1yamOHuXOL+WvDJHbVIPfdeemZIdDjQ3E52tsj+S70xifUdXAzKpj3
w8UvgdNRpYKswRezJAlBHvVVuf6JRqjoxAEvfois5DmcsH9pwuKWSe05yD0KvIiaOuqpnGkwLAd/
/OwskTSE2bB3Q+6/rEV8V5HeHKMsCi/dFmYNsmjzdOpbsFHsqSc9JjH5UdnSWiRxGh13vzgFrGrt
y7OxtC+6pKLItcersnoSLVdDCOgp7SlR0GYnGA68heV/FXb6hCTQLXDlU39mGKqwCCWs5xk0+5jg
3Rvff5Q3rhT9mjbgeUjndlNnoYOaFSxWVNXvupyy1CYUIzH2VJFR7CDnjyfQhCO+/QhIc2pRdSwQ
+tgCrCFzXMh1YyQIM3we5ZErjSIkrtU9g9Ekfl3aAMm03GOXPnkeUCIvkPj7CAS7lvojikPEWvKm
fCpjj+oIqB1CIaY8g85VHAbX0hfTsnRGszn30AleeUXfnf3oxTsAOxihzWQzq8bJ1E1KavUspaiu
o7l7RBRpr6LO3SDAARgmei4xEaGGg8sJIPiiHPOnxq9vQaFnazPObxvuNq6IpiK7ghW3+DCOIAxr
I9nGKnt2uuRlQm4LrEeKGqs2sd4zm/EkL9Bv00uPwwsJYllonISImOACCqoIBvUGbNeLKixyWHlN
eoIsdFYwGo9Ig5KESEcDPbooBKVBoax0DX7OeuiimKTUdxgS+wlxM57SK1Vbh3Y0Fk5afltP7DNI
e6/WJOF2uiOjp5RlF+WvVolmSxoi665VxiK0RY5ei56Yj1G1NTHyvl42nMdRiDINnRRmisUhjXm1
YwkKYR1qCYOkHQr81qbgzJ6ZhfW+ZW/bYD4fLNbMaPE9BZjtXYr7IO+iBQwAT+cyUgidzg3kUi/x
mfZbDUL3HrBFhL2t9SAptkTCL7DMCnswN57xmaD8BJT/iHAM2L/JXiyaaDFURRC+tIX3HUWt6sQ3
olff1fsfCa90UFjU5E5BX1lXDseiqYR5tPNMb9KGdpIX8AI6SDgbFXDFyqPPsRRDvElEJD1xDtpY
Hwo3EZueAS34IsWIowlf+mg4H7PkFZug/iGNyXkUgsegL8in0GkPNo0XZushbvN9Fyj6fimwY5Ox
YuIGz7US31zRoz1oVhFKektC6HfJTtK2WumE1kOiwSa7EzmMa/WctDmtjQLpZga+pH7lZFUnHdAW
MFF5eYn38nxwR7967Kj8tq5b5mdZn9fPZWF3qz6i3vL7Dsg368ZCzXvZbCFDZ7aUV4OxAu48HQQs
ZiTSwX0aLnWdjiLqJt2d/08K8n/+y6Nb/ff5xx5jpu+//9wUX/7+HwmG8n6ztYX6g6uUwNPIJY34
M8HwfkP4AXogIwzh8Ff+oxmh5W+OdtEagQFO44M5x/9NMEz92+KAw49sxAWEKf9RgvHexV5JFxiW
5boo3VkOWqnvGuJD2ke5YbPd/WIqTvyRsbMnEIszRq/dIrPXIfsy9NdlwIwWtWuAET1tq59e1l84
Gy3m4P/x9iGr4R4cYGCeJaXpWGrJgX7KcZh5DWa2yN5MnZaHYhYVIulGfVpO2v1jokPO+tcaGbzs
D5fivfK0Ulu2+16+ZcxgPPQoJ9NTLLINIKgB4C3+PfFnfujvjMKRBhF4sEtb87FQ+FumHT8/U9L6
7uAKnqnAoHfbzcV4cLXLWQCb2b5gmBdrjDCqmF5HvgDPxJTZxrFyuum7ZU3xeT0N1p0fwIXHIoQO
FU0w27tLJjnKw9DnmNNUQ2tCGkSKGCcL/O6RanL6hHLSqDy0cgfEpVdVYpdfx0hZW5QxcpBhkNCa
bVC1w4uT2862GQcmGUgONJifuE4kVmoarWk7A6ruIVLY5WmNPA0G2UYW+9R7oRMyYJ5LhOCixdPy
1wvhw9fxhCeJ2w4gEY/R7fuFYKrUdwwRrBEv+Y4VY7DzeyM5+fVF5Pvlxj5kN7qWNG1hCXfJ63/+
NFXVDSqi84FJZSMPBlht2GejXiNp6d57Pa4p0rCgp7tGER/IT+Ql0qrBOqqxYkpkS7wh/1+3LlST
oWcxfbJ03ioMUU2Q5Qss3lGYQYRNW+92ZK2wS0pLbm9uGI7Qs4POVhqix2iiRto5jY27X78Q9X6t
ckVts1SXF4LikPXO0ws3Dgt7XATcESqI7vGoxRI5FHMGyzStvgeJXvx7dZ99gZlXFivT7TskmYUN
eiyOrH7toPp9olDQyHZ9ktGKSvGRwSc8LadvaISpcF+qZAJ01zQ0ikRZQt//9SP8xTvTtiWo0mjC
uajpvP2k3ZzHbTLnLByR3c91ihmuDkCrt/q8VN7Lry/2cf0A4HRcU3IAmxa7/O3FDBSg09mkx6UT
0z/3NUKlWZ5OlzmGrme/vpR+N69cFgMwWE97njYV1SiOdj+v1RBTUsPuDIA3fYQ0TJaWHkBbNvjW
StAFBtlr03/1vSW0T4hj/z5btXdFkHeddZYz+lkJWKnVDjh17KKAGyb3DaZPVzZDLVqGCcDqFQM3
GkoCj9KQScCUXmB85HY4vUQerCgni1AxjPr+qrDKGh1ycyQD6ZVq0dv3G0GLFp8J2jpBrq5awFXe
JT+0r4d5sp5Hy10sQFqjPCnyGtZoFjQcVK1dAJ0NolBcNCyS8NCHUKX+6IX87VGv/urdORTNNA+E
Y374TonrVWq2a75TWPgVbg1lVq9cNSJG6Y69dU+uXj8GmQX+em5aez/3sgyB/ToearxT/DKCnGXk
AJHmGe63/9hkuX2Fe5sNK6PXjFHjIVGI9LbeQ11g+AZV3k2+/XoByGXl/hwblwXACnCWZICIZS+L
8afYiGINFbKFhQoSDHG2s6a8PzUNfNIDD0yJyEN4hIhMuXtQWC08cTmuUouJT808Zk2vO8YeIgAL
LJTb3Zt2aW4Gg7CzydoEsNGvb3ZZ+B/ulZbIEs2J4+LdvfpuzTmzHKz4+A5MdEn6rcaJt7++yhI5
315FIXyF4TVtIeKq/a4jgvaQHfhUBGuJSTM0b2c8k1WEOHG2KMPA88tQ7QtMfuTa9dWvr/0hXWJD
knyRr3HOsCWtdwdNQ58ZV8UyWLdZOD1XtomLQFhOF9oKg/si6KDGdYQHwm86VmuDPnK0UcLqPrmP
j+cdd0C1y4nt2FgvLz//aVU40G3QXCeNMcK524VNXJ1ZIIogdeVwyUUu7U8i819d0OaIBVIJ0oas
9O0FR8RcehNGPaIbIYTWqbDhWQBLLMZGguhysk9i0selpGjHYfRp2ij6opn69notyybEIARTgLRC
kl1SiTakc/94wXIV0kALjwC6bOrd12TuCDF94KlCdMAOjDyh4IOe+yS9/ctnsR25uIVKVu67BTu4
mEDgDBysPQ+2PwSqagPSt978emn+1VWYezEiES4ep+67Z8GJtO97DVQEmSQc56vZ31ptkH6y+f7y
KtifcoID8REUH28WHjhsGpUDx5FTdozErNZMD0PbjTe/fpiPe9xkmzmEPIVoANJPby+D3keEJhsf
ZkiGAQLjaO5K/uoeW2koenY9PXgxAr8yyc1PHvDHE7w9XkyKEJPYThaG0+q79KscB7PCh45iBNXo
rWjn4g5JC7pS4ZRvgQhNkOxbHNtbXJw6/b1JvTuSIH+NGMSf9sB/G8GW8/LdrZiLaqC9lI2OXDQF
f97lFnOHKNQd0MGyK78FFcyhydSIWOlpPP31C/+x1N9ei2KFSpR3DTyRRPDttWxGhaPQGQxycE0P
7HavATIMxWNN5QBPzs6jwcEBSYgTFG0iYKJp7J9lJtrN1Ald+FC2yNNeZvyWmxGFSkY/FmUliqdh
km4Amc0cinMECdgz0SpYabgl8OkxrqU5242Yt8la9CjWMprDiSf27H2DIMxBuz3acb9+2I/vVbOo
sK8VzlKkOcsi/+n0HMErIfKu0A7sSavzwJRrI6DvPeMi9smu/Hhukj6YNmvTFig8mu/OTaoFrMQl
9jNoHwmoEFN7ZrQBY2TlvRZV/uf85x+sGBB26FIqagcGB+67FeNZmK0DEfWx3wELFhu0NYHQxJJm
uIT4/OvX+F5tkljIQ1GvE4OVK+gUv32PWQ+7Nmlif5Uq6NalcHKwBk15Mpepj4dRLvClMJ0H7DTV
TYcL0BENDrFJpJUcf30nH48LW0pF6SjJCJT9vm40exej8IrF6/RT+QWUcLOPxtqFdFVX2AN1pj8f
4XpBH40y65MU/eNiWs51zZFB0fqxZoXSjFI9XgqrtkxwI8VLZdVEaJGHxvjZC39/+GpTulpSdgCJ
BA35ocrxszD5wXHP4u67REZ24yOEuf/1u/wRyn8+CSg0AG9yuFOEInP7o3z+aXfECf4/WQFRuJyz
Hjw6rvd7rJVoEfXTCMvWNhMLteh0EtHRsPOBjMfMjWkz9qO0wFmjNIkofWhD6eBzd2usQauzqk3w
swyHsXeuOQysDjXQFI/ZNjeiLz0Dcxrs9TwUV0EHcA4ZhQx59F8/2PsPxXNR4oK7wP/bY0u+34qO
XcIeBnwdO3NygRRxv5vG0Djr0dv55B1+/FCmFDB9KN6lYH+8C1/YLpbBIjq4ZgbVHkYDHRkII+kn
D/ShwGGxg4xFjJZQvNQI73b7FNLD6dK6XVvol3wd0xCSI20n2P6jjdRrH1twIIXXd7ctKmqc5z0y
56jghcAQmhbcfmEuQDaFzDy0I+B+GBOEUQs1XQ+ZtTEAXw2bsvPp7w/A4FtgTwFmLFD0/M/yyw+J
Nc9C44GmAcBcCfT+XUbrDVE7VzESQG0a30kP+6Vm6MCRTZFzohtUvorRQp8cfvidH/bVGeNN8xM0
+cevxgYjzLqMdlHvc9Tb46zLUqdPfRPmv9+nu8jH6gSJyuCTiPAXVyEN5An5bMuF3uVpQd/G8VDk
Ldq81CylUgDE0MLe/nqx/2hivd3FCBVb0K4EGHlOi3erHS2hCKI/HMUMNkqN/TZs4FWL+P2t7vX4
1Rma/rJ2x+amdKLxIo+T8b4cYU7vazznkhWJmYuglEEiBBBPDAdsDMpyz7BWvFY9+DB/9lN7lwAi
DnZ13GdPft1DaYNyDZgUd0YrWUuK83v61327ATBUXojFIhU9vco/j0LZfkEoJ8ADAZ9UYFfNOJ7P
Sa0xz0H2DuOqoU/h3kVje7QgXIGDARr1nJXm/D0tkEMBNATwbsVgMb//QYGXQeYUn+ywDxFOm9r2
HKZAqDZrTzLMf5MpJHNP4SPHek0qNnypnMxDh9hJDxFDoLsuMpNNrZoCWFrkhc9+RgMlJ0RUqFDM
XfnZzSyf7O0nXXIIh9C+1J8ka29vJpQgGXEkG9emgua/AvyGpxWmhevpsystgfvtleik0SAHLG9R
ZjrvAjsOWH0WGCmdPa+wujPIhzg12+g3811qJFtAnvUBwl+Ozqftf3N2JsuRIlvXfSLMcHqmAUQo
JIX6JpUTLCVl0vdO+/TfIu8kFZIp/voHVZO6VwTgeHPO3mvXWm+lvkViqHaj0gl7+H4ki0+3zTyq
qfwK5mw0Gse7jAmXXTjbcMY0lEYjnhI6FoyXERQKQab9n842u2nHApXXPuBn7YL2haDiZVAVYQlS
kyf6H4bO+qz0J9b+z+OD3wajmLMj04UNwPvjKylEg7dOyZAyTcZEAipIZDiRTk/bNato9APv1DZV
plbudiE+0tw4gyP7wBChclETS39qjfvfDu/o1TGx8KwYtqbG8vDxF/VFL9bkcghCuNbp4ISLSfHQ
zRexRapuJgEnCOdWL8m82YAXHl/oXxIMlmW28lIks/oogdTDl7bS+4JOfYB9K3/Me20BCwfC4xlt
7fRAnQpxtbn64PR2Fgctj3X8ozwf8D/0wh+MsFOim6rL6OeOhWJVLCl66pyb42TisbT1n6Q4KX8K
HUqiN0Bky1F2huGTnKuJyacu7X0HkvmN3bND8gEzlh7EzmI4m6jA6uo5bmyDgmC/RNfDLdJXtjTO
Ob4lgWtWqwQ7Qapgv6GejfdLCl0sMNRo0dA+mFVNBOUkf4wu+sNtacfIS0AEoAWvRTxuMMhR7das
1h62opnNt8Z2cyYwx0n6lQpL8Gdpos9Gl+nmho9UZSJ+2AR/dTmBI0j2TgFkEfzfuNbl4vLJoIPB
PBVZ6nDuQoQhEVwbRxKpBkksqjbETnqWNi5B59OQta5XaNQL/NC03ceuRBm+S9K0xoZWtY8hIUUo
7OjPkQoW48DFbNpnV9mUyCedRaT2B6fLftfaKH868ZxeklKD7TxSeyf2rWIp39TJKgOtmIt5b0QY
FJmoKqvz27RpL4ibAhcDbkT53UilmbwWPM6TkioMYWJTFW3fmRrdjwxbfbjRutxJcLhXi7Jhu2C/
VuYy3c5j6N6adj+OgTMz81Mh7vtfUjB+kGWnIMV1vPy/CrMEPJGmywJAsuiW3dCr8oqCUvkjHq30
uamrrAcM0uL3rHt6dluDUw/nfWtV0aNdMp2LCrefJ209LA5VW7hEL0wa6aGqC2RuM/dFceUWTecE
C+rOMlBzAoCvICcWs4+RmZQwZQ7T0jdtOeFrcZpGeoBeuVXVgjYb4M+LEWDqLnCVouvt39ViKlTD
K20sKMVm4GGAFVk4SQyK79e2Tny756BSsXeIKS1rgyVjDSGGcCY9KPuz32Qp+kA5mInY2Ko0jE2W
Z/qw1XKhQRBz2/XhwRyupJAqemR05gBCE2SzRtkBnKxcoyGQK7On7VSE8qFOlIGODajyH1VbS9sb
l2X4if+wdTzLBgGx7S1Ay2PIiemSkNP4cdAkHtZ+UIGGmHo9wjLASNh5DWC5CHCpU/ZBjgkJPyc5
dZYXZ2KVXk7owy+oddePSYKSzhODhh2VYN76Fu0mx3f2aPNvBOIEotedRuJZOQ4PGUarDmEXW31+
TlG+yEGQNSQnu7uM0C+wPRgKZS8S037Jo7j/MdWkiW7WPRiGHDOVfNhC4jm0Fzd76NXZMi6y2ZIw
6xH1kzRQE9iYZ+xFUWIz94L3MWaaFp2qQSyb+umlMmPkHOjx55sEtmW9Ue22N85rUCTquabmhbxQ
o8ik55r2QLImR0eCM2TlXYLeq9oD9JkIYEVlql+4pWsj0VXxY2/ClvO333RwCqVCNNWmQF8+bkGs
EbpExPDQ+rQRqsOcT3RIpjF1Z07ffSH8JA0JCxKRIGgsrUdEsM4cv09RgzUAjXC3VazGPreQ4l9q
OgVDb1aIGONsZXNVdAU3eTTUhNBYzN0wVwvtLYoNw/b0WlEcH746VRlBd+Yw5paDrxvxnsc0kUKd
reNyotNZpuG2d2xY2mosQ4F8fSjqMxUOxKOUmoF7pyxo8dhoXXVo+8pIMK4rm3yDrg221lwkBIDO
MYoGHzx+2WxJSwaEhzhXp7dc99174qrklmvaqLcbfCBSPZvIJ2qCRjfLO3tp5t95aSf51pZS/2HI
OW68PtJZPMYucTGJTpoLEt7KOj+v2mVAhThXOLIGGx+MRFtMGHmXGctN6bTxa28DTbs0XRa9M4lD
d/BMCQuRwGuOrpjDU8zLaY8TJ1NZdoEcJMufpbLG+0lTOMhqkYkrb7LoUMHR8yPF2Q1p39wvampu
40YcqEQhcQuHC7vtqCUU6lUxJQGi6leltl8LEvDKiI4R3iC/4HPfKNYU1Ab0uKx/gM+Nh7d8cAbG
DP3JzVJeJ039kpMSyqkxGLPsNxEZWw3jtwnjwKHNDEjqKrRU2pYuAHhR+AVjmeDWfmNN7s6OrXtM
Pc8di7tRdxczCaX3VZrg+h0uTCt/TW3SYtrqsIiXqn/IQGY4+puQclOsHj7+Qjcn21zGQVLoW1ZW
G5W5kyHYInOj74C+YIE2SQ3mNrDqh/pPUtyYbWsq13WoXvfKaqaIRdzfhaXN3psSxXRGr+GCSir/
Wx0RpGqivss7NHNRuHp28E8kIE77oSDimg8DmPwhHHOmXTxwrm3fojffI2pduMPiXrbtM/uNh07J
qC/KePyplnZ7Rir6rpqXn1ZsBk0HmUEzL3j/d7pWPJoKuvZkmDeZ1O6cOrpNLXtvZo9OdNDNovV7
LHgQVJLoglEmg3r8kzXRuc3uPSzcgXakfASfcTBizEMpzJudvsSEEegO3cnxvujEbhwUsakNe9+q
+mPYpb8ErMpGkreVD/WuHLVtSJNnw2EGlJQOXEi7ETG1t5juDPFr91oiAeoCJ8V1Rf1a8W1uk6Sk
RdvJKr7X434Tp47uEzlKQlwMd0jJI37GjVWYPwYxPivND5geXqSkb6TQvnchDS4AoActnS4jiKHu
GLMfKq7DHAYGYRz7NBL6TyfhxWNvAsc9TuciLn0ggxfjwhGNbKdRU98rBlDQ5Mt7ov8c6dGP5nw9
RuYzWWvFprcSf7GwEfZmQ8CR4wwUtCyyS0OgCqpTvRsiO5un4YqSwM5sGnOj47D3a9m+aArGTvqh
N3nSnlUmoyKNiMhe+lc+/OvKmfN9NZdV0NtMcU013cFCwY6qyzdcJlByEyWllyqKlk3SZLfeUJWH
UdbqZQuse8vC7DzHDB1jr47mARnFmTN3ZyqhdmcwuS4zHIyFDTHMJLJCVlCRoUtckYAHLhtLATiS
6SxkH7OLu+ydY2/sLUX7G0nnA3H1LzYsP6/rfg2DBa8CuKKt7sdoBcGa0lBDr6yq8DIrzOnJKnXl
JwpX8V5o0LM9jTRFiN7sQaCAdRipYGlF7i2WXS3dmBwV2UOywXJJqpibu4lsMJdY+lirPFWdZ5us
NU1gikM7DOy4y+HbZfClfqRLAcd0BuZT+kTSuFiV4yG7sp3GEgHQw+Q519e1pdOiip+H8v23S26Z
4+tpBc5gzaragWw2aFjUCukNnUiuSdsGnF3wVeDZQG9jkw2wSpBcZoPXiZ72q0qsvLGRercYAWBA
oimQwrRsN4nrwlFcxkIBNqIjsoZJh52ULJI5UJdWwjFYypE50smwynHX4lehGuVto8XTnWERbgIk
NqbwL4lOI6A2z0IQP92CHbVpHec97klekcYQMnb1qrkFaatMfpNnkDJa4BNMX1JBO1rroM0G6kLn
ErdVx+hZyhzRZMq2MYslrqfEXuDFVmFWNV6X55RAjLaBSjGxuNw5KaRl1sHYUxW3C5YsGcWmzHTy
BfrGWnnfY4/JThgT2xBzEu1b3RlQ18rCse5cs0FFjdIBZijAICbLeq4A6NpDLWZsfPVobAqc6X9A
WusFn1o74IZt8sFAxuMiV9VxrqUsIwTg8hQzcipiil7DRUMUATmlYtDv9By1x1XDBJuhCe87O6At
FV24wFpJSVHHrkC63pt/0rLh9VVNHz0bg2OSzWfn8atwFWhKViZbbGxiwDPcETyD7mmm/Riupj/I
gSr5G1qXHmynYGm3Uqm0myyylxhiZLTgNTTHqPFqm9BDUJR1d7PQxGyCBBLLY54iiPLRXYRPdtOV
r4RoaBoI81L80sKY1DilV+trg7L4gVQ5URC3CmLPF3qOOChp1sZeXPYEpbLZHKJzaCHkvDl95PaM
0AZdAgVc9ZJaiAS9kbLb9iLLTe6ykRgI8oSrZxsH9JVqrWN3ViRPmT4kuB5ZjiNmnEp1ELBryiqS
W2hNmVXJ7rzPQu0nk7fmeqFYWNmdfmD7Zpg9ICcjd7AxNWEd7dNiSH5EUwkKkIgQe/Ac/EtMRZre
v6pGVN0A3ND5sI283lhaWjyRWEK4Z5qv3V20NlhXyZSp6IpEpfMDGTvpF8vsFKWXl8TQdLqA8Y7M
oLhIJChkT6eQJYBrhZAvicIhUzKc6dsmVp9er+kzy2ZJZ0s/MxccWS1YO/In23J85ZyRoGfRFymh
MGbVgWzUGCdrocSvNf+HH1am2wVrsKM1fkOrnVJ8UTnsIToFjBpPW96IMC+JpMxp9g29ov2qgCwf
kCH1wnMHhXqawsb7TWHjfJvAQuBkYBcCT0JnpDnnJYfKGNvOuvfhHcQ80ZGj2FYuvYBAZYCa2RLq
3UqsGwP8nXoZTPMsqpEv3uhG3da+PS79G8UZVZJ3o7v3xI+UN/zZ4SUX4PKAyLnzfeyyzfUlB0my
h7tG/hHgGe6aKu1eZGuJCC74OjelFA04BNUGfgMqRe5wSIkWPiOIO863kYrLM2gr8LQbK8xoa7hu
QtkDvDHhrWNC5Owm1RaZBoSrJc/EGufPoYv8dWPYE/9trrOWPpZVXLcE98EmYrzIDZgjzIwlpQJ7
U5N4CBtGFhCfWiXOgmF2Vpeq5MgOJmziexnYBuydiEMNR4kapxpNevV9tNHO+5js2ueqNqo16TMn
ncGy+vh8ySAqwX4YpePbKQNgEynTJHySEKxdYYNZX/FZOPVIlB/R8V5gN1bob5jOIVd7UJscZfu3
BHQOZklkLUAUsL1fdPirAXD10MwZ8gQD4Xwklpk7Sac3p5yZ+x2ystnZEmT5xI5WgdRjhOyyogUO
j+fGZnwzg8R+wN/fPVZdHbOAYcs0AioWjIkmlSzc7kS9A4flbMstXDRDR/M/uXvGXEYmbTERBtOO
2QxyziShamdWsO+ERA5F3JItRi+1YgeX0OJGN7H9l2CTzuT9DjKD3Q5UgLNIh/8DXyVZWhfIHnQj
ABLBaMcJah9UI1WiAIe5/dIgwA83qJDVXzPzmbYd6lZ96a12+a3NQ/0Kx8Do9svU2Ac5WjEpHmMU
3s5xQjh9PrewCNlJQO3BkW17YWvVuZ8adtTsOESvFS5dTX8TOCoYDHGTzD70VtplOrqf15yJa7W4
VxBbjalxEyzfPR50U/Zyp+dDq3pjt/Rd4Fj9MgeUUesW/qoVAngiX/SWcoChns8sXS2fcrRghrCz
xc86I7qW1LzJP1Ixl+MzwkEL3adcAY/kqvTYcqLoxmxrBoPVURPdkBoAPiydl17b9MpCMk/civxH
IXvzXagsMqxPvcaeWa9ZwRXK2JO2JMvOWKzqZ5q5hQ7TC87InCtLc9YXc/ZG/dE66FMmr6oOSxol
jaG2KDS24y9nzJoD2BOKTMgJ/+oBDKX4j9IalhhaRrZqIBZae9BHjTb4S6IKUzzBblema1z4dOBw
fEIb8aljw0UAlIGLoVkBPWb97/80RIlBpYtccjrl6JkEbc6DyoCFnOhhf5IlG3wB+AVNGg14AoiQ
/HgZmCpxS6kH70Ya1YdZWDYrQWc8lxOVKIjW4gJPlH5NxI9DU0crAyUvHjS8V97M7hjkuWv6c0ec
kmGwqfq+CP+pd/r3t1mqQJ9tuSB6Pv62qayw1rEd9ua1fKWVbbw1q/CudNLpRONKHPfy18dgokZ0
NAffBATQj5dCIZFqbRjVTB+jBIXRtfYfd/XjYpQiB0nH422uGzz473Jr2brryT6LXhbhqACgNQem
uy3VSwCwc9BPWXnuSJV6V0rRoWq18PH7B/NXDvSh3s7P5ViLkhxf0dqE/fhzJ3rhuchJ5yZZsjhL
0oYuqe1226nttH2fxO02hldCIFRLigM/PmAz0Z8navjsFpHrZ2xf7ihRwdSpdPXgdJGmb5YCIHJV
4+fLJ9F43//iL0YzqnJGj4WGkT7B+qr/Gc3sCksCG9HhGIrb/O7K3H2NayH/+1U0S3d0urquhoD5
aDCrelvUgG9yT8owuaSwS9bBQD7C9/fyuQNOG59y22pcoStmqetg+udmOHi4FVb50oNHCy7Z0Vyi
3uf23Sw0jQ5I7B7AtUPRaGMmVbxSB1yMHCsLrQB9h1ZW2VpESGC0FNVuVqUNdT1UFgjlLjnPOYlE
3eSY94Y1jwHIPsv//ud//qr49SbGG6Q6uH+Oh3pSaZ1Tqk3J2s3egfeFibBGHdiZwCO/v9SxDmn9
qjj8OYxVRE/qX5vxPw+qHnMxyhGXR71UNnZDuBeRW/E9a9Zb1avJqa94nXiPPguDlGSi0la1qGse
jbJeVTjMi6nyLDMcrkhNZm0yjCZAV9DukeaY26Zf1LvR1sh7TPAs6/bQ7uhRFzf/+cbXMFzEwsTs
otc/+j5VEiKIUOIqpujlbyXtQswtIwBvamyU3UvrhPTj8zs1Vrs2DcHVyqQfq5OJVjfjlthFz+3b
8toyuvJHYQ325Whk6Yl16atLsVqsU/P6ao9VJo4SU1cgS86jjA0SExGH9LKQOjjhgK574lP7PG1w
oOUxqpZjWDY39/FL45Q0kbPItJxgLdw4LfbKuGAZ+P5tfTWd4mxjhLIEuMjmjuaNKhtTJ10RD0QU
wRghQzUELEyTJdCGcsFIlemiB7xgTd2NWPpk2gg4TMTB0oWFYppNCnvAemiutIVaOTzgwrrWZsd6
GLq0A/YWFguJubhrnpZBtcYTs94XbwTbl4ZcgHePlPLoISl1klC8WLlGxKf62jQpV0kpSojEvfX0
/ZP6/EHz5x30buwY8AZoR5sSopxaMTtL4dUjmfBxmy17RRT1vtHpR2Z6nZ6Yq7663t/dFtM665x1
9GLSsArrnjOg14ezuRv7qIduYbWBCu7qOgGUl52YsdYtxccZxGTZoLvOpgthkHE0gwxSjLboWKdy
tNmcArTwPtWc5mC3wt5lXUZZrY/k/SwcuM9FmeWnevufhXAWQh10fea6H3ExKB4NeU7gEjEsKBJZ
Fu9xKtyLtCIQl1grxQR8gGFeQQY7tdqmKzP1vXUjo7ssaieC7cVnGHtmFE1zQFSc82yJFA6uHbYd
RU8YCA379jVppi5mMKZxCkaT1lIev9kJCWJICEujDirH6Kw97U4Vq/rcZC86mwkb5242T4csCSlT
063H9k7CTgvuOZRYv203VW0YEDX+7owAwkMs7cYIQJfY96JfEHChgiNASJ/J8bxg77seUFEsAZjW
VGqEiB2iJ+A72p9lDCmop7HxDOebWIywT7s/HamOrwUXgZFHy3fyIYQ6Ddk9hfUb56ZIN67uTI1v
cAh2n4cW2quXatK0PVetTM2fyj6Eq2ONyYvUyuaF6oe8iTgUqj6rvHyKe8Bn3lylNVJhSn7alkDQ
RF4u+syujwQIfEtsuERMFKgpXS/PjfxHm2TIUKvWtGEdLhy5CRV0pYJdL+4Vj9hCuQcJ5b4bdlvd
RTMSsKAW5fIypej9CZKBGrBVZzhGG83umhBf5JBQMOc0CT+R1jdRynXzrApjfCTJaVBoBKf0HJvB
EmAtkDIAmEIpE23aSYGlkytdzusoE3FF0gGaEEJjp8hHMp6n3tDH5X1GPYy6H0XKS+4uhe83UAeU
cwHKvOsNkE990QDnnEjNkNEUP+CZX0jNGJ3ogmAmsFA1Gd9EWhs0XCTEwXbTlzZYjM4GqiTN4eH7
6ebz9G9pBguoUNH84js++hqBvSUu1AoMPebUBbT2tcAa8Y59f5W/0/vHj569Its4RFJcyHLWWeif
bUrkDgVqDnq6BYgiv1Os7Be8B8pcBY3FPcdxYMFQE1fO4UROdNL6A8JfFJY1+bRZa1+kTjcdJFst
r6aRmmxEF6mXWOCQRrRu7cuilecc1MmPU6rGLwbKJd/fwhfzJKc4piw2Po5gyfx4B3VY1gZfGeiH
pDSv9JHU4FJr4IzrKi0YnaHz/fU++RUw5eC34oqMVC4rjhaCkbTL2DHYyglfuVvOSOPaFrvwbPmT
n4+Slu2JV/TFCs31GAC4cxzmHedoIajScug10I2e/3N/9/tuv99tAu9s3Pi34+bEBufzoPt4qaPl
lO5ZobYr24R0gamiL+KecgKIL17Xh7s5enpzxCxK+ErtXWwfttzKbrf7c39xe+JGvhjX652gbcXM
Dx7XODo/V6MaIbjlMk3QPU6XjTffDGfmRb4lHcmrPIAmO9Qmexr9kb/cKFv35ftR8nljwrXxl3MW
4yd88sxRmmkxd9cIsylEEis4OHu+pXrbysU5ca+fX9r/LqEzQDidHRvf67DXlbaRCf6ZNfgUMTab
fve/Gh3YjKr8w3HeWu2Gx1ZDrSno0c5twj4xyR/A8Zp3s5HSz8zIDv3+2X2WJnMtR1cZ7xg4qCgc
HTIXa5wMcBxAEGerPwcJQjjVQDujQYKS03pSo595QX5eihNkm5YaKcqJVlv/42r8P1s71jvGGk8o
ncX+G4b4x4mF9h09A14kBfeVbjv3495Iyye3JbXv+xv+6g3SDmCUUFQzOTd9vBKmsZSoFlbSVEnG
PTLlZV9P5Dl8f5VPzlZuSDAmqUO4FJU+aWsR+jigFTtSWZdi6Hf2QqIq4hJXouXRlT4gfVU8VJKw
KE73hfqS1KpzXxR1fB9HhnZJv2ehvGDaHUqlfBWmmPTV5KYOR3cbVY387yUNmBH492ymPYrQx9iA
LqV9hg5pLQMCshGrv9Ou6ubEw1/Po0crICZZANrYaXjbx1aWXnU7MdNWok0/FJehVdq3sT50AZSJ
9LFlfMKwBe96YnB98cqxJ/I6OL1wcjm2KDqNrbi5TonTjHtz7zZ27c92WJy4t6++pLVY4+IkpaJq
Ha8dichp0OmkLaSlkZL8NZHW4YFtSjmTFRaAwFmrYy0I9Qh6oagWNMZOSni0W89qd+Kz/mJK1DAR
o1VyXXa3xwcaBVSi+Ktl5rCc+o5GERmJ6rxztDb2vx/qX1yK4iBWQvaVFDX/qoj/2dXoiEwnEQuC
pDrb3pYtikOUURd0+/67chvXCZgKkyoP7kzz73r376UQQZns95mr9IXD+jIgzMImXV8r1Hxu08GI
9toSt7dEBFt7dOb0GZXSvfr+fv8ePo8G8Vr44xDMXEU95GgbV1sTihuH88ckMxCPM5Lag1nNpGJ1
YVf7ihP/If5VD6KIlFCFIOFbPi3jfXKgUaE6EfyrcVdALtZfgFp7EEbWTiA9aXbhoLOCoQmZILzZ
tJbTPE+CQV31fSTZPE0zIfXf384Xn6Tu4KBw6JuxttlHdxOKBk+wmBkflT4/0edw7ulZwoOl/B0I
dXQfASDEJ57hF2MGV7JwUGOzwH1ywOaVRHI8sugA3kC30Yv0susbhHROrJ446XKo/jzp0ESh9eDA
HmFVXX/MP6OG1nMWFzHJSlODvmZjikEZwUBznhnSHLmZOlR01DtDRdyG6Dt7SLLFDdRIb27LuHMR
COj+7JKz14KMY/OekFbjl2JJHxZrVSWSBIKqs19VvUGTkp++w/YrDI9MG908j4Rr/9KySvyqrUV/
rXDpFIEiZ+1qQOWucGI0LazGIR1HzGRdAddDVMDnYpLrHuekKNjW1JVubfATKzcyFmPqCWB/V/hZ
rR8KSMSLKqvJFgGmPF1lzYJef3AacYU8nAxeY9CU2LNlU//urb4CIFpoFQLr2e5IsCAWKt/UfWo9
9NIUz0M01T905OLN6out5zvFdspwqzGd9b5dNMq5HGtaknQM0nPXjWdO6zR873I1sowNjn09RMEz
QoOj/qmY11UGRCSIDEnsHpEzCE1w7pzTnUOGSVJ3c4ipKTU+ShzyjubZ6fianHF0Mf6r/Oq18EK6
N1sue0vQFdo+t0A5Bf/ZRrpnEbxM4VOLUsjeqL5DkCB2cu1Epgkjb+6UYuN243zVE0wMFFYhaGiT
EwdERloepU9tCALSpynd/rLWXJBNy9RNrk+OSWxj5SV/FdDtokEIN9tLBFOO4udLq5INE5YSfpsi
tWQL156TLaOrxuhr1AMpQxPow93SRggLEbcvlS/oFpyPbhHOfl07wyP8FcRWCn2yxidzrd7nZmgX
l8U0gKgq6AtvMiqr79QIlsVriD/L/Uxa8WHoEwu8OM6xQ964s7brkGYhgZtURNFIUp3fMZUW3i23
dmnXwKcDI+9dxuqUdUROd8OAaHIitRyavFIhZTDqyQhmNXPeqRRN2Xmrrbm7JtGqPqmmRL6jJZ/M
wFHG5aWeIjKUpDqQrZbQFkI8ULJlBK2fIKHVJvSaiAxW/P1outG1KmedQWyEeokxsp0R2wDMS4NK
tfI3ZhQqbE2VlQrkwfVRV5YY5E5JIlkERKNO9XbBTtkEfd01zVmIpcxBid115C00brNsC2s0yMsq
q8E6IwopoVzTiZpEQSdGvM5ALGiuxZV+sQyKIf1GzeafbSvC4dzUakmOcmaBAe7/9obKMK/rzaK7
BGQrTWlQZGpzeO1NHGULmQtTa2EIFVV95fQlmkkXXXV6lhXhiLylVmzNJ1LKLvdLPSDvjfh85yBt
nRF8ZhUZZ6xSBgnYpE5dVmjqnwcWrF8xtpo2yFgkEWIVbkPIA9oqESiR1evX4MlhaSWTFmGeSAAf
S7V8GKuMbbjdCbO6NLqRiRLkPYMltSjzBMQd9Yi42zB8hfMnnzo7I7CIj8n+3bDvwO02dBnRomhT
L0cBf/llcGi9boRKaw9HQei+IGQMUfQM6Q0sZf1R0SftLi5GTtzqmBGkHEkC2RQnB1uam1Kcp33R
6gFhm6R4YKZ/RBdRPX2/OH2xc2Orjj0Kvy51c+voWGDitDXJCUw8VPoOadWxdlUoavb+/VX0z5fh
b+MoohzIOQT72ccVwnIiHOWSy4D7CRZf+rWXH/Q9KBBf98ttc3CvxE65y86ms3gLGGjr7qptHoig
2poBBpNNeZjPnAANw4l18ou2+cdftv7yf9autobmH8EF97KNvcn93yDRgt9oWTb32TbxMfSc2A18
4fn6eMGjxbKi4TAm6wWLzevdZv/iBbe33z/tz2v/xyscbTiSOUIzSBSZp9hyozWXEWCrJt1+f5Gv
3iitHAKUaOuwHhzdhpC6pFfEal3TggzshkQRPvBTDrkvboWzEvtsKlRk+BhHt5J2yORimEBepuTt
3pSmurXSqbjpiFX3v7+hzw0DSILq2tFWTSgIx8fWzCzR1cNzQThbIS2KWura9WBVr2O4WOfFMGEm
AY7QPTRKG41nZhopp4aG9mkfhQcQjybHG8KKtL9f0T9jEZ0hfbJuzL1haFP1DjfimqTRC1GhNzOJ
nGQ6i29GhCYvSqxb58SA6ObONaImqPFqcbSMluTUB/LFi6Y7SLoSQiGKF8fIoip2+nYCKYeeqjMe
ZzQmyKx4hhdWVTbsAwrDeAMXC7I27we2aRZEXnejJSNCrl7Vi19mrM4/DCvRZyIc4/LX96/tizYL
7Mu1oMgJdK06HM1g+JNnWwyI6kVmwrml54E2s+sE7rESpi07AC0xUW87od1umrmT7+YUOnlQ1oop
EWt32a+GxM6bYeiWVfutzSVbRlnjExfLssu1TAfpq5mY1uymUZqd4pJ9Rtqc02zimnRFv+mbujsx
Gr8ob0BmMukEmtRJLSzYH+elclmiHq8kttUso51PMKl+KMNueG/ndrxhW12H3lBobs+xc67fyo7Z
FbJgbdwrBMVJFF76FOij6yh7U2T9XWxRUd44DTxAEN6ZbQTfv4cvDuc2v5KGIlQfh0F8NCFQOSMC
0qXDl6+qGXB+y72jF73X2GV23w39jKRWFW9LtiQ/Y47KWxxGWnFiVvrqV6zgHZdTLHx1wKkfH1tf
g9+J4MdQIhhdhaBxhFneOCzJU66z9/IyN59JIKjIo0jqZRqDghrML0C/2euJ57GOu4+HWI5DnLw4
vwoWvmOWypDD88to+HlmK+Fx1rIiF36yLiLNmM5Tvbb3wmnUICuT+Uam8fSI5AZnjsiUa7sk23Ok
AhLQvp3POEllW1eE1o6mtnGQdOpPjLZ1Gj3+rfAI0WYx0cJQWI+w/0w8KjAwamZ8QygCoi053AXI
HUXfggCIvHBuuxMP54s5xQW5QqHIpTHIa/94vaEfU5twMfjUtIWuEOzWZ42cp7MTr+CTD91C472W
3KCQIM48bnIvTVS4aZTkXpLkNHxIGQZNICJTQbc6KeStG3wO5ca2JD6yXB3KeWPSgn8hd9c6MY1+
fsKOupab0RiCiKDb8vGOFzLbZtehLkfQeP+DYCgn6HI5P5mLqZ8j0kwev7/3L6RNTNiIygS1B0xg
x1BOl9hUBXF36pWt04VbjrZ0J2WmqH9SZyTIsWhd683SySbh4CjbGxPLwh8rK1ocXVZPl9jWK+MA
8GFsaQzr4D8IsSSXq6tW8xXCneZXlLfRrbHM9ms7WuoU9Lh8T1bPP+8AuA8wKCtgDW7N8QfdhG2l
tyVlXsJxibTp4CiwTItbEuJDv4lz48Cms8HlYAy+TM10Hzr26Os5/tYN2cnFzSLy+QxIE6WhJbRP
FD6/mG9YeqiY8VoZyNC2Pr7XOW1dLYppbHZZhTxVD2NlOMxVNElWHFv/k8xKd9f1Y/TUUo5EAN8q
2gGcezWd2Dx88Zw0iq+rKg+CEZuYjz+k01Rg7LNGSXuCfC9xW2HCksYFlfdTas4v1iaUeahm4SAj
zvqkziJFeMZ8Ap6xI5psq06OPC8XK7837Sy5F0Bl+g2ff7RjNeg3mSO661w3o4tOWPUZ0VfDHj1u
eZW5kuTYpFnzoQmgF5y7shNNgs9zMAUwatK0X1Q2Ccf9YBmjTpDgL71ZH9UXfeokPkJVXlQpIC27
U0Dvp0O9R7FqnKIEf676celV9eGwN6D7c7Qt6dVQbxe9QmBjt8PMRA4ZZ5uh98QDN+UVHWQHxr1U
o+QiTBdJ/91u3NchHcZHVx06NRhQU0OKJ2vmskyI1/OXrrCtTT7MiC9IDhb6iUXg86SMvM2m7Eoj
yLQ/ZVsSv7csMTOlp2ekvFHFiHxLtPP/xytx/o+y81qOG8nS8KtM9D1m4U3EzlwAKE8nWkk3CEmk
4L3H0+8H9uy2ClVibXdHtIJNkVlIZJ48ec5vdFCLVIcRVVh23qySK3rbwUsysS57iFMD7i0H0+tA
1nLX1OXAZdirGzsjHb8g0HNGCsTkJNbpc7EWCBLLWyiA90Tozdjx6BJtNYSADjXm4E4DD+sn0MJo
NVi5N6yhI4+4MAGGsyNPKZ+gMOgbTJe8T7jEV5fqw+c+Fn13DGIsJN5oayzOBl+2Krpz+PcWUoNt
Rwr95yGfqK8YsaUA3Zaj72qlQfpJcQpjfOmxjcV4WCHPZOy8Mi1g4/n1JWz8mYBC/R85SHT9ACYv
835hAFsZB/B0pqidHlLqLyvqhBrGpvTZPj6szgzFJZLuBko5iKsvm1b6KGEwBVjdyS1EKCokG3Cx
CnFU7fVLeAdjDsjHqc4MsdMRi5oDAhDj4zgZeC0uI4HaOEORqOMtNMF0ZdFKjHaB5Bc3sMFbNDCD
AuKWkDdgPirdg0BaW8pLHFXUZ3Lcqx9LAIQYm4ttcKeYuQ+8yuCbOMoLM/svmsq9YUTjyyQrCF5b
5Do4JlqpaNyYOD/p6wZoylfwrNILKis1hphh9iwJ0g/ZKsRnKHfi10qv93T4kvXUlXG3mqwuRLwk
mxAL8eKyt4Uew9BNHhm1uPbCRvlUW7WoAecSwRI1JY9uY3UF9Qj+ETIrAv526MkWHZ25TkiDDnsO
y3uTegiSmzixBmkdgNFpbUT20brJs9RKMElDcoO6WuLTWTNi7c0C/vocepVcwmvyh++9zuzZUT80
2NaE3fSijQMqCFIKRcvOxVAgXUCVA6hfrww/E5lwslGBtIwQS/XkUfF1/dIt/jTs0iVDd2iWMZ3j
y6JgANsdepZKMZTp9HbcnVVXrax+XcSavEW3xIfSONQXYtoZGAjnoEiDZ1Ztm1uTx4sq7od2qivS
EGuETacB/7rSYMnfTZGoU5cdDN2tIXICwhO6bU9vy6WX2W4SJZU/VaI1rQGNqTsfjhbXObG0rjLk
Uy9koO9Q5cXKn50aaAzPGABSw8WHLHrsdIMZa6dFueRS6+sy12Spv7V9UXA3LlWtwRxeVO5HqDCP
o5mHMgBNS0CaRBy0ykZ9Z0DRj11g2blVQjVWrWnOBmuxz+wWlwISMah614rURQaIeSzZXElDygI9
aZOcEmZ+OKzUsg2tLeQ0/96I4uwVDuiIjUloKa/hxF3NnuI4uq1G3ftRN1nbrn1LH29RcCn3nISB
yj1KEd4abOSsS6f2vPsXczSXKGelvzltWKZzioatTUurwTGQK1gZIj5xlGujVQaw42uIW9MNaGET
SCaNGYXU/TYnx7xKsGPdTKkcOLGU0z75ODqeWdJ014CfzxpRIIMXKSaARt/09BLrmElo3RLRPVwb
AwmzJd+zI5ptdLWCS3jdk5CMBTdah2DokLLjIrG4EXp1CBcFHRKnSoR05xlRvYenRzZTYM338fOd
ppOMZcpo9omgFih1LBYmJyxtFU2iWZ+hI7XyBqF8pXEhPYZeEH0V1JZ8UvMRhqfH2j+AmsVngnK1
dh3Ik/RaydJPvWpRIByV6VErjfEN8cjmU1SZ08uFT3qSIoGrAAilYYqISJb+/iS/3pMlozHqoiwc
RcBGYDP5TdnjaoHXxlqVyjG8liIIJS7WzhmKBtXk9QgeDD1tThO7VwKBIEwOtsjJiB9l2Oa3aVco
F64k71KHR2uYD0n3nv49TuhQrhaZZ8bG4O0pkJ5HNf42UK76OWop+Fwrlb0XQ5sQ5TUGffzhF1H0
3E0igkdQuUl2MtDzKraK0PacxEhKILFSn/o7sStgQPQtwok7dCjJ5K33K2QDG2TD86Fd4qsFqGEU
ZuLORQfJxDFMTWggmQLoxY2l5JN6IV09LaQbuOJQq50l5uD4LkllqtFkRh8Do6m7VN11kUTfRSnV
tRlgqlYVCV5dcdWtWgpFTtBSu7Sg0cK/o9l8YVmc5BTzJ5nVNLEeIbdckrgaDlElgffKMOkXk2Yo
Brn1JpCFvR/60kbuhjVYlZ0xoodZTiltteRS5HqP3ou3zmfQQRdhG8ifi/ufR/jMa2P+DHLd3/Q+
iEGEkWX9C75mpmdjBSo5wEdIIgyRhpOPREwvSjikgHq4m+Elbh1k067PPGNb+4F4ban0Ib1WDK6q
XmvXYeaViOoMwyYpFcxOPEp7NNREaPxxstJztVqzu/1VWlaQ6uumXJsZegi52CBXnpvywayq5vnj
iT8NUjKQSKSLuPQC8RcXiXMUIVBZWxqJTW15j5M4dKsmb4012rLl/d8fiomdeYWAEkHIHB+eKNnE
VRPCpmtVvMykRB/WRQMPHAh7fqFs9Y6WOn6VXMCAP7KFMULgbR6P1Rg4pZVlxFmaTejilv1IzgaF
JaEO4UpxgBpsbs1mvrMdX8c9x4XAjXl7QlkHF8VZ+GkYbdEoxYiDW/8qFkm7m/IECnmfly+yAtY/
NHmdpi+pd2mQCrcUv6U738I/N4nCYquWnb8e4rTFarzNxJ2ij+Uuw00E0+i8uIQfOSnT0XhBOVVh
akEj0/g4fl5pLEYDJf/UiY1RfxODLMlc1JeEu9gDT7LmrO6ETTLULYxjimjhlgsyspU+/WEkpAbf
fyUxKVWHOZW2Q9P6GP1mmla4Q6+K20IyYRmUvRGkCJAk2rPcFMqPj1fHyRHNE+AHxBnG9qMisjii
SQmrKZhihH2iLryRWm+4LVqj31mTHIO1xItSnMJLYefsoNRO2QAzv2QpSIwPRxOqGCuBK+2bO65x
GXKCiIih/ad/nuJhelQbs7gAzz3Fi/Oo5LlA3uBYISO6OF3CHN1D6nyQDpU432J/IG2LipzeBrFi
7T1s6RxMu/GrxEbYcMdZz6YXAwQuWqmCvBAJl0r+p2eyTPQlaSPuwpxbHgOKigBln6DvqWGqh8qW
VW5m0OiFTXkmSZERfJ8fm5PmVKdb88Mis1RUOAaE/R+QFE0xMvciU3cj+l37MeiBLKQDVtzrIJ8C
dGi7oAe905bDEwlFna3Qu2mDldAWAGQm3xw9m3IiYqjcRkFUBEFBweXjZXnuZc1MAt2CDKHz+Rfr
kloDRs4d6rf5WJlX+Eb7T6NcJg5kzmDXWLXmenGq3uQIq92NKqBJdGSGK73q6jVSU+OXjz/OmXBN
2YeyP0XKd/uj433eTmHfI+SWOlLYRl/0KEUY3Ne9r6JvkVJ9PNZpYZYKFqchb4r+GV2AOdP/JVUb
kRJgbxBUfAtX+yDU93Dr1lSrezQraiyxx/ALyxJpJxxd8zTZXBh/DlqLIC7rQOVVwtrsw7eYeiWJ
gYciPuOUY5Q+RFoZrFRUaIB+cyoWU9S/jDS3b3GAaVdSXaibKcwqRLJS+bHutfFCUnhmk3B3AIHB
f9gmywqLUHWllClBxgUFVA6WltpWQ1390iaZJ3X50HP9RiIDAUS6lMA21CmQg86iV8yVF8Mjs76X
RywtJcun+SgJTWqsxUZA3oXSgYG6IUaZdq3ECX9N5TCLM9GPKCinSbn6+H2cmQDObUx3THrE5PCL
1xG0pgiOltfhaxQX8QJNDnpcaruPRzmzwhmD+UWAAHTwki0MP2c01BATn9FE+WnqQqzwkggwNqII
F/b2uQcCtMPNTMU3AHTw8fo2c4sOsUXYwyfBOnADB9ZqQq57+PiJzg1jwsSwKG1AplzOG/4TqLY1
8JHyCZysWavWAWWaS15bZ+aN4ieFchbNDJWdj7pfNmse5LLZhJQ4I8nPUIAT65UiqFitC8YkXdgK
p4gf8ITc8DkrGAigxyJTrjQEf/CCB4FU9FwPBNRW00rKbrMUGdMkl1AGnJTJNbPcuJYVvBTjPBMc
z1etWzqKgtuKHelwZTWfBoBflyoQZ6YChDsfkC42rbvlcSYVYBbgaeGci41Ma9OzEt/kyde/zwgN
83r0yBl3EdTlmyJS1HzVJFl3z2+iv2mw4DwEnMS0tk1jQDlFwXI2sysAyJewKmfWBUTlGZEO9mIW
FV+8MT+kZgjs0KFmUe1aGS7+pFw62k8r4zSYqNESv1VK9vyq41HwcrGAiLYVNl0V0v7dgDBuMbWu
jEMgqNowdA2kvG6ivA5ucrRyExeN8+ALUrkvkyQork4N+1KMmzfWIsZhLqnMwgQ6icTS4Cfr8go0
q4puUm70nwq1mSXoyvgnGs7TWu3HdguIaCVE6RvmCN1KHaxi01MWuhDQTol0cA+4/c6rBOzoyTVf
bDwBTKhIebGH2Ukz6afVl/kGuapkRXsruquoDt9n/tSgyos2adSNI5j4/jU25U9yj0aPWXXqz0os
0RgBG7PSy3zaDU2AVEphGBfOw/lNHc8atG8QRJT5+Zctfvwmkbq1tCLjJQoCMNimzs1r9FStQ6IM
+CDBLdsISW9eaPicGRThfXY6tAk8VtTFIp2KrKu1FuWlGg9zu0EG6xo1nmZTDvnolJ6QuTkdQufj
iHlaDMaUlwWCvQ3bF8rrIkPuAj2W1bYunaFK6y8Bi+ghByT32Sx69Qa1R2TRUICzvul6gMAs1RZZ
cjIN4SvYyV7yrAdN8L1G4eUGFIE8Y86M8UsrZ/rLhc95ZnZmdAqoG/A6JEnz938JuiUwiDLSitJR
O7DPBHps/RJJnT6bcuWnnFn4lBdqNN5Jgj+8jAjRzdRzNTVdr2i0VQhUX97meZpGq4rsdV95UfyG
ImOKvlE0IOz88eedp22xgljtIHpIHalvLT+ukY9l0Wd83DBRKjcSIUQn0LnWQpAqT31WK1+NJkRN
OgCJ9vHIpyEZPQ5dglcFwQkvyMVEJVDIZlLk3FMQe1JIP7jxG6ocLajaC6f6uaGQcpkbYVyEIesd
vxPUvakLKlRxOmjuK4QULbswo84e0be98FRnXj+HDBIrZKkzUmTRswgwOvQFkZ6FkSMPCng9N79P
iuzvBUscUQJGCRssuFKJl1wxzjwj22JmwJG4UENdTCeSXgmChyLCLVJVrvy6s9xMzWLbUjv/Qj52
Cg40AIEBRgFGB7CTVOl4Ps0sAuGDeLeDEWpmOgWI7Lesgqg3e56icBsPChdoGX6itR4MT+tXBrFp
2hYJRve2ICCEaZPRYTsLo0hA3zalS6mnZuA7qOJV8s7H2hC5bb8tV5Yvl54roJ/6tdCjrLI7oPUW
Lglk3xdizJl3R6t45m3PXmusl+PHKnChh0LqFU48aMEzGWl7mAmoVxpmhPegS0Q3naLo08fb4PTI
J10C68ulnzsNWNnjQU2fyh5+LUi4lLm3KqhG2krUi38/PWMYOgJAiiGBITl0PMwgtT3UOgvWdjjK
UBhG/ZM+TLDTIavQjaRJu0NcE5ahWpT7QsTnXrAirITnIjCKkkgUkVrZY1h7G6mXKUF/PAvztjgO
QyqQKgpVwF5mPYPFDjUTletLIULtwd/gq54EEBKQJnJHHV1Xu0n0YPPxgGfyVWi04qwgx52IN76o
cgo4cIy4HFSOHJhihzK0brl4OmgWkj3SZDlR0EMwCHCXFW3VV4x1K7XlhJZemSQojHqGb2d1YnwN
xDS+Db26RbCyTS6UYs+kaiyzGQiOzMOsI7CYF8K+3zUCtqppXiorVOb0tSyCrYhQHPlKthxEUGsr
E8tntdxrydCvqxoLRkTm/XuArvqB1vQlENypGBz9Mt4Ub4lMj+vvItSkQiahPywj3IO5TwF/0jR+
xEUQfQm0YnrLYxrCa4sSjbeKC0goqy5v2wcKV2m+9jwTB4WEVgrqEehWvghVo7wCea9V16wnSXSG
CSyxRAPix4UXfpphkldSN2Cd4dcGVOF4B/QlIDexEgUEUzrcRro6ock0asNOLsd4BdxXhdYYDGup
0vub0jIaze3EQnlFEllff/xZTmP1HDfBk71nCDTojj9KgSQvOThilLVffIPkKx2sVvnRD2Vzoa54
GlwYaJa8oHhKb82cv/9LMiIERphiG8pAVe85khRHdH3pW3z8OOdGAeHEKkWZZ+6BH49Sy14UlA2X
obgOWBRdZq6GHP3nj0c5nTSY6TQL4B2y9jjJj0eRuxxNCF2KnTDIK2cGTK5RwvT3tay9fjzS6fPQ
H9AVgsNsW05WdDxSyb15lp7HGjbOsoOlatT0cUJYfTzKmQgEoFqljjhnQaS1i8jfYEelSKUHH7eP
reuwGPo3H6CIW9XINvUszRc/aSIbTi6uye3UOYnUdi7qq6XjZxUdT9R1Dokfogsft8aFM/50tgF1
SWSyaJig+LJsAtFXkDwvSSCfquWrFycyApi1ch+ZcfP1wjycbkw0MGb1Oxp9YJeXG1NB/YcQEgs2
0oQN22+SYjuS5HoP+DNa9dGAO73AmeaAhpVdTw/qxxaYzjOps/y3VRbo9EE+B3QioZMHbuz41UcZ
F8OeRhHHXYjPnTgNO13240u33dPeDNmhxTUcaP/sp7xYy77QjuCNEGLM5Cp+skgC7NCkP4P0MiAW
VYyoUCCZHzdd+6pwu3SRwei+fzzvp28YZDTkGzph9LVR+Dl+VGjM8B05suA76OE6GLksUtxo0egv
L83qmWOMZ+RGxEkG7YJBj8fCwY+Ym+JhaAY5dkBanszV+jBppEOXaxlivYGm/UzyyQjtOYm5HkeO
Z8cTVcBTKs60+HWJHe2QqTYj40Lad+7TMQ1z1vyO1F++9GxUvF6q05SqS0v61aHIuJHh/j42oC0f
kXWv9pHYiaHjK7CXzCT0N+h035uZCYVk5CKx8xVECy58rNMoBAYYjD0NBlIidsbxnGE8kQRCE6fY
r7QJ2DY13enIcf/dowiMNbBmkOz8d14Qx6NIQ9SItLcyh76U8L1IwvxAK32i3a+JF4pwJw/EUDMn
cg7ilMyXD4T+lVpkJoAUq8eSr4sUf8Ot/W9XcGlOgIPVZxkJFB+XUk+ZJ2BV2CPmDkOh2IK4Qru7
Mg33480zb46jfJV8fVZ2YdGwg08K32FiTIOH9q2TmNnwVMah8qSgSfZsKLW4Awet274uVtsBeXY0
Lqf87781VdHB4RE73m+bx28t9Dorz3TuWIBV5mKrlW0Ks8UgJsfI6eMnPbkUAQbhJstrm60xyZyO
h6JikAZCjQ6HLOcIV6V2JktYVO0DMmWluaSICjDpdGa5fEFM5B9SpCUYyOwJ8maJJwh3c3wj+hbR
PYdqmggEJZN7y9HiAQ+JIVX8W71NMbEbQXd/SyoqZLaZK+pr6AMK3ASa33+bGmU80ENuNyVyqLKT
SroMdj7NOGL8Qhsh/9P/noDoWFNDME4AdU6+1N4DfdAbGCSlqD1gKdGqNuQDgFrURXHfCqSxegw8
udEc1e8RnfCaHqU7o+rHdK8aMjjNjIDnwMZGjU30BYyYm76T4DE3ahy6gZ7LN7VgeRFaIF19aNFL
QgI/C8y3NBi7rV4MiYDZUTQhhg+uFLJ0p1c3s65ThKphj+GiVbVK4NDJF75FRtgfrABHHIjwocJ6
8H0ss9veEL7mqCS++IYn08Suxs+tUSuvfpQLXwsx1DIkfbQgt1s5Nizibivc4JAr4K+u9gWKgWQk
5VU3q924Rdeg8Ek+gyRfLE7I+IB1iYTdJAbhZlAR4Nmkvh5MdikXaECaeQHZHw850RVq2fqa4jfA
A0IW+1xgeqvaYitiZiWMsLhum0AlKEjoJALGSwdskdpk1PVVq5V4TSXRhI4zyrW8pgGn9GhNN7X4
0qV5KiN6Xk/IdDXR8Ngkpay6BqICT/gwpJnbWg2GJaBvK8POwaKXLqQXWg6aNCJeVEPbLux+LNrn
CXvDR9TQ6S5HRdlk64RV4gMELIZ8ZeGhmO+nAukiVHqzlH5Ai74sHgUU190O5e3OZpXpmouuMt0p
XIRwuRqyAmE5Lo/y4OozXc2NjSl5jaZ6YBOhay/b/mBKXxQJyIntWxouQ0Co2ufWSicRbcGOrI7S
b2xiZNbnr8Aj2uHBEtvyOVY1FUwfMChWCLe+Kwr0ouQ0Ug2qOiRhCUBEKd2d2CC56GSBUc1keRMh
jnQMitnyPEZEgv0U2L7XG08ofES5owSWeVNMVXelMJv8OsOfTeWUTp1WExxHPHHLqQdKnswmBSxE
Y8baxRia5TnWGtRlCXkfB57TEMvBJElzFj6X7pYnkwoIYGoTkl2phBDj0McN1hYwwasyDNVP06CN
T31SIFSC26CdUlm5kAG/a/QtYjzBVQecRLI7X2+OI1+N1JNVdJTrUhQtoLNZmcu+TXel3pvgMCbd
leOo2yD2qziKiWsY5GWKNybQLAmIik0eH64IUd39xxNz5hylBKrAf/xTL3yRGABkmujSq8iui4V5
m2fJ8FDXonVh+k+zIs5q7gCUjWZiCcDM48enECOnYhCljtDT+uintadamCKLj5qvrY1MewZLdBWZ
E6qQmL6OKrCM0hdvq7S7ULs6SVTBVkMdBwoO8lwiaT7+IJJcmE0vw2LylNH7bmEK4Wb5VB9KHX+j
vzu1bAX6C7gKkKBTFzoeqlfLPiH/nJ0LCmNTKIn3s6iNv21dQHtvbi5RQ4Wgwuo6HkW1Rs2o6Sjh
nNnE61711ccwrP0Ld/8z0wa0ZtZwMyhx0U1cjKIP3HEL6jOV18V4dVTTGnuzWfXUuHCDO12QgLTm
zh1InjN4mEqhQ25gzO1oJpsiDo1x7RVAcj9+N6ewG94Itpg0B1EXnOH2xw/UanVQRyH+7RYaJLgl
ZdRtnEmMJ3PVeplX2Hk5tCXCLPgS2EI09i+love5M2h9NAvNl+2uVdqku7BRzjw9uwQ8IBUd4tSy
g1IHZaJWXY/ESJXpK0iJ5iqWUP658PSneRGnDlkR1VGKpCeLRqZ5GMr5bP7Uh1gaDEH8gK4MVPum
KNc0crUbioXWJ2lQsOHONChystAEeE8U2p0hJdETc4N7GvV661FJLN2m0N7//anQuc9KIHPQIyHd
P35D3jREVRTTTLJ8rE5EsSELt2DLfDwVZyac3/5euiUv5ZJ0PEoslzXmnFRujUTCUs5q+xsxSaQL
y+3M9gFihKsS/8zF18Um1dpY7/pIKmbDmwp1HLB2WhqW28RTs0vv9qQCMnP055cLcAKg44kPgJfn
nOcltwmjE+8CnGOeo8kan9pQC7Yynu53bSvFn3zPD7GwkPUXtYu1x7Ljtvzx1L5fdY/PPD4JVS9w
AbN7y/INBgWq314IHk9HWyzcj94kfg7itvnOXSQE9QVnvrb7ss/MA6pgyrPUl1Gw7/RwTJzUbNQH
j07NkxTnGABmcSvaiZy3u7ExhmCVoNb5A0FWMKUyRd5DYo1FvZ6mXnyNmx5bVPJWqupRkaY/Ta+v
ZDf3cwqKoTrpTx8/5+nLpdECuJFOgzTTuBdLqIn0oZAAGzpIzUYuR7uKbnEkf5ZgjFwY6vT+BC8d
LVQuT6CXUCA5Xq0aJWQoLQ1DKUoo7ytRnky7iHL1xlRonG0N/gAb3mvlJU+RMyPDNKGxSpWH+sES
AKxX5Yg8EOZCg9w3z1mE+DXmGvVaMUrlqxzEw1r1yvj545k9DVOUz3B04D0Sr8T31uEvFWfksGtW
EIKo5lQDHPV6TXtB0Uu7rr1wIpWIL5GRT2XyZqlZ9D8pYND15LUeT3DMnUdMVJgUcSyVD6k5YZIs
wfNU1qVvtspu9BW/wqdNEe4D2YIyaMZF8mBYWYslWZMEd2HvcdvJCwFVLwkc6UOMrLerYCZaAzZA
SXZH56f8kddZdR9wutAG1ILwC45NFrKfuHHd1dCf8XnMaCQ5ciS0ttIKUbIq/DyOrwYv1gUbO8gS
7lZbVFDCTCGVXF0FTONyDVN/CsZYZ9sIP2jVJttFQ7asMCoNp3j8XAmVEczQRq/dDj5pgp1xWW//
brQDU8G2nwsnszvUMtmrNExJMTDEm2yq6ysK/S10BQyUVZgK7scr5ARxQMnCnNGqvDT0B6w5vP+y
QnyoVqYYdi01bSO5jmWIYbNGV7XFm6TccuP2oVAY8o2Xx6gDfjz2ydHB2ERzsgfqffStF2sFvpfg
w6hEPgVG2B4EAhw82VL+vDn815EqcP3v/+brHznGNaEfNIsv/30d/sAVNP/Z/Pf8Y//3145/6N+3
xVv20FRvb831t2L5N49+kN//n/Hdb823oy8oGoTN+Kl9q8b7t7pNmvdB/Ld8/pv/32/+4+39tzyO
xdu//sBcJmvm3+bj0vPHf761e/3XH7OaCYfXf/06wn++ffMt5Scfiupbk4z/2NXJt+y1PvOzb9/q
5l9/SJL+T1YRZf+5GsyKIyz2b39+R/onzSqQhOBdKTnNBaeM8kAw/9A/wdmSV1BvA64CTOuPf9R5
O39L/+ecGPJ73ikreHAof/zvZ7z783z78wUxK//5+h9Zm97lYdbU/OLj+rwgS3OBEurRHN1+WZto
QCrdqNJMUap9rWU/PFnH7tl7yiR01KrcQdFyb/W3VH8vbIrjsPnXgIuDKM2zLpFreaCQorhlZ23k
VixtE2GdcCy+//Imzj3VvLr/Otz/GmSx40Rf6gOkLsdd3IInhLqL71Ov6a7v+6tu+O6Zgd2F8qFS
4IiGAAKbDHjFJVulRfr+1+iLPYc9ozSGaizsxKjf5BTYEk9wsBHHBSB1jeJOVGkLTCEqKgG64elV
dolyv6C0/TWyfPw2FUsILaxY651gqhsz3zRViKu3ZPv+eGjF7q4vjYMR624FFdcbogux5reLaJEF
x2rpl5qJAMc4rKzb9ia5bV4wtc2eWZrBhUGOg+lfj7boHQpSIDf1lHu7rFPcQrWoOPSbsbr1rcFt
c8sN4ksYqkU94P+GWl6/ESURrbIfhl2vm5sJk8fQRGXXkyGPhncJ7ramN22u0u7QZo8wMjCHr1YX
Fu5xfvzX0PPT/7Id9UkYgglWxU5NpA2ZcdMbG63yt+Fs1RjLdlEzo+qhhC4SUJP7eNQ5MTuzW5bd
INMahFw0pmZHd9EuestVxGEjdOoGeLGrDt7Go7YT9urm4+F+t0rfiae/PGSniaNZNqa5Kz4XD+Eb
Kkr94CS67b1U116KzeyF5/rtQItYE3sVjuaxUu4sOOO58piiyayM1vvyAfSOD4ZTCu1aipQnuCMX
AhxAgN/M5yL6aL0njD2l191sDOiEz9Ln7DoProOHsDTXwV22k/d9C7hxcjq3++Hp+8BObrLrrt4O
B4DXP7zoIAUrT953V/ENiU/9HN1pwrfuCiUim1jpK9flt/wmv0/aleLGq3KjadfCynLqdcX/xipn
11ybhfQCcscZXoRVZ/8wqVO70QDkZNso+1p1gPzbWN/cd/c1aNaV5ORXeG8bm3oXrcatthMO3rgb
1oOrOoq3HjfVHoy4uAagtMu2Vbb26h/BdXVTb8N032yrG+te5zcmRWZTWr4X1u1teUf+l4WfVO97
9KJc+Ruz25Rb/5BvIwqtq2kVla/JJ9SkROxTvs8+RdmNsIcsOmyqTbYxogMp2aU+9O821iImQz/G
BFYY5R1dUdtocDdWw63RYAGkI6Nq5BAiPQUjlrmjQkNavKiIPq+1c5tLPt7RgtKXZTyImDDO21eU
6TpYbqXJELq/Bl5o553n1NXXUMKznLDSNcVdGsqbEYks9Gwu7ISFaslfcWUZofWB4Cl3+P6qB1HJ
0Si3gAKZbm9F+3ryJvyjcK1MXpJePMDkVVa55u8nLI6EunY1FcXgupDEVU1beuh6IBIy7vCIq4CQ
o/co0B3urF0ZlvdR6Fa+FeOJJXd7rOzDdaqGq9khhzMR1QE5uRXQhbV7QUy5jEhXKf0uLBOwTag7
WgJ0JBL/xRgx2BHHp8iXdkNo4vJJucJB++9LmAW39RA4UZNAsvBVKMfa9ZhpLgL95VoBM2yWkztm
dmQY6c2sTAGC3sUy6CEP6q3PXQ0CYboVjbhcj5Ha2lxHbrJcvrVoMTXFd9/8KjUX4OO/PUgWZ1aE
yGGiloW380LkgT9blv/dFER3CNs7o2AGp1WjF/ejeW1OIx5KGvb2lxT5fhPTl+yCNvDFToszD5vj
8nugSG5mKi6tsrveM1wEKA45S7GplEsx/TcZ1xKsrlbmEOpi6u1KGrOclJ5uFyzy+dS08/w+wLS5
Du+DciS8+1vDuNSe/l3usbzHTWgfp4MveDtdze8owNhZgV9porhBYbpWVBzU6dBpn7L8/sLp9bsn
XWTMqpJ2taJV0T7bFZa1T+rqibLjdn6pUe6jFH3dVcmdJnFS6/IBuJb152Xr6K71a67+mwxoiYwc
hYxSFIjgfWdah1KVuUmjO2UJZALjoeDrOQ268JC/uRa8d4p+OaJzscdYPAnlXT7O5Tlxb2qPaoQU
nF8/mXpGZhTaRTPZ+AFfSn3mgHgmUC5vqqAgq0zBoJSOS3MApEsl5d60RjfFxLyRpENINPRG49Yj
tdX4KPFIR+7jx6U89ZvB5///y/OqNTraSUjKN3SHuLe2CI2vYbbbUd6kNm7h0KFy8VlNCFFx3Fxl
QXxIE+s2raheVDe4qh2mpN+hdPGlUPIrRXbqIN4oGH+VSuQIzRYUqwkXVtmX9TrPD+NEKNrE1Rpd
m0BaC42H5APofKSFuJLIZAYouduDCJ233ga8Wc9zKPU7mR7MBzemLKXdQy879MV3Nbmjc6MFm67b
VNYuM7e+uB2M7VRtjWGNnGK+JSoK4UYnoRNQEPcOY/xZkW/69OCpnzX1vpUfreGlUH826nOaPUjd
JlY2nfGza7ZGvevqnaitRWmTxlsx3UjD/KHrYF0NG6nbokMU+Dtf21G3FYp1BNEkSkHoSjD+C/mq
M0cuIh32KkYmbCNFuY2r9jGSqyslj3is6UbyY3xVyh2lpS3qACtfHhwl7NZxS+/Nd5EKuRnGeDdF
yoNeNZt23InidKOaL4r+hP3GJhzHbeJzhrLdm0I9RIm2DqxwE5jDq0ST2TDHBysJSuih5k9wvPfQ
ZZ/U5kbKqx1Wuo80+K8zJf3RWMHBCId7vPVs2KS7sdZXQVK5fqrCqY7BnQgraax/9IK5tshyAFK7
RZR9m0QLpa4w+BSa42ZEZ8GK1Kc0iTYThrrYCqS2gLmxHZn4vwXxY1Qau5HCevIWhKhf1bldl19r
72fob6t2nVguunwpDgc9tCZzFWnVBrfCaYVhjY2K2bb0udQNFpjhzNVic4/33c4XilUqT3djKTpm
3UEX6FvbHzeavi/D5GAW5icpqLZZM6zKVnGtEiuWwJl8jptA3nZ1/pAM2W3UdTDQVdITcedZeW8b
G28o56m55U752MQvSjwCR6PO5RqtSaoU3cdp/6PIaHlk4tqaip2htjuQztd6Iq7GKELWyRhuxtB8
U+XhoS2uS7V3MFOr7Bw5UMdI9etu3MpiuO999T4e1Ot21B963/huTgPiTYgPi/IWHtp61LQrSBb6
eFfGAnmj9qkT+yvZjG30Ine92G7oq2+UVNoKXr7DvMrxDHOrB3fpKK6oFB/+h7zzSo4c27LsVN4E
kAUtfuoD7nDtpFOLHxgZwQBwobX4qmn09HokvcCIziCZEUnLKmuzKmuzZ89ShQs4cO+55+y9NiPq
vWhjL1QfpMLn+R0uSG8KXMptX3SJi0blSScuO0DQMdW0M+V7VlY3thCiRifFjD7bJ3+30HwoxJTR
qfRcbdttOW7RRmzsEsGHVHkAtZaYGNbTt1T4Czx569acdhAo/n6Fe014+9Xq+qEUsfxk0pHCdNuZ
j+EH/jFoeMDTboWD5kxrCQ1Am6nXDekoZ7WR42S/8ntcZRR8snlVjtxapFJbQbnE0rKQC3khNySN
ZI3XpWSQ+BsB4yNQBjfF8prYAgYHydbZdZ09yDLVzteoVz160ate0dkjgeTb0tpnZtdRog1t7bXq
6PbORdCdiuwytiB/QhizrtP+s6nqB67RnzXwR4HvFHZT3HVBvMW/Tnb83k92iXqdyQ/sMPBX0PAM
rWejUSdcBTrDCSLMwqFmlWlmy3Qjh62coVwWbmYWbH7REvL6gcrtLC1N7yKMP6MuOL85P34EL9Eh
DCfdiKstJKptyCZsSc1SDvp1Vt03+qXsnFUTHFvSiWOwb6pysLN0G2fNQfWbVdpbCxwl/I6nSD12
4b7nJlP3iVzuoIsTpFEtknjRou+qknut4XZ7Bju+KBN/TVPfjUtrOQgTtRCa6xj9h5+tQh7xuguX
k0H8R4nEhmxQg+gVdDHzilHm12ngRcTvpFrtytqXJP02HwFoiBMBGno1kM44sFxljN1GTwltlhcA
yLmET1L/qAT9olcPhWEwvh0vkK8hMpFdlWyoZpuEW1Wc6yr+E4RhSs1dKA0LJYsO+d1QNCvs3ivb
CaCvlosSpdwo6lXGy1eqQbpg4gWpuXCah6yB6mVd6+ze+vBssei202d0tdep9y+erI/Ma8mamcC1
wrn5YAtlncNWXIMoPI1Nvg6YHdbx1miuWnEb9LlbDg9leGGk3QIVHV6f1pta4jKa+lpvg5Wd7Mnp
rOMI6fnrIWvXW+OVUQ7Ae8JFUFVHzY/JniafXWsXo+OvRVydo9k/iChfsvS5qaluU8N3VXvWzY9L
baR9QLezb6C1x4FXdtNGR9IrTMOdknQXO9aG8TKYHPZVI/OmMvdERKxcBrSVMBSVcuTvV6BXrcev
rtPHutmvlAKCNOkLyYNfq2QCm0c2770MqE8Pmk1iD2dl5FyoJHCRGXzdyuvQko8qP1wcJGdaBTPM
LC+Uaqtzm4tROp/MPCFa+6YO9Ts1rbdm0Hhtoy4l2DGmEy+MbD5EYwYsswezrg59MOxtKd/gZnfl
5Kl1EOayl05BvBxGaW0L2Qu5G8dMOpeS8rzozS0ToSUGeqKK240yPuo53b4JRx46ObMZjoXFqDcq
NlHjr9NU8jBTr0sZ/09lrmXyF8Vt2QuPsbo75Fc+Y5+uMhb8nWlFHjqOdWzYy6GyOfl/tnh8cA//
XOU+9LzyAJqJozGijkpzaTsVdXp90dLAtP1uPzbng8Q/Tux1ERjLsiYzzNdcai43UZpTOTrrz9uK
2m9aH/KHPtg0dr5OC0Da2sKpWby0vTye12Ou0M4cE/pf7bOWJIfEghFpalttumq2QWzvjVxh/ZVc
mMsXlQsjYzGh+yH04W5MbiYMIiHy/bRPn9MW0Bhljuq4Cz+hBrWbyynPxU4riWh2Nr2xbeJP8Je/
O8x/nLpaBUIYAEHmFsQmvbHwHjW3XZjLRllg2+uEuc+a4JbImn0+EGctLacGbc7fPzy/ffO5nHhz
PomnUomw2TOmoSE8KuqyRI+QF85Tqrf7sFTdbOz22hh488/oiGTPFNeVdOOz9//NeVD+ULYkmWJK
uLmtrUit86rw91oJ86eNT76gx5/TrZx7V71xmnJx+/ff+TcdDPlDxVLF+IeVYTS2KEaXGcMi2z7N
5/q5c5JQmpCrBLnsP/frQqR4f4HlSG5mT5C2FWZ5Y7I2G36yKoyvaujsDfs6jUDQGdZSD6uTZIx7
K5z2Buegv/+qvz7ZI8R7/+ZdmRFak6jGFp3lsk/N9dSejQhsBV+zjv21Wn7ae5+fvb+uwn/RyKnd
NIZQwmnWjedKry2Fnd7IfMf5ykqttK6+1aW9GBTBVlkTqRSZ7AOUpuIzM/xvmvIYgt5/2Yw5bINA
xN5C11inKJjFqJG5Qq+c61lyjZsG1GFC2galR8zH+vtr/Nv3/bAwJmS1V70+2ltkwxT2YBTMZenf
1qpFgTPtFS69mZHyV8SnMv/0ev/up/2wBjoRbiTwO852aEn9og9YZ7f2SGNA0H+TDMs1lU0iKDnx
4rbBLrP1iyG47/3msdXEKaAfrVU6EfCfDbd+/VQx6X9/9WEuRq3RcrYuEvXJ7wKv1o19JBvrGVKe
p/K+ksa94hufnXd+vXAAmnj/fqWWMkXuCmfbQx+3GT2mZrWDOz2vV7YWemTqQCG8I1zws6Xq151+
NGbv37E2gsCQbO5wgycHZ9lSheCn9fc+tORQrU/9SLO4uC+ttSwF/6m1Ct3u+/dMSauFXupIVOzd
HpPvXjAta3mC52XRJvhRZlipsOt+ci//5qp+tHK3BKYmVaxL24DW37xg5DynJDSwe497Ff27D3yb
nL2lYfjf3/OH1OL0fY34oO348Lf/fp2n/O+jeuOd6uO3apD/hhoPPEUWrKQ3137WkbxTeZzXDbfp
v67CKM6bp+xf//bzL78LP97qPv58vR/KD938g+gUqKWg0zi8yax4P5Qf/BtQVTz/yLjAj86R3j+U
H7r2B7JsMidmU9CMoOMP/VB+8K+oebCugWmFRwHg4J8oPz72PCkGcafpvN6r6w4RivX+5sXZn+RB
Fk03Uqnc6ZCoqjCDeqxwjkvSpTC0vWIHK15nr8a+RdxM/kJw4ZVv57etZhyVlIBdUdPrk47RFF76
U7cKiN3Es7MmoPIWG4u5KItBrExfbAx6gbM9nmFlHtD0G6/GKr5w+uyWmfbWKsdHOzf2me1fj5Gg
y2ZKo+tA2sUxUbtOnr90ccBwR5CGajToeoVylUqlF5nSpgtmAl9ZKWDZzG+s5+dtox0G1dqisb/O
LekaZtg5vFk3g/1ZtsmmtaVNNaQPoGeeM3wpYEpy3w1VHMppnL9UqpS7BTETWJmYFOkZkZlGZJXw
GpngdkkDuml8zDOaSOEQP8Du5Tgi0mIZjNEzvZAroEKlWylGtzDYS/uO82eg5bc4vkJe1z6fd9ja
UIgRVRsMWDRIlXrVp9ZtrQzBInRK3aNFt9J1f+MUvFRd1Zrb6+RVxvTH0bbvnNH/pvZMguGduVKX
wIJ0uLYDTUR6gi1ir1zmhGzwmUmPoneNu6RspG7difRCxfEPrX0Gf5a3/Fk63ba1GU2Ll821VWLX
fN+Gf4wP/izMyST1I85LtkC4mdrli0j46FDdMdSGc8qEHiruEKhMs4kKoo1W3gKeues1FPiydE5T
cJ8IzqjZVF5KvfzFyBEh2oNeugQdGbAlqkulNa9lpz2TmDb04ws93VMURA+Y1/Av1dlLUJJg6tgr
4RgjuTjpy5RWwZJ093w+UjXMfSBFqElBBEYtnM1AdIIjtMMohkejDRBHWWcwrBzX0KRvbViv8d9e
BTrtLlJoi2VSS5FnjM5GlzIf+w/kZ8OXPEOUl6UibZROvusS/EgKJw0rv03k5sKf2uOoZpfkMEWL
Pk9v/Wm8UomtXULovoqA3uFQ1JZThBM4GXHMTVrlLMyQZmunGvedXZHI6vsbmbamEeoHR6UBCVaS
WBdRvcQKv3Cl7qUwvugc36OZvrC0cIMeY9eW1UtnxxticTxbpEclmn8C374YdMx4dld5Vu17kt0Z
rqBv3lnl2iyVQ4grj+6Pf65xJlvwjD1Iolnz8VzsRd9UpV6DudjIItnIhbqIavHgF/Jj3xaeTZem
7ZMLZSRvq+8Tzhetc132+henUGifG9uiSV8/Wk/BnMnStzjUd1ZibQuJi6P3ykF3wudRNq6h+O7H
Lg2WU6/vEjneOFpxWcfDlVxKBCKmm9HmriDu9DmUiktZHR7z3v7WcS6H+7mTVXUvxulR5OY2NsbH
PktfhkLdIyj+VDkylyc/y+QfayNeM+wx7BB/8WaivYtwVQ7TTWbH8tIvi3sorQWAebFMiwCABa0X
y1xNfnYImvpekBROm371Zqv5seO+Hfh9OPV9/xSAjhA1K9ijMQS9X6FB0SIiqCqZT5EWnhb4kksO
xabsJMYlycFJ8is05I+pEuyL0d/llXahBtG3JvsBi/tHm/9vd/b/sfs/EvcZf/HmR/nL/n98Sp7G
p3/t2ypK/vd//C+yHPm7dTU+fX2iFtg8PefpU/QrDeifr/2zFmBTN1T2bbzuKD5/1gLGH7apY19m
+K0hxuV88rMWMPGQz7g74iQYsPD7/6wFNBO+N813lPYwSfV/Ugu8PxRAgkInPPtLLLCWkGY/HrlH
J64AIOMnNX00RaW8T3F8FrUJfR1WIvTpOC3WIh8/00f85Qaf3xhgC85DzDQz6Pb9DQ79RC2bRmtu
inD0UH/TJ9ZvIif2pIQ9SJ5z2Pu6dMepOyI17Nyo0xI3r3uQOpqxoDZY91m8rPV6pw/wgsL0UUwj
sN5ik6ndpahkLxHtMpCLbV8Wpz5/VlJjPc6mj8C4SJP4Oi+ewYyszDI96Pnk1al5Lcbu6MCycx3m
b/GQb82MZs80rDVhPlhNCrNdd64xnZLgUcrYrXrxHOrFWq6TM+CR+AOjJy0w2m1X2ddBSjO6Kh5o
D93ACthqZbNMougrKHQ3DoMLsxouO7NlnsVZaSEq+wxb3nWEYnl+SYrTbYfvhNyTfhtX9nnvkCKa
qX64IsSNxq+OI5iLFder+dAxtNJOcLBuiCfxaJwfMtn/MhZdtcVIvckk8ZUkSLGKYw4pVl/cOz4Y
Lm16HEbqAYA2IVNjaaVOnaeSLi2jqxj0rKTnXEmLRjfP2pIWZkbAn+LHS5ZNAozoNVpJvSs4U2d6
elBsCZR/utAB1ybgL948er9YD1/9Tm9XZW4XFTYuRCMqDzxiHw6xuKHSdlCk6ka26yWJMvvQqFdO
OaIzMi5Gv8Wva/bnqoiuOzPYh07i6WRSxol1FrHxNmFxVTTWqhwH9uOovg+S4TZpuF55sQ4hGjNG
WYrJ90KlWxqRvrFI15maYh35znbkROumOXo9szyR8XVLmtfM3F7LwjwgC7lX/JbTpo9SYtiXGR65
XoTu/OtM3MX0JpfVzDWGTnaJBZTfzNY8cnzg5oXgbhLO4SGayzB5tOjax4lxwBzRLYhaeuy7dJG2
hAcrVrtsx+IhMard1MVnuGE2rRZcOGZ6SlXrgO3lPNAgx5fllRP4S5g2+zLWb8KI1rej3nRVsFKo
R4heOFk8JkOon8VqtbL04dgFX5CJL800PZHqseQkgKWfZFqFO0RpVlqSbu2s3XGDHsLJ/wSX8d25
8vGHVWbeMZQAcA8fgRldXFVp1pv1TSU714XpXAs58ehWr8a2uq/kjFOFMpxHJN0XZKE2PXO4Kr/0
u3WOQ9w3hnMxluuqFIfIdjw5D1bYjlz8+cfCgLiSFSfTl671sV2CszgUE6oDzVzKCbMlSRn2VVlu
jcEA+94d0yHbjhTujdV7ddHc+ayEtQ/NUtPXGc+bsMZ9FBOZY+ZrP6l2qKmXWiWe/TA59J3JgIEo
nTLrbytbLItW4xOhxIhSz4SbFhPuRIm9JrhqpVLpj7K66tqOyhzvManUQVGcmItuRqM9Fk5HxJjJ
M0wCAKtQ3mTo1OojjOjzVGPEwCSN7GJO/ROHhXollP6YOuo6K8IJj3y6KCu0hq2Ysx7OwvJWN7tz
vy82efwVKKA7wUQgos2V7S+Vylcga4QfYdfWxYYx8ElQ9s/HqW2hsfL70unvn+QPEtnXHYfaXlMU
thvKq48OV2qn1DSior7hWh/bhiUlMNbBaCxqPduU9Cid3tjYfnCRWD4yFwcebrFuiC+SBi4jNwfy
gwddEL2mR4UbJvmmmCjHtGpV6frGN/VF3cdndtouh7y9q220t5p2A4Lqy/yUqDy3HBpXldmRTuts
sQCeVVi7//5LUki8qyHn1WqmfeL9IFHbZIt+17vXE7W0zHhqbkJhlXAHwPiq7ZL05ZgZ5Wd5S68q
sI+PkIa/DyCBwUTiY5pDJ1WaVPRspXre7OC1rEhgXWqcx61g35TGjW/11N7GocLcMWQBXIq0c5XO
Dzk8ZN4n3/y9Ru61cJ2/MOQnyIO0Nz501TWDua/WE0XZcxCaRLmVHJr386ZaZibiIJMcKKqMRF9X
lr7pimLTQxhhFrxKeZ7kuIU/YJ6JRjvDtuayXu/C1jrkYXk/ZNlJZMG+ZEWFPrLNnfYIMO2E2fQU
GdUddNV9VxqoN9SbVOouzYavmY3tXdqKM00abqtEO1SluQpE8DVNy3XHPMwe26OcGEstjl5qdm3V
HM5rwZtQAqV2dhWPVYflf6zc0SJHy/bHW1hiA0EAxUOQahc6/4ErJazzqnRdy+Zh0MJ9kaT9Jxvg
fMe8/Y1Bf6k6WaQaXSW6Q6+zvzfTIIycoERDLqspaRua2mts+99/uv/PK/25Gfx7K9e6esko6N+2
8uY/8L1yl0zlD82C+c8hEN8lwB6q8O9tvPlfwWDSdXJzgfaTV/Czj6eof1C4A1cgsRmHKB2fP2t3
zF2ssLjBGADwxHIY+Ce1+zy++HlPzGZXU4MSwEekyT4D8N+vMiMe9YweEUu4kATLJ5oUScFSYAzN
Z1rb13L843vxcXFGM3fV+Mbv3wsIeagMVOaMaxzpCOkMxOS8QTr1+KjGYU3WfBKSAKiuxj4oTkmk
JcssGAsesKFzddgvi7gp1307hfQUM4rUdKpXI5C4dc+KlXY81EVcwdhQCbng6E03adIxIkDad80Q
KlHi5NOR1Cbt4s0P/ovS8v2Y5vUq6q+ZhswNOIe8yqfePFloORAO+Lz9JCkgyAipX2Agzj3VqEqX
KAHdTVpIAlObGp8c8t8/0//3nUnJm28xAjY+7BKgabvG8ekrKGgvPKOD5zPJYB3+/vt9sLu/vg1J
rAY7r0pGEu3l9z9d3juEpjhOhB1OdBVGBLnw4hapguxAtCDAACa2KmwymRUl8L80vggexmK6Q8cw
WozpJPMKGsvOGmN1jW2dvGEjybVvYW9HFwNIqcxFQFlRYHV54LiibcUe7I94FNVgLeF25BzZclNj
foy8p+2N4e71C/4/WLfOu5eqaauXf2FErf+1arOvTw3mz49Tjfmd/zSz/vfwpAKEcVj83/zyf+lX
XEcApqQD/tKXt8vZn3/yRzdCtf7QdCYMFsl3YDl/LmmKqv+BgX9OD3udWMyF2Y9uhGTjPKVYgx72
Y7HjHvrRjpCc2a9qQOqBCAVi6R/2I3i9d6saTPl5beQVCfZiZTPMD7er6M3C0GFF76FpZuMiUEeH
dQIu9SAVqI0Let1RYdbgBezY8y29Ip+sCu9kf9KobdvaWWW5Ld8PvR9+7XVkVk6s+t86aYxRupqh
8EhYTDK3CJOOahnu2KkRlb+LTBputMzVisIiY6Vp8zZ0U6cOT7llIaHKLELvhZ+etVILZE3X4emq
VrJSyZggE6l1E12vLgwNAoE8YJzuW1h1RhtK1xkZhk9Gz6fw87Dgvy4cKV+UBODisTMD/gmyGb/y
5hTK836czK8R7cmX189S+1bsIw42QttDoQ9uLZSni9Hgr4ahiy5yq5Suy3qQt5wxY14VGoDu+UGL
KrtKgxzJcDQdrcbKD5NlsRTLVRd+leE8h27e5XwRbD/3WmHGiB6xQdWxBLVdmukjc9f+KDpRSwtd
xONKkJc4U5kw52MTuCQh0TwEdZNeN6laPBDB4j8ogwJF226lcVhM5pQZJ9UvpqOt9/7OEQqqHjhA
wk2NrPUw5srLIuBHtMcISHqRDzuCLZEKd1lW3ilq7mNFUv3rZrBSvLzoNTYjehRmBx2tDJ/gjEuj
6+fExLTTb/0uDU99DN3OnSqtndnrQ31XpLbxKMiX3NQFv3Q4dPW1ovjSXefHeFKm2tnGXZB5Plki
W9lJ/Z1VD+pCZShRNOb0aKAL+RqNAqzeGGn1+WCii2cPeQD2P5wNfThxTtX7cysjNdloJwn5v52e
dDkPv9rxrGSRe/UBBEl8GobWf+jbWGtdc2zURUD3ZEnzb9wH/quYuVvhvgrPhkjYx4mskPshaOR7
Ak7HmwhV40nuYORVNv+JHusx6ZvMUlpfljzbmhv8THu8vFckjoRA4zLJttd6MlZbAHsdsX5m7DlD
1d1QRZ9HoqiXI8dNL8oH7SnsbGx8od9gka61aVPXPA+ZY0LNK2O5WSh+WjyQmkpbDj/d0SiU4AS2
MHicsCys+2pkANPwbKIcxLcxVfGR3kR81JIqukgUegZjlGuuMjXRWg+RbjbkRy1LszX2QdRk6zrF
jpg4QFBk0LTLPuH1ut7Krkw/L1aj2mJHaa3qFKqG5KVRItNvqu4dFBWLCIDMUVPH9FtC2MuZ2Yzh
kZQb66sPrGVtxkO3qIWQN1EcxcdkjDn8jJp+S2g2VJlJMpNVnzSUJkFSdZwlg6otl6lc5RgcaqSJ
Co+p4nd4z+Ie9WzS1QEB136MqNVW/WMd1NZZG+scWxTU+xEznp00KPausduYnDc938PyG+eB4hBf
y6Ga3wejFV6FbaheNGlf7ysTK8SoZcEOz3hxk5ODgW/A75tdW03ttogs6Rhrcn00oqi97YJEOZRD
g5airvTplHdqeWqnpD0U1pRdEvaNsASkzyZgndmmvqyshgJjiiGX5pPht+3ODAMfhmehkGWlx8us
SPvNmz3nF9WU+r6oeV2+2argpgMsAdj78Xhf+EatZKES73UlSG5zPbCRVBuTmbg2gJF1o/h7M2jN
RWdqxibPlO6+QB21tsamvTdE1K8jqenWPlqVO0zmZ0VPakAlmepVKixxL9ci3pM+lqxEVhA5Azh/
71sFXRonzZ3vuoffuq6gvL/biyCPAlPHK0CvggAIjrMfKjSdMJa004pi3zJevbMznVUzMrPh2zBN
7WM4X8OqLsnXMF+v7nydx/mKZ/O1D+dfoahqcxOh3dwkk5RdqknXHvQBSVk8CPk0sC0dOy2iXziW
irx2AoMcknL+2dURoSkA/2anj12cuMV8g0zzrQJyJt638+0TzTdSON9SWOXz+3K+zZhCcMfRH873
7XwbBiM3JAtYu6uVpj9iNBLLZr5xiyiUjqPsc3xt0ChFjXVi7CXgK7K8fHVK4idttWBBRF+6zAZF
xqyQAxVJx6M5NbLnF3EIo27R1/5W1Bk+5GBrFIuWJzoQ0baVrXOHDnK2z1j3GVovMzPZh/JjHO3F
9ES+uxGwrxRuKS6Fdl+hDm2Kb0ZEN+wRApNrNtpCECacHtPwMqueZgKtlnlDulXzczE8OzZ8ezTC
zIELnWP+vUIh2pKVFjT76M7p6GHRbGFTLXAoHzJiHtCRPzEqqIIYfUG1aqxrs6+8JjpH446Pkb2z
7Z5xnkX+QhjRNk5XIWcYdW9Z9WXwDL8IVI2Ljapf2umqmx6k5G5EIiCfYhKbCyyW6cp3vtjqZny2
uGX66Lx1VvZ4HJUEV1DKMSJ3/TJaaVzjRHM8prx2eAeZGCVpsJhJ/QayOJtTk2vIyTbSC9oMsnqT
Zd0ZSYyu6I1dV2p71i5vdqkEWbwwMwXv2KUR0pGuhx1KXmxPFQQuvJFSo2JyUaVl0/dkmdphg4HK
LzyYIVw6WzlIXYqMgxTyNcWJQjmQ0Z8y1N5VLYnBC4lD4PSa2OGkMBLr4mfDvWN0hzaZljW1VhME
EsRqZWVH+pHksZUw0pURzQODB1OjLRKp2rep7+/lTP1Cru6SquerOnEQkfDlD4XXVtlNycBmKOt9
j4IpbfJdX7QG6Cj/XoEElOVnYOdY7SL5nJASUupU46rU242lZlCPr6ZgNWV7XX+eWszlY7+TNKwO
plgo0AVa3N34bR3GNEM1Hoypz3CaqyF2bHWsvCmNDNZy2vBGiW3OTiMkVELzGj2sz2TbP1Vtg95g
PJPzYS2C4ACs7DmuR6/PUD+0o7TpFRJT8RyrXpBZV0mLgw/be7obrKc652ch6dh+1qxrvO4qQzRb
O+T9qhNfco3eM8oTq+CpF+ByxVFV3SlraMeF3mgQqZ0G51kNy1THU1MBm0AhqqBgWyfS3QSmEyjg
sgFn3YuLIl9xl8lFtFWrB/Q6fvJoZPqd0RgryZchBJ7V8kMgo/mAsuqke8u/MjQM+wxMYnWZ1rsI
YWJjzX3YsuuAvkBuQnhdYNcJUMYG+0h7CMdTBbTlLlTtRYAgOQmqlRxtA5n6YzZ4tDwlPCmC9m1z
NzneYGozl89tlHN7EF5bmtCpv1oBhIujdjMqp9gO3OqpgrdsiK94O6cXevogUBfNQNxOd6jVpaqe
EnU6FuUZT6BRN5vceXTivRqdd1nuav1V1XLuHJSNKi7tND5ocrJsh34hNOz9iKNDtVtU/TEOC28i
bQAkAWYjQ24xGlYrrceO7PnjsNWa3O2sEbX5inbKqqL6nMras7S7IjnTjXQtt98ayNYjzrAyfwyY
QU7IT/IegAV+NhA9fN7as5sLi6lcx20SwJ2IRIsnfWcHZxTq6B2T5zC4NqqTA5NFKPdVFbq6FkCp
/VYk0yJMqHvFVk0yr+na5TTFt2QCL4zOIy6BvOjwosUkGWHm+RqYjRuEexr0Uq1sMudMhyaQXGeY
xtJiUwVzuaK4oV3cyQyCkD01EYMnSnI8m705uZp1sIYHmDSuMKTtKNsburieEmz6qHf1/pseK5AS
VoW8bbLSU8OnUjzKDcnYhvf3ZcJHUsbr1jr3wIimofdBjtSHgR4SqCKADJzsByIvcBVVfbIkR4Ib
KXJKtEGc28eCgWeTnVf6mEIpseTuEaoAcGx54OShpcdGlsYdtiyKi9xPSKDuFS6eP1cC0mtRMM71
QTxXChYUtJVcm2IvgwhmdZNs5ElKft60UbVpslrfhb3cL7XWYuZaCegXBA67hH12e/pS4zIOxAVr
9G2RRtwjc1Uc4tnpm1VkYc1uGWCH426UL4tkH9XR1o5gdXJucbX4xcqf88LLNS/uyps8npa5BW26
ZZPYIRmbncUyz5W/8eW0doe622hky3RquEmKEEnP1KxTMws6V20nKJBxla6m4tpyRvDK54F8lNL2
aGJOQUen3YvqQurtbRpWrl4ELrKbJdGPTXoZjOmew+2LyuBEu03UAAESkzKjaL2YU6KDeyK8bhl5
l/u4t85Q/pPEQ+eu7pYtLR9AiNJGSqat6TCC7rKbhl/HagJ4BuPO9hmW1l+niO1YIg34KQ2bbW74
F5l1w4knXJiKp05YyTsTz0y1SWVn2ZIDM9nWlYK+LZk0twtr1xTXeRm73eQ/hnmx17Dmlt/M6RZy
3CJ21IVsUfI7tvxJh+wDtYl7ETUgLVwNRhdazb+IICbZqJLKKLu9sHpKh0leGEXCuKR9pBaajrES
l+spGyKvhxfHjs+4VM0reRUUFICvD8Y/amb9V7S2b1tX/75+yWdiWf0/oMFFQ+rNCvKX5ta2rp5e
krd9rdc/8L2npRl/MHGiQ0YiIf/3SlP73qbX9D/wPnEMARGsUcKrNPB/9LQ07Q9E24hgmTujtX2r
sFFpab2G1jCkpC9Lbtk/6dJzVnh3imDhJ8nHQOTDS/FR8EDy7990mPUwrSPLaqpFPgyCPrORTPeV
n1YXNtk+937e+tpK87v6ZbS04jbDE5mswPv31oUVhhXzw5yyziPIa0BWOOeYlIQVUPv5qXGmNNRT
cuyk152I5AKiizEV3pCI7JaVAq2HGZDt3mm4zmC6yInbaU2ten4OiXWVSnZJAIw1tv2y0fJBPgRC
66dlULYcaoc4kpRVZGNR1JW83iaWUGlMsPFujFQW0rLXUxEuOn8kBKuS8vIFcSt2YoPaLtsj54E8
kKqVzmLcNDn+JSXV8ysVPkiw7WmEJd5YO81Rbjkobf3ayZSNotK+XWla29D4i8gOcgNiuJpFk1kg
o8xAlnyM5Ca1oSblbYzDQtj40ntRPg9mmwxuNGQGKp08UYYFvSXaCZ2RmDswt020dcY6JgNSlymM
7CKqMWekdpt6KIPoImlF0l2UVeljuxw4hwozycfllPlOu8DJUVMqI01gyt9nynHOAb+ti8xK18Xo
jI9ylln9otYANnTRJAN0sFPjoDVDn60cudfyo6+1TyLETrYh+p1yfUgNXICSbgO+NEVEaF0tZ45A
CKTFwu0t2BQXDXXVV0BW02WqJbiVo0L4myAosboKLbIPuVIkwtPz3Kf/MzQFhdHo2/uuajLTbf4P
d2e6JLeRbOknQg/25S925FY7F/2BUawq7PuOp58PZKslsm9LVzZmY3fGaJSKWZmJQCDC3cPdzzlV
gkhBG2dW73ZpPtA9nOkbGjMY5slei7naXZlOXZI3Rs99SWK/bVyeW7Vbsp+Cs/eZ9bY36Bw4JN5k
wL550rzOiNmYWP1C+IXq/iH8ib5mYEBumNulYRa0Iihz6iCiIHy1xnTovXQgORVaFjnTYNg181M7
q+1pIbU44zQXcioc7SnuTvSf3IZcXFiZE/hKRxFympDEWBLet01tLtO4SlugdimCpyNeaUasT7Hm
PlSNpJxDcn1NelciIkeL+t5YyxkuAEuncSnut/pTIXaQGJiz0sWnzip2/I1WW2LQ7kasBzUpntWF
BzkpbLTx2gnxh309zVomHgfUtSFitsCJsmnQuT1NYl1CWyw3+CZUNtQ6DyWhgPmjX8wE8C5iE9px
jLQeoVaC7W+p5W1vnGmX2/qiEAAPr4O4Zy6ElVqYdXJNgrhraGweN1N29baTdge0VPdM84d8q7M1
u3QwZBJlGEsfFFNr+XtHpsGareovevP+3VzJGprJUIeCtpPpNPzRXBE9KZIwK6vTWMPgkePM7MHa
dpvNJ32nb/9b3u6/11z6/xqJqIXboH/4z3za01tdfCmm31pI/5ebfWm2aaSp9OGoTDV/9Hb/+rrf
qjjqP/BYdFPJ/0KR/BNfIiv/+NYDoqsyjutbe80/PZ6sgUmxRMMSNX6jU175VxGHX8FBhpuUqd/o
kBr/rZ5SGjh/8HjfkcgmndJHX8wfPB1nbNXIED265lF27k7DDVh1iKwGtCm2eZVPxz/hhL7pngEw
2h8csAcn6aknO3wXP2S32Y+9+groN4y91a+8/I584AlZNnc45ZfiSxkdhz/L5izXRsCtzrmXuKsP
F7IfO4XLxvH00xwV3hyqzsTPq0vN0i0e45MMZ956Th3Um8PuPHiqA0neGc6oSAg5/7kglMM+2rzR
FwP11AVFkLubJ/hNqJ/ap+SkuJJb3IYgQwjkKrlt1PqtT9PKLbnNjS35ijuGqitcD8R/ZpuX4mqE
3U0+GXd60N22K1Y+Ut39VN6yaA5bvwrBIvigPcLpZJ6ah/heuJVPxcm6Ndcq7A6CPS9zJO4Tf+QJ
Vy0wHLjcIGkx7OqKmQNCTmWcY/xLfE8Jwl5/hZUvgmnDy/laxR/st8gb3Nh/zmzLkQLdzTwc/7vu
MK9+G+rfhqF6Usg3uF1AbBGiABQNvifex5f1lAVNQLeiM3BnU4DSi7/4XbR7StCfJ1cK+lD/3J9B
x/uKo7vKqbgY3uIbQRFJwXJfhzOfWh6rh9TfA+thwopEcCE+LK7hFEF1IqFeBMBknDrY3NnJnNjO
T+kpP5m+8i6divviVf5q/cLJn3EMbm9Pz07iEKjYhjN72mm4LL5+10SqH9uzVwRtKPqVm4bTxXiI
77bL5nau6IsuJ3S7c/W7/FG8VK/7B5IDnJ8T3B4SsSQJbqLbe9pNuVnXISqe2pfa66L1XfRHR4sM
t+JLsvv0PAdymAcaVImjJ3mFn1/Vq+aWQQxfx+SSgsyejHsjQm+e2c4CxSn8vbivT5kLqDcgRvuo
hu0JyMJHIIMujBcMFjf6NePnzRVD9bE6K9EUchDbJMe8qY/SPSsxiL3ML72OfSLy2ut0Ll+k+4wM
o8078weohQJSxvpJDQQ/uyue8mt+kU/lRb82Z/Mxv1KCD/pLHqWn+qSeh7/Q3/iuFvJ7Y8jvW/3w
In/Y6kszyY3edNJ1cxYPppDVH93WhZQpnGzDbhlD776/gzPxDXZlGbXR7qoeJEHO6ArPQP/twau+
ULJzSoc8lTv6i8cJzynsD5mb+ZO9ONThPMu0s1By+4gd5hehFBqjnX/NPMNjFTmpi3KOq/iGT7Ka
562wysezmpyqoHBgdHFGO3MIEIM1bB60M1xBHozAQRJkQfZWdcQrJ/jPh7f91+plDscz9AwvqE+t
YRZsd21I76FDTXU+PwqO4QgfVJcwxhvD+HPq6xFhcYRei9u8mJ+TqxxJtyS7mKylq37HgoySSH7e
H7VH8HP+fDKulREm0XxKLuV5v8X+4Kt3WqA09ybvju3EyW3pugaaI7G812M/+LNj2hKvv1Ncdr58
Lu2v8HB6C3uBXJY7eOJpdBX79T3n84vLnuS9sQOforPZlcs3eUOknZZLHs5BjmE1b3CPw++p+TOk
TbbkLh4ZTCfza9XeQov1KJyTj6w4t3W+6LYYZc7uQNLK4F6x4Rc14KFchXN92X3SAh7UTt50tu5L
R+NfxY1ssW965qOK+m0A5ypLTw40l9S4CyOyV3q1A+grEu6In7hued1+Te70hCDfTrhk7jV+6rEF
oi5sPDUgReGtbmGjvuv2t9HJ3NLRvd5dHNWRzoUnOoqd+YjL2Ivdw1fKqYBFJdhohdrvCR5hdrH6
9urWkeZC/QpyLcp5VxeKj12YQzVkfEYCi+WXfer5droAIwEPJLCMc24N8iM3fkSpy6bGHAhhy5ek
p/Ylcf+KmZ4sw491s9/30U8lpsXICvpTTfHaefp1x5VBvBMI9uh2YUWfLs+kd3e/d02HO2AqJ8e4
pDwJepWZHDTSXMF9gijHnzyNHzNm40Nna/7mVfZr7dTOZDc2ImrBzEyicRaUpy2czhPbcPRn/9iy
pAnd1f3FDPRg9nHNUM4ioesNeMXB6/1ysY9lczhJfuEmHiPEuc58Wg/ImUbmKcZQ9b6JKY+9ki0s
/jKdyuj4wiFE44xtXd1Wv+OnFKPZeQN/Jq+HmyWAz9Y2neMlVtCXYz3TwOY2/BtOn6h4BC0WdRDa
WSwJmcvk0eKs3Ozx5Z0nRTmLZXS/3wjRt0v/PsYgdU23dHdWJYnVQL1CLeAg3fRh4u5klo/OzbC0
bkwaTlzxsV7cOXvDb77kz3w/84q4lRN7uicGo0+Z35Pcysv4oztEFSe+j+lmTQn35Qs4Pa9jSNs7
j8VpXTbgr/CkJk9xYqcvqDixdkhzu5AsOaUrOHpU8ZwhS8N2rn7N47RYppYP+6oE+67smAEdD8Qq
LHRX9GZ3Y+NszkEGfPzumDPYsniYic+RIQRogmPUWMiLDc8qu5FNFwF/8I+ljL4bn5PchovU3APy
htpFsks3duPouJ0jVBr96byFWAKeHpqkARPEOwT7WHpNeExeHe2fzOty2pgOjgW+ybMnngjioL2k
0XDqjoXq6oFwdzxpw93CGhtgsIATvw9Kr3eeoH/lHjYWXO28UwSxLYabYhUK9uwxF5xrGTRYw2+T
PDL4gr8ifkAkooEFZGfBMpxQPo+BHurhiFfO3NizQuGMDToL90s4hBvr+LiWSpR37JHEzT2kWbiM
hKtYGGjutEGvO0IELTtXkz2DnXcsifqCbQrRrA04ftoiSyzFeJDfCEammLjDoQXHGbz90/4pjY6s
q5tCcdygJIENMnD1ButbDUbgHaw8Ea/c/QoxQdT7NOjzShosocAuPlZqdjMDKJ99IMl+GDvL2Yrg
fgyO7TDyFkgfbQULPHtQYropoS4m2hHCNBq/qphh63LYqjKYmFKZJX3c6mRzpmRGAQ1zCYNVJTOX
VK089qInPpgvy4N6w6bxrCtXulbuMd8tg6HWFBL+unybXbgLT0TBmRAj+T3jqIPymA8n4z0b999g
Ecxg4bksN4lPH4Zf4TNtNLETYmyRwqhmHAX7gjBaDMyr9lVn+4oPW2DiYuh6ctsvQtBg1ho+M3nN
B1YAUb/MnQw4F/RVWNJU9Lgy0o2+zJMqI+JXh7AtpKDstr7FfcKihSEwPcttXII5p2SSR5+JdcWT
8s22id9WOLLnWKzD8xy7dXOkwwyJPGp2qqMQf7bcOm1TlwHOOvwIeWuncxC+dKnmeZIPsdnCx755
PYYyX1Jii9lebckuHtPX5nZMNQr1DLRkGrCe/L71LEJyM8ifY0Ls9q4KOgKV1FWwT2SVz7t+re+q
h+0NlRwChZHIBrHJsA+xHGz1OJB4m3WzKns+cyrxSvZxcU1OtLDlPl0FbnOqfVi9TvSQBOV2IU+W
3oFDug7X4S0lWkamPoA61SEIosT6QstLkIWMxae64ZDO8llgduouQeeQP4NUfLZLG+QcUXfrZ+FO
BEVwS5yTc6TI7MrpiYqOsEvgfNI56fHHH23xVXASzgyW03pH3NJ6PCB/u0639aI7uQ9VJ/zfVjAS
qK1Uo+2Br5chM8+8OFJix7q1oRLsXkfIXjhi1J61W/xMMXTkB/HJeOn0F8q2+oVAzEsBC9hVYHKU
0AKqjZwC7Ixpgf7X059njEk0nuOoeWF+WSik6+8mTiH1Wb5fBHJ/dvaiRjIRnPKL+mo+q/dZwPTw
3vwpYTj65+wNxr2zfl8F8Cv5VWFn1ENpWXOSBxqsPEoYAS6SMPOIQ6Xd1rwkELyO+0Q+1Ul4Oea8
RNOyTWbOheB9DEnY2lrAC3bnDPY9semXmkKxPW5ecckuScO5ZvKVYPEp0fP8ER9Ru7CmjB5Zv2ia
nfKxT/JTTB8G64QfmmfeTMx3PF4YMn0kJjTIaVnJJnPYRMc5zPr23Cy+EJjQF3U9C78QnrIAheES
h4Nr2skzlUg5ymijDFK/cWo3/0wJ0f268hDjr4u7+Kv3hYoZRqG3TdtkJzJGwzE81dZtndU1uC1r
d+Rfm3uEoUCobPVb1AjOiUuASqrg7eTMxfGSNoBA9qHu5NXtKBK/D5jVsXPoWlkyhiN/raIsImt4
2zV/fd/83ou53BHdwp2+cvzquELJ96Mvyhi/jcK2QPWEwoPs6z4s3wxjJE7OSc29lo/lbUsC1W9w
bkdYRxCEWYtZ023IQfRqeKx2zHri517lAiXiWqIv8R6K0QE+hwfH2nW+jI6Co2XwzrFpyLXz93gA
JGb9I9g+Fvd+2p2X9zw44tljuo4jyGhzhOYiGy66dcSPAjYKaboTFId2j8s+BoUIsE22lnva7ByD
RHTOQUDmNQm/wzfjFw3sP4w9RNJHVCeccwenxmG0xti5cFTi38zjPph0jqEB5WQGS0GZgbROjJE/
wkHoZgl1c8/0yS1i/K2oDGDf/8bODxcU78T9Ouudxg2ooXViHT13EfOFUwIX92H3YXrHKJv43tyb
AzMkO2zjSIMj/zIG6WGGvWOWOQJglAkLLjNV6veBiFHwWy6E3j2+hcDF5gMMmEDKTyPxlN3y6Iix
wahlvmxzAlHdlZuhmu+1bxy18TDHcVEgqvhD4u2/6FoDlPUfMlY/laHpCcqqrWmlK0EqkSZK1jWJ
Jfy690qc4kG+vOFDahoa8OQGF9ZwsjO5IDJH2LQCC4iwAq4OknkCFWonYXl/xFtrJB1+IUgxcOSn
yCURmdr7XfwSX+Nrf7Hu+kj25giSIDIcFhHr4JBjIqheTho5o+FD+bx5SThGMfHe4uhYbDDNR6Im
rE7DtfTnMwy//AWHeziN63jWo8MiTr75NB/HNkY4f1w/rva9gROqguGF1pG74Zo/DW+HG5CeD/9W
kbwpPC2U7AYXMDwY59X+OrO5IQn5Zqosm14tXD92Hm+nspxTVwuBOyOEjOvIMMElb87dFJQicebh
V0y3PwtYQ7pWThCzEPiSP3LbEaOd+zWTR2KJJN3hUnYOlgshKtd3yJw4m08nGOeM4Qha/cMp0VDt
Ly5mgvccMVr8sPpHdKORaCBqtuUPVDJwyEf6TvZaf8CQHROBLw2EQPcbd/92O0jvEBR2mCmeyIAb
UfHOTbSfauVh0NnudkMqa8aij/ZCJI0lX528DiYSRADFn7h1zAAAYm/+IDzsbDTFWz3lRCtMpOG1
5xDHHGzYS9qIgpxzVuaDy8H5r8Q/vX/EkfDaESEeMTanBe6B4rejjXfWfXsVP+YPdHFkIqFefl3Y
3ocRgTIscZyKIKxFHpjoznB791iTCz/3HLXONBD7L+CfnSnqbRDE2IjyYdWd9NQfBiQ8jrYcrtmz
C8+RwNxmA94dIeJE/HOEeIrXIfMBQc2p9GDYc47AcGXipgjXii1BjZShYxEIy8jkENS1yuU4lBjs
x/yb5cKOXeKv5S25X9wVm3SkHGASwlKVxLN/vltBi/6H3Uo5949JJ1ogNWBGpnGN36Q79WTRvEOc
TLz3Ij7uTzqVmytd1O4RyJqYxiO0lPz6HhIRsszjZy3KnrT75kxW7WH/Wl54/R0wta+E+HjPPEGR
6ad3MfnjI3qI7yFne6L94ywFyml/b8hvQnrr7J5MlnPzs0gnMBwvHKAJYzgaRzMhMYc4vw+3u5JY
Q7/vz8bLfiK/5w4RTtMrTg1LJLtUF2TorOtnnCOm3xVvBQZv97yapIt8L38eT9UFL0RAK+PLYn8i
ydmRmtDDIbIezMRdviKv0EWdjzLQ2borI+w7Vpz0OZk35Q7l9bMRcfT2jgN+Hljf23z/VuHm/6RN
4X8gxOZ7r++fUoK5TfHaQP7x/KV4G9Ks+vJjieboFebz/yzRKCAEaSk5uhJk00Ji+zfsID0332g/
KK2ZyoGXIeXzW1OC8Q9A8AZqcRoQQihBAKv9E2ej8CuFdmRaGdCeBIWm/62mhGOn/J62RW8TlM0B
tTFFA2IS5OZ+3Elwg+2NAI7rIanec/UFRXlodQcXohJnpRGt6ROHEj3qs5gUkhxUUO2/2MQ/7uF/
H8FPOB/gBoVi9YwAtRQ6gFZ7gIC4ATq/XLdIg2rC7B6y6ZdKp/yvS5BOvX4bwN9awv+92uP/Zwsd
PhkRQmBW3X/GxZ6/0PaWFX9c379/7PsCN8x/GKZB3xQo2IPh7uj0/16D5DcqXS4qKFETAUP10D38
bYHLLHAQq7TByIdIpcy6/G2BH/vlUH0GMYtaLcQ2f2uB/8Qz8D2haojGoZ/4Rx8RGzRxNcMWB0m5
XAda1SlcD7OTzuWvxVwGkCUHM1pG3Tw5WWZEGQJhk16dmuKpEzgKJdLDksBEnM86Bw8x/pLIsBcb
pUxexSxozdCkOtjLwZaXSj6vJRAqfvCUgQYDXfYt62GcB7tPzYshUagHnbWrE2LBO6zp5f0+dqQL
TNpmjOJuEWoYaxaO+epGK+mjrKWvK+zrtmZMvDa8FHn9tauUKLGk3F3THL0uTb7p0nABsgaMyuwP
Gu+czFPa+YlioHeAEPVuyaKbJzqwFHaVZG0mLaalZ40Hm0wyvAl9+2iVSxCPnOZaOmKaNjsvy/hx
TghPNxQn0lcDcI1Qi+TdROPpEIsa809x+j4NFY1w5qcl1WTHWLOPmXRHt0XrqdMMwmTkZNS89Kr8
quV0YNN59SCJu7fRmW81Q/5cVKZ87bVCPME8dgeoD1b5pCTsq6mfmdv4i5TNFB3GRvI2eflQtdpt
N5TlBHy3/WRsgMrWKp+Dser7X2h3cmZ5pTFz7HsC4KwZWho6dEhBEh2M2WrKXh73aSAbnUoovg/m
/b5I3W3SO94oDc9VsUAelKt+BtfWeYJF+m2LsxbuADl70Zudjo5GvJSw8rjNvM0wfMffAcD/10zQ
/0AvKh2slf/ZrlzfgD7+0Nnw7QPfLYpg6v8wgH3qoOZl2GCAnP5mUgRJAoNK/9w3BeSDP5N2wd9t
CnwIdF1ijCDFOjzjbzZFok1CgeeLFQ8ECzjm3+LN/AkpToMolRhE2XUos2QkWrGgf7QsvTJLWV2n
3TVdrIw0byNv0h0gpUL+KvSoqNqloBjqeYSdhzJS2ef7hz/M1X9xTJUOn/i716ZFlfumZ/pAJZmW
Avr/xxFkS1amxdjOl2boOprk5163nlT6qCeYa6y0Pa0bEP77uO/XAROWrzrlk4omd1TNpT7ZaRgY
YH//K4mRn8i8GJepcFOmCKOB/l+MC4orbZQW0GnyMoJqNBs9S5CkMJeZJqaCvE+a771+G1ZFRRKp
Wi3qMzQ5kyMf5iy/7zaIqaBUTwXqsc0wSd5fzNth8/84bxDpEVDJCOqCJ5aP9pYfnlyhHNrZ2KlL
pmc7cXUjKttZgaTwXljFqn1fi3Yfz1KhaJRq5Z5m+FUF0vnrVqQTekCW1j+CIjYh+pXHavdLbbay
+6WeM+3+L0Z6xF1/GCmxHV04JovWQj2Y//70hKVmk1RhlaXzLq7lGs31iJYctJRY8gTon+ylelW/
Qb8+PRRFX2wQhncDvIDqOmZ/Uds/LvXDUMAAad+4CY6Fxw8/TlqdpfFa6tJylmNjHh3aN4fyuiy7
QhqjQND6c6Z3Y5r8xbNii/98VfjDDkl3kQ4nU/4pMK0JS/U630bU6iSN093edyQg9EKkhjjuWve8
I8RGw0CtZmvQyBWvb0Juzo9//iCOFfHjzfMcNNDw0BTB0PdvNDZbW6Zp11aQLKFvTiqobVTw4Z2F
jtBfwAx/Wpw0cUHyR9uVgnEhLP95cVa1CoSkxgWJaw4XU6fM+hTRWruSX2mbrLn8+Z39iGnklrCH
7AHTkmGeOEzjj4+1wz2aiSqvpwLoF50r36dQSmFoqIxBqF76ulL3CC0TTf1+avyPgMp/u7QK0R2n
Dm6SIwz/+/HSgq6Ce9uG7qQLUr4Gpg5Njly0Mm080AgjQJtvwOC7ZEId6c9v+uc5hu9YN/AAMMex
/dHd/unK4pYMvVK3pyEBZ+nAusVO/26OUn1hJf355ZDy/vF4o0n4MFgWOMjBuEcfpXTMxR/6Ywaw
OzRZt3MwNMLWeIkwbO+jgkBGqCTQw3js64Z8tEXGsbdy3cvLWYUWyYg1kJWwYCk0jNtzocI/126l
SxCj21XWmOe4z2RvkdGu7McVycV+JJOsVsrHjlbXsBMF/XGx9MxZ+1ry6KS+rVqcPs2QQBFklVbc
WZQk6Sct1JMo7OsovM1lSRNM303v1hj3v7bTAJ0zZChRquzajeWA6kYLSFAsxqu0tuSYNbFHlC4+
QK30OdtyJ5vnvpDGwNwt81lYNfMuO8iVISBQ7bVtDF+EwuXSr03nZoJI7jCvy4JJQdgOp/oCtUT/
mBoyebG5Kvxm0vKTXjcJvGvVy9IW+8O8yCvEhg1lU2mKg9ECVpsMTfqlncZ3Y9x1at8qsay1FIeM
oLC7HByLwLJW1em0HtFxpoFELtyKt9FkJiQhh8q4baVwVHKk9TSx/RCjGQsB4lqYdt+COe2LSQ7i
TTP8WqPcknSDiYZLXLu4Z+lX2HEPJFHXUxFtku2KftP9AInQA5oktFToo/Rggu15nBtxfp9zjYJK
rln1yYI2DClDbakfFOThbYORkNpMNnFwtFqHKHoyTeUXLZbAcyFQ0V3kZtNOK+KLDkDPMdA23YJq
vn3Kq1o5NakOzZza0RnYdIgKprytnoaRfhLBUoSznAz7BVG66Tk2i/RzPtclBU3Tyu+KEe01yYyV
OyFJ5w+VSiGrSWcLzbgC/kAQpDZKrBsaS4AuwAVWphTMXZdC0QlUk3yBeBAAzVv+tYCQUZaGEtIs
0xCT3PINoQMO+tQlAovrtqorAOQm3r5qUqs5qz7Qf5BvQyTUyXqeLdX4NC8CrZVpX+VhKggTdb/M
oPdP7D/IiVi+KpsmRa050JcPjwxyMOV86wzoFtol95F2zSBA6BCTW8eEh6rVL5tKdzX0AHAaqLvh
c36D60JradybDPKEMkfCHq6Nq4oimYsLmD1JliG+brX0yeilSy5r8CUazaveQRC+tEkktVv1JGnp
x02Cnagw89E3UO2jXW8VP6PVEsxapThjMrWXLZlER82mu7iZl0BudlLCZZGHa7KC6pMLtAUFYBMs
WRNIqCQMzjLn+20ZDYpjct6GAEaRNlW24UnfoRzJuiy5z+Jku+SJQkUFYciz0OoCSk/GrNEjAP9O
Z4+g8knWyjMaD5pRkbIxtrKF5y5N1zelzWTNATSBtjlMTlcpHYHSm+lSlp/SIi6FzxkM4jFfYi4w
J26WkacwEbZ1/irFufTe8eRItNdK/1gjvqu74GDH8Wbm8Nh/tIw+iz/0Le68srM9y7PTrIty8W42
M+dsQUZa8Ql4jPjamyUYyzSH3+B+Vs1kDeTMHOjSTAbYl74HZrWgT+gn6uY4qxFUlYxq2IDmrotY
iAdAfFHp6hvmPvM3YZ5gZ8hToroBwpXSt/JGTqNlKGPTaTaYQaJZEUDDCRsUEKmUqHSPrjCxX1Aw
3OEKXOusOGkbU1A7DZyv/WWVSnW+GVhiVfW6xiwJm9ERKfYPU1qstKrEkNrYtTghfwY7ZkIvMXaU
xi2jWdQLyDGtuHZW0+3QgHR4WFlY9vht39gf16ot1C9yT+B4arcBjmmLJUbrn9QTHutQ0w6+0WWx
9mntJOZmgMsdCguhHE+73LRK4ioxUHXg5ruCimOFEvNe7rGvSKMxP8JplxSnKdXb/X6sV1N/rnSz
oUKoWAsgFlYnzODdYlJ858HGMgLhePr6rd7LtHI7soUQVgxZTy3OmltoMcAHZQsFUThXRZCINVCS
HryjXl/1cZEVvx465VHhMJSDThDrTaWjpuy6g5q8HMoiOWtTBcU2Om0rXDvaQSDkmJuyAEPiCXe1
f2gUoOcpNvPA3p/hv/NqU0SzfO6KooV0K90HuXalQjRerSo308pupM0g47HO4yZ4BlSYRqAlXek3
WZoYuavOagGbiq4sgGuU1GwuWikVycla4d/6YK3m0r/BN8pjEUyxnQeXMC/HWy78Zw04fuYmgqTN
mNFFW6Mt/Avg+RrEZ9eIJTVsiHoa9U2txLEFMbTH2oieDqei5J3oo28fdmLTPcJIqnAGgC6SHLhs
VuwYaNfspR3lQb/NA9h6yjNSp8Sfa5ApmKx4qrL4saPjf1PtQe9KldIKhyoVYpYt7fL3jLClr6G7
rOdOcKpY7ZrRJc0lE5RuNTioZ6Gz0o9GkkuekMWIe5lWNwcriKco6cuYjj1ErG6josGLXw/xi7TN
1qmtU91ZMgmatlLSPxCWf+yGJIu4vdpfas5AtqUsOhjj4qyr8VL63SRuNMpUzXhvTeuXbgaSUvZq
FsQmtDXCWNHGBGEFMUGLOtsaC09iE5Mwk4GtN6tK4Vs14IzIVvEBTsMc/jjLuMuMWUF30aKeMqUa
6mudBImBqWt2bBn0E+1z4xeCZp0gh6OiYSU7HecrhsVs1sLdZ3EsHzUzKV1T2CcKZhxFV7dDE+uU
gl6jzqV1zdXQkrKIrF2lwrKDts2qQgoVaabYVi2xn6XLB2mrMsPWrWQgJaV3tlip2nmGPYA0kdad
5YqqIM+kPM81q1obmeu0bXTTrutW+1VO2hKmaAToyhXk2lBNNTBqstjNLq22qTRb1MM97NVD/qai
YvDYJTCxDge3b7PHkwN1UvrY5HzdICXGi1ZOEh2VqtleoMGtaadKW+MuXw4AdK1AnjGJO80f/SjR
RC9M88u+tD0dimOz4vNmJSWnCBhD9Ppxkd6tWDAv+aYqH9D+IP1Z1g1tbK3QibYl5vRbZ8M4Qw3b
93S8pbGG5IG8aUiAJJX5We2tJL/NC1qLtonx5dSpDTkh4JBCAaKZKIa2tQmqHbIe1Od2wgN0lMup
fcpw1qckyeRflaSJz4WyyJFM0hSGHyuZA6WFR9Q2NXkLi5Gsq9s3Fth5aOqm05qMy8cGjZb7UYPV
zebuzcexayR8vm4Uz3WVN6u7JbP8EaIJ8yUzcggw+qF5HLOjKf842LvqtqJl3K2kGvp+QIGvmJGm
zDJN9UUd6mpvm5eRAp5axK/jtFkfNCnrTEefWvQjobHicyR4rNruhbUDR2DCiVROOVCPbYXEoJvF
rHSHUQUiuBojTbg9ik4A4Cy7VRT81pxvVurI5NonR53a6bJlR+7SzIonqVxjtDu6af+owAqMQwHM
5xvNaik3cxTEAURe1dHv0Df5VSvY9ifT3IaXkQM/6ikIHPOGMr/rUb0Mx2lp3XUVy80flnnJvCRH
hhpi0hmJ103UJ9+qthUGYT0ZwtxKl4X53YTKttYC+dN4Qz9Oho3Rk9J9/VLNhuGtfSY9zfCpObOy
04pYaIk/9HAl93HS+BAjZ89FXX6RmkINuUGIkxuOWB+Z2k5ztx2GKbnJJIMkNCzygpxuQZIO9bnj
3BQo+pS4nWJA1rD20GDfLOLD+y4Tlxc9M5aD2SJeXlalHk9IjxSXYiqqa1tXV6Hbxq9LN8YIDnfm
nTyn4HVQjAvVJtbpWFyMPtiy5ER1ISfHVKgg5Iq8v+xizhIb5IEzlTjSyq1X/Z3W7MIXk4PK6pTC
vn9ls8rAPRS9/lxmW/tFU9GzUSfzVa4JMLkdCHU8YVfUiXBl4XCVWXmoZhzHqt4UOlfKkrfOzPWT
sLAv+jqTgnwo92BDhozzVT1cISHoPUlrf4VvYzH91dQKV9BmidJ1K7tzVaUhZ3L6vzbtTVuF1JWG
6pwY6IR2S2w9IEIjPo+cAU4iUawj99ZyGxFSdnazoUOHWocH+sr4pA0x0KsczhgTsCJM2QWkJ2pr
RJo4t0GlDnA+wHeCaC99V4LaQd4OR8//Zu/MduRG0iz9KoW+Z4I07sD0AON7eOyLYrshQiEFdyNp
JI00Pv18LmVmSVldWchpDDA96LrIQqUq5B7upPFfzvlO8y0pZp76NW5dfrQMqmMzJdwjhNW9eFNh
71ovtc8qCSAEsATz96g/JEngUo3BsMfE7FNRLbwhkDB1AsyyfFdumK2Lyoq3GqI5hc6ALjhIqg1B
qLSjFgGldZwOeLMcd3o3k/ep9VR5LIEcHf2iSUH6LHdB5YYf9FjNvaaPvCroPPqtCeB5bScQZHew
cbt8E/Vjey1w0YaXpubuWlkijc6zerbzfBUCTkMzBReFEJPGBDe59K0HtliwpyKd5MWhkCF+1DYa
kldqH4QrQ7yACwvqO1hv4tmoridzq4XAEaUlTZnjlI/RTFjd4JMZXhI8emeX/sRsLAbe04iXcdLt
3ZTN1FFdom9k2yGeXuKUMzt0zhMgcOuEOgFFX6TXRQP9M58dSjrfjZ66QEXYiSsLVpt4LAZHEG1t
GALaFbB4GVeXI4u3XaSG8LzLPN6Ebut3jjIUb5k1PzVjq8u1N4XV2SI5r81AFbSWQWBtq0hDrlOh
ueDerlau9uKLucuCY5GUn2mNi9uSNmQ9W524ld7Atc4TChYPefapnVKUcZ0ghBVdeVY34F2MqPL7
Im41Ce3Cbg/aNvh4orB+9TqrfQZJ312RZkHgX1t3hyrvrDcGpxziSyV3XNFheYiEhc587hdc327i
fKjJG9bgCmF9ex4CTOZY2z5WebBySoVXsClDPMotJyPmZ4ncMM/qdV82T9mgyhtItOouCFzsQa6m
VbSMLVfSKi/jnNrMllN/aFv9BbSDIs6p68G59zLHpRiW7esSFmhioXA5K8lzm+tvHrst1fAbyhNV
r3OTO6vCdm6cvmmOyelZa3eiP3e9LrqctfCumPUhJ9KCKKulDklbz5LzWqYee7alCtd0NZm7mgvH
RSNuTfPWpwC8z4pIXo+uk7/FJAPzCy02gFWvpLIHALma5jYFImQn95492FdNoAUiaWrCC+mJYafy
VkOtdSRWRfB3236Jp31KVpy2W2eVVtYJVdH79aofHPaQtOjD15FZ+amb1LC9NMrhxiMG3SuC1760
xdvCLKZfhSPnGPU+H1jUhztFybrlA/haefFTm5aYo2ovvvMWp906GFlWxAtUB2fqkC52Zb+fOlWc
pR4EgzSdZ7NSvYM+uRKOQx3t+082CSC3sw41IxEfEVkTntPS+p8sZea3oIcpxgS49rYzOBy6qLB9
qdPJ3ESd8QHgWLU/r+J+Ae/DuBHV+lBWr9VSTf2LMdzlVEex3jmy5BeTqiGzqE7nrzws8RryxV70
2oKc3MQ24MbJePejl7uajHK7uaiscDphokbdspdNp03eaLBljIyS9CIJolNEJ5Ojzzao4/DgctgR
z5AF/pPweYJVpasmcrGWLLYkQFwnGLqLkQt7HJ7mwCHVI1jlnhZul68H6AZt7W7mvM/mmdJwRv3g
ZM5ToUm4tVvvSfGkvbRVWX9lVkLJ0aaW9m7KwekA52xE1JTY8wOX93YkkJYeRhGgFFzJsqOXzPQA
aJ0JzIBSd5ljHg0hZdJ5RwYjGuK2beVlV7JGXi0GcN/O9FkiLepGHwrSqrVDpck3a4gfX8YwXzay
055+SOPBu6wGSwaXLdyu4HWUrigvl2kyyTYJqgidZG7DgZNVZHEHLl3ET5muYoiY5V0ZX8QdX/id
Edjq67W0WequIWQU9Ah562bevv3WPnNwJ/O7lcWEJ0Cb9rvkkyqD3iXKYuHNRlNKHFge98NyFy52
xVCvXRAkrMugNWoPsFll59GSLsV56i06vHEhoikSy7OcgX5jRMZ/eU5naKHsNOo4DOfaBlMFj3Qs
QIJFRIf5Ln38UvhJ/ro0tctIk7gvvm3j9iB/GtGH4B4LS5As4PY0/uUJon3etc4Ms8+tMgvGq+kb
xhNtlwra3zhx65tpsVp714RezxSkpJY+I5sOQE9kpYy+SY4EjT9y0rDb0Ek6P/lpQUzo2tGyxyrR
0v7tI2cQw57SlGFBWs62c2byiIaBrdAQpyvPN/URoATv1UMLUl5Ocm6KDytXLU2QpkI/ax3ZObtl
tAML5bGpBvOxOJFaEKKnSxR8kNhRNAXsi57ryXGy08oMeES/cy3FP5NYB/oOUp2gL4WVymYvSLw+
v4BQ2xXntUMQ+UaGlLbPHMaFuKEWKhQVstPdCgAdb2VGHEi3qunWFD28q2ZiUWiNuXNaFjLYEHVh
B6eEl0GfBrvKHxPM31bw0fVwzh+mMnb56iod2fxX6Aeni8U3no9c23caiqc6RDG+tElar7KEEvOh
d5KU8fBssACEy1QcRZ+F3g7sJoeUo4bFvR1ThAA78P5C7iiTDXyNWQD4s1J4tjdFUfB7Zn1TMlhc
RJHJY5WnznNShANQij6dfESy9ImIxrk0DjwCp/hiodS1ti5yMe9SLr3XwQH0FtCNXg8jZcoVC9IE
xhNjrigmpGesh11nL/zWDDvic0eNMzr3Sp8mZ2XKlwmG0wFaO1AR7HI3mGqWY4UkILl3oC1NXUtt
xcE3d0epPX7KC3WIR6Zm53bsp2iJjjBAZHZGxaP1QpTiaSvqfftalTsr517APCdHRIdBd5YoAKJr
eB96ubD6KkDFX7eDBnyLnGMbL3qSV1Pf9dWmIIbonIvLiq9G5aGs5RXVnVc4ZfsW9w5hv4ZYjD2D
7KI90moKc85ibAx3hMsE8lCJsbbvsrIxcsNB6C8QA21dXHULRH3GCk4vL2dPxhu/r9tkt1DsU8MC
qo0vaIxOrnu7nOtty/y4OPqDyBnuerF6ApFB5pINl5/pmuMO8bqcl6Z/h2rsVRvH091nM/r6hjyH
UxiicFT/BcapV1KUNnzdQPFqs3FdXzyFVc391rQtzZRY0vaLy1f9xoyodA9DPDdmF8xxhGozbxJ3
YzgYku3pDuOIjmjqD5U8XRpDUeEP/HZzDsrhGo1sFeNKHZYwK1dK9NNykNqp8JYFgsFgPTZLfxRF
7U+7ikIx2A2KSSJLoVaKbVn0xbkDxRjvl+sOCK3tdDZHWC8qBZuYNN15YcnKJrGyGAdmqVlT0FcO
uRNpZyOnhflj0ACVLLhww104xOW4ThurONcm7tKz0Hbaj7C3p+zDbXxnYfIsEtRFDiGVct9ZyBaP
LEXq+tlTI/d8Ljq2eGDKSganaQMWG2udyy93I4TmK2hDryr3YqlTUlGUSDd9pYdoWdVp2VV7fwAn
c6RjZz28Epy4xUfBbKc88hgIyktfR6SRbXyby3TH+pfJuuW3gST2JzaPnZHmQpiSpTiLCMX5CcuE
02suJXU3jLkuBSRGAs3RXwq72w1ebpkJ8Ggjksc8zHysVpYfWQ6Dciptzuk6ma4rj5nYdTznWbMj
154rQgxD7u7nSrPPyvwTHWhdQc7md2hrq6xXZd5U1bGvIyvcTHZUHBYRw3lxsmoozmg3YhLBGgTX
3MGt2aSRPXC/FmDMN6QidJ9tndN2D33u+DhlxuxZdVEybbyyqLB/fntGfF+VznUGAKjJiUT186BJ
L/mQ/Oa28QwqMsUydXhsTTYEV99PzBCoq/NJK7spdgBdc39t6CxcyEAeyJ691Y98cTFQdu/gZR4B
UIyPJJSbZV6w0fJVnrU68zC3ji64t0CdUrM0TzxOn6BSwd5Qh30qPRV5G/A4/UvrwOzbahMtEtty
005iWGfzGFAp8yXb1GxpV1gHSShpv3NMQk1sOWNDXJvH+oLJ5zBbexv4TXxtMfnEstOkY/RaEYVR
XXpzGbwzZujMRW8NHvlMPBb1AxWRr+9SKt/lJhHa1Q9hOnbcvnOjz7zCCvRFJVN7uVPAG/VDgLRo
ZAzClZSfJZbKvPdCBgaqaW7zkDx3l8V0X3meVNBu+cjgT6+YXy8WXE02IvupqGz74Hv9aSAMGN7z
4w0tdAKKMtNpF7zD+YIoFHlphnpPkc6TnY4pBy+1HTVLtmlmAahz48QsFKZz2TWktq38qJmQd9du
rbeB5kn/qmrtIwQH58VNxXIgZkWQx+hQoKFTyWvmpZnU972qdHtLM2GwwzmDjwqxGicPdJWo6wOc
5OIFmKEDjbYcI3WaYc9sOQ6y7iLnivlT3W3p9Ab3mLI0ZdiuCtYev9ZI0DNdqi6DvA5ccCl5dKHK
CAfu4rperlK71F+c3HACkJ6SWcM6oqhsX5UvCFpbbNJzL9PCauf7qG3zdJOnI9eZBKqsH2zSXZsz
RhfEAVmWleLh9OdyvF9sapoD1C17OOgltB5ZNPUHcLYGc9JQyOIi0b42zToNtJmR7ljpV3C9Q/dG
z2rJ5zQU9ufQEkX3bhsnpg+c5iwIsXd02UwNwM4ysyGY1iL9HOt+yp6neO6SN98kXBsJ4834gwXL
DH5jyBJ9pkyRb9zFKkE5TRmriHNXlm4JCZxCfpvooLfvDfMsvGGnD/bg9tCsL2TNBOWKtJS43S31
IMonnz0/B31ZaYJonSwL+mrngrjzWB9SdBHWlwc6AmrZRDhnTMdKsSp6OqreyfC8LfWN2yF5Yj+5
xHpveMtY50bAYcttm7CWPm/yIeg/13JUBmFVOsG6XdhCjeeqFW1zUD4Tn9OSJV8uFjUIcdUyKQc3
EFbaYDGbaM/wuVjNYJ4bv+pypiPSJ2WsG6R3px0ejodaOZzNHR16eVnE0EWPWlcSPVBrD1E4r63S
wMHM+6SJbwpyGsKraBkSwaqFigVGb906p7t+cEmfp2cYxy0QPzM8hb6Vx1vGwPWI26Ro7F6sx8lX
zAqrtE46cJSMXhST0yZIq22NpsJqr11LD058aTVuDocsryh0ceDysnhm/lzb8QcV4Kl9J30hChHQ
Q/ZD0fKzsANkmFGBVvNeN3Xg3g+eifsnWXht+TZnPku72GHjfrNUfEPPcRXz+Pn2Bv6SavQ/I0n/
L4uI/K5bR6b2z/WlN29WlVvvWf5m9f34H8jX+elf5evxL+iATsmnKLzI/TnF4vwqX49/4ZUiETj8
8w/+DPcXyjwaphCpFj9y0rz/Jl//lvoEQTR0sGj8ZWjkN9XX3wVof+eB/EGpFAvTFi2BnYemOW3V
ArIApZXDghCLemVnAjlQxCAOrak+2AzY98ItMljGOUYwUYn2DDDPgjohyt9CrZqjsuf00fca/5gu
1XMx9a8MtHq4+iHEBFk/BEqj1I447OlY+Xuz2hBP3bbMlC3MmllR7asyPmZZFd5l7mzBkaCT2jd9
dG0l43RRxUP56Jel90yOowfLnOZ5pXnzl52sXgkiiTiv3H7VJ5TsnrC8je/6yCjeBEIAxD8GugCH
BEHL3lqKqd84fV9csgluLmWSmUPTJjOtGWIJCl/epeH/ffBJRX33c5kwOFOOtdIO5OXJBMFrilHh
mJZLuG27sCPFFuys6U19MVQN/hIJVpGst6T56hZecygCNz00VqgIUZbyfSGXe6eWIH1IEHQ9stAJ
eFLYOYj1Uh0tJJsHmebuLQ9pd4tjECVoVY7HzAHn64QG9wCPGNx9Sdqv0IU56yCU8T2jXJ7ZyUCi
ioAzvEIvll5NJ3q7pPc4S3wERe7Uju89IXURLEQ/rGA4291K2Go6dnyYx6a2g60f9+7e8+QAwR/C
56VuZXtJsoe8KRMlD0lOM76qysHeZQFLcFc18tIbAnFoC7u4CiKln8ackVZjJeFdUGTxNbne1oVM
G/3JnApW1fgQWrLuhByvq+ulbUo2Mx1ohAD6opewig9aRyNEG1hdDSmoJECe2eXYYhcYCg0AIrCG
DSK8hjG2qFZetDhYCLrF2pZZYWzSZ9hr6ZzaYHYR2lNu9nFkHiftFp/TTLUEXejbqG6B+CicFcDJ
o+tQkVTYFwOokYGvyxU5njbTf/XrBICLR15pmInpu1TxLx2y/xl30P+L0vzv5ydCxH9+ft6/yfQ/
ODX5md9PTQ98IPgiZjbolE8uot9NPwSVn/Yl9ilnzD79yW8CfecXL0I3j3IesSsKVA7h305N5xdW
AQHowfgUIMVZ/JdMPydT3Q+y3d9OTTc+qYp/UFtOSeqh98uhZYj5Wecjxc1pqTSoxNmXKZkIhWfq
rR/kANmW0xTVnuWqkfawHtNc7fltRnixVcXo1502nSkgJNToa6QrX8ndchCR2cuxi9r6TaUUgrmV
1EynWbjN+KBI5UGOOHtjul4cf4Y50hNLUZQ+NpL8vatCIEqpaK84LJinljEMyHgiuMZm+knCZb5r
8RAwwlLB9NlMg30cZYF+jCimo0RJtFajxmWEoerYBtrbRl2rdji8kEtGtRdVK/o57kxC4Chvo+A2
Lj044mETPHa5gGPaEMvhMpBdmWlpNnKceF44CUqxuMb8LZcZE5Qv0Ay0T1YRD/dN5hEnITrzmMeM
7Zc8M19DN2aHrELgAhHSU2lXwVr0p2DksmAI1Eh/HVTth2U7w8rSOGzgUPJ2gjF0Vk2osVyR6mvs
cj0ymoNzRFBzWpmIyINoxB4fsh9nXHFXeT4pgq68nJYx5pdAdH4Y06k6WELN63hY4DkwMH+tijS8
i2Ri9kEzLZcICPTGGhQw9byfdmXYWLso0v2RkCDWjeI5mstsS7GPT9+jWWe7Dz8v8aqdoRE/yiWA
LYScPtyN8wLYaJofEN3so9mcsutKQEaeuvwWJ+SrNFtXibYOVTpf1HzeezecwxVhVg8Leb8Bm+sz
ExKj4IwsIUw01Ct0IUA/dGitZDSnh45saSrHETnvpGDayvI2UINP2FUPnmGo4tfeHTBetyNt2Iw5
0lsaklITBKoaEe+91rXeZOnI5q9EVb6qXIY6zkIqRTXNQC/mXD0ykRj3TDhP2rSgPsS1qJ6+nQv/
fUDiO/yTA/LirR2yt59J5N/PVX7s+xkZ2b8IzCbMJN3vheCPleWJKx4wQfmWvXfyN/12Rtq/nHoK
HJF4e065nhy5v52R9i9sZTAiYGFBue/a/l87I382Ef1ujPxm4vnhjOwZaaIi6aw9Czig4n1LPk5U
HmWZn8kWZVM7Zy+Sy8YzzsvMIGNFxhBxU+2Zr/t2lZR1tx7d5sVx0vO+nl8YNz0jbA/H8hiJ18z0
3r4Yb4UioE079UdSLw/oPp+zZXoYnAKdd7wwBejlyhvaYJ32OZpzN7tqkvRstghwUEW2iwcmxxMo
rTgs91VL/kAWynKDVHI3WebNo7XLZEOFRfTc0qqVdEYK1eojLnwmjTnTAPNaDc6h9TK2mc6D6IN4
zQoV9k5kHwJuMqoU0oQYEDnqOeuD93nwXoydfx3jjPoZEW0uBMu35TAyWx6H6HPVYal0TZGwNgj3
9ogEK0Ly0yF3abP7maN41UfBqtcd6TTFtGnoTdhuPKQoRDbGV197d7qrmgRQZrOV2QDWIr4Vsxw3
0ULuQ1M3lybWqGYzNE6pRPYnsmBnOn1lE5HBAY8oO8/TL21k2yseQhsGc/uuZV9tMW8slwXEWwfX
oiJqgr9jpZw7n0Nj7VcTMrBguI0gYa/K4Cq2SucsKBmx2WH2qUS8iuLuRSX+tE0EcuxQgZm2o+3c
ljFZqKbcGmNQLgbDITUl1kt7eAiXYdoRKI8dqE0bd9+RoLfPx3y+yHxCpLq+3NuaZaiJR329pMr/
MkddCqz8PZu76MD5a23TmSSJOGE8nmvUTa19E/fKQrY85GQkMfqJmJZsi7CClZCI7uCVEX3JUAYf
bAa2J0HV/0E//f9bqcfp8c+LvNVbpt5y+VOd93uF53MQ4ZQLWW8GMQasUxzy9wqPP3Fx73xLM/D9
IPD4k19PLxHQF+MGJ3HYZmGO3+/300v4nF600aDEHYafceD8pdPr5wIvRBKG25wBDGkPIZ7QP5ql
fIulZFgZgL5ZNO4MNgOChyr3oaDMZM9mVYQhjx2K8BnIRxYvryJT6Q7Nql657uSd/fC53Xxvx/9G
HtZNk8uh//d/8372yH1/O4J34eBUiwISun+uO/1WThYIIarFdhkxlBdjfIwVnPpt1YxQhuc8eUNg
pWlgBl2vl7bCQ9bmgKVIAbgs/DF7JfTLQ9PQfg7y2GwSb3LvE0O83LpsJ+/RAWG/ttByvLiKXBlU
jL4TrhWLK3s1x22IO4LSFReAtTfhkLMwzi1SlAuUPqeEriQmzs0N783ig9RMCjIKgjL3VqQyeKzL
i+bSRyHmrVUY6q9V1LKHcGwPb7kIJvPhuGEKsPUUPLHSsQleDbvlVW3ZGPD+/IP8Q7709w8SmHmA
KYwXoFv4+YOMhqUqLMJRNx2CX6cWWzERuTmzk59wjw9WcqnrL06LAaXSmO1fZU1mYHbXIS+Qdsoq
/T4Bvxju8pZwt2LGMjmuxhGhPP867/t1goAvcsjW81jKNtbln7/9n92Cv757qAY+3jYe4Sdsx4/t
x0KycZMWPe++1DkJdD27+jKX+z9/ldPf8veR0PdXwRgZYwul1Yq+XYw/PMCdkEq8JqlmExoCtC2f
r1Qmt2N9USG2WsIJYmeXN+s/f1Hxc7nAq3IpwJ/F2xv77Nzck9Hth1dlL98XbTCAKpIdy1W07xdT
zTicNt6e33xRuDQHXkE6An6lW4xoyLZVYWfvbVPXF35u0NNgzYZRbpPiRN6udWEXongqOqf8lBkE
dB3miv0cGB+KGdbEf3Vp/ewo/f4LcJrFLq5yJnbRH34BDpLFN2mpNiT+zhvlToC9SxIqlgVclWD1
uVOjy4oSi9wusMdqlxuXe85uw3XjRPOZ32cgVVlAEWzW4LJB2X4gDakkd8QH4lSpox/0t3U1aIR+
5IjXgPkvncaarqcwhkjd2nfDYuR1WRDFMvo8o//8G+Ko/vmy8DG3c1ZjG2MyycH48xfkawvT+sjG
s9CeOghF5GuOojAV3odDKFkULsu/eMV/OPV4RSxRp9h54uzxK//8ilVpkThS84qtUuh62CaZcRKb
0mJO1bv/wrr5B9M73x+vhnXfZbCK8Z+nyM+vhv3WVj0qMpa+wboa/FM+WR6ijM8tdn4uIDtTN6vm
hgIPwS8iyo8//3y/HeI/3Xd0zhxL/LY2l9E/mEdH1oKE/KbdJsUagEytxlQ/1gmBOEuyTnof0JoR
AEylCldj18XrxkU91flhux4YO67wL/YXto4B44XDLnaHh0WXZusxgWNLMtgbkXn076UE90o8Fl1i
BphbBi7uiK4nnNb2yUu89SL0qQMJvzc16i4scL6/nZDR3/WFFT3obITRSignphjGpAst39afM1Ov
hiFqPnFNAkFVmN5mBDZ55RLSznt7zLNuPDoNO8c85Kuby2X+74yPfDBnX/793xxb/HAl/UNm1f5t
efvb/YD48qdK6/RD3xtF9xTiAezi15Lp2zbhe6nFnwgsmE7IIc8gBy/x76UW8CimbszLaAnZULCF
+L3U4o+EoM46jdIYtZ08yf/zf7DtSb82v9YyhNn/9L9/rG1c3teP58qp0AtDbvPgVNSdIBo/33cS
0WCYtCnVhV+BCh+tUF7p04ybMy5h6HG0EldW67SNzzBprdKJf4XGRh0Upc+8IYnUJdYUuvklatjy
3Md4bHY4bDWYFnfpUdbOxXXvGs7fTKZw7XELNRtulnrTjLNlXfd2X57hTMSxYWTuF3ucM2gm2oDA
wkGMKUkQktFcZZa+2X37pv4vTDf+qwXTEHj2Zxft/dv4Jf/b/1Jvn/O3Hy/bbz/2/bL1iVvjPzy7
/khp4bL1YupPm9EHo4rTNPe3DsEVv5wuyNPDQgiUg6e24tf5hkPzcCqdgHS4PFfiv3TV4iL9w2Xr
4L1mAI1KHmF6xPX782VLwnZa9UA0KIZ4CO+TNEUk6sVTtOF8xkaNw2cj1ELIn7CEjbXTHcwjKo/a
QYCAiW5tB3X1oWrH3KdpXLs7gdLgMNLc7wV2RLDlNvFduFRgu+dx2jFswCrZF6ZrqCZU+sWXaXcW
9dYnuUT+WkW2PKeKH0grcBP1lBdduBEyt74kkWffha10dpOPSQAczos7JcUaiQDFVDQy9cw66fZk
SJfp2yyq4OVUxqyyPKzuIsdIwh6GsjxDEWjWfCUXvG9mpvRo2OxUK/yPdMApgD1PM9IepXfj45Eh
VIvqtE3c6ZZFHCCqckyJVXRxKu97T4+nSh8FrukH6u5sxqeyQW5bQ2bt6sU7T/o5JOqlrNiKRZkq
7vM0E3rvTrNpN2GfgAjAJEt0jNuLS9QeuPFzGfrP9hDmM08hMn/PFlLOz0Oq8q8JPm4y4Ssb0VqU
zWpVia76NGdNTj69E2fuPXSrLp0OuCiT8r3sUP7rVa3LsaofcZ8yOUETg3Sy20fR4iUPekGfgiC8
bTsi8zzMx53+wINhC4eexo7aHrCdX49Ein114sYab0Tn+3UAqbZPBZzkPBkbZW0gTEWtfUlIW1TC
zlmKPL3KrbFqMHOJ0GomdwNIbGTtuUaJGTuXBfIJVNQa/9vGHr0ETjCCni8TYyveMFfQZYVnTp1N
3RgTfo61JbqIMLeSyRBoDcfdmYOnBKGbteqDqNObbpnZIk5TFL/RxyzOqvHL+BxBtj9ctNXgLbCF
FWF8uyQbanunZxYZXPICo+foiuoSm6Kn7wKv1lxaFOXei+9nZutjJ0fgQSUQP8VxGT1EXdlcBW2R
jTAahvI2DGZgKg6KQf9sSlrVP05wmx6TJS6+ZLZ0veuu0e3rjPkm3yPJmVcEY1bpupvjGG5wU/s3
URsUDPpbq843QVeXJCBMYWn2emQavp5COb0HUMCQ4tkW3pSG1Lj3vsvIvQ6ZAmXniZiXCbuI8pFK
+lYfHyvc1894V/3LLnP69HwRU1sxSCubagWGTORbJbF+bpDIT9dR5uj5oFs6wSViJLFzQ6Nu23oU
n3wfB+kmyTvzIkfNa2tqLeIs8Jft9FTHW7+MBueIMNKs2ItE4zrxtfvQ5QYDrcar+AmnuShwhZvs
TDVmsjeT1aZM29Kpm7dL2qEGtfEYA6N1l5RpZWjS9pgVZdcf+jrPwEFXLnG3Mh3a68hJ7G4zn+RE
DzJrSaaG81CzcnY6x7uum5wEatu44Rc1S9YtmPkMLpBJtQ8j+w8E3FEeQA8Z6wyhaBfmRDsQdLjL
HQEXIakJ3Ntin8yY7DoBoAzMGofGmbLrMHS0t6uxxLwkowuGYSVj78QgcARfChCM/pxEO27/Isy9
r+xG3JtWzOIY+xOP/wbN3kcYzfa4m6qmAg2HZgF535LZ+SZDntEczYyj2KS2CjZzH9aH2gafs8HA
JR8jy4jnhRU7dSmutScBV+pldkbslrGCGrVxpJk6KAwJgNQpDEssWTne1BU/nWZbdw7cbC3x7jAi
Zd+Go7TFaEYm4vUyBvGTxcEKlDvmHtplg1efNSG76V3UObg8a510kIqnmOSkrugWSvPZ07LedTUZ
wiuRy0quTWKlLsJQzaZMs2/Kz92+ScMzwSKuJ+0j96oBR76IyOvWMuHy2bvjhAtuk+NISXaDVpDN
WQ/a2lrlk3GUg5wvWNRES2nr4ALDcNEwJGCYhNurTPvpFd9+DBaiczGij8LurUhvcLe2MChWHTbN
pL3BkOKWHmskv+60jyOo4zPtuUkmvORoy+xKYjK2pc3V0aEgblpEnVZmrUo+XOIW3LEI682M44Bs
Cw87zqpz/U6VZwRBd8Va8FjETGTLWdhb1qf8vdsMESVRjMZjZs+xM2Yb4dehIeWxTGvoPV6FOpaN
/ggeapNi8UHCNWbw+s5rLIod4Hq3hKVyY3lLEjGJ8WLUhQUy8Hc/c8mmVlM6dxdewRdqSem8+lNj
yntGerLf+BFmXISxSt7nXYxjPMhGFphTDftkbSf1oBA5Iga9SFwvnA5wVRZz8Oe+/6hwt0OgiRnB
DfBUU95gW3/NEMqSCOQE/QCuv+rwf7izeD1BnlhTTFMtkRCG5bTSlij9fd17SXgtSjdv8Y4IVa6L
2SZZM20ZKa7Idq7RaQMGDALkuP3Jh9Hz5osV9yAIFHS/2n/Wtd8ikUQstgzXwzI6pCrUoEyYutXT
SYhe1bmLVl8usNALjmNXoNQ9Q84W1BeZPaYYOjhIGLZg9QNOwt+5nMSwlXdVBN0sbhZbwhuZK5WV
u27G23dbzKnjoj3X4jXtXSLCKoIsWYCoqOivpiDGaTeZ6HrgN4of02hsSBPhKeFfVWw0aWptzROK
NajFvNL1HFteD6WDEDWabP8aZQt8nWUcCLUuTo3E+8lNAeq7HqcXtiRM7utxTq+YR5h7v0VJE7JH
7tfK5BlSZw/5+gCHUYwCzKNitcGh4zWvTTjmz5UzAIxrZYkM3AC+Ih/HSrv8Nm4zee8YgLj/m7wz
W6pbadP0FalDc0qnWlqLyWCMwdg+UdjGSMrUPKWkq69H3lXdsKCgvOuwI3b84Qj/JslUDt/wDl8M
OYutFDqpwj7n5gjdfdH6yM2hbBd2j8Cp7e5LHZRVuK9liSFZD7kVECO7v08uukK45olsdLEegl7h
ngtVUlORzTkROfzf1m3ptrqm/EWz1m/2AWKYa5SxF5frqZyz9PtIifK79KFn7lZI+mskwQXwTYsK
/cuakDc/WxDl8G7TCkQ6jXHPG8oDsSFuq+U8zgcai1byYQzh6d5Y8JKs23zJTLlf2zqEPBeGrf29
srOxvy4Xr7oemll8l0BfgeRuWdTJCCsQBSPLbvAY0y4pu3bKQbFsq56xRYTSO30fJYbH3A59gQVU
QBvmNOuMAlVzRakc5HJKz72QTvE1YW+blyUFRe/ECZMVU5mgWbwo8BueAh8eZImLF6BKaEytMeJd
AQOT0muKc3sEat49EHdll9as7fuqIJOzLaO8DeoAE1mkixwUrlrtYBXjT0ThAzivT2ZNPEwPCJ0j
P5g66POF67TxouBomOEA5szNxpHukfagyxQreP+PymsG9dGyvMSORlD8p2u+GFtfvwBBas9zfpgL
czxPejP4kTQ9ZFDDa4PvbQo2LS7ZNP5nY+pLFZtgQdHvUMt4IJwtHv2hSU+T0SCLlKPbP9amN981
40SFGQol3utI8NysHNXlgAwPW5T6CPZjTOEstadiD2fY/JR06/ixM6z+QWS5Nqmd5yNulcSOO2M1
TI9d70BlrSuAUNHGCqehl/omV0SdhyG2qhqJVd+o1lRsruepfyAVdy/WzEW9gJ6ikz2U9F3xqCoU
1F7bzQBoibLsw7N2cvyvtaHkRT1M4OvSxKSwCTCZ0p9WW2W2a9EScUSLf+tAvIhcAOQdrAeBfogP
gV9nl4aVWPVG2/esqPdKk6ehHsU1UXr4oyxVfZDzwJYYnCTvN20HzguwOTAGRLnTLZ1diMErbrjX
/jRy8SypK0/pKIGnLzOQi3sBIuOnAtxdnwFf5+rrDcNpD2FtiRqSrR7r82EerXKvG4GwQjtzsUdP
stf/rGo8rWIcFUdtsa0wyk1b9dAL3GPFTOVasw1npdwpF6DiThFKPM7epkBDUsDvPJihwG0I6tf0
TrX+qOxMwZJ41KdswkVpkvge5aF1R3zRVk2FMkTBw6JWL/0MR6uKiyJjdOhe3m4iRr52kOw4XQkp
9DtzP+pKbL+BoCVH6m5RRqI18TwT5pluV5VzRTcwh696o8Qqs1/6d8qjx/XZPxNFuod+HN0bMF5H
1eC12NIgDbnfmzfVB9HCztqNdLM+2LOuMfnCqhsTpXVmFYjiuFCs1nfWXUY36JZWEDLjb3/zl/N2
xZb6Y7XuAy47lpCEjlmjcUInZKW1doB+K09BCqWf/n4UlNORgaW8ThniqGOlrKyeREb2gC7qekZi
RD8NQtQ7IpwUZ54V4QRwY1QELcomW4n/uNTuzWjG9fA5qEqQt3OB2zaeU1W73MklTet39uzLlRPC
3QDOFjUanx/1fMc4ARWCIUF/A+IyR2Tx3HlvJsgkvbMzjxoIbJmAkr4r/MCzQFIfS4tODeJZIeS1
XZJUkzygRE+8mizdGJlOU+2VA5Tv7O3Ptf3qT4r425DCBLMI1hDoIvnu86lR6wx5WgG8wTTsH9ES
cK69LJsuzGz0b81Vl794bnAaQcpLvbMfX3xDphqGNqgfy0Ol2NpW40kHrfbNJvQXlzqCgp1OU9gz
KBX1eJxHXSrt729P1No23rOZ4vyM+jqrClVBUBF+PpxNe7mE20dsMzk8O9ASeRhgHC533lQSZjE+
Drle5n0JoJVVJ14nkqu8UfnXt3+RFx+Z34PLjxo1bSJhB0crvvS0+RzDQ/RjCLaYpFpJIayOWGpn
tgrgmgeX9L2d9cp973PbOmCYuJCAWT2fPMo/5aoCzWU0eN6XshZWatGWD70Spqg5pSdhGqxUkRWS
RuU/QJL/tmL+4jvDOgQT6yFuT3zz4t6xZLflwEhRFJNILkxvzWqSwqB/TLNN9OqvVhcZZxrl7Gha
eD7DHQsFL70/mrRyACOSn16M44RMRBv43+AhyrgLqAy+M+DR3bANyBOydf42p3DveMAmlENmj3W+
qwdBPVQizlu8f6sebRrKxjZNB3p+lINNh2vv+ffzAhSum9DASkiVzR5lVCuGWZ7RitW2PPXN+b3n
62jD/DPgNhybFUmx4yvPL9OpnpIm33WpY38vSFjvZ64gKib4SabUgbJp4aC+/fGOdgqDAgMk46Ct
CPs1PL4Rek90Wi4NBkKGfkgowezCenwobH9+56O9MhBGIujJ8h83u3t0F2RoCDR2J0HtciyiokiX
XVEMKpI22gd/PScaUj7pBQPSobKffzltanB0JAHRnDRbg4hJIe+Dwtv2p7eHsraf9eSK29YPBSce
d4BAgAv+/P2TG7VIfE/2DuZcSCLi49igjkDBUw/TpWxh9p4nq0g/OXWfXK0lqVa0IbXhzc3lmmxI
ZL+4RKCh0Pu3f62Xi+1CCXM9ti1+GCA1nq9ANUxBI/ucEvFKWpcg2oFFwyj34fanvx9qa8mRIvNU
v1jsHMXGGa5dhtDKdCdGfQfq7s7kz38/DCEkbxdq5KCtjmYkc2htFQAqdEpAWFYWNhKuDNwoHLri
XyweADLa0A47lU30fPHy0RTBpAKMbPtygRK0JlcB4Qdabfzp7Vm9PPLupj8dclGHIN2Oh6LAUqjO
ttIdsY48pdrM+UZNcD0rFXcM/Y0UVFQ1/Xp71KN8gD1LEM7jQDOXDQIg5fkEp0oZiXT6dMcNB6bf
JNe80t44fgz7gX2aZfp+hbR4VmxuIEPQlu/Eq6/sTvDFdkCADn6IiPX5+CTLOmhxOOH9nxr7WiDc
8b0uttig9Et+obdn+3I0pgpcCMIHAJsXLEnoQ80YCoCpyCPfGaVB4dsf7v4Hd8HLgWj1AYeCjYms
nu8d7RtL6iCdwJWSYM1/TgKNs391EgA8gunegmIYLserh0LAnPseBI/WXzHu5Rt9QYQXHP72p79d
OiABwMho2fGyvwhhNHgNHB2gQLW9PN/Odmnm5//mbLMRXMHRJjeEtni0cIWHyNXQ0icN3Ky+oN76
UDpudSGz4eHt+bwIHBD2DYgDib3JlsiGnm88L4OLKwfKHdK10MvzNL68795UrwyCqVCwOXO4wISO
BxkEbhK1DBANcKrqMyyS/pET5R7+eirBlkv7IQ5Fm23W86mUum7pBM1JpABCfOJ9Qc9wGN/LLF9u
aXAfFkh/IiAuCnf7+yevG/FtnrsZpA679m0H/Z5ymU5GVxI+h6ongn97Uq8Ot1mXbUQsmvRHw0Gl
qxKxUCq1ER24g0OynrULBYPCF/P+74eCc0skSUrrvTisaCkhbrXB1REHSea4CPP6Ak3n9awGsibe
eSNfbAmKANA0XRJ0036Z8akSRRCK3vigJKZ7MKgE7c2Mzff2lF6MQtTobhgd22Y/YFDz/GMZq+om
l2EA8LPdeiqu0BUgAr09yotvtKlubNYgwH5CclXn+ShjIyfD71QClwio3+loBkjGm04pbogl3fad
osOLIJzRAHFwCRHwEzoendh5dKA0pG1CP0PlXxynBrtgOu3NYk3026Wf/iV8lvRws6MAT7IxYF6E
GaZEdJmWOl7eW0nZ8O0pRkVHnr69hq98KcZxmA4cGudFzJSQ2iB8g5h7ViC+fmGWM+lgkMztkv7t
zuNDUbAJiM+o3njmFgo8OcDLsHaNm2tOVImUPs01G7l8GZTheyZ63otQhpG2yAxCOuga/vf5SOhN
aXQ4OLtAbCuE9NV8mSeJ/bMEjfCh6R2Ys1o39ccmpNlpuK6D3lG6SPAdHUrXSNQp6Uc0SLD/qxzT
uDCXcvwAvqGnlj2U+R5W83g1DpP33at9B8G/DDV/YZXrlyxEY+aE8uNy57tD3Vy0CfLoB9FKMk+N
7sInWtrU/YbUI/nPlI+SkOrpNJzSv7xHsMKR52gppd96b5izg71lWXez7pIrauo9FMrWQyXYM6v+
Tq9NkF71aEu7EW1A5xoltQB3dQANH8LZ0n/kVRKEumrHp64MbPX3Os3IwXKXA0tNO38+XdOlDq4G
dB2/S2EQ7gRipPz7tzsMzw8YDjYVNB7W43PTF0GPxJIIozElhkUQCHve4t19/PJ0Bn/eUrqLlFvh
3D7/5gnLAcmd58FFJaZHZG5OrqpwJIbURnJlLc36Tuns+OD8obEBnUalc8sFjmvodYdAG2r4+PqO
qn+cwxJJwWpKz/9u8RiFi5QqJxUyatbHZWQZGPnqAfeIutkhFM8Js1bPKD+/PcrxRcooIRizzWwn
BFR8HIUnRW6PaL6gzFyN9YXsm7SJ8AogAyhxWngn0Xhl4cjQOKCE/gTCx+GCks2Y1/VoRKM2XPQL
eBZSGpf/3DZ/hVX8/1IPZNv5/z3L6az78ZzitP3f/0Ew+puMB22RDXVINE8x6784Tq77f6geolhF
UmEKIIxExf/F0Azxu9z0mygUmds/5679TwQjHKctWMfQ0t0iNv7Z3wBvj8/3ZvKGNxNmZSYISujj
z8+3mKykt4IiiJt88S7mXCzXmASsJ4ZpzPtszte/TAz/mMptmja0F3wO4XEEg1IfMV8WxE4W9vu1
C+c0EhmqhFE+hFCOnnyE63+KNE8bcsdnYhuNBTIdcilKiceJ1OjOgG14yeJemOqsGwjZsX7q3olg
jo/5n1Ew2AU9xEHnuD9fwyaXmWesmxBp0ohflVnXqP31VQ/AEBXCt2f0+lgE68FW3af69XysYRZz
QylbxJOZFPtW9/klaWR+zhu0XL891KuLt1W8XMBB7MSjaaVCAT1YWTw7lc0FbIcemeSy//gvRoGS
Qz+PLc17+XxCdu+FepQqiEsx1bdT1fBSI0D6zid6bZtTBv2/oxzNxS8hSTge2670beMilSzW4pDi
rFmKPTx0m7u3Z/WH3/y0aPhnTwD5oYzNKfWCo+/UGS4CXS6L1/mDvmsamX/Wae1cqHxRB0v6f5RZ
7EOgevO8c4wxVtPoxKsNkAAph4OZTuqdJ+84evvzGxFi2/Tc2Dp/OqtP4sRMNUIsJTtH9FN5MCyr
+wCmRBx6XWW7DvioqTv7y9vLsJ3mF6vwp2FAOkEovO3mJ2OOJQ57c4ku/4zbZWSisnkSFkZ5UiCY
9iV1amxLRn05FLN4J/x+9ZiQHzmUbDeFkKNrJusSoF2lJ2IH6MKp1RTojo7YwhS5Kd6xuDsutf1Z
1ydDHcXfAYY2uV6Z45hpqMmZdWOPOUrgIHWAe5enQW+un9vcsA81irbvfNRXz6hHu5bHwt8ipucL
XCPSM2uDj9pJnZ/ocHUAU4fVv7l0/t8ox/UOUIE+uawQMUZA84U7woyvQmAnHvL5u7d3zKsT2q5s
zioVU+doQtgfGa3YlCwdG7G5Soj6u6jH7PPbo7y6L6l3ES7RtQSu8XzZjDFPUTlm2WY8fM9DZxXn
U6LTe0Sr3R+15VXnY5N4J0Hr2u8s5esjBx7PEpUqNujzkbOgMnFwZmRQxhb9HixGaDTlxsEb6+x8
bt0u9hHIPehuUr/envRrSysIefHRhtH8omq15mZjaGNiaCfHZxn9rPPcntN3br7XTt7TUY6WdhG9
Np1+FZCULXmAZIMlntXDi53D8S8j3u3kPR3q6OkYyrAU4K8Fws9TfyZbmRz6YXyP0vna0yEc9qMD
JsIP/O3vn9xhojLBt9pMCKWAMCZxwSMrbC00uHCTBfRd9+9skVdX8MmAR0+H6XQm+gY2nr9+Ufyq
kLZC5KvIv/R6dP7FaYPAghgIKdDWx34+txYC7Ig/LiCPrnN+gffHNUjPwztP/GsTAq4uCGU31I7Y
/v7JCra9m+E+xJkGFoX8m2klFzZyQPCog2z/9h5/dSjbsWgJknlBWHs+VIcaMSZJMojbKmiivDTq
BzF6yPpAXHgnkn3tOMGaC1Ee3qAyx/uicHEZRnFNxAM9QzosbbMvDSxW3p7Q66Ns5d9NiuAfAtKT
tQvQIXbQKgpiP2nQ53UwaFpqPZ7970Y5upUW1ctkMfhCSye55dPJAMRdl/9qFDi8SBi4vuMd74Mk
MPN54u7Drk4gPz7bWGzI/J0t8NqKbc0guNcUrCEoPt8CakpWdy2ZCxVUmod2WnK3O8E7c3llo2Fw
yKsLTxfk1zFfsQe2OErdWHEosSOhjGCNM8KIXnfwkiQN3zmnL0fbWMGm2NQoqCaER1fC6uEzpxLP
iqlpmPnBh4TdEkVq0zgzEcmv3glpXi4hwqM0YeGKWuivHSc0Fi6Ji2lmdmzATDsQSnUUmQLnneTs
lUlRT9rCUYsl5CV+/qH6YKTJRjU9roe2QIBYNE4XIXk1QZgIlFJ/vS82nBJdUSQG6JofQ0qmsiWk
UDaSkrnpPeBmurgwPWftv/Ot/vzez4Ne3yGqAAsJDAlc1FHs2aBNsjRe4MXrtCj9M6lavxUUNw1z
OVPhMqAuGfSuo+7dBaHaE3NyNNqUpQ2RWtoJuQS5AH9zIyAN5AcsIQNQrLgShkj04qS64+8seCQb
cNjeJ/20Frtpsjrn5O074eXn2Uj+mHHTxKXMeJw7p6gxY4jmkC+MnFnkLrwJGzisZ0BBq6q+eXu0
41eW6qjwEUgWXKdbN/Joh/PFVvIe2O0VUKQS7gV8obHN6iJO+XeQ2YMZtuLbYx7PkDG3RoDnwt1k
UH/7+yd364jQeo2/VAjzHSfhi0Y7jhUPgYNVixqr8j0t3+NTFdBJAUUBBBGHZhpgR2+TF+ZzGyqd
UCPOBIUIE5pc50/2OzfTy5WkSk+4wuYLAYYcw1WMoOpkjYB0bBTUx2OE8sTvpZR2lHoIZHtqtHT8
9jq+nBj4mO0/3nhqEseaEFWx6KxDzpSDrLtTcPHwN3UfvHNdbMeHD/L0ZJHO8ePpVtLVA5VzXBvu
O91XKMjUe20XlfpRAFNtT0FydN1Nbq9o8aWtiRE21kDjV7RkdZyNtvqIk1LwMZ2cGUuubHWw51rC
yojTOhs+t1IlP9ayNIBk4ScZcRvWX1fMREMYE2iVuqcgYhL8MGTigCosQ2reMEJ/+X6prwl0C3Rv
qLx8ydZ22Df5Kj+DiehvDDvEwG+1QLNc4NHZNBfaQxNkJrbKTpdxnvqdsqzlqhKItEeDn5e33jDq
E7Dv7pmJ2Zza4zDo3U9p2KGz0C5Xht3+bqDagekfVzNCpdR6KGW7wN/r5XcLWeiLphfFtYbbiSkl
6v63zpiXB+Eg/pXwmyAbmWBR6C0/1YyubDS6y/AZyZs6i8Jpqex4lpVFpbo1xIwmt4v2+IIFUHOS
KnTg9+ZaBpj0rBM1c6R7NOU6dz31dRnQlDZKxLQcUewyw7VhjQ3rVdnXci+8sYNE06N3uHSt6URk
PyhRTuNG9HKVhdAWym2wf0ogTJDFArgeSX+54I0hsdKrzG8imeYv0qUiomiJ7nCvwXob94XxYGSZ
89u1J3vCPczAqzUbc419ENy/KbWHUwk5zP4yNMJId4blbStVpam4yqTW2c7DtLvEMZxK5AGeMoIy
QZ554t5xCu1FddiaX3Ttiq8609hm1oYVljH2kfWPQlaoZKi+Sh/Rfqsuej7xeGtYRY1YUQe+AoPd
ugY4kGIp3PtoeWZjo3+XmG1Y133KP4ydDg96AeM4OefH9hQnVwVbJJt9uzkExUIJX0I1si5bZ7Sn
PZovzWmSFi5m9chRQpbC/5tmH/yyi3RzM0JRI5uajy2XjnciSi83HyYcXptDhfPRvXIy47yzhzXf
j0Fa3tuzvLGyZWNIjv1Xe7EF3A8DcgXak7Jx9umwusUOl67w12oN6nppxvUwjUVm7UAxYe2Dy8gc
Ifvh7uABDsunrjd9wW3W+Dqm6IkCW1vlEPR2lcayDeePZUlPUb7RHlJ7kMnotGHrC6A9apW7NGdu
s2blAbvf4iqtUamLVD33Gq5aj3l6z2A7jbAp3MQauGYsaUapXc27u1zKJldOeVOTxlBrmdNEzXfO
SI/uBIXjugeGDIZjV5btkt3wQI7yYNt69fYilI288T0YhUGkwXekMCRxvKk/hjhElFfp0BtIhLIc
WEjMXtqP8QpfyYtCJZQbIb3Sf2nBNwU70YdG+r0yVeWcCkSW0fSRqYEyTTD0Hw1/CY3Y4l7qw8hN
FzPDvQs7pV1u5r59MomerlOIkTPmwWKY+MF2skBkC3op9n6wOZQiwhNy1FQbIpkCUujgclZHXD7w
7zhUGAtdQx523UM2F+t1Gq5BFSc+NOPYmxdSLadN/QesuXtnZwDHwD6Va8w6lNkA7DzA5RG+a7rk
1d6hz48trwnTdJ/1uDBg+4FZgOGEaE+LXKaoqxZz9jEH/AglsauaHy7ObR+9GS+AeDRbA2a11bv+
5qTrfsisNXfiAKOaM2GnAi/R3Eof0o7XL+56ew3iFeJdTjyTFiB1KqnDGOHl9aeWynTgmAXTt2m1
lThxpQWjjRZxikcbmIe4rFOsPNZsnExotbnk98WF6N7vNnNZp4UCvweEZGDW7bjzycbtynZmToc+
GuaaLm23mu2AYUK7XNA5nyqQuEkzIgGJXCVmAuA8ERt0wK/tqyGYZZz7sxRnQlvav+Rtp0bLHiit
cxO1JnUwsfD9oJYc2/pwMEaEdCD44J2Ci9N9lrZhfjI4+byi5QSQIVqraXk0s1RmZ4A3FRYSWep/
CFXOkzV5DewsJ5gtRAKaJUeFfIUBnA+ZeBwtFV4ROuGDkOWj9833h9U8d4ZuXdDRlJsvaNNP9W6E
+qWiGuTT70bnWC25sEK/FVj4MCm91HXkLimyZbOwhvs1HAJUFfJVNacDT8cnhWc7DwTuYeEOOhFe
814iwmQ3tEnwIaFv82CoWiDHbWntRrId6JsD28ibEwuFcjxpRuH/YpMNaRzwDlt7a0UDF2vaZeqQ
zZQQSmp0AuRJNnXOJ2yBpHfIWgM3qVbX80NdS+6gwMcVLh7RhxwOiI9nMq7SWQtIRfj4YMCHat3O
tPs/XXhJPNqzG747/EQcRXHb07jJzc6wx5nX+GZ2rvNdFzlV4Kksna/SLZXHivZKnVhVUp6CZukw
eGxhl+OeqGmlm40dfrA8ibtz3nTJ79bA+CUSkIUFjHHXa0Hkoap5UBQ6bJq4+QivvvBRU64NahlU
7rBMcxe3CJBqcmYclTMUKOMegcs7CJWFGXelowAuOEgzHDxXzz/XhMv6yoeKeZdAoEL3WGX6uytW
jGiHwrQjN2/YH0OFsogxcjeiJzxk4afa16vcBTkqBJG19OVG+B10jdTqnGHmYWa8bxMKI8kuLEMU
JJaNlHlS45oIr7KSbXWy1GteH0YW29s1amGK2gLxE0lIjmvUAan65QWz41y0ohaYtuE7jXEQLA8E
+s0FHT+liwBGkjDyfFfMxgjEQ3HPwkhwsp6bAHeRGA+g+iqbEkxhFRUGrIrXPA3JJkJvOe2WGmO6
ri6tnQh1N361E276s6lRloyXXnv2j2RcML5eXbtXV3W1wgaIEIFvln1eYQWGMnHhtJ9WcNhq3MNN
yORPYed5/TDMhp9QfkTrGdEP7U9rf0dOWaz1lRbDaKhDhaU1/myqhUhYfcIFS9vJAcELVLz3ydzp
hqzesDoqL8ouPGzNWL8a35BmbX2kVH0DH5V4WOcpfwBka6uvwqpshBKHHsZf5BCwuZw0ZPEPTekv
y6HA2T2JvUH1WGelJZIMiV3Ic4dfAItG1Uq84nq3+M19PaR70XYNKuEwxj2MAilDoZTS1nbU5Tr7
3cs0QcTWntvPZgnO5uB6q3dS0WkoDhkNTjiYqHigTJII+7KkrcOjOvFBI4eLL91VDYHQZQdJOjws
Zdp9c/nZxj7IsEx02mHSJ0Y5DHWMgxAyseWITsU+KWf9qZCD61/MWhlfMUHgHLipsOq4WCEF73Wp
Ois8tNKbUYQxU6S9nVKO+0yXYPJLIxinQ7HK9NxMW6s6G+tmXu+6bspg8QVuE9wXtdFBWMcc7MdE
I31F1XDg9cN0ZsWnDoNFCOwAcrqdXpfg81wMVbtjBdEbz8ZZJYd0zsZs59iIfKNOW1lyH9hTeJPi
uXhloxLiXRi5MV3IOvPniJ5j9m1RjvNNyqrObrHBUC3qMKv8mM09N1aHE+A5hjZ6jMCCOkggwgIm
ZIQd800Us13ubOoV6aGzrFqy3oGLwazbBdfV0hePlioXsSv7fjSjSaweobODyGTsSjHfFOjw/ORG
tG/LysKY17OTLj1ZHSlFJBzLp+G6+sieV0P2OCZF6p6AFR8foCLXJilMQHkzaZbmdJFDk+w7tBEe
Qxypp4hCDXIfnRqm63lTso282kp+S9sfyF0an9C9XVb1ew54zvY11gsIxSEWuBvRIUBMeCiwxkA8
uDuvqoywcNpo/XjArUTbinpR7FgSn2+cEBsXi4W11RHWTNPXevXuMapsdmaBc6128Fkot4m7/tCH
sbuMj0OL/rNOND8ZS9SPFjIqH7tgfGiGMAffvMjLOa2YQN53uK/x8NT9dcZZv230nD/iNWGPZ5k/
VugLju3BL7Ou20zgrQpUPaLAC/X/A00V4yBVahMht2v5cyym9l4a7ueZRAhkGgogVdQgpS2iBbvC
k2lqq1ia/RqbHTbsSNzZCLCPMKZj4nFymSn30RWTyU2pAxMZGzQkPwSJcbbKIIs1siO3Lt53H8Bk
NrtuWILLIBPtwV7C8EtIA/IiJEZALLVC1X40tXHb5JXxrXRV9Vk3o3HI7c697Ww9fZqC0kZeKcy/
VzDkSUJXA1WSGZUce/tsXYzT6Irxh+WdbGIQEReWuE+DXn8uQ1RrEnvFDtkrIVS3HUGVgVqS75W3
61ydWmNTxgmCpx/syYer3XGyo2xd1t1k1gjONOjIYnLn3udtkZ9adSm/rrwge2NQ4c5FLwJ6/Rxc
+galEvamneBNmTAtLCk/94L3EEU/91wv+XCWUcGO5sH8gHTBhajck0Hg7qTcZIiqxK15Cin1hT5S
qUpDywW5YN+bpNinuNCrkxprsm+oi0D97wr5parUjHRbaoqPa7ZO+DUHFzMYwLvNgYTfHYFVtfjd
BZaLWKW01uMy9e2ZnvKvAMayK9CF5a5x4f43eYGFWeEZ9xmg0g9L51W3AGuHm8UYFv8wuUlBxqpt
89TFAW5vshWddcJdXIlvm1kqXrXmGW2m+r4bKetiIy339mAEmAq3/QVJaL7QdjXDb3krRXZwMVjY
ZX3oRzhhBgABZYrCQJ2fhYB6L4q+XB+DwHBOMR8kpFZ2Hoek0as2v/uNb9wUoUpO7XQwLmSe5ad5
QzkCXYhc7qw5va5xrrt2Cyu/zXO/b3fTqC4x8jXOqEvMp4touMum5fcIUuNQJjNSMNIfv1KPQkl1
VLjaBr36lah0Pa9pO34ovPpHRexFZuEIVDZwtesx1LlAnwTHo7Ssby1P2eeV0fV7TBZBdy6+zxoH
ZhG7TTsdJCFlsUtcJB8ij6rTQZLU4/iIKUFQTZ/WsAsv3An67871qy5a14oNXClt7zN/8uOGxiyu
sZVx3vjW+VTo5Mz1a3UxKu+LmzjGNf66CD71bnPhmZnJflzn+h4Gt7iCh33DhSF+l9LlbfBT51qo
5HFw+/uROfwg/ahRCPGK+vtchDDgkbPE0gbzys9YQQ7nBeSXU8fU10U1OpwbLtVoaRMZAxp0roFj
EHa5g/6Wb97h80oGPI9JviCqRibCu+RAhSybngiYRB+Qr3LL5KvlLNj2gQALLEwL+2ZCvWsAq125
1npaNC1Pdj4r+HB13s3dCeY0mCERv403yMz7McmodTOltYm0U+543S6EAlXHYzKqJXLbwjC4t9r+
ZtYeUWvQFfaFX1O4jRrtOl8bzP5QfUh9+2eLZ8Uhc8M+OSi3FgYyKr68mtMQz07KQ0USIZOu07jl
a8ldwxVR7ZyiRS3L1U3wy+KKVRw93ztBWd3GkWmaUZ8TShFvJRh2c4FseqHYSleUZHVGtQfz6RJQ
OnuojZShQcC7ZUah2OuwY43KopPNDrPl0TpTVaDH3eqxeJGxzCh66WzCI0WZGSJIflOIayPJ/WCH
jY/wsJZylm+GtJcMV0EfWY4CwaT72kitGli/5eckgTaGzYHp6cvabcWyk1YZPnS10f/0h2G4xsgW
3GpiuGkaT9zavzC4ClTM24ba3oATKhuzrGGdBVLYPe60tXtXNeh67GSd5ArJLayMUBeiCXw5UkZZ
dmrQqjlMpERh3C9FK9EZ8vvP1VSj6xSCxxAoPamBrUDf7kdhg4CmE9kJYMZ6gM6R5oNHQUxXuOd6
Vhp4n4bFTS6H3oIqXNF0wnUrl/oq9BrL4E5P8RAB0dzciWGhboynb3LvemrmvUXuJo1dQrHHsVOe
ROB/an7UGC+UZ2grWUvc6cQWlxCxSHGQ7A5WRDeSejjxXSxTcYhaCClHQn90UJK2/dZMqHxF5ULV
NJyoHEXctKyeneJxEAU4oC7gy5G7i5FTDi4nLLdv1nYKu0MpE+VT3cFMPRYzuXgMKNswEQ4hxgZw
0GnkPRSdCkS9pTxY48QVmVfOjHUqBUdxElaB353bRWeWJ7jwGadYhH9zvNLO9l6RSrXXlGExAJ2Q
Y98tS7eZJpTpMOwL7u0vfuskv1PJy7Nb/La6CVDxyj7YBHWQQ7dODTWfInhoaE1O+1QMJlswzZIb
lIUDsTNsG/mdOgStszdyJ1l36JGld8WUUMlmA0rSPpRUsj1Ir03qikIx6japmubIHdyO02kvjjoE
mFRfrnVHQoa9IwWkJigFHg9mBZTSpoAU7PrGDMgeSzHat3VgjOmjlEoNexQG7f7Mouh2WaHhNn42
cWFpTgzMVrc0pN3UdyuXxTgEuakbKiT1VMZIaPOAmM7keXG+Nn69mys8rJBX1MaFIFt5kDRwNGpp
C5KpVicrM16Ah1y1qpI/rDnEKKPFb+ejPS9cgCPCziiersgf7hPXG67Q16pQWXNgMERzVlq30yhS
cTKMy+TGgO1c1LkaX1AITDFPi6aOlOy8rSw+fNxmuhn8yErckddnaGb3bqADpD51bV+1lxJgj+/u
MrsoVsK3gi5wgB7lY4szeLpHT7jeROWa/2DvTJbjttK0fSsVvT8OjAfAonuBRA6cSZHUwA1CA3Uw
z/PV9wPIrhJpldle/BF/R/SmwmVLBDORefB976hJX+VVT/peSdvvo9tlItsXnHXgtSRosefAXN+W
PbWovqizyfRrzyAqulO9Ne49OWbhVT3bjk5AUmwjtyEopj0WVdrOHHEl9/2+rtqxJyd/XLqYOKje
K2+djnPUt4jAcnf5kqfV7ZzqjX6lzQWh4t7QlWwledNrYOMm3Wey5E0LorHmfQpNlTtn0+AVFaIK
JoUPM/DgEPQj0+HBJmZvKPwwqQ3t/UQGvW0fpglC4MKbnWQ6B8gcutu2RYy758g3hnu7ddmr9j3h
BtzJPI8TeSzjsKkfksy2cj45BIrdhYSIq+9NqeXiPEIUVp27k422j4Olbu5HbzBQphG76H0pI7PC
ykytm9nnOz22hE0dOq1wZy1TLgGehS6rwuebF9fXMZgfvVQEYw1E92g5LJLuT1U/4tHplrKa9V0O
Yf2dCHqid2w2tR3r2ARMpxEZkFnnQ5VN2RnwTOc9EkUokZCmOWFFVBKQTFXjKlJUOiufDNVWPnpT
ak43hNM43rs4MwB/9DgemIjoXZsV3LBlsgfMnp3a+4lFOv8Ifo6xWkQWeTN+rSd0KPmJWOz0Wuao
qqojdKW5HHVbb9JTaYAW7ZSoBSskxkCPunZvniRzXgHb5ANet1NLzK+d1McqKp15rzmNcM4J3BME
/Zkz8X+0ldDom7/P62nsj049DUzbgke5eDcacSTwvUelmB4RHidRHWjkkOWCWDKvHI9taFNPmifd
PF9QVBqrC8mSH/uqH6w0oBS5j4O6Gpok49nmjelJZE1XvYOdCo2DXaT2gE3OKCHivb6u3PM0RFC7
+H1Lr+1N1ZVO/bnQIbtohdXq3OZxN4mqeoMWXonYnzk4m6wWbW2jxJaKeO41jV4sCal8tWEQ/4hG
7nxojfgiImgvPBHlaXpYd8rKORlkTmriDQbwNV+7XprI39XkRI0E8ouXfG1RL3HMPqHtrT5OiN9M
5ofRgkoDC47eImtfv0wob6KUpAHKhQvlT+bBIW8ZfiNJ1uWYjwcmvW/k402HJVPyg86EdQ2MO74h
u/jlNXWuhXAF19jrygVbpBORps7MFDqbbFtT/QzbqT4QbCuu07p6R7mj9cY1X7PF6+tcDfec1iQ2
uK9FGHbfOVpr0QViVYqYwZBz4SadkdX6opiye/qkyzd0U7+6IlJvuGLikhn+X93FcW6Xhu8Itepj
nV6YWp1cSGcxDlptju81asHf+MD+4nprpwR1BQSL83R7db0W5JliSEq5G1NdRAPExxBF141U8Rni
k/ENTcEv7iGh1IRwYcvCzvjahdO0YNTxZMyBBq4HJj3f6CK7inNIPTK4IIDekrK+Jt+5gR6fURRV
GkkphCm9/FLM86TgDNM5iA352A6JR9v8nL/xHv7qIlJDnuGtnjOkdS8vYhBxacm2mYMl1Ck2XfMn
gcxL9y1V1Z/fPbQrOGJ449BmoM59eZ06rWpilZhb1dgsTKkUkcc3+OwMdegFK/SeEpkou1gSOsHs
N1QMr6/taGsVDDZe7DaY/M31PfhJDWLkSIJqdAzMmLPYDarqHvVo0Egx02tm9mI5X1A6vJWt8fqd
Xa9KNgRmHoyV3L5XYqElpTaaaI2FJgkoCfRdoaSj1tXVcvh7Ig3yiSQHKHpZnc8K3vWXL6/D0VtG
jr0EwGqKpSsq7oxcq9+Qev7p5aznpW1i9ueJyad//TL+9Cai3B4zYUdakJMZ/pQmXgsXqSL9LZHV
n26WzivZGur4Rq8XenmdoZaVYj9bAruX6TcC2o095sX8hjj1/qIwbWdHuUv3ltX2ddoVnwoEeDBt
DPr4b9CSvbysu6KxbcI4B39bSaygFGC001Ea5qkV9mlMvD2Q2lEz3/qY/On1YmHg/pHdi05p/Y68
vLDVz6QZMrUGNYEhl2NqKoRKJfQfQIu1V1YZD0E3693tX39oXj9x17AXFK7M8uiVENy8uizy1mEk
/EoDQmxmubfImYaORStak2JalCL+m97s9Xr2alFxsKKhknolCWQPH7U6ZH1QDQrrTJblKfTS5MdX
4W95GP9nHWz/2/oWkBb+dIP/VBKCS7H+uWdh++M/XIqWS0M5Ssy168NC+Lm2Sv1eD+L+RvsC7l/k
x45OCtK/TIrObwgEV0387/+R2/WHSZFacySOa/wCJ5uDKuxvmRS1Vw9xgw++TUkJywQDw9pW8vLz
78BnkRpMcn8NGkoMeUMFrirsknjcAug5jLNTWIawDcqpUSFU8HfRyQZ+jR5hFlnUtSmyoztHJyH+
AfkcUEKJUA7umnfFoCCyRN6htS2DXU5KZ3Jw2MPVURvbSR08lmR5jqEnd87lQo+k9NO2Meunvs6t
+V1YVlB1Nm222XlC8I713pqztmWV4ghCdyBJhTpGCGg+aRMt0mDnMI9AT4LtNtxW1H5bV5ttdVXN
usay87LS4oBObt2mzcjui2sqGChsZQFW1boMR9tiHE7km/vatjA32/LsrXs0lWxmvaf5sy+PgzZ3
7NrDwNP1yu5Jpr1jgGUhN7blfK7rjk0djQ3MQcDQNo7n9rbQ59tynxgsRNSbrUv/uAEA3jwTJ7zB
AsMGEdBY3l+LH8BBnwIimBug0KzYQpsR85Fi6IeXAnVwqwn+Z8Wp6QZOzcJPuxWicFe0wlpxi6wl
9GmXbHCGvkEbZCkAc9Qb5MEDnE7xxo716NBusIjCfglGom+ACdl3tH8Dz9WPVq0TF2+skMqwoSvp
hrRUG+qSbQhMt6Ex5obMzH0WTvt6Q2zCDb0Zagckx1lBnVGZZMDbG9YzbbiPUj0YUOrlXNoqlBnt
s7bR6h01ClVyZq/wUaMmsVB7vKJKylwRpuoH2iTa8F20YVA4ncCj3BWaClNn1X9siFVbml10WQPa
vIs2TMtZ4a2JsOP3+Qw7vK970S2nxPPAwpp80pkbaMmifnfDy+re/aQ0TZzMDU0LN2TN21A2UF3Q
EbJ1Qd/mYeJkXVOwM7Z4ADqkLswhhUOu95m7YXhmWC1T0JNhzkdsw/nGFfKbR+lcmRsO6G2YoLnh
gzD1Ze8XY4vqwyAC/SaL5lX1sgKLPWtpHxC3D96ImH2VOtt53R2nDZNU1opPthtWOW+4JUrnJj+r
VjiTxzHIprmCnG7cw6fYG/aZrzCo3BBRRArV4xLZ4KThhpmSJD1eJ0njhbQRZCl9iCvACk4K1goJ
D+4qohWDrdxkDgH+V217vuG0KWD0Z09XWEPDDcktN1Q3XQFejXU82Y8b7pv9wIA3PJicLbDhkSrZ
Ae3aihnnP/DjFUr2NlTZdGF4d+2GNvcb8oxABRS6XwHp0EATFESNDdJaT1Z3W9DF8CVdYWzwdBBt
kvxHuigScO5iTMG8qw3/tpFIfSBSA1RcpStC3jrV/EnGNbi5EiuGPkdS3mYbsj7K0EF+t3iI97QN
fU+zBCQeyR+ofLEh9HJD6+0NuQdWAsVPNkTfsyrQ/WkF+uN+RIEeb/i/2LgA01NTEdhGJJQ/W0zs
JyRaE1ofts2v1kYr1BvFEIcDMdreRj2UVUua/7xREtQ1pdfZRlRkptGEh1igW1XQsV/oH4DUqFd+
w9moDnfpjQsSuyFAlpULITgfWmTYKBI7oZktMDGFkUFMcq1BXyGMSmZA48aZ272j4QnCRZks8kfA
aIgY0gxXHcXKz/Rhgv5nRns77DBfQ+HYC6LHIFuZHXsjeQo4C9Mnpx/yx9qIIJpR+MyZ6CHOyAgx
AVOXYW8k0Q3dBuxjuS/1kEBsqnIfkXSZZ05WQb4ayTUGvOGS26X2VPXcpRR63EROEqi0QgCRqfTd
JK2LLKnr29Qt6Clv45s5x+fmiouyie5DFMM8EYyLbq5uw7Gm9qYV1o6c81tzBinW6nOZ4qQApK60
fMf5X55ygD8YA6kHY1XXRLKW51ajnUVqgYOkLUT5ZvueZ1zKLxC+cwo3eUzn8X2lpniv8UtIjfae
pu+/KW066rnxniXuLIwjjDxrPYEK5Y0ehsfUs78gpXkAQ5U7/GTckdCoToNcKrQT6dWyuvTSVhzR
Sn8pZfpIZUe/E313Xhut9UxS4mGGbLjqWCXOJ7PtlqBH5PrRUvHkS+Ixd93QqjM5Rg81P0HHFaPg
aF1yXsMEPTYcGZ93P+z7mjB68xq2UfcbVH25ZqFUrjjlSgM9mDJuqHF3D2acS3L751TtAXxVQECf
e+fR4n5aiITnuRIJJKDaZwdBFs6LMk38tqwPKs4uwpFEcZRlO3OIfaudb7I4vyPv8lIMcyf8kdaZ
b31jX6UiTy4WWizunIIniqynNOAHIdWerpM+7h/yAfqP1iZxsubkcWzi4orbPvguGPllmLbGLuIs
Orrol0G5wfpSzbqLgPqPgy1n++ilzdEohHMSVvpY51kG58GTF1USLHnSXxh0FTVG7p1qK70KaaK/
bxE/oHjI9Tu9N1zQUPNuamraVt2xeLINCC83r93bUEC/LFKbwYt5VGNRue5cr8l2qQchFtgoVO6H
sSq+2w7FmyTE6Ee6LufD3GvyqhNTeaM17TcjUeZZLYqgnEFY/VmkiNVso/V29DQ/t6V+0xp0dEJw
WPlJm1V5L6lO8NOJUOi8LQofGjK+TUgSVHypsuG6rCMnqKKcNgKC/BUixvE2rTwg1Ch6IPL3g1Z1
4k5nVN2Ro9Hs47j6EPbD4Gej+koi6RNKAEaa1Sp0L5RWPkiKfg9hnZrfHD18TLR8ecwwoPjs7swv
C6zjPFKAYMXDXs9RFyOX2tVRlp5UZT7hZTf8qbe+ISrbSQdZKnkze8q6xL2DArkPhkwG9owoSU/C
y8ogiIKge35/h5k1Li/TeqQTYykQFJnTVYvuk3Qv20uODuqks87yzkQqadri2VUWxXI2CyTuWYsQ
DhfEwdWd7LaXyvhmm9k74no+zkb0Pe7FcCfEOD8YkN5PqquR0Z5FdgIXH9vgqLz4ojKOdUnfyllC
HUFPvWvdGkAdbVSEX0JtrrRbYnqG9MqArSMq0+3Syf5eo9GeYA7p9TWDMaw77lFvte27pgMwPjfy
ZhxMqhUGL/tO9pqBQSINm7GDgCuNpQqmUkuK4rpu3AgHaDY6A5LSNEXa9HVwQbvjfckeO+UIspVZ
pNdoYXoTgr2O8/wcxoHSD2I1cgT9vusiObtLIrOr71HZiumTnefKWZVozFHmuZwXHLpH2ljQ4z80
udAN9NIy16b0kv52lAe3xGoRo3Q7pJ6RJp+pkVF1HrThEH7XvIh+FR91Nr9Si7b9iXINemyitlng
QKUOcTlYcjr2ZiXfJR7FJTnJq9lBVuieW18O+KquG5EI85HA2OojqFOl7anc0LUPFSUlothvq9z/
bbX/weL5V1vtRT9+jrsXe+36F/6515LIZ2K8WLG9bXv9sdZakj5Mk8g+Qs22IFg25z/Cd7TfCFAC
yNJ+5OusMMQfe6372xagQZ4yKzLYuft39lp96zP+mU0BuLVt1uM1ugG3nfcKdJxTp0cohO6aHqyJ
WkvWFQRZGidTs9M4ZMsGSwt13wy2WBWp35Lj5ItKq2u/DxtN3w2TivNdodJy5htaElom4yg8NwBo
411BB1W+k97UhD59YBXm6z7Spx1zngqv+lSmLAPQXsWJK01fyYefcQqEFKVR+t2TWJZhbjpftcQ8
EGgku4MvUZDr+H+gwZDk7hgNBwwBPY2F9P9kPDCrSoc70CjSRYs9VOirnbo4Y2CZhK9XjXYlQrKW
T0WbRZdNnFuwoZbB/GtNVnybG85SnI247SMe520zBGNByUvgFmG3T7M5vtGW7nrpUveag0RcGR4y
FV5gYyV3oFLxJ3Yumyc5us3hJNCrTWwb8W00eeH7NbIfORsT8Puig9/eoZJge1/CScLv1oImdBmq
/pvXJ8LeZ6rIHHb+Udjn+H5GdchkI9s9Z0oY1HMZI21zQouHTzQ31bUSc2n79uAaPKy10tCv+yGC
PqZ6rNwN9FmckMjqy5Hl2IwIq/N6xnBldvQ5xl142zW12e9HGnbOTeW4xSkxCbmb6rqwvkgcGsiR
9M74XrDA+Bn2lVsmZclAxbuMQyGW96GuZ5dtkwys2dMy82+HhoruyjULFMFT9TVKu4XGLnLkPtrK
GE8ZFDItZHN1bZvzZ/RZ2L5z3kbf7Gw03dZ5mDXZBycFddkhFFt2PMQznzWNeqg+oT0EpxrdZABD
5PbN002XeTyk+nGRhDZqdaF2njOWgz+RIeodk/LN0KUN8nz51QEPXTEhiQUbTOiVndIqI4+PCD18
lYrjw7rwHA0Ns63vSS2nAoXVGutMyS2qTWuAt25x0BZFIU9IVKsLHDTOXeWUFhEOVXQVFjriwvWd
Y5Oagp/Oo1/FUL3GUSFp+JqDn4Ji4c58zXlZ3RxqaZb2gcIqE/tJYobpLT03rsudTtLJT9AqIAtn
5MFAabRPoDradGFWRurtzbodgrTBqYoBwloaf8KV9l12Un331oKoSnjFiXpC696I0ozNOm8Q4TtJ
Ul5ERiGDIiq+y8S9MkenvC75Ih6QmVYlCsw+pRnO9Z692U7uqmrpnnKQgRrUpKDKGSWw6VChpIfv
c1uI51mF5V1tudl1LrEt+WFt4pzRqLJ0d/SCQdBPWN+PfZ7izaGbD0HZX7+N+mv/5/o2QkM58KOS
1tfXqT6JPjnDSC8AEUmx/a7Mm+FjX8vHNIqN06yy7szWVLorGqona5ZZVMudg0u0b28dMepncoi7
x5CJPkhpN7xwIxEdnLqj3U8QAvrXv+svflVJru4a08p9J7/hJWDpDQRS0rWEc6wx+g8sdyAHSbUc
yl4zEDth3wf+xmnJV+mtNOxffTPAZElQ54knMTa/Ikc8r4ncfMa1RvmGPCtShKjURXiYFebqwRWD
fm3mBiXLcZsfqDNGflSSfrl45YF1e9lrqfcc5kpcWrORs/u5xvmEQfENqH/LFnn5/SWyFNMSELJL
xJ32ilN0k2LKSxn1AaGVPE6arKUCoQ3vkSTz7Fjmlp5b9BwR211vwAWE/T4caPKpnfSjp9rxNMTS
+mjASzIdGuK6CUW7p0wzP0kU5SSrZ/1RFQYrThRGvzNBf2vY+ktygB6Pr4yjDY203X/9W7Jhvd4/
/xh92b9ffwXuX/wfzGbUgN/1z8387rnts+6Pau31T/5P/+M/nref8jBXz//5H1/LvujWn4Zw+2Vy
ofuXFMI9bVvF5/z5xbi1/pUf4xaL0m8MVMQaAv1TcQsj/QePIGz3N+z9ON/5+jq0tKyZGb9PXPK3
1bIO+cA05JIGscYQ/j5x6b+RYL+WPHjEqMH56X9n4DI3tv9fnzroA1Kf1uxEKvIQkJA8/PJ7qQyj
kYkusSpV1Nb4a7BPd6BumUEry6SLwE7PqhtZamG5NgyOH6jOmi7Aw0fDp+wkCU9YEtX7iAUdWDFu
sUNiFkgNBNp6fsgpMuMfDTSI+4QQn0MyRLntR5CihwJKK97l9pg8IVGqK2SxTm8eXaeNB99yWEto
F7bzi5lgyM/W1AMA2B4Jub7JNIRo3mhKrMLk7Ro7hMZ8Yb0kjAwfsLC68WZXK3d0fJTWfn3WHote
jA1C45Za2MRYOiRxIOd8yUXuOLvMbawv7jBMXTCWS6QfeinT6ky1xLIh+UTTuutYNdM7K4wXb03V
nfO967aYNc2SXcfnoUzDR5lFztfRdaP3BSK05aA1XT7tdKatO0o/w+9W36vHEFjzsTFLXo5H1Pwq
o4/eGZOBPJ00cwRsppF3eBCogdyLNCxu2JYa8mybAZCYCt8oY92KQ/esUs70mY6W5EMJ5fQUxwWs
y5Bgm94JT6JJLfUkZhrwwPyD1ASO02fRXHn4uniEqxB91uR8oMYzw2udpNlD3lBIGGgoNR/IeAob
IsdM95pq4EbsIAW8jzEdlQA6Rt0EnhryY1Ux7ZyKXCq8Rivp0JdGf94M4D6+QaSAHoRpTQzMgjuw
vrJcgdw2xu1dERilyL6fLLO5d3Xah/1aDMXnMHGNFpUqUFmgMsUPVKNnIQkdaZSkZNM1AxZ0y90n
jrV0Qd0KVCxOK7Dh9UtjgZTZqrgz9bA8DdxMgCgKU8h+HsYazIvsNLQuZhU/a2y7HynxVclxnmP6
0hapRId3KsKzLrss6f0QNlf6bYv1breYFu2NdLxioON71GJNafSeZI5WA1JcusV2LqKmxO4HU5BE
aM56EZ9zzkzfc9fCjlAJh2EgccE07lRWVeIwyMy7m+umm3zoNj3oLdF8xMGVqXPdyrTkTOIvuO8I
BghbNgFtMh5dS9n1l9ajwPZiNpbhXq+wHnwoSApBYhxLiQ7fFtV0qhsR3jN0qA4fU8GQqlkZjX9x
VmfVOyGXfEVKROHWgJ/xMp4i0NxrFqNu9CHaaWQkeMCJjvjFzORyNMbxSi8NBNEjCTi4GVSXtzAm
pZ7uvUot3S3rUYV5wV5l59iHBkgecABnhkGLrHQXtxjKDh12vvpY4F3szwdlm+VJE6Xs/DQvrMmP
dVspWjIVIHCZoYYMRd3XOGQwxe5to6psblFrokWEqr3D3l/fJ56WRnsc83Z3JuiefZCtEoRP5J33
rRglYEzipeJzhqr8xou1pCMBmHvBm5mYny0nGZ5GzIRoDSc1XjsGneC7KYymh2rx2B+1GuePT2vl
InCEE/8eRFNZ8c9GXX1qTH3BaUeawaewnKJkV9v2jK49Cz8Sfq6e6Y8uv2eT7KEtE3uhpFyCdoPj
lKN2JMPMnPzWc6JLO6ua5sJl9P1mayaNxkmyjDe6kfQ9nyQEm9e1FbM8YvNEL+KQqPrFLjJT360r
ERBkm2XJGVRNf1d7MiVJEqU/WfE2zOiO7baL8Bc3zKICPvYBc2EW7nOLxM2OxQtRD3Gm/mRTPHVs
F3pt95TAUoQ6R0575i1e1u/rssqvbaOsmi9ZnTfgjioyrD0dXg6WB8cJ8z0AKnLQtG+cPWV8pGRx
uO1ijkCUzkvTPI3M2JgRrKYWu1mbRLyf8SWkUuY4plGfnqbeVjXEMBPJrqe76Cl12+EJ4/ak+dQ2
43nK6jn+Eg4e1aQaTcNrFkcW0crq5hRieoVhVqiUsTQe3aZBjdRgS/tAA3P5PMhi+VbMQrsxc7Cm
XZs0yBfnzLD45E+tgMNVWZj6VJGDwqI3Bm9I9UoVfkZQ+Xd7BBvY9fmImDzkdt11bAVPMa1bezJ0
zjMYAcibFCQhSvL5AHElBx+vzfBgEfFAnkgrWUD4gcNJm+yp8zsMZl/iHmfzqvn1vsRjh7A4tCID
Fihe8K4LYhJJ0JN5iLUFC96ZMYS6RTepTN8PHeEhO3OJLRUg23euML7hyh6bvL83BDkxiKgt1R8t
M8w/ypDXd9aiszoRqthFR4F5j/ZXQeSH3zlDYvu6HKIHMQ/ah0EKvh2Y4hO62hYZuXeUXSAfz+cK
T1HOfkvQVmSBxUjIkLLMq5nZeEm9H2rWvzVC/tvB8Oe58L9uhuem65vnf1x9rtp/HPri2+eOqW2b
Fv85Pf6YF//5f/8/GSbX/M5/n5p9+fzlc/Fq/Fz/xo9Z0pRIUtibfpeh2Bsoh4SNvWbV5LLv/4HX
Wb+tGIDBBMlf8Iiq/+f0aJroUDglWcWAASWa3r8zPuq2yXj4r/ER8RxRiWt/xBritHY68cv+rG9r
uoGAlzzVd5OMu2afcIZ/yzyk2zs8gukVodlIBpIu/ZQ75XwUDnl6QT+n4slxG+nueQiX3/ok1scd
0vjsMe7G8Avgs2MFBGfot2FIwAjGX4GyLSeB6kmtditcMVQua6lIL1G4psVBNfkCHdPqPQ3WdEjy
sG0GajuHKgmpqJY6YR6aF47fs9qzH4vMSx4SKqEe6L+EGytwVt2XzrhmRQxWdZnn/fiQz118LYZ+
7oJkiNVl3+idPIABhVGAiiQMdDFpjT/Yc/OxY+QgFwJ7XxFIu1fXUbs41c6RaPj7ga0gaOhYn45L
1ZN8pGMf23vWNBf4xrIS0ZzdV8BU85h+UnH1LRsbituA1PbcQ9iaGuY584dcg3Owao+F3lD4Iy36
Va8ciQPQjPRritdt5kVm8WKXhul84LHgwGD0nToYUdkFgkJug7HGAFxBq2vrPtFHg9y1k6ad07pd
YPFEpPBkZ5oa/QI8wAPG1OHtiLAxhW9GLkXWuiqSLuDfoqxnKCp3Clm63EV6Nt4PiZtct63NeasB
8/PiZs7VrPSSFP8Qq2EQzboWHglEtd+xKMxPrhvm3lHXDEaAEKd559deMe7zrMRpNbVyukn6RmY7
NKohQByZBlZgW1n/wQqlKgJGE/NTOI3evEPfWYpd6eT1qYfB+5qVQ3rUgDbrw0xU3Pec/PVvcQSD
fL4gH9J3aSHkM28X9Ia2iBmrHxWcXGnOzwBJBcZoipS/NHPLsCY11Dd7a0JewgNdQdM0NAQlRO8Q
TbHDi9XcxS3ZHn4X4lME0nLDB81c6u/kG1vFDsdnR3eHnbYPRPvk9xnunizAw5frvjSr+rxZbPfj
BItvHYnW0ZrTdoT8vzhXq+fivmuenzsO1v8Np+naI/vvT9Ob/FUHwfrHfxyltscWjamAgXY9OrfY
/R/Hqv2vY9SQyPnYjVEkrXDMViL9xxLOUYzpggRvXeLSYcb+O8fohtP9dIrSoEYKsUu4JGJDhN6v
wbG4I1IoT0hI1IVr4pajHyE9YDHXzMCbZv12iBfRnQ2DO9RX2BA8BpV+gkDFb0zCkagahiAxmdX3
SoREwTCQh9eJQbOmX+c9FsmVpVszGXQPxQxBzl/dtoOgMxVdwAw3boqjOM3T2icm0r6nfW94r811
ZONRLZPZdxqjsALLq4BkpVZrd10noo/FstgE1ETuKgEA0poYVFSF+Y904PREnLqdXSRLyUo+tc30
KSe0owmMqSF6KKWcbvbjum70g20Lme27Ti/7g1Em9jmp9El4pHfdMnZjXy0LefDN6pme223nWJgd
FzuL00ObxrH54OHvvJi6FOUFFGnCP08JJsZYzXxfO1Vz1Lltj6mcdHfLt9DqinOnDI00SMfIvB90
XuSunBGeQ800b+SRb6j7i1sLwk1rPFFImk6b02s9exbq4K3E28MNe1VxGnqctH445vl4kmEm7xIO
yIB6lzzojMi51lqtkzuZsc/5+ui4J35w8YaI+ZV21HSBc2DHV7MJ2mLMBS+f2eA5Ko9Gj+x/BIfX
upATAbQjyHs0decG6UaHn751v0D7f3E99PxUgRHxCAj2WjQ9htqQGUvN9aZ2OfRdE38KXR5JeVe2
X1l3muNfX2/9/X9+y6H4V8UqsBvzCN1jr4iQvmpTF8TLDfAmTZQZqPGcko1kF8Zh9sZL4wD586XW
SH1QZdpkAeNejD8t1sK1e8YNxEzyFr7W8ms8Vstbkdt/ugzHD8Jh/pfSHLou1nf4JxcBm0KZLCp2
AiUIJMMdUR/QKb1V2WYYr6Y5VO2GzTDnoW/ncnxCXl4nHSdrBBKwdl1Ijqq3l5RlT4GuRnM+H6gF
rx/xv2v2p8wSuiCM3oi/MxAY1R4DZ+mGLOyNzbM8s+yBUyjCvnUzsa3p+FJHK/zEgkJeozJKEhfx
RlcGkjcjp6krGTVVnBDFimePRLz8ylOmGE79tMgP1kgwxX7pej5AtMrhISdAALWMT+ocOUlLZ5MC
Prrjkn+KdIthaRd5GH5oksDhz6xY4Lk/YBbN7kdTcEZ0A7rbIMmMyjuy+IXWXSHqdV4dHakhlEIX
ltN9NKjmAogd7TBK5l4QioFGaHDtXUiLwmb+jOwZx6GYbJrFJdoVUdizOhR6XpY7nfCW/FpfyLMB
aOyTImcfhB+96Kl/4JMILKrtlaZ3yWFw4ior0EeMc3iZQ3XHexuXeHYdjlolH1kGgSld/Kn2l4a0
RDpOjLaqj5HbtsWFVhbhR2RIog28BS/tx8kz3K9LomV3dpqStOa3gKzd7YIMO3mfe1HS3Jlz3Q8P
dN1VycmN0zK+WtKiYnfNijxbI1BGJJNBgitPP1htOPenbqmGmlyXKUnfq3i2kne1QYINBcpNFF8v
fSEMLEhTP39BlF7wq1Cg6t0MvQzxZ+RuEx24oluiYKpiou5iy/4yp1lGdKKaR5+sRnsgWippq2/k
36XJ4CedcvuTLWYPXaPECmujv2qEeBR95jmPZOKRsxXHvZsdSgBZazVi5N1jG/WldT8Q7jm9x0Gt
in2r3InUuzyj6kJ3WXdvsnop1CqRrIFrGM1MeU4YbtP5RLroxRP3grX6FHUj3eWYS+zB+Gyo3hHd
ESleXn/FXOaM405BuMCsuV5MMqMyB4HRGawmcAYeoF0hUWFi/UlVgC5oKC4yM3QhYpu+nU/EZiGM
R/rqHEnwM+WxskqSKKpplVd23Fz32A69S3CWEKaz7/i9k11TLFFxqBv0nieUXeWn2eAzGSx9Oiq/
77xiCrSRwCKcwyoM93HaE9OZjHPV7ZyxCbtzt7MGtc8q+P69haBh9GXo4iCfQ3WpFQS07SeQowU2
XXTevnNbneSZ0WpI93EqCzXuhJlAhAU6jB7hUBTkqLPS4wTAEvuxV80kk0TRDOpXYb2+xGeMUUBz
9WE+RUZlXyRdbBRHMqW8p7h0VHUgsshRAVEDSXWo69iRZzKvo853ln7VTbGKSqAKIVbZn1tcGeng
qZsBWMB+iKLJEKfS7LWB7BGtuG4H26k4j6oyJVAuVA/WwOvd4aXm4eLynEEap/cJ7fRXs9VUmSBi
1DNzfmWQ397hN88crrNK2KOYVfJ6Egk5rPmEptQ7gbZnnEDWohomdMKfDVWfE55dG3kf9AW93ofM
jes2EM5SUc8Wj0VIv/FfP9T0V88AyyQQGmcXfBCPGolx8+XZzBHSFXi/yfCl5Y4J0JVpaF1TU1Cn
+75yvOr9lItxOTMQssVHTSjjqeNr4l0WZT38N3tnths5kmXbX2n0OxM0zny8TtJnl2uWQi+EQgPn
eebX96IyqkuhrIrofOsLdKKQKESGRB9IMzvn7L12e6wSLIabir6a5VDJTjbgVyiad79+lV+23iWA
m0MsJwxiHzSGXl9mmHnuByF5syEu4Vw726OcudTKAyMbIf1m6xXLZvRpm/+4lmqyIS4bPYfwL5sV
p8mShcEMwVX1+VpN5wxwzzC4mlLo9xN06esSfzp/RnvbtyTZK1C9oOMJy92v3/SX883yQqhRlyLC
WkK11C9vGjZuo7YLGUIBYG5s2WqC7xrrIX1tmOT20ap97Xd+v7/eDRwD8H0vjiLD+ohD+3wiiJFn
aCRKDq6ohsltc1bXdCz+JiJ+ueewf5ITxZFKp0b5cpLqR5TaZY/9tBgWVx2d8E1v47D/9ef31/dC
MDZuDmqL5Uz6lWJdFZx70izCABO2MvhcTdkNUmO+/PoqyyDz8+2iKvxySjVh6dycXO/n50dtlGGs
6Ji7XZWanm5XmqOXqVjbhc0OYQWjC6w5+vOp/b/a+z+xq3/6/P/irLtiDl//NBNf/v6P4lv5g7Kb
ivfTcPtH8S3/YRIEy1ib3qXOg82t8qOnSTEugCxwoOckTDWxBL39KMYV7Q+87Et98cOS97c0iF/u
RhUh43Jl2qroabjOl3ve1FhFRcnYralL7STMLN5HsnL16cO4/PO2+3UOH24AOmMaDzArxletVke5
SbNfrd3FHbzXQVFuK8Kt/97CRFuBX7/oUcBDoLyxlkfiU9kQW41UsHLVLsha+UCH9jbEBLGOeolz
kyyJPxtNtN6Dt+JfvKnl1316wv68HOJRPjqyzYgT/vly/hgwdzbH2vXb5LkzG8RUtV26szUJKI36
AIlqin5TXy/95b9ek6eax1pHY/FlVyzaRZitylwz7dNjXAX2rk1qRjStSoJp38Ns1tUtnsxpF+vN
9JtN+ct29/GOUXBQMRka2IiP7vinD7ifsFtkKVe3K4hxwwCDiI5Kg1+9DX7zRv96KaAsXAOLImU7
d8/PH25EMFzaExHiBnSGnULmBFXZTe3owFPcX9+ctAP+8qmCm8VZyi24mLu/6soyqoqmiWgtpdgi
B6cquoxoLDO4wWZo5B7HwPrJok/c0MNREXFMMMx2qd5lT2nlq7gwwgGZBShSYEO9f88UISxcpnPR
O/JydTXmufk4VknhauUIUIAZZaxYbJe1Cq6zLKjBnLlsmscJvMiD1vv9kyTC6NY3UE85ejJ3wvH9
tpVdBXek7zToPnQv1MahWFsBevRMaPIxtPTId8iVbY/UmEa+0rpKqzEdSPO9znb+4s91p3lgb9KG
P1XYr/tQsd/HIrIlx6iaiS58xbyb6DrDP5ixALvc29bJjtUADm9t37fg2N/NIuhTp0vL/JV2VSV2
Q9yQTNO2aXZHy3lOXbiciz+pm+8I2bVuJ33S7hAMMJrPfWOk2jaVGbATO/q3GEzAC0YcEbmLMkZw
ys3ii8gYJPT0sQk8jnFemnsB5Urn6qA7dH7JMl5UxxbE/Ixl19UXbctKw5qLHBEez3PDoZpGnxHK
FYd6Qzp0NvWUm5ft9FIaefAmm1J16pO46jZyXYWPsh5Ht/IQNeZKrXXjdm7VgbNubKavmEvoztPw
kk9DLEGSjafZA5oSZEAh7NyZ5zA8wzeS91mpaN1KkyQJfk9tUfNzvIU3MhizZMBSb4c18HYGNFMh
wHb24DQ6XZW2OHaMC6ECH1pldmy/wjRqriJ5wRfJQJAwqKU1fVDAvozvMYp0TljO8b3PFAXTTNn6
NtJCRI+rJgbcWJYJBmjwRPohUYEZrwX8bZmkm3I8Kw3Qea8XcKPkKFDmbWhohRv4FWltCMaTbUs2
6ythIYh1xmluQeuIFAUehs/xHXtGcZ8O8fTcILx8kOR6LtDTzrpCCrYFjnIUpfFo6ZWyoMCKHm+h
2SsPlN2po2LDzNZR0RrAnWtrw6m5/95ZrXpdy2XjRsXcv7dtgwNuEI2GyTuXr5RO/DbY6GvHhxXM
XkwAFr1JXSA8/DK/I8sAby2dVXeqkDTD5a8mazPYd3mgAFUaPUZ3qwZguNQZcP5vyuplUA9NmjmV
faHbxzE7D3HlMoli5kGbhoDX9dikm48F6f9OUf8pliipfz/BOD2n7fNPp6jl7/95ihLaH8uGR/wL
hx9FaP8UFvJfqME0EmrBF3G6WPb9f0yGERZaoJRgDSk2qkSbounHKUrV/4BdwLiYW0GB9gLw4B+i
yh97PyP0f3sW4FI/7yGc4KBAqwYEFzRRdGK/nAbkIcikIJHalU7CTGSZngIGrdNpEhrdFf0mJ5qe
W1W9FOnzHF5a3R3O/BbsrzGFV3TMN1iWnDE+Zm3iNc3NgFCjaLa1fE/vcquSihFlwguYQEIHI89l
ixljJp3C0B/n8mQAiF0uPZS3yrhpReL0B6l8KULXllDnb4M7Y7yS041Z3xaZm/Umzjs8GShRGKSg
YVvBTnBhbcxVujHKDTYIJw3rfcEfmTDrjWhnZZlbA2qD1sS29ZZmsYu9cSU3lyW85lZ704pLsMzs
j/VND3QxKd/nQYdp/DiV2Upk1XfhT+dWnnaUi6DU4VEH21pXT4nMuiAhHc8ereS7qeNPI0EFfddq
gbBibXCF7xSD7dVYU+TkBXHUsdBvZF8hR+B5VIt74js8YijWOlLmlTrgdPXvkV+vkbagZw4PQRV6
QFPWYhQ7qQD/WLXrQfTrIlC9VsIhaZZbeEauGN/HIdv0RBaYV1P0pFW7PoTwWHzr4EZV0Uo3JYbw
NQjLC+B4DsZnj13ZGfyXjCwAGkK6sk3lNzG/WPOtZD8Lo3OAG2AZZMWmV4iPsA2iS9sPbzvCAhJz
y+nUq0kjkDmpjeajHC3uvsrpSph26AU7vT3BInBSsfGL0EN51YwEzuWM+Odk0wfdeUSEGqHvUZpx
jS/ZwV2yAUzslEbn1WXvERYNCzlfNYorlMKTgeWFoPnJcKE9WHkhY+2UeBwm0UOkOfIB4eE+CptN
PDdO08XuggMuZcWZixt1IVK/5hpk1hiEvEnjod2NlsZW9ySPNANAAdMRXqUxkT+5wferbka0g4YO
sdEMHINdNOdXqUGzMxrQlrLLYA80v3k0sv5gBuqCiYZsGW1mC5qdjn3IC+jbAdXfB8Z9338r50U0
e4JSzhvlNfAkLFcM9CcBxrrIYyfLvyVACYF2rGR1F0cvpHF4JRst6U9uxdNmlSptMuRgaBlm5H2T
r2B2kWBJANGP5i0lOZvwwKsPnFmMbtSObq6+ZMmi+6T1SP/Phf/ntLhcKySs2LFciioHbK1R88bl
Yy9uiPY4Z/5vTqnmUoh9Ovr/ucCAumCMYQLHWTgsn6sbFVkw4RpRhxzkPRrQgWZ3C5t18LM1yTuz
chmogAERoc61ddSqeDeZmSdQ1cJwWDMn3RSpvx4NyLU0uvuAA5h2mfnh2rAFP8ZZT3zPx+s5xQ/j
tm+LSiviZ0TlCLpvEE1cuVgPC5oQJZTSH4oQ9CsRnpKTofCaLAQWjGJN9QktGK1SiLz3tlR4Ck8z
0isEvjzjeDbno6G9hjEemFw6GM2hwrOfEt4aPqs2mAaIs8lGGm5TXgR5Bo6lQyYxzk14nbWTo49/
7rT/dtkWbCe//FC/TJo6BBBJofGhzumdTNqRVsRuCKt+HsEW509TKZxcfgQZP1sbMdXehIDi0w73
Yyf5XBqr/2rjAFwJ38kEwscu9fP3mveSZA1NgsJbmJ5qxEgSnWR0g+aS/nhsfJ9hU5C8HtLEqXFj
kBZwreHqkB4rOKO+lxRnlgoZP3505KmXph0nv8DapLa7oCJkY1vC1pC634C+vjQBl7uRgFX0nYsm
imjoL4Wo4I6JBKrJVW1/79oUk77hzOaRsfJvPp8vtdmPC1EF0tCipfWVNwkaJ4Wejwyep4wkXEIN
MrzI4yaytkH1u2uZf3lbTC+ZN3KOoMO6NM5+/jJAoI7kWyG3r6SjlRvXpi92EV4TbHwwDHo31yCk
2CH1k/o4lCn7r7oR+i4pPB00bDKcUpORW446K8HKTyAHCafpmjz71ZRmD3JA7Bz7fCjBDpOzLaLr
mzjI3EG9D3l4h6h9leqc9vbg2Gm1i3rZkZfVvMNWGVwMTI+1aNPq0+Us3MYaTiPI5PGsyVeVRfqJ
Uq8C4rhCsaKihrT/PmEOq1XbCXgwJRPhVYyAaypXCIUcG+1pn6k7cONHhNgrDT3PMIyeWacA6O+x
QrDGVruyZmYRStsg9eL5PZMuSTDb1+HGakyHuwIU2Oi2/YXoV0rRwOpV3EgIzioKjPGaseqtnO6w
i670dmvmV4UKQp1ICQottAdExPAxgNkP6vVQPkg6kWvo2+tko08PIUUMIU2MDuctaQpOr92UoFBg
KwLpOA0jkuHpVcjHxKpcY2aqJt1OceRU6etkZXs58wykFVMHkcV+t8SryUegyp5URc6QP3cJkH7z
bIrrOGPGsu3kXdJe095gqYI3Ij0EIN7k6mMHyIqHtrPdilEo6n+3Q63dKMeBMAx0XtLUEJu2JOKB
Vg8nMjwmF0C9Y/C0EpC1aoG00mltCsZV0NokUj205lhpBPgBhm9nDOUzHv85u7XSdhMGFvtnpLta
P7ipqW2xxLpNG0Mih+7PR5eUK5utbe46bqkXpeK5T8VhFl4hVDS1AC82Qao4sS825vSy8GdjDjwq
z0mhsN6z95HHpwfHNCBQUws9uC4rLpeHhoeFdhcjoLHr+8Sc94OxVwAlq4zsKLgR7fnGvfADrwer
YRqXbaexlJvbZUtV6X1kJGWVHGSkvEbonjtYaUAvXOjRq9/5V2Pi+SkS3LhdNGprOVlnyqMloDPp
/FgXbNWRQZNuOb1+IIyCZIdwr8f2Dt7WakBaDdkcbAodBT9HnXc9K/pNqt71en9Sl4LbZKRZbvzg
zgpzkmMB+QYqtkUvtgjOVqJV5l8nvBNLugx9wVzsqupehpEuWY0KkwaMJu/7iSOBH60Gcz1Yzb5h
cAJe1lWy924wOI8YnlUo1wwDmSgOO0GGm1K+F/LWaK9LYBkxKASeLV8l00ET4AyslR08RvhPJzl2
U1tCRqzsQvuS499gvaF4dqyQc50NmpstUtxX1rmjh6LPW5UTV0YM6ZzZbNTSrR49dCPyOnknwYW3
h/AmYTY/E30l8taplTN2BM8s623XvEgF35f2OHSAtQl7I7tmH/rBzXKkpEfjMUXzMhhFwBnWYfmS
Nw8l2V8KZ80pOWM0WLfdNxlUDZFX7tzItIQCj/Od2mwl/9TYXmDd90R0zXWI2OhdKTlq6sCJIgDq
wiH4cMWhe+JAOrXyqkD1o2aGM4wmt+plmvC8jNwr+K05jlrdA8FEActs0z+QY0jGFfeloDOkEVpm
KAyaR3dSHgt530heqfPM950bFrucxoQvtUg3L8U2wTuoaZ4S3ldSuA8a1tgiuYf2BqMpJRlL95ZS
gg7G2TQDz6imtZrPm4qsSj1vPRU9at8RKBciTgSwNhJBLPsNMYoWCtoRuhaZlsZOJWlmNCD5IK1p
6qegntZ2Vu34trDh3nfxncjfc85KElBN3UhduIY7f+LsFN83puzNhXDjm3R8hc5BgmG3HbOSS19L
krFpJ0JdMsbOPlyesL6SmusqmXc+5urcDFcGCYsGGSAzQy/CxoJuEXdMq1kdPSu/YWtoCPXEQkPf
CjsOd2lKqtyhkp7FkH+8lBbNkZAuSelyTeqVIJg8TLEOKHWOVQ162Jdh0B1L8NjS0lW5W1v6RGPp
KVyu0qU1N9IytnYQCsBYrpyEypbcCS/Q9ZViPujTDfZ9F1uYMyfFPrZeBR5zlrzOFwcK8k0QhauQ
fNPKMb8TYNPb2wHbfaKfNEU5+C26hm0H6KWvN0m/7eVvQ8e2yeg2ItzHzHe6dgZOPirkjF3VEo72
bSBvQE5r7VEdb/A+VP425VRgiaNZl66C35gglm1D+EAjvTXjo0/txdnH1lO3SRTWgkNJABwA9aF6
mvP7crlOhpu5jp8kv0LbXD0xfnT8Lnfi+6poXAvLCKf7dTPeMrw/kmTp9ty0Nto/OcZ6B068G8+J
PrnERDngnLDgmRcS9Xc7VGuCa1Z1XzxZ0TbpydIeq0M7xF46rxFdM7sEpHQril1hXPTJt958Ekp6
J2rD0cQ7AJPVNK+h3bpTqDLq5D6d12G4pAZTmJDMPT+NhFQl89rPiZrznRCaMWpwyV98equOAYGW
uZOsk/rAAp6wEmG+sK9mvrB4jhxDmO6osWtzq44dKTeUroiy496li0doOs8oCXwVJkgT6k4o9jWL
qV5uslbd9uIODcoVY2dcKQiCjWST1P16tAh3s6WHiqUe5/96orwKy5uxOcJiIkMLa4tfHkV607Ar
txImwiH0bPOR4v4CPhpBF3f++CZJ0wWAtJ1EH15RtNXUJO/ykv7ZlhRsu9z26ErwxXyT1G7V2rZH
1uhKT8kZlfOTDVTMRw3v47TXfcr520FtgeYvEWqd16jUK9zWJcaVGhnT8v6tifooJEEPDoUht05R
BZsuj2+jomI1WTa5BAU1jzVusaz3vXiUPAOzCHm5SP/IW3AyPh95JoaLmz3OlrSYyFF5hzrhmmhv
TgpyMSOED8gWk/bEJ/Xs52C+ChJlc3kbMm9rZSSi5eTiYyftlZNccejRjqiFkyYah5PBmXCzYBC9
gK6L1EBHef1ewchpFKQ7OaFy5uVo70ujxpiZkCXHe1GdTJs3uA5BTWXc+voGKgARHjrJBfNRpeKX
/Pitl8Fg9Ba2tHKDqHaLFW6N8P4iXE4panOOIxJV0cxG2lagMZsAEZQpd49cnrSgICuMQEAft2V3
P/qZ0zWxZ/jcqfGql1TXiMeLNFkgudmpbM9ZwvEjq71xqVrH/FmJq4uuDnZKnUAnCVtSzzlIdK8A
oVz8gvuuF7sAq6Wl0TcPamesLmdsZU1GzpAx72wOoiGafRhqppG9qoQv9Sz7xE/QdHlqxnGtAPNP
+B6LFEeTye6AfC4hYnfgM7L0JR1xzWLcyjDIZ3dJooEhsdaMbwD0O9Q0fcD2lz9yNzNyEZO80bIG
pVaIwtJwkwA0nP9EZAsnz2yrTZTKxYyb9r5W5nW+8CCLuzm/oyhQymYtz/paS4E8k2RVPgepucn7
UzZLj0Gd7DtNHKr4MbAeM4zv0tBvBkKSGcuAe0jP+HgvBrXZ4eHdRMqwoQmHJ2CPgQ+HSHT99zvP
tAD531c5PCX1f3uL/r2f/ae/tXkrLnCKN19/1dIH/+/f9b/Dp0RT5VPV/pfp/g0+/p/60h9//8++
tKb8wQyd+Q9sbVTfyOY/OZaYzzFQpF/9McZk2PCPvjTkXCGYRPCTzOZoQ/+zL83vg/ywIMEhRxAC
YP+dvjTl69e+EQIqg5fAeFPn8EEF/XNJ23R6PWIxprGqSpTOs8qmRjy8rL4twe3YgYBBEAMVNUr2
LDJMvpQocbdWLQDb65SAIqq3Etyl4xsJUcU4o7PRI9m5a/H1yWDLioAXcBgSie6eGZIgZY1JTqup
TgYadl3XQvKzsQhTyIQ6vjyw+75/p2hmYrtsYjJHALL5Sg5aEXUTLk56CSxuNtCyigVRtFX+YmQ5
lpYVs6MFGyZaG386Seym1t1EZjvCrbGmdmyZgxsGyLGgxaX1rv4JI7MrOwGZqrbjdrHcN9fjn9iy
ONQxWNe1As/M/oCbqQLdZuAoLXmSpw5sknxpScL/HiMqF4wSJ0VF7tuNmILuqzTr8h1wgErZTK1J
eQLeDdl+avc1XmPSUGffWmUIpZ8Iw55u09jgcEndpHE8chDnBFTEInxpJOO+8NWLNuhXPcCOo0Il
OAH/jUf1jeDCqwpIWuSghEUI3FWM3Cohc8a2qSHi4iQhKIZ92tRUPk19XMwdnl6w9Wa2dORlPfiJ
xmcagf5tEgJZ4uBAatLzOFxAC1iT83hIMpazyuwcfDzTjoRnouK10Lw2Wv1oByQsKrQTF0FgqxHV
l6yrhs2F1OD7aa5OZT30yknKimo/1M15Jha2dycwmitzCK8G1NJrRpaxijW3249jczH7ir5uzAX7
pHedhy0seZy1YrwwQl0DmiSOMuV2zo3hm0gpE/1m4EWuRBfcs4uq25qIlatM6VU6GT2nYtvfBkNd
b7JxYgywcDtR6t21EpmMfYy7lOakv+lLYH5V6+9ToLD8YKOckjE17G3kq/KR4O4bJk6uUmf3ZUJ8
sW1XHETrTmen68aycqy5DO/6Win2hlHb0CIrCwt/EB5k+80wrcDNEeZlVDGgdJOhPg5UXOjVHYxh
CsXIHoTVBXF1se4VqqrdFgGp4V4Jq6aG+8WuZ3MjoPgtt5FeX0faXK9wG+frvh4vIpNcLZtvH3Zr
cdGrcunw3bthbDtFHRZbAJDXfcWcpoyAOcxtvgE5doc/bQ3BhV62nw2XDKMZ8yASgM1gcC9ES7Q3
apydnpT9hGdm6k4pWj/+cNqHaTcffPLd1k3Hv8zG1P1VYRiXHQcGaSdX0GNyCnF7gofnYCb5TiHq
KnkVfa/BxJQOoutXk7zBcqnmnjHIqcd2KEdXBYC2j0i7PpgGSiMjGkgITcZt6asV0c5dRbc3mZde
sq9x1iuHet3kWJLnTD3FaEVWRrzUoZ1mO+SQ6S7vyr5UokDrPZzgRoF4e3xORPo6qILM3TYTF5ql
pPlWK6TpWPSl2MRpPqLeCPnpKi9NTu0Uz4OEdnRvBkpLBqsRRo6UaZxgwYrHSjt4eQfzbK2ocUOR
n1ebKesJA67yDoIX1DNU+oQIqZykcfN3x4EQ1+ycVdK7oOXahOU7gQ4KjNhIIlhwKtrbZuwtF0Xv
LXOnkm7EvArb9g4DPiUra+1R1v09wtvHycxT6XumVuSZGtaqtopdLGSIVpbMoUL4TCUau8UWOuTA
0KTaPjGzvIgKlsIkslPq5EK61IxwX0flRUSK4oH1fNWVqXZO+5i/BAibFY3EJ7mHUi7JfJsB0n2n
VMU7cCzbNVKLpllfvdVD5r/XoflEJ8MDfgnJQ00ySpHSWk+j/+D30wldsgTXEnKmkis0N327op+k
XiB1UBMnLDRQ7U2ZJc+FL+XnICd/UJAx5dYaRog8JnOxvwDCWmP/TyzYRKYk1hJ+zAW9YDlonGC1
RKBeMXIgmdHJRE2Gg4jnU6P1qsfzxH8yRplsHlp8ZB+GAEDxQh0Qu6csNYjGKaZuzNZ3rRmwetlg
v9Dh10nIPKwQUXsjExZV6heo/ttd6beNa+ANH7ZlxZKBHuV9JBKQNUenN8KGERRNxkjXvPHV8Jvu
D4+mXtD+RiOTV9vCqtZjD+KlSZvjjFd2iuddZxvdIzl5MrVQt8vroz7vRpuuSVqdk4oYYM7FTBV1
7v2iug9quT0EZK86i7vJQ1N+GJtkdLrohZWODIYw0E+4H7RrmmfBq9q/pWXqAaLiE5SaJrmMWBxw
HVwtlYsumAr7ydE0EbLLZXWOZg2rKhFZT3pTXU92fkxD9dqwnpm79ceAptXY1Nt69s8ogk4Y+ekB
TXS9jKJK15oIi+8208fS1PdDKE5ZK/ZTnF4lyg4D9Hqkm1L5e9Aazgh+bqwLN5SHkxR1x2ASnZML
6W6a9AujlM5VG2ZOkNe7TAneWHyHYGeiXXIUPTxHEObWAF+OlvReiquuYFOhPuFw8NDbgCpiIyaU
C/WLXTKSMqOEE3qURi6xQi8l62TBNFz9btGe7EPGlPFrB/QsAErL2WAtQ1OU6xMOVupADhZ5cIvJ
lceMYRidllgC190IOOERTT44njeZVD9U3S5S4m3HVk26phvMb5ZBuNcyBzAltxurNUztbZZ3F8bM
4vM0NxFd9AhnNHu7YTqmdYFF88Qje8l50kkzjjzAuaqZOMFuYBtgMSbZKmlKeif9vlHGbSuqjWG+
pLV+tiL1MswKL6mIpcMQhAae88U3XTpmqobfowIHacUQx3r7lHXLqviQpKZL/AAtSE/RXmtZYZ1S
okvYhHxewR7GB1aL2fBqH50Z+CxLqo42IriVHwx9z6ZtF1dzU8Bz1bAoKOtQ4fwx2ueSer1Jsm1n
XFbkvcIbh48CGEI55UVHsT7QQEU7Xl4BJeEswhl5gQzTb4VDV1M52+pW9rPdrNLqz1djr5KP0Lii
5G5JkWihMNsPcHpc04c1bennAfj4ygBi2/Jll2zDwdxczZWk0CQa8n0h6dE2mDiXWt16qJrmVMQt
z37ePkJ+ZxC8hIqvSJnKSf3zo/pKGaLrrD6bIZ31PoPl2lXzGcLJQdT9QWm9WgU6qZgFBinCGlki
i+RaVzM8B6rdb42AbyAx+9J2FkN1ob2bU3Jp2+Mu4EdoAdsuhsebgJOIM+l6twWnx8BhEmui/A41
8yeUGtPRksObSkVfobPf8fzt0nRTkL8FVXHAf03Mo57kj1o+hPuBAeFG0/yAJrjBsSeWkdFZSvgc
KsbONEEiBTQx8gGGJQ2NEOKiimBhAm2i6emtwpXzmm6XZMgblIf3DDxdG2EdbZ8Lrb2qlOWOV1N6
8eo6yk2HvdjNgIAyjzmKSJ74fvlgKKbjXWgCEsGHkpXWNoqKaT0HredzOF5aFPbAzRqN25QM7TCF
XDByxCNO2A0ZUpeS/Kii50jQMPhTSe+wuIixgTOaUu9ACz0sP2XU6T183psolp7I+TuZfXstCfm9
lfq7wUZ8UnMkWNlAKVtYOOgpbOk8Dwi1Jn9dpfE6G6sTM5G9pGZ7BpTs9TJSgFG5EVpzN0JlV4vv
TcrjhQdqhenlIKcGd4DxJJrxm90N36zaPAWd7BlzTsLtaK+JJ9zkUXk3Fv6F1unbrgiMNY6UjGIk
172gldW7gVwlxzBovumWTpd1SUbXaRJKvRw5OlDGnRJpnhnOjiwxVWMSA5klC1DOxbNF3Hewpihg
eDWOG822n9o+qkE3jtUW8JJbcqLH9EADKfK6tvJaNb0K/L2dq98sfzwk3CvtGHiM8jkihTIvVvGM
tLbXcWHtAZpANikrTNbjVu8op4i9Z54x0QOfmm1eyuQrqO7ImKQI4ayyOsY0rgAOuGHzHrbaHgKy
K1X2M9ypW9s3b4O0J/BSrDDP0Tsyxu96coATbq+0EgmiIkLGSfbZiPvRBcVPisJ8gF20CmZd3+MQ
I+xt5HSt6eXWVhVWIfQY6BDbRGFgoD/KIIMwV3mKkq3NoYTAWgxr05yuIzPaIQ28wBZ29GHz+JxU
WGW8qime0sTwkEFCbCKb22wwpeEg1NMjzu99OJ8LuVyBPUVT4ante1BIXjfnV9GEJAt+ZVHUHP5a
d+Qz0vKzzKQ5y9vC1TkZ+wOnqkBGaQU0VO+3GrtbElgruJIuUPonhJknyZDum/ZMzPtNpYenJqBY
CZ4HzpPuONnrwDBOhEq4cTvcF71KYHrK7jHD8rgtJ4v9Qa1nBCvBRdwgafEj6d2gwa+QfoFAlO5u
E0wHQ4y0sEnTmGSKlyp9SQJb646+qXPMk5OCCsevm4lqSLXiB7NLTBZCbeQsjtzRfwEDjyIVh+E4
XxMOSq80z0tb25iQ+ZdB0yS/mU2svIihDa7rMNd44yIynsOyzp5suck04qHb7J3xG8t6FcdsL5lq
TzeIQkwVjO00VScM1vFO/cBe4HLMUaDZekVy8AcagwhTce6p4eD86NgbndhQa1Ia/LZ+xgkLYkP5
wG2YPg1LeOF+w8TsA8khSOEZ2LMgdaRWQWJzQ2jBXv1AechdR/q1/YH4sOJGkp2sWvgf5oICkQt/
XJtGDfI3+WCFAN6+YIgDPmQBiXRKKD+pH3SR7oM0gmObUPpRIlrYA73mhTWHZIDywI2ozJb4mugD
XjJKEsLeMqt97M9Yzw45Hy6nqw/siaTqxl3wAUNh2Q+Yf0JlcbsPXMqwkFO0rFuwvR9UFUXtGmOd
LLCV2RpA8flVHF3wwobbQOrK4wDmKFnF1WzewOzjpokWhEs8lsktrkKdHjyAF0lfWC+zXNspxV3O
XBurOPRbAlWpLIZRZnvVUx0iWaWly9iy0PCNzQT2zoi9zYr2fa9j6zNZMEzQHZSbFMq1ce1jnby1
YgaNXjb1yH5EqQ/SMW5QJzvtCOFh3Rj5gKNDJiHXU+d8JOnNiHSoagSJnTWtTHn6u848WwTz0mYq
i+7AydJCTSbMrkDjwmYJyWRKl3V80Fv01CK+ES12GI4Etg6+GGEwll6rD54jGFL3ok6nYJMS/Cvf
MLuKllVPY240zgLaE856BjHS/FJEesoNmGTMDbCy5bC4hgkk7t/vlf4P+U3/n3FGmKv8qht6l0ft
2+t//L/6+ft/eFlUP7dvzWfR7seP/7A+LUgRfJGWiXtaAxuC+OmH9Un8ARSXJp+Fxx/1rUkH9J/W
J9mwddwYoJbIgFusof+wPil/GKowBJ5Q+q1spn+rObqIeT4p6rgmoiIhDFxDNPA+OrefFXWGnWVk
LMcK6TVWv040O99FdD5Wnz6cfyHw+qtlZ3l/mFiXBgdO0UX/9ck0Q6x1pBLYpbiKrKMQLAb1Seq6
gj0PxZYwEZVWvVG7cxuqi7y+uPz15RdZ4Jc3iRuKf0wFgTJRrz9fPp2jrPCNCSAHtkNPyuCEliJU
XbUurd+80y9SreXz5FK43LgMomvly6XUNA0VokI1F+zUWsvm28HgjJDFzGBmKKcMhfB9t0r07dfv
8F98jXy+MGP5Evk/6qLx+/QB130t6cR18A7DmEmSbzPi8/3+N1LBL8qwjzeHUY43iDQMb+iXN5co
IE8tHzieTE14nMY0f5K47krAsD/KBKC9/PpdffX7LhfkeUFVjud1oYl8UdjZZVWIbjBB4rTEFgm9
ZShKH4wOvq8UeNxIZe8cg/Jk3SmK8Q4Q4imCj7Auc1He/ea1LB/hl5uI16Jp4H8YJwB8+Pkjbmh0
mCIMmEL3/X+xd2a9cSNZGv0rjXkeFsjg/prJ3JSpzbIs2S+EXLa5r8H918+h3I1WprKVqALmYYAp
1FuVHUkylhv33u98JYkW2xuH6NYncxxglgGmbxqXoDuvTX7zDp7voo0K6xsOyXSPqZAtP/45Z6b0
0a+ZKx5vPriTSTVyDSqMJtlv2BXyRfUD9UotpBpemNJn5papUzMBaYM1Jcv3eKjGmFMSQz2vHunu
0HA9pKUU+7/xPLwVVH1siVC7jwdJbbIiOWRHz2WlXgGeIydhx+EWRM8l9+6zr+7NUCeTyvAbZ7Bi
aKGqHXL221RQ7ba8bgL5F7XUv6cvZBU6Wlkt2JYePxRQBHJM7EheSSppVdhqte/11vnLUwG5J6uD
fQ2uvmnNz/tmKgDPaIzSdgjXyeTv8mwadx0M/B2Bh/wbQ6E6MfHGtA3KKPNUeTMUyIQRHIRdelmf
NV+yOFC2k4MPFszy+gIb/f2sczjaKCqqJmoWJCrHQzUtUE/SBCUtXHAewoK7Nze6YfXxtJun1fGi
5tPogBRfjwbOhuNRRnxBVL3QSo/TW/tpSfC3crLcpWqRC+3xEf4eA+Tcfjzo+wl4POi807x5i+1g
V5ntE7NavuZ8Id/UkRNSgaZqGEhc2LLfv8b5UwF9YhqalGxPvlhR4aZnYtrBF6MzoBlcMBZG4/9F
B3W+DyTI19kH0lzTTvq3dc0hsO5M6ZHX1La6LO0tujP65vqM16gp5s3Hb/DMZ6MxeaYg2MhhKOgd
v0F6XewQQBh5PlnN6bip6Jc+Qo89corxqoppAnf9oLiwEZ75bsAE5pcIF04Xp/3edhEGupvRcZe4
Oo4reZ1dpUXdeE6s1Rce8P1J66KWnwmf6LlU/DKOHzAMK0xtBhr+JrXtbguzbh/UCZBOUZJgNULX
GS4825mjllPWJNIkbsFe0jzZFSVNzYOg7cxLVEqVQjZ5wSFX0cOY9gid/Wjuc7WK2nwpcU/NlnXT
Nveu1lf3kVs53YWNZh7tZF0S986hGg0ACMpOds6oyRM7S5vaM2eMzmJoUi1faU2TjChzg+qTjPEC
XMDf1ZAwxlp8ib51ZoKxL7Nnw1rjhcyEwLdLtMul0PqQ8Vu38emZVEov7ZHZcqd8aWM33FVt31x4
5nfTi2wwIYSY9z26JYjrj8aEZ6VNTYNlhdDyeCW7iAJs4XBxK/KfHy+f9x+boRDsW8RXgq3htB+i
bPTAsSR33j7nPulltvA3DvWqXW01ukr1oDc2Y+HHKywoDHuJGsDeOb3RXtlpX0Xex7/mzHPrs0OI
68y0B+eVgvNmO8ROFdKXAGfVZLW5sBW7+mSmGt6GZhFfOFTeLStL1aGbCC5O8zR/lca+GWrKYR8p
ZtZ4pYqYrI5iJD9KMDz6IZmSYGyd548f7d3uy3iQoWGPoI2m/n2yjC0a3ewaKYVXh677Z8Idfe02
tbL7eJRTTpAOpUyf7b0A8XD1AKpyPHPoWcejwOx5rDLx95qkwEwJsUg9tH2CupRR16tkbnGknyJc
4/Uar+xkiK760mnuMPlDBDm0gUEOpolWH/+2c2/ANGYaIvgOUIgnZ52FVyEpIqgX4M7pMdf1YT3h
mXAhepwf8Gi7sOjqoWz0OgT0vXmKvfmuUesrQWpOSJqTqAyXYTclh2hKAt8rq1ZsdCq715ItFYWe
r2zNyHWVC5P4VEU1fwODKzy4Jko3KG1Pdoyg0hKtQKnoBWEiVppNE2Dl5wX1A2HuWzxgke2FMiAH
OdiPzFH3TvZYPzgJzAwx1RoSJTO+cCyffS30jPPi59j9dEeBuifsJG9ZWX4RUU5BxkhDbK82lOHo
j9li4DpsyTTWa5FDAEPppfgXNrV3GymvhbYrGKemReR4Gn/UqQNO0J6nZqxVtyVvY2ElY7JrgYr8
mhR63Btl0i4s83fuP6TXTATIZBp0neL6KZbEapEwBUXa0/OoPxn1TV40qNUVL1fwhtOVpYZ6TMc9
YQhHeKVrkoo73f7RgTuTfbgwqdpmwXRBLfb+TQCXIfBjq5t73k7BIaGrDaFaU/Qwa709UOgWN7LU
aOiERAcaeKIUN9rl94+X3/sNjynpGjPxFkiVfRqyjFXet3CSVYwrbDwkfiUYZA9ltuJoyy5EEGee
jyPTRHuuwxhnszteg1lv5PR7oX2DI1Hfg7CgiRerMbQatbn108g5YKohLiBS3s9wjg19lg3q8/lx
ypHSjBC3M0o5XkSvtofVV3xFWVRu07EEhpfl9J37FD1oH3fb8aYR5bT7+AW/P7wY1yBg4mAhs32a
oaCKZcJLiCZPrVs60Lkp7327kF/7OhUXhnq/lepEhBZ0Yp4T/thJ0FvG5RyPTaM3pKb/I8v96Eve
6l//6vMYKppGi+VnYkt1KuEH9xsEgcMgvdrWD5VmliulCPU/k5rK1sdDvZ+bDMUtAAdZ0m5EeccT
ph8BDGphjOq8rdOdJY0SZpAWsWdLsONhNLrOXz6M5hNSVdGKcFbgX3kyIs9FYyXGs5hiq1u9rnBP
7Dvzwpb3/jvNo7xet8A0EFSfjKIGNYaoKQtdQcOqxfTMTHGWrD9+e2dHIT52LYjwGiS641EmLCz6
IZJIsTVil0zG1h5j+OHCnDvzjXAHtUHWgSGihXb+728O1gTcItk1EES9GMSuKCprl6ET+WQYYehp
sLkuvLv3ywlYG/loMowgsYVxEjANSYt+wGS8zImUKz1WFJdOzDS3kddBhvj4FZ57OEwR7PkrEW47
JzuWTBuyzpLuJ8WnpT2mbhyrwS9Vje+YPfmF2X7me3Gv4iYx71Tz2XT8JrUA84NqdLAwwmSaOxPd
9U1YtduPH+nM+5vXkkY7tUGt4VRIXdA8GgaKiTugEfzM8Kck2NG/NmxJm78zEBUI7qckaE8nudLW
WOKUOs7ObZV/qjAZWQL0nQ7+1P71HYnZAFZkPseBn5xsewqmL5Hjq1jBuFp5pxemvlJsBVFNOegX
vtGrB+VxHDnntv89ljj+SBPGLIFjc+2uSrROHV1NNWLdKRqWUa7593ojO2uNibImqe3WU04YVQ4N
iE2bwE8fYUMvbV9HI4GBKPjZsRdNQ68XEHfUHvWQf8aEqfxZQ5gVizHJRhuhSJHY3sff5jXdcvoY
ECpZPrg6APM6fWV1GIcdnA8POrEK7UKX1+3QNM8jdnhgEDN3Zfs+PSzIY5SDkJGPtNYo/8ZUnF8m
VBkMQyhwHb/LduRCO2KjTm8Q/VsBTrncuqx2Q/rIvDDUmYU8x3lEOrD7Ca1Odo2xKQuYe33nVWmV
XOf0F9NuGCjloaYzfFGGenWJxXl2REoKAJSg6b3jjZs52MkuaTrPIG2yi3Sr3db4m9FiQGf7NSLl
8O7jb3pm+zBm4oWtEiRRrzvdPibp8MFHULDurP1yR9r4hBVfmDlnHguKHxUkRBwEAaeggSYFld/1
IEarGMVT3KftVZXE9XZSo/pWkRjNfvxU52YqGz54TtKrGMOexjQZnveWKACMQIXukO5XLc1UgrZv
nFs/0+ahvGRoqxXPoYR4H9Wu+91pCYL+xronhiNHz0lA2smc3/6bYy4ICiy6ghGFutVoM44mR3zH
FrDUjbA9DEYa3uq50+3xlRfLwqITookHdUmh3SBp25Z32LGrZCDH2Um3yNZhL+nh7pCHpT5LEb0C
darJEe2F4/nMdj/Xo1RuFXCVcR04/t0j9xd6X5TeK50xUhcwqIetm/XaXZ73/Z8ff6tzM5AZz5Ke
fQ1ASh2P5faBoqpZxjsKafwIi7JaVIMZrP/GKCxmh2LfjJ84mee94jqTKEFbU8FD2irj4qp0sQL8
eJQzF0TyBeiKCAKpodvu6YvLwx6L4pmlmwXWjz6tZLvMppAW0cS33J2aBXiQCxK7j6Of5fTigvW8
6SQkB2yRfqm9nW1NIpL1aCfBnWl0RbcYyXJsB03tvnz8W9/fq/ipM254XuA0L89r9s3cHCLTGNKC
906SAzZSGWWwC9AwBzRVb3ocyBetVhrfPx707MSyKbxC8UI2NXcmvB20coWJDTvIBlhcTzU9/ktV
paEvcKds9fFIZ6fVm5FOHk+S4YzVgpHyLgdPSA/1dTil/YVQ7/zzoPyibI3By+mJ2GIU7ZOKw/XC
cYJFTXcj1IdmYmUKvIoubCdnHwmZDakPKsVgVI5fXpz4LZ4EbGpJn2jrce69q6VaXnikc6PMeVNy
HXO6/jR6reyBA8OUsJcQXkM4Q5SdlMNfxp1S8Xg7ysl6TDRVVpqOdCXjHvfQFmbnNUMxfjFKHzeZ
j6fCmbQ0g80pWiady7s7eXG9ZsCKCJqeadD2XmA46IKUXPZXXZA5T33taleD7uCaWarpo0jo+vab
Ntob2ehYl3aIOUY6iaFI5wHrZQ1QhbRO5mVHA5erGLKHwaCl7PRDtMrU8GnAL2YDEPVXp0de3tJA
HjVyWlhDFKxH558sacSf5/G6Z78xySKX2AYet31yQ4lbP1SHaeg9rAPKrdlpWFpWMrtwipwxrOGy
QA0U6rfukBU/ee/A/h1aXHnlsg7s/ZQFyX1C7HrDWSsdT/hWc4WLrr2KxyT/jqtYtvQ123kWpPRe
UINol+Lwc6v17e85iV/x5bJ7yK695/jOhJCfF0A9o1xBcPk7a9VwOQRI0QuaHE7ecAJwCh9xPrM2
6hDgfIOm5DIJLmxy8yo5nUy0es05SW6bFEuPd4S67Z3OxLHei4nZ8binXdBY9HPt6d5Q8UP1OhQH
B3WUZKp0Py6SC9fqc/OIOg8OONx1uR2erGJqtoE9BWbvFUhHr6ourpdlktWfLqzfc8NYtFkRS/EP
qt7jxxRVmKB0JelR62OIO6oZRB4YWrBEtDLutWJALzTEnUSilYd/mok7hFhM0hyDsltTnnohDSoR
vkJhN8KXOL3wFs6dpLzTuaPAJikO7fL4UEsq2uo7tSeZoerbLFChnfSNfTc5DobpBYpAw8jMzx+/
lHmfOP30c1xpzBkhdBrieNAgaCORZOxpY5FGK8CCiAiLeNla5lc89b58PNi5D2Dz5ilDEFUjqj4e
TBQt+q+R5ULBWFzpldMA6TDbv3Hy0M/nwOBjXyImOR6l0xKUnhHvUR8smv/z7G5quvrh40c5t2Rs
Cydkqgb4PRgnHyuisZoQm/oA/dXyi9+42k3mTPIqV+rmm68Y7ir2dTxc1V678HjnvphNF4Nr2S51
0tO8JAW6Li7oEfL0AAUU3hbhVVUCo15lVoJGNVOz5PHjZz372SggWaQk6bQ6tZSqwI92/KLB63vX
9RALGp7SRfH641HO7ao8EZ102IeapEGPP1sU1sLpI4COvo8uVJfgMijFNDuYf8OFlXbu44GjNWhs
JUVEg+nxUGltWHRlJ4gpAr2/wdzTePTtJt8OdaCsMj77Ds5E/5wLX/8br5KUqzqnRTk2jZMVUKq2
pEKKg1WmD9GXqID3leE3faGWc+6DkdMgH8VNyObyefx8E0L2qMPU2asllHNgmRnkOlG4f2ffxmx1
ruDNPYfu/DvexP4lh3Bu4bODvnbQVi62lxtrLC8h/87tixQtCSTp4OGlnbyzKmBG1sYwIMLy++sW
65tw1WMcuKhVt7aAuGeK58NNvdDjcvby73IcMfSMoz6dJWXeoBzSiC2BLKHqNfPKvvObUT6yOVpb
vxs6/IzxvZqKuLvt3TC/S6fq28eL4mzM6RKikFchk0OC5fgVG5h4FtrAqkh7X6xTze02naWWL7H0
o8045cYPVUz6V+4JcjmkEilEEDfmXZDGf9EThQryPGP//UtOdrw4t6wyCScCeqtsEe6FYh27dXWh
VH5m6tIzztlAzoDU/mkoAMYCRzazILyeugTUaKCDOx3SUrvwdc+MQ8xK9Ew+n/j5tPBbZpooM9kA
dAtldhiA8G1qqjsXrgxnpi5FXkFhjNOV0tjJUZSreVWbmOF6hqPUbJrW+Cc+a/mmpj+HImBgIsei
32Hz8aRxmRMnZzrTFbcjwJ+zx8bplxJhlQdhqnl9FYp7tEbhGij3AFknF8vWH+srrIBwHPdDbLOT
slQvPPWZnZw2GbKONLXPLUMnT12HdZiEQQAHWWvVu4yL0MrO6/HBRqL98ZOeHYmkGCEjFSAmzPHq
cFxtClLU4l4vnXFfYaewmpJKeVB1nAc+HurMhKFTBj+luZiLu/TJUFEfl70fOZo30l62GGw4kQJZ
l/fxKGdOJhDlLg0WtAjQ+Hny6Zza9GsMCzU8NWw6mVxLhk9B7LSl5+cKoKYxacIbrCWksQ7yPMkv
POSZVh3ipjfjz1PrzY5uJTK0GjcSnl9X9S+Udu1tZ6C2naJZ0FkAk9vobZ+tDMWWSAacQdu4vmV8
EZGyd5D+FhFglcAI5J8fv5ezb99V5547gt93hJw+76a4IEkLYRBHtHGAdWyPUAg/HuV3G8zx0iHu
fnXzmUvmXIWOn1+1295VJD4WuTLZ/dYGoPI8IYI0tOkrOMJlkjoz/PTVyw2uTPi5eHV4g/Pn0gXc
+vlNoFBQWTbwYhTU+Vpjfm6jWgkAHDr59dBOaOXaukPP3lWBo15VOCA2i9EZHGsX6LPzXPTqQmcF
GFOuC2Rk33w8CusFcjbIYI0yYhrhh8O4naYWc8exkSI4ZOHsc8dvAHHev/rf4U04JpvMp6OKNxUg
a4nq2S9PffXO0wSI7/bVUW+oHcCRWp/itKe9uu65swHfaJbTY19MMVm1fGL8AQNFED6d0cPcevXv
S169/CIkFqjtwgRprfbq9yd6e4apvvoAYqYBcBa6T/G1rmenwBz2fr6Wrw6CYRmb9qruaLYBfy5x
GUy1MQmpyMzug03Y40TY9bG9iV/9CZ3fXoWvvoVJQblqL3WZBh79O6DAO6O0HvwBeYtnDE2POvHV
CRG19pAsCxmZyaMeRIP5mDhyuhdmP2K8kg6TvuDepeBe2kZkjAgL7QH8ioieBMkGxEDQNa6LSimf
TVNihCzw4y1fnXn7V5fetMewNyd1kdDfPvv4Kh3xEuwB7H1Lwze1Rfzq+ksZHAdgM5jdgFPRBjZa
QSk/STMyQEBid4zkuKGgvElbK4GSjs38IbZsUDaGP+EYICPIGSLI8D5uTDxy8RIOodKE7PU7Ej+x
vrQbIcXSGsK0OlRIigRKa1nP8t622ru6T39dgvcLhgPtrOrT/M6utp2jlu2tsHPli1923TOOOG2C
PyNVg73T5tb3kRn7Yjl5f1trSCmdbMooP6s9aEWlVmdxZNx/Vo0MSkZs1D02xmjmF/TYaA3W7EXT
uKzWbEDp7gTOjdpIV9n2kRsMX1vHaUA9AmxCBdk0+FX2+NPAYu1U/deAl3sI8UTH3k2plV9FRMoF
SAZ6FegBOTNWBY31ic0SbsKUT9mTmQFjgfdIsmRJQjD8Fsels9OjKPtZyBqoqzZ08a0f2MZTElXA
9VL6kgRI4DBUPcfQ/ZoZk9Gpm7kNGuA+AAyyy+xR1ovUHKOnHB59QqdE7xd3g5iUxHNaKkDLyY3q
H3j+FZiJpqh2F75ddt+aKOzLbQWIK1nZcWA+hUoKNU4TFjR7ykj6bRIOrkmhcwjXIf00yqpJ3Uku
QmOEo9PlGTREI3FLFdyzjQGAUCb3NglSBWmzzw+JkCYFM66xSxeKO2o/aq46N7mrd9/hkigK+Coz
whDBSYyniG7+AM/KEghzAtg98QZ6UOoVvVKas3ORSoMPdB0CutyFgbOUcoruBGs5WFYBLSnLzkdq
sETKnisgtNJ85xqRYUCsynXKUXVbkrO2BLCCdMDAcSGCGHucVhEUkIcwguBaqfi5er1jdvG1JRSY
ptFUuxaGpGEN+RweV7CopB7WHleX/Fn0Kr4vbZcV8WZ0a1anUEMno+2785Nt3VsteB+B2tcjKY+K
JMr9hsYufKnvh8ExH5SwrwSwgQmJNsY4vTYbCQDkz1qJsB0GsD2y4ZChwEpIg0JjFkm/gdQ9Amio
fGu6yjqZa9D7oGTQ89ua0s7gcw+Kr8nvtMnlg3Kv4mxpgWlT4Qalj8WQOKDc08EXlNb+O6/Q2Tl0
SXmdjPIbcl/ug8lW9NkUtUI6DZ+sFcYZ6VUMEQFyQw+QH7+jZV3Z4nEMNVDAFlZajyCmSmZUWij5
hRjxXUOoQ68HlSXUAiToaaDRj0+6gObGDk6IAb8+eOB1ASHA/wOmlpp62LQTmOZ15el+8oNTKVm2
Mf4DBQ25C9dgsylb+fh69v6/o85/iTns/8+OOp/rKI9+vPz4x0v+4x+fi+8vQXEs1eVP/5bqwv74
w5h1WsS73LpnMdW/tLqKpf1B3ZPMGtlNnQhu9t75p1hX0/4g10GPpTVbHBLpE9T8U6yrqX9QhKFw
z7XOokCLYurEUecjh53jIA33QBIOyHT5i5jP1Ejm//4meOTyGoBoMN1lSMln03VSX/UDqvk3b+fu
dzD21o3hNXvx7xjNnJvJSd+T+qIDkK5s9SRlWZMkUqwhgf/tx/7nSG/DYZXKGflFXBJ+TUL8vWCd
KJXlqWNMYmLqIkDvWoP392jmEUAU36QcbZVqxzqbCkuux6gFqqdbDRi/UBXDoYRbfpt11ZiuyL8O
340Mx+Je0ZVkEwyIyyYJgI++ZF01Wc5iBDmfavLrZJb1XT0aQbCX+LwhTDFH/T6NWtgZuCTUzZJW
fCIPU1OybCnVIDZ3fto47S62q+4uJqDBvqMrh5uOeAvme5W4ClvTCKq/8o38kOVBUuHMkbfwaacZ
KOKCBEiWau9Ov3q7rzgq4qC4TZDAfonIp8RLIa32SyVScL2gvAjlDCUfD21qx/qO483Ysb6nq7GP
bApFcPumVTmZVFNRXuOZ7kR0ZCwLABkDsJtihLrK0yxwKMs/Z5MzKV5Bmusm1FtfQhUyw/vSACKy
SCa8TOiwhdnhD4bvLI2GmxruQ0nWLQ0lETdKl4jvsDqAj2XW4Pz4eJqcTEaKm4goYM7NqVJ6J06z
wEk2NMIeawXlq4Q4PWDt4+phu/54lJMkEZNxHoa+WvTpc4rotJV7zH2ncVuJDEbm/S6J7E+yw3S7
aAy5d/SSs8n30TzEnKIs2/gw+HF04Tew6N9c93//BK6KqKMcHWXXaaslbhX+4GalsrTJZVynQ61v
IxlBoDfCctVGlriwAI8v3b/HY5PhwVmKbCond9TGwGXbUGNlWWZDuTQmE91RI7Eez23twin1moY5
WuvsaNQJVF3QmE6T1Ml9rCpDP5JOTL9UA8Vjw6Evn/FMh34+hkqDxaCemxPOeDFOV5Yp74pAVX/2
RRYl2C/H+mGYktCBAV10t1U3u4P7k0tIauhdBAC8MZulj/dC5JUsH2c5wr5aDf1U7Ev6we7D3LWv
Y0Rlv3NP/xtHXfcToVr98x/XL6X8x7rNf7w0FJ/+L+B655bL/3zoPf2UzT8WL3lydNTNf+b3UYf1
G+QHlAhoEgTJnfk4+02l0I0/aL2hQXUWotHoOp9m/0L2ij9M5EW0FM59QDT7//ug0+czUNAJSuc4
7SKs1b9y0NHWebTmUKWRhID/SxafA4980LxG3hx1VtLpZRihK9Tc5KrzjS+NbrV3ZQRZoaU+u7Uq
Yu2ut7WFWaTT3pmGO5HWxTrPVHs5oCjksMIdDAsm69CqmLirCo0fbqJPd4VlDBi8xxWWloMwNvTX
eHqjjnsqkeo6yqwGZmHlL2RDzV/Q/jDbehSrNkdA61qKDXta39dj2ni6qApzrYeNctNP9hcFi80V
hRtl3XRW/MvH4/JWNFr+lCijdle0unKP6Wd91/aRekV+KzuYXUOuq8jHDu+Srg6ftCyU39BXh5Ag
pxVO9ti/XvtDAd+7uYrd7mc1UyfD1v4UcAfBaGYiemwVjpUuQ207AmCtv4noWbTRAyDhQ2jWO5Fm
G3MEgxbukhfwvNcocu7MIn/xrepbPlXf6xp8nGhXqe3ue/j0hT2so768swPrTgvyuyyHomrq07b3
tc+QFz3l1SBv1dt3uRM/hHX5kNvoSURu33CDxrFMw1NSW9FNsE/SAbuP5ziyPR1rVq6TG2dwD5Yc
Dl1foT9sS1SlyreqsXDCENl9I4MHDnDwr2b8rRnQAjbZk4VnVpjYe5xlvybF9NTLdOdrMIIL+Ugz
7Spo7bVe5vcjNjoor8JlHpAAsIuvMiNCgsVgKv4tzsAYqtL22qtf9fQQVD/x9/SKKj4kVfFJFKBB
yyzY24W7JgCJlk4g9qZG1GNHznWoZb8qcop4uy0sxb0B1bytpHMrKkZEez/ZY7wNnHg3xeYSx1Ov
iW9drKcc7bYNzFVV+y/kpX/kNptpc6+I+DYOk9U4wS5LMJfYmuKuzaWn1Otp+trlOyccvoTaREIK
7Vw3wl5UxUtZiG0CVwhP5SWyoY3rphuYTzn4uOZZSZV1rUxrGRSPpv8ZHxTDSD/Vmo+2b9i0It5w
aY3D6C5Sgp0C+6oWMSUlcaM35k3TgWXMnXVVEHg9+Xm7QzP4bbIRY2TmloaMFci367GbruzM+BbV
AT4yyWZQ09tR4ZJvFIxUQXCpGrkM9HSnJN84pq+4PW/NknyHirnfyOzUYO92DseMuKbkG9yQ38Qz
Nvxmihdm0H6q5VrDBSMRuOJ+0kK+U7XNfYwpsq7/xT3wXk36h7wDQ+uEmzlQUwd9Z+fPuVKRMLHM
PXWAlVPijtG7V2TiHqPW9GSDraR9LRFtO0m7rrVPbts9abG9NvprBxCWuRcWIMneHjfuOBzaMNnX
FsL8+EoN0rU+i6a4udoY6IioWUkZfHPTdKJg5d+Paf9gz4svdNzPWret2k9G9TODNaPH6xrsZG7G
66HpliYEmN7ZWXW1dlR50It4bZXudUHZd8GVu8jxpxkWRRSCwMsXdWGTr+DI1bNbU6mfU9vcjsJ/
JI+0kmV5UJIM2qXi3neluVes+y6oeA1iU7iYCZBA7KdNjs/AmHdbacqVGX4bDfNONhJ9Il6t/aB+
8avuBh+wJ9qf/tQc/AzLqCfTU0NjbVYgBE0L+r6dB5tGlgCtMEYIrsJkbXQz681YtAIKP/hjsLyG
+6i66p3u1stUIWxWuJIva/qiFpaWrgft++iMhNiTF7j2eqo3FdOX1BYa1O6LUEkt1rX/K/QnrEsm
n8xusqcnb9fqsY3ll78v8/xHyT2FDR2DBQf+oCqMq3rq1lbYP0DoxSjK0boVsXi0TMrUfXLyUrLz
l9/wmawPRhiX13WTVkvcaPbcq251ZTpUY0CY0iuo4pQO6yGf1UpbRbgxovhHiOje19KD5QJmd3CB
3ONPfT+jvRaFpjE57G3GH12UFtSGRhNfk3x6aMz0pS26G24Y4b4KazJODe4WZqJ1h6YUEANGI7sx
OHk+mZkUd/2oazdCfUZmbUo/9bCZw0JJXQbRYxhYhEwywLQFAvzGiey1dK97N3pJgZTR55dNsEi5
BARyS9fxfZOBS43H4lHJplUC2zGl5WSfb5QEcGiMurEZknhhk/JeyNo3aenq926KUQz4i7VbVMWq
CqIn9vx0mY0Pwvem1oo2qVrsRew8V2H3WBi+sghr+7GOKiiDfKzEpr7fVi03prsogwIkIrwrCZ+7
pcyGq04UP/qu+3Nq9c+A5PZ53FdLP0i2Tq7i1idBBGrqc2mV/ktZQ14PlWjRRKyO4SrHeAy3FjCC
+bIASrcMSYDBb6UbkCA1XPZtTU8qOUQ1q0nHa9YKzc4TTNwGZ9U42DnacB1PL4B+n/uR/0sshjre
ZJkDxQ59Yh4rP1Q0ulnnLiJl2rh51WNmoY/k+idsUMz0Ji9HAg9uVjO8qeumZ7XVfyncEReT5qLu
iBFYm3rg0/dHeq0djAPFjkOS+p+1yf+W9P69W4Y3Xe4+00z/0rvijibktW40P8JhV4lPQdFDB53p
9BxKn/uKqk+sqoqnm50KTpgcpCjUaNMXWJiHpZUdlFgh0Z20cCiHXmf7Th/0NBg48kE9d6m8qbup
2hjSrNb+/MZS8htL4XJDLFKtvW5wp18NY/Mlr+DedEbqH7I41Bc0q2HpEybXkcX5DfefLLxPxl8x
qu6noTT22qFHwxta2gCA4WGS4kbNld2EP3Krx4orwcoSNjqO6xGYPi3rdhiTJ4dQWslNZuEXEhla
s6auMNvkNs5ijEsUEvVWZDWuCBpv2bGJliZympYzwKw25Ka38k2qKzjdts/l8LWKjENgcvnKXP9O
t/sM91SqOqNmsk85n5XGvZVpvRvYRnS139aSFsmhqRc6DdtB8t0tyIKClWxXwhxvnL56QISV4P4K
SVlNlHtcGoKVXmafSaBejaQkndDHaa/qwnWp5w/VEB6mPNbY2BoSB3FdXllm6+zzJsZzvlF0+6Z0
5HBNu1B659Tz7lklZHjjxjXWhTbm9xllH3ghV6Vq3jvB6Oz6sHxu4K2v9WgrueV9mrh1PuLePE4L
3S1jlTMN43VqfP5qSPnifdVkGwzS5Sas9CeY7faqk8qv/84KV9cULl24WtgPStfsRjXDdFQh618p
7a569WhBkzKU47WoxfdIZp7oxI+WQJP+3aWI/pn0/N+4eP1f4wFa9DD95+vW15/Zz/zoqjX///8E
AOLajZSWxitsuDHwnC9Uv69ahvYHqg0KoWi0uHLNl6Z/XbXe5hDFH5TfWbBkJAUEBfFXblbCmtu8
/n3jpxmLf6FsvJb0yai86ymCpGZSrLNwX8LVcqPHxO93U2KEnDhB4wZ4VKXDHCYHlVSiA02cmbmh
4W+6tScKJTsL0DNZK0Mo1UboeUU7azw18FFERvnYzvLs64g3hb2swmB8otplf3WKBEcoxU+KJ0cH
4LZoe8AjJWDPQrH7ZUsZy4H4q8+kS792DOyhKNKT2fLcZBz5S0K/6x41K8B6I0irUC+Xkaxj5VeS
tkZWL40u1GDUqNRCEqpESjxDL0BfwNtTA02Bu62XRXJw/Bi4cyXz8NCorYJRaR/loTelqgCwm44x
rnj65Mg7U40sY0cBMNSxTJpqLCHKsUqKF6dR6fF2QksPagzqIiysNVtJyCjaiUndCeZGKDZxD2zp
ELZNg0eEj3QKKXDfmi/Ulx31M4GGiXYoqfUJy4TIjBQMSOI6LrIvue5U3bdxkEP9iHPMoC3LesjA
l/a5n83FyETEnuuix86WVOf18WZK8Ua4dyff/TagzSl33BW78HoAPWelix4xRIytnamMvgnfBC0X
zpj8ZRD0EHmXmbFBZwvo2g+4+axr7rMCKEzRUzYClxvjfJpxGQOvw97k23YxYRUpJpBsHYZkVMox
L5vGVhgepcswfFQwYv4f9s6kuW5ry9J/xfEmNYIDzUE3yEEBF7dj34ikOEGQlITuoO+RUf+9Pki2
n0j5iaUXNcmMDDskWxSJi3uBg332XutbFnqtNO7cYRMZOb5IbzC7yehOZY3REZw68x8SzAc5wGKu
0mLNpuw6ke9Ty2mSL3UvFP2Gta/YLYlNyqKpuNmHUK26Jyx3KSBpCcDaLTqqETVM5UmN+yo9lJ1s
8jMbUw+PocI2H+CR0KXDrmJVx2LMtWjfxvpMivoimDH2rrwawxkuhnDrq6rvYbtaMbW3146WdsXD
pzt0+jAGtZP3H3R6Vw+dmlfP0PYv9Kay72krKzMgC0OQ59rkLzqz19oXRi+AJmGcfwA9jmNuSoV8
qNRJvakj4CPFULkfsbdFZ1HERHhjVuwu/dp0S0ajfUEkrHJjVKSvEmYiT+ZE0okQs9k9juZUXcl4
FI+6aMio0GMQXiThJARIyMXYOiPIfuLkcj8f9eQkK1TSvGEBG0VVHNAy4AxrYaE7E0U0d/MX9o5l
AK6XrdGi3g40F4HG69ap1aX8CKE315FTXDNeYBwvxfQFRH5zMs+lHpRrPjk3RxaIFAHCTZu3Zem7
k5lCYdbrlZqfpbkVyCJTLbbS0iDIuQvT7FibCe2FJNFcY+M0Y+dsBzdss3OpalMaGFYV5w9cB+n4
aUUjuX7ejiGWqyGX9SY3I8X6GKUtgYfpPBEFRBCCSWUWL2GxKRbIl+fLFLYLYbRNYl+4VC4WOUjI
s+jhZ/GXjAHwwFzXqq4Ha3Avpylpnkl97Gwvziw7Jky50zt+UlJ+cBWc2iDi0RlAKe4GLiYXC1jQ
qIOm4g/rlmpDlz7VAbh0MXF5qcamV41U/WHUBqKLcbdTKOpjJWbu8jSzt7Eok+Ipb+OsOWZiLNO9
Ui2RFkjLBgqP7ywySm9yx3i4N6zamdjZDiUx8X2Uxqd15aAmINKvXTriX2tLfrZH4jYvRVVX1bYz
yqZR90vdzMsNBUGn+G7NMOKkKbqcd6eljRd5xjAgIPjuCfc3c6LXAwCb2ZDGBJ+ZlA5BChLbmzY1
cHYsOHYfEivRKbRcbHxcm6pqul+UJn09DgM3ZLaIzgHZvW4FmggLFtsgl3chpeC5isf5WWvi94hj
q7zs+8fiehTGatRa2EEs8J2vj7JAW5MWspsVu2zswZckbIxkcU0pS0JxlbVnc8hN8fO38M1049t7
iK3P+jpvxIHzpv0ux8J1+IRCTyfci3pyMsizUIkTEPaSBr1Ikx1yLZKbytqtAXpXRKhWjEzufv46
Xk8cvr0MxF0IgDV0fpb15i12ZcmsqiXkKCoiGgJpdMqjlnapMzeHnx/px4sGFeFqaAQJpDFUeXPC
DutmUmokl3RR4d6aS6htl3Z+T8L/4/mgztTpbDNFwRr3VuVX2Hk6kNnB/szlfmhdvd3EURGeko9W
/fJdwGAIQqXgnWMa9pb7tMwm6hOrCD0T/diJg1AkHvX3XLF/cz5AlFYaNAae1bj6+uKUlqmyhUtd
6vqQ4icS5Ol0DMYu9Ux279nw/uYjslaiyDpthr/31sUDhN8aIgx6qx37QVEHugFRlrxzHfzdGVGH
omLlGlgH56/PqDJrQ0nE6HqLkZaxB8e+y06yoVioq0pQXZtfvuwssG+rUXI1TBpvDAkWoE8wVZxT
ZrX9Vm+gXeGmlcHPj/J6UEhdjXDAxDOyrogc5C29xEagDwVJuCT+0jtrB/qIVs/N3ShDfywL9dMv
H45tAZMYF2UBBrY395LdOUZStZZNT1pJ7ie29ieKdPWTpnfLc2OexTvS8R+XSEAfNNqgRLIaIz5+
/ZlFC92pup1prLuMxWUXPaElpX0/aOezRR6FPuTvHPHHq4QjwvDigc8yh9/ozRGTyID4zxGhfJbb
xa7pePA+0D3M3gMq/+3JrYsGlC68gG8RAKYo2gHHke1RfZNwkY3j1jL1/tZ2mCpFWpp8sNvReE/z
/3cnyMXPXbBSB/CIvT7BxpIRK0hve6jch51CAmWgV1m9bSu2+z+/Wn68rSGJsrrzK7M1PsjXh6L5
V4QUvaGnMRc7SRTECEPdDvufH+XtLbA+RnHYoR7hN+6EN0VB0TkkdNlkEDdyiJ+zJlMAfuRF0M1y
uMgZw2z/jePZUIIFZJh1AX59VmkYydlJmda5NiSpWCAe7vGOPQwsK71Heyt/52388TqhNmBwijuM
B7f21nGQ9IsyIIlwPCLGUeIVFqW3HtvZrdCn8QihgnnObNXje5r/vz0uq4q6nifO5Dcn2k2D1sw9
IV/1mItbWc2aX0iiqYrG7F5msAM3Son05Ofv7o/XjG6BA4EyxQMOD/Sby1Mk7mwrreuunVlmHK1U
jWcdeeg7q/OPdwHzFaRGuBlcNOj6m3OjkTkgedJdJmtEQAGt+cQaVO5SdwrfOaG/PRIfCQ0XDgbd
4PXlMqRqQxcXa1OpIiZiO00fUiA1Wr3VNCl//u6tL/t1SUltTCMEVZhKxfMDucGKml6zEFqWodzp
crF8pbVfxsigk2dU75DwfvyoMNkgDdOxt0HOeovbSe2yCRelQNU5DqqvTkRSK2bpvnNKP6gakcBx
GDxiKmWygQb29RsYx9Uk48KmlRsuY7jprZHBWT/r/byxlLJwiQd0eE/TwY4fmKs0RKyoRFh6hhLb
1Xbm9jBXnKzIvT4q1PfIR3/7JqwlBUyeFW375tWZ7DTD1uCs7cqqfStknj9b4Xus5B9vRaR4YIZ4
2mPWZO15/R44+FRip2ecELeZcloClbuMVPTpmtNWN7Pd1Q8JmtB3mJY/ntqqzrFRlEK9Xs/v9UFH
xQ57sKaO1/K27mJzJvrclfE7q9u6PL+6ZNEpchDVwKnO/fEWXWFLUmKVqbW8Zi6aFzOZM8VLZEYn
KtHzut40RNcq53GdEvhgghZ7Lyjkh1sG8hvKEmo1jLCrLfD1WdpLm+SdVXF84oVO+2ihbSEaDb1G
MTPtXbrkPf7I+hPfnDGKTo2QFYpoHLhv1p7eDaskZpn3ajsWxQcRluHi8eyIxGHR0tF95/n4w8eI
wcZi4wPeYlWSrpnb3+ta9IrsaAEJydO6Ud+4IX5C4Ce//JBaj8KKShG/qlLfUillMw4O2CvTI3u+
RSRYajszE62vlbrmoyCpPtWhOby3NrztLMPtAKbDfUf5xOHdt8/+pQsx3pANlrlEkRba9JBY2h0a
r3Mnbm/NfHgWSDOEPdzGJWqPny+22lp9vv4gMRlib0YXuyLw3t4gXbd0ozYTVT8pZhMoQl0OcZT2
fraY06VV00az6y69qtt+3Cmt3u5732Ty9unnL+PN50v9iM9/fRlUdMShvLVXplpZ4BFYcj+1C+Ja
kcD59MJ/0Sv39SgW2T/r/hYDonizGMgsmpcqIf7anOrZT+qYAIMl0955S98sBnBf2FWs4kuTEhVT
3pt1Lil0QAn62PjuMrgEZYeW+9S1iSN9RTeaGf2QOabbNq5B8o39LJenn7+Xb27N9fioLteSh3J8
jWh4fa+YelQ58VJ1PkNd5Zonx0AyrmFN+lZh/Nv92o6Uo/Fsg52A3xom5A8MMIsWWVRMVud3EWOI
jLee0OEs7XPPskfnPdLa1zrxu8uVw63YSe4WBHhgV8SblW5iUNwkWjX4quEoGM+0wS1Gz2pae9wN
BBF3xz7FXbBptcaab2uXFxQQNuYoO8uVSn0uGhevDFCoYbCeGhUgy0YMqAU2th5pt4NV5vGqXLIr
WC7FSFQmrofe3kD4Uh9nqTdqkGZa5W7JoCB2yeuonEukCKpIv32K/zMT/Ie5KuP/9UzwvPwtfyr+
V/ubxHjw/Wzw6/f9JcOEVk6nimpi7e+s+5e/ZJhQNVlBBA8fOpKrFeFPGSZWhFUNjdOAsSItGm7c
P/wGyDBpQTjoKWlzcHUJ+1eGhfbX5/13V6lOGcBrYtvIw5HL9W2CjRxGXEYmfAjieQ5pclo3xnlU
lc9lpRParUsWBQRlhvWhD50jzckjuJezKvWkyE7ARlkEZKsf7UqzfcXCe2VMnyPmFXMenQpEYUiC
SifcaslT2+mPmH9mXyRl5A1ClH46dE9Dovs13sWM7PelbU8Lk+RrCJ2+LuonpJu6vk9v3PSCZNgG
+5Pw5mobOoFV+uXRrTZNuzOdY+1cXnSMUmybIEs/jk+hzvS7WgS5gQstCDtf17wRl1S3nVPPa20C
QhlgkOPM5DxQxabqL93sirzYpLwO0xNso3Xpm+FmHYNm9CZ2enZO1qgrDvJG3qQbLHb44L7UHwz1
Gh2V6uWRz69GxvN4OZVbuTXvlXAzo2p7RBlV3dA7wf50q2g+yWQYDNrkc6xdFzcEft/W8rxU7hg7
YDVbPFQOkacYpb94Uq/O6nSnNg4DN79Vph3RuKuIy4vzZXOQ0ynQqL3VX5UKxtlt3dsn+LRkIX2g
ep62I6yl0yGg+/3D/KI8Ko/zi/r1d/Xr7+uv8VP35duv8ZP+0n3RX/78Z/iSPjEV3omX4Yt4MVmT
kFTorF8zlLxtOG/dXZ2d6nbqCZfsY1P3jB600VFW+aMk53Or0vrTy4+o9hYgqGykH+STMPwB+Vh2
C+XyelIPWUfm987T/PIQL8GUb8Zo5zZAmi7IH9HM7RhvMOdZ5UVT+9NygewCnhI/C5U8v/ZMFssL
p9nbDFcWpnVeDnveK8xtrKBB33ycfAcFUCM9A5f+sea7V7f+zeRPjde7nvuIjeLCawL+nvNUioBk
avtxlzf7tGLgd4Gu0YvnwFB3Ue/btm9NKOI38yXnGRMRipW524jbcvTE7XwZP4cIrdrLPDmxi+OE
TfckJBZqH/dkGLdrtNF1pLxE7UVuneoH2W+jHd9exnfTdD0Zj2ZxvLTUbao8cKlGgkWeVA7CxTdA
T/01td6Zyy3Ie8IHICWvOdzDIcs2c+kn4qRBwmpMl3G/N4aduiC52dRKUHDCiJdtr6vPcNz5CqoY
v4p2ZnhmhGfVKbGq05bo2+7UuXo0acu6QBZi371oumMcB1HJ/e3P+m2rXLbDCk+kpd9sUvWSSeD4
Jb5Nzs82240jj86XbQ13D4n005nimYlHE9b1C+EvyzbBzNKiR/Lbczi1LePIwDVOGyQIt8rFEAf8
RH0OzCho52DSeUqFR6mfZvmXMLnHTullM0b50xHryxPewaBlLi5UVJomu3rF9EziDgj6I1B81SOq
sKiUvRufyC71teSZNFgi3o8N+t/utEArXmWnLnvXkMkpr83tgupSfaKSTRiD3iEPrK/z+kuGqTGa
/VxOgU05cr1QMcQVdGKiOh0WmAu0iWmr7otPCeo5yl0f8SfWijVI3Ecbx/87ny6QMfDS+ERTbzqQ
TW4w9fE1+zELZz+2P7ujct+lW2nuZXWYjZOV2Csrz4luY+1eOCZnuivUbVbcFeqdKoMKNOm586Sn
dJ1jUtFxpy7HUZ4YOsIrJ2CX7hXbXl6q8y0KAFFth+i0P7PvR9ZDzSuv8itXBaXkwS9Vvv5HcdGf
tWdf/5g/+/YVleWVDPnCW9YFjfTSb/+ard9+Ls9gJLfjgYVxOVnuZ4K7Iy9j8MzMbgP0GlnSZS3O
kYpp8zOXPfA8ZXpuZc5k+tycJVfSvaIGpOslPfdUDWBVRUiKqEOqz1qBdFS5tvEaRdEhqhS2hAXS
1EOLy9g1bW9k8u3MR/gtcXVozA95EI7B6GwyOsfp0pM/HVoPrcq6SklXXfOuFnTPCNHGhGXCCyie
HS/kyBsSrRdXR2MKz7Nxd2Xryd5jpu1WD3K0tnJT4Me2K4/sePfJOk2f+9Gvs9YXhP+W51Z0V/J4
DBmcFXsqRtvGFrtdzitk58InHnvSHwpy9Dq2B9GgMNOdgsTh3kG14OhLMGf6ZUdKfI7KQqmfaFMF
xdHkpk26e2FOQQX0yu3MrW5jDSjDrRyrL5Ep/QqCpU5HJe1Lz4U0lukfQi175sH+MZVMIyZl8gS6
FVQ/m6YHGAIFOuwtXxWztyxXaslEPhr8yDU8p9f8XmiHtrACRVYnax65OTsbQyElqGyCcfwyRqdO
i6Vh3FkWgfeJGoOpuVQMwkxiFLgeg+2NmJOrxCxEoDhuMCULHXtgip7WkizvXuTTjYZ2keinINMF
RvN6Q/XB/KCKcm8cli0ewF6ZHpGSnmepdkry84Utp7tcWp/0AjmguIiLf6NKvfgvpklbkcXMfP51
BborKT1/u+mfPyVt1yQv3fdV6B/f/VcdyvhyHYHD92Ur8kcNav5Or4J+My40BIivalDjd8YyFiUr
zUDGeKt/6M8alIBaGP4UtVDozV+pP9lNvt7UU3+ymqFCB1lEQIRYBXLft0uSqlZMGkUq3kx38erc
Er50oReSnXMYHLlNdWJFbO0ek8hlIz5DlOqDubTPaMaKoOzaEzO39jk8RaJBLxTFOpaDOKeNceKM
2R1RQedqvHwYJmviMWgfJa2BoWn3WjZwC+vPsxodG6FelwJSkpK5hQ8f8FPO8CsfsOEY2hfLWc0u
bT7upER2Xabps51l1mdQD+0qldK1D1Ph9jvTrHGps887Do7dIfXXjMMUMyZRpdXfdVlteoYup0d1
DslMN/LKV9CtYZCznrP2Kcqq8gLmL5VFZb1UajJt4tSElNO0+TFyx2FbAEi4wNUb70XaIhGoaBOv
EzoMB0YqCWtrrOtpzm4i1SxfYCms7AjYTIquivMu7U1kwkZBTBVQHOKT6nDwssJBaF/Y93XOMjhj
bfJTwaMsdyRoa7NBnqJWlyA8DkY65V6Y1tnO7pubSmfZI1YBvqMMg6bk77ClPWZ5G11hojx0NUaI
nGWViYIfltnOHfJAlvNhHEooY/FxNpO9nZ20Y3bipBhhjMZvciwH3aF0DOR0Bbv/0nPM5TxJaq+a
KbbSML6bo4G/UJ7HgseN23TsQar22YzsbaH3l3z0H6dqCcYq8jXnATXgdnFrLxHFYcFDQy2k2Pg4
XJ8OOsl+hedyTgJdT+pap1qswCaf+suinouPVWrxDhuDjb9BQzj30hqLuUlNSlRNVO1B04vszljl
RLIIz4GJHppFNtupUB8n0gc+hHN1Q6K9usepml7AqzeU8miG6WcxnLRxuuVm29opkg9FXzJkEubN
gIaIC/ilyVp5SW1j7ts+OaYEl2QhLzGvBwWEGnMnY5i3mQZa1NCKT1wHir/Yk7bhZWVbXQ2rk1zK
CxnaSOV0tj1tbZ5OIPIPhsB1nKhi8e26ZRbZRRdiWQovyuKCAn58oN9t+19Xol9qC/xXW3CJ1SBD
ek2b/Ndr7m1fPP92aNc9f/v9cvvP7/1DFWz+To8WkMCqu1mb+mziv626pvk7DeKvrSh6XnhOWFr/
2Pnr1u9rUx69FeS2FUXwz53/+iUsw3AmGBF8Qxf8AmngTesPMJO1kuh4HjBTYtL/pvWn6Tm3hwlY
xFY7P+tF641l/JAa2XPexxjPQOZtweB890ZdfmsrfA8e0N40/L4eFe2V+KoKwZX65qj8QWLNaWxu
tKorvY5YWFoGMDzmJD8OIjmfm5KC0TJ2aS4vYbvZOE3YUWVN/CFlld3wHFl8tUjF9tev1f+eMfck
Bn/3GW2euqffeEgm3Xz+lH/+j3+cP/VN/+oqXv/+twuYqebvUCmRE6xXI+jSv8qGr19RkQ8xjGRQ
hXv3rwtYUX9fFSRrtCk9qpU3uRr6/ygc1i+uTDYmB8D8VjUeTa9fuIi/AiT/2b1CooJshBdBQqwD
ghCi6+vqgepFxkldhgCVHLHRY7ambfvMAHjeV46+NzKdTauZLX7jEBWYfQaEc6uoC4hze6Y7kuMc
IbzuTnP8ME6I+ShBN6mhzeZneFEW/fl/rrJuPnz6j3/8sfb9tFv6v5/73876lrL92wX4+vv+WjMJ
6aAU5fpA1/edaZ01U+U6hI6C+ZypgctV9eeaaf5OjBlZrsbXwdpakv55wel8iR8DnYVyiJWdC+QX
Lrev84h/Xm6IQgj4RKpE7wW/+ppX//pyU3piiNewNFyw0dGY2b7NabiJQ4N0OCpBXJhpFgDwuHE1
9raLNe4HpJ7I83FVmlgrzUWb91NkHYqFVbc1nfLfeOb+91zHVmAAkYrIHxwmj9zta6f6Xz+k//M6
uAmu74LN//ntHlDC54ZdEsrwVxff3/7Iv3ZLKKlVg4fwmu6KcOXPZzdYBa4/bX14s72GDvxd1974
nS2XC2iX72JRXNfLf+6YEHayz0LI9/Wp/kuUoG9CvO8uxL97L77fNUG8MBqZN5of5aHpNaa5jzBe
B9CQl33SJYDFxiHekeVwZkrlKhXDHe2ATR+x7zcFpmcjzrymx4bXmOc9iBobcUPvtudZ3cpHYD2h
PyiC+Ci0FR42YH3HDureaPB0JpLAllljT+QA6blQ8QsGabJ8kWb0EeBcsZ0XZzxVZEjThawKVebX
Y0VDJcfic9V3M1bxoRSHSpOV73a0F+ax2ADFjhGUuQkdm6Fs6utGZwsWTxr2mT6ZdjN+G0/aAFgJ
Tt6WE8jDgvZV7oitO0BfSOPqUiR0d03ybT1Yi7elMJ7iJjkvcutajbGlmCpBX7WDWSGNz0tcfUuZ
3MHpvMJ3ecq4+SxO9B0+oCXIs7aH2+BgEjQNEgrSavFNPWXvZLs7ofZ6ULTqGY7CL/hTAB5EmAfB
TJzm/XI6LyqoCcHINh+cHg6B+rmN5VMbWudRPLVMNmA6GLB78CM05hbKIhuQ1jlgvSThA8rkaVHR
B9IGmoRtdmJUUeaHhXuThfJQupiY9WjZ5V05fW7a+gsaztaPzWhVAcyHTsNMnJHSVjhP8GwOYYY3
CY4OhiDUHB6b7GAM7YsikV/6uUECUfUdO6EcQ4vdVBdQnLZRL+kBpqmE5RCr9NzaqGsP+qzOnmwU
cV409OWZXTY7wVvo9a2gz6RO+7LV7JtRe7ZJd/H7uE2OcxLfxJG+sI8r8sozQa4Dsgu9Hh7mfZIs
H/LYhshIZh6g/DCoi6m8nHFRnHbNOF4uq3ttUEbluBTtx7aN3V1eccXZ8mUojHqL7wG4pR4Gwhzs
IzvFlI3tSrPU5lMbXMJOGaYPbbd6fDPUGL5eMT/Qe6/Ee1npcu/a+UWWtrdMRgNqJZraPc7PL/ht
tpja/dQg8Q1+rdf2ht8XcTBUiRdH1aFk/tLMj3hTvayvaXlbfosDtCu0XYNKasirkzrS/UL9OLCl
dtMpMJs8UEJyaPGZEWRK7JbJzYE/xZE7u7lU42k3rtwPvAjnWe940kJua9yJxDwrgJOEjso0SNEu
qG90j+zRQIWoWQyglj/8f6xN1j3fS1mxgEZxB8/sjz3gWk2++p/ga2V51X9u5uvPbS+7Px+269/8
f/3iH+XB7VxRn75gi+rWnxYB7fm+clh3U/96+d99Lpvo9Wq/fsO3xV1Yv9u4IlHQrUTuNbT4z8Vd
AHNj1ee+gR+D7Gu1Tv5RZAjjd1pUq/SE+oLoqtVx8MfijsmTNh37KDZ6ggyQXx3JrkXrq8WdRwfK
NsA1POoQZ7wpavM6de3B6BuwaR09F2yL6rAdEbzdJVCLOzirodoyRRwMa2uJZvqA2c554hVzzztl
CllsseIYTiVWO0+3Fr0/Yk3FStdmhov9u0+k13U5LHsncTNzBw9thKe2DMPFpNtAiTGvVQwsoxbP
prQMsC2uOptrPyU8KxwXAzb2rpjxsF0qpZ9ndgUCVh2n067TEMM7Wq/7ka0N2cU4hOk+GVT3tLPk
fB6B03kSZlpjOCvISlFi9WlZZlxoTeJkH0u3YE5iQ9yg+S9jlf5PNn3s6sH+4Bb5mOziMGayOaRk
nDCIjKBzhqOw2brKfBHeFOXtk5XVGDSKXGPQAcL1Xu/4qD11JqbAA3GZFx5PFQAHCJZyCAVdkz2Y
sbWcFElmWQdFJ8kw0SQznga/Hyjj5ogXL4cD3BbKeSPNkQ48TcBPVHqrQVCI+diA+cDTPayWNLxL
LRChjGKUh0Y3Sl/gDSCn0XDxqmIXNZC7KexrglQaRhgAYqmKLfnp1VlZJdHgVUqvP4qVnekRWddc
kdxKooLRquVD2i1tBDhBIIGq9c65aHC9Kb6M0ND4dY6n1JsEFJlAUURzT46m+yynAW4fSKGIGTux
cU8D0ZaNH8W5w3YoZukZ4sYBxa8SGu4ZVZrHPu2trvdkLWrHs3moXVotxCivGJn5MPSg/ehFhI6L
rYJJbT9MJTI3Sx2l42P7cT7kxZjkK1iQXZQrMiYXTgfOZlPYK36sn1yGlwL4dX2s22rmQKYKa6Eu
yjr3qxLqL6zUvtL3HVGP20kQUeYhBnOGIAbzTNWSsJVjaW30G2fs7Oti6uJDwYGvJ0CwjpcAFJx9
eqL1F2AYc+vbbTt8mDJoIsxw05nP3O1z67jEBdKxVLXFk6RXl5DtZ9kntdOHQFUsp8x93QlpA9JG
sfPAzCsj8WOIn2c2tMPMF6PtzMwzQk0DLqpYSOLsdln2aQ362RPJWpKV2Awjn9Q4dGIx9U8SzEKb
Hotucj9WCu5qppoOCBinFegxQ3deWYFynLfq3LjPDWI7kK49g+p4rpqzxSg0oK9aqu67fJDsM9KS
2xa11AiXDxQUVl1lIgB80pKPdr/qKu2h6wwe55Q1h9jClQx/hRUCyQZkcvJqCWFOS0WgawVhEm1w
JHI2kBlK6ZMRYd7beVnQcxQTQ0xwBzVvphDNXbuWEAhHlEfw/zW5GE0Vfu6qyiKxElPnOSouHsiS
4Gyenm2Za6tJss4ZCjd0hcNEi+8dEkNGf2QMqPk2w+nI77q4R8qXaNHiuTIFUdEuAtKS1IDTI04p
SiRb68Xjw9tp7WMhOqQFoosZWRvZMNESFyP3qekqy6UzwWLEdxvn+UYlzUoFrlv1qKUcpQg3RQwm
hjhqZ0x3yN6p4SrJZm9bLiU28VmJWJqsdLGM/exmjIZL4kcLz4hEI4NmaRhsJ6Kigb9UIzSneEnt
YRvWk3S3ZCmLh9Jsamb+DukkTle6n0qibR94cAp6uGrSDjviiyJ9W+Iev3Wn2Ur8FEqkte+rTi8C
Y+5bbUt2qz1ui1mLKlYeGM4vvJypPyRWnkxb1WrF4+SKHkAaAIlrzAkR4TWVMoDHKPvF2EVy0bpr
0cRcIQo2buuyn/qkP/A2Kk8F/r1sO47tWGG/l/UnNUHEyOHDLc7efFNXyZWoJZAiu+4pbuNyZfc6
ebfXo9n1zFA1/WZJ+FjR9/HxmS4hT2aKF8/Md8lUitOlLM7SURfMc8KDyUfvJMWJU86Xrm4EbjQz
r9dGT8v7c6gsG4vbOK+GC1GrLy3HVk2mM0aqHbOmh5UPtiBkNxFbvIAhGzeGU5xYFGRuimPecJeL
tqqdIImqk7YxH4QqPgGSvJkyg5uUObimP2nR5YAIIs9m6SXz3mjjQ9ulhypi/47pYVELhiXyYkrm
IK/jh2ZwlE1n1vXebka6waGWeGky7Q1L9iAar4ec1CCap7CjnbMiNnRf1mag1iww/YuTI0WA+cKe
hqNJNdqlDSDQEfWUa6T3sEzjbSfVYa2yofTkW9oE3ojPfLNk1O/GfEyWKjuK1lCOeNNvo4y5ryna
TVWO5X7M9nqZc6di20QiGnlx4ezx8G+lM1y3KLgGyz26WsXaA+9JTM/LQKOhgHt14Pvvwya6b1N6
vWEhbmSWHBHxnzgZYJthxt7tLC5r7bwbaub6isqPrSJxFcvpxVTSApxO3Lr+yNAWQl7TokxAA5xz
ozYdalxG84PgFl1O0ko9Mn9HjITeKS80rzLFRR/jC2hYccCwHKKwpc51nPqhUUjXSbPPULKCWpX7
PtX36uzcVa09edYSN/6cO9ndogpftaqLVk8CLTEMchPyM9YiAz5PngQx6SNBvDAgiQvtzi67wuu0
tZCR3UtS6pDLcsfvuRn9nqQLW5Hou+rbQU8fWE59OpXxQSn0q2FUGyqjkjUAaoMnavpAW0qfm9ou
T+paPumSfMCwc14aIFG3to7zVLCtwHXrejnqS09xprN2JMo6dZFdmeV0NcT8zIobKCj7Gki1ouji
JO+bF0coqV/ag3Y2ahpI+ulBVJKxVGp95nCb1MnOSaYq7A0GdReDPHR1M9fOUk0ERhzWO4dyY6NX
yqdFMTdFBdlLLuFRr2D1tQI6twUkaJig6WeXIh1jrzCuU7x8rXTRTZGzR76wOoiPPVyh0yWLNlk9
+o4E9pEV85Uuxi38IKgPOnZNh88wLQSYwGrXNOdNNAAJEcZ5sWR+pXSHRjJTi4vkeUnisyXvvCXk
sTFF54plHrrZurTR41BgJP5E6HCRGze6WbDDJf9Pt6IgFnYfxNWCqrBSIgI6HOyidUcKQRmy6cny
fdernq5kZ/PKG8ysS13LrwsbgKOdQdYadpHqXuo8Z0zEY5lGdncP5Nxl5qe6BFPjGkP6ZMhH6BqM
FtsPFBkPSUEVEb8UlXMq5FUynys9BPWivOln42hBN/bM4YkiUPETeFCGTPYG9sjLPrqTMvFtrdmG
Tbft3U8KAiqop0HfheEZ/ZQTFV2PImETO1jxev3ziIxKFkILCM+rUe9gUOYZU+3aBYUl8PW9FrVB
Chx/M6yHAq32GLol5v9I1Xa0FvH2q9Ymyix3O4zZBT4mwPtIVdqQlVlfXrKVtlZlQFxpgvbe3FCM
qEv3qWjjbTlWwwaBDCVyIfaulZ+PZntSTE2xySTLSZs85CPMeE6t9MoR81lm1k+U1sPeLZ8mXWHj
bP1f9s5rt3Yk3e+v4hfggCzmGwOHi1xROUs3hLS1N3MoxiKf3j92z5npbvgMPIAvbMNAX+3U0hJZ
9X3/qC9Io5yhSj/cgR/QKVl199ssh1tjjiXyF38YvCjVdIpqVe9B3zbFCADfOVXx4QMQwSuT4UZY
XuMjh+kHPaWDxJlnDM6jtq8QgBAF1o7ZjTXN9AdOGaRtIJ3K+tHZefVp0P45RcJ34jYiTsHpgrgl
CWUX23bJqFWTxxyiKiRh0Zl0h6gKhxtxoK88IAKpv7ReZTQkz/fmmQVm/MlnW0wnWgTcLHSyeM55
KD3nPk+qChDLQIQQ61370GndyuTpSXL/lUpqRFhuOl1pivHq1omz4c6ltTiN+nKyoMQTwwua1rfK
MFXka2whFu03rxaiMdWVnb6vJhdR0FiPJFwoj28sbN2BvFGDq+F+nkWPd2MYlttSa0nnq4zOt0M1
VGo+cvXoXrioZCRf0Mr5AulpyMuz3joW16IntsHSLwXShyKjY3HdlHgaLrhLsThFVOHn/TYGh2um
BfGheEfL1/9PbMCQbQSF2EDc/xpneMzq4b9FYz8QKjz+iQ3+7S/+jjdojvjbJv/W3S3fHbZ3o8t+
Z4LpgoDWgIbF8w8z5mJQ/wfiYLh/w/S9UVuOQcI8TO0/EAd+y0KvreN2xxyCVfXfyuL9zX35T8AB
pIEaBaKA8UdtFAps8J9pjYqgnyKvDWJwZezuFjdmcvhMVDIc4VwJ++NhBdEzu+y1nCtGcs3hAE9C
FGlUyKMN2cnZejOwUOzj1f1KSiy5XdnfGayUw9jQ7e42RA6aOlFU830zE6uW53+vMf7fpzb4I4T1
32//r02Fhm74rx/H/yi/Pus/w178+d+fQrGhVLSGAnCBL2GOhUD7/SE0/L8J57d2A2g1aA/nD6gX
Si9gMFoeiaTA8P1HSsP/G+gGbAfNB5tFgd/6T7Tv70qAf1V8wLP8J8wLR6C+WeaA5bbokL+65uQo
M0nmU7KL83TCz0KYJ+trrkVN2bKI/OFD+Z/IEH4vMP3nEw9Ox8sI/Yz2jPBprHR/IfKkTU1NQlHS
buga640bLPvSEUbJoOzH5trTrHHYz96W9N9UYv5CdgzoUCaC0OacWK4jJzAmQqJn81sVL0kZJWk/
+vQCtfm9NVoOLVuDkxHqY/rVBcyuAiZjRjtNo07XfOazbwcKV8ZbESeEmFikdyk0VaJbdklsNCR5
irx6sdMO7NxAFnZfOF1zRwvlxNciEQGT1+EiNR5KayLL0cveurjlZs5GrQ5seyReqWfq4y7L2tYO
9K4W/m4oYvHhm0Avu2Vx05cedh5DglH6JAjWFUGvtq1t0mhtMKsQTQt9JdQqTTdJVzavvYqrC/NE
/pCQBZ0fc3OxJtbzuqVoapZjvGOchG7XRinvpgmTUmQMizH9zN1COtGACekjaXz7FhBvc4jAf7x5
/QiINnVcXiz9YsY/vdbyRScQKDtqfTVNAaPpcu8WdNDSGS7aZue1mnwXlh+/Zr4qmxBlYck+Uus9
PVv6CvVCSuT8YbFqb759w3sVy6RMOpSG6quqlmzeN9YCTTRKcn4pkPDIIFeJb9zPWlKZR2uwexsh
uTHe5zP4WiDnsRp25ph5aAlca9IJ13XAKuq58y48tS25td3iP4EZpy3PC3QEKTst2QFEiTsfqSJl
IKgGYX1qVa+xLK65mUQUs6bdnk4/ebfMw/TFljiSueuvYG9NNiqbmK5+koGle+LZ0m3CKItVkakl
5ZoehmRe9F0zz8vz0M6o2ZDikrwJ2j3d0jxDdHE/VZgm4rSxQxLW0Mg5KHoO5mB1P7NWb+rIAp1E
SDy75ZUHTkCYKEDgN7FnuREs5aI/1QnxeqGe0joWLe2E4t3Qux4JcDmNb9a8UTRiSQU7OBSKiEoq
vT8guZSkrcIxexKOO3bPRLpAKBYGcjuIrdmvTtXSWyX7Q7mkOx4T7cujpSsNhab19Hgx4dkBJZy0
ruppnA9h4S29CWhbtk0wppp8NDubw8HsFGSjYSqrJLKLaAYAvBqldy9n9eXNII87KQsAw9YWXRFN
qylJ7tSyXgQ67WNFMBpFXwXE3c+//DFv0SV7JW8zX8aTbaoZYw1Vzm6EDNYyg0ZbWmJpmYTpiKjK
wdgLfx6f0OSa5DVkkrQ1tDDFtWsT4EQ+ofJuKqqeUpZSW34TAzgS5hwbI31N0m+WqHOz4bNFcpPx
jyZEQafeXH7MC8tnIMY27sI4y9wkstbE/DmbdjVc5+3i9nvVdn1zWFMjs88gXdgF0IjPkVB1V+/t
TA4/ynQzLND8pJvXVK0So9KoyYM+7dKRVQKQkvoSp3Q+VoeiZUKsO4F5yl1e3KzXn9pyqh8ScggJ
PCPg4872mYmjVXoCCXdhulX421H8b13b/28KFv4lP/Uf9TehbX9SI/yDnjL+5noA2ogI8McjXtl8
0H+/qNEXIDDgnsQXyqi2DWr/SU9xUTMJcre7mxTG/CM9Jf4GK4XDj952ft349xTbPpqeP93UqAU3
2RfUGb5zcrj/cnUKn64ArKR5EMeN/pVNuXtnKUD6BQJ5t+q4aXuui1OMz+F5csvhGI9Se45leyVN
0DCsrVgcCIvnz+QsdjCbsxdYE2ip6rhQMsi3iFQAD7cdcuxcTT8qvfugpHQKJ225j3lCD65ZlZEa
wVhW0RSn0lnHHSEUUEOAtB+dkX1I5b23MzB03ZiXRcXPupOa+3pY0kMsu4vhVdoOxvi5dYzxhtgj
1sIykM1KVwMWFaqQq1e5TFPUy8U9C9EMB1MMS2RUhhvlWu+BL6nhh6XpD3wp1fVEj+gMHB/5Myx/
TQQ4+QaLuE1WL9tXBq7Dmhdvh1iCu3d2pjDWGics5uEydIa2X5Kxhu1z1v0wd0nUNuZ3Y60YVpip
2cirw+il01Netg9m0n7HhfZqUSjHJ53ZvzQC9sGa06e46KwjhzCbOxQ3YnZJvUy7ntcJwPTff2uf
mor//tqj8qcp+3/txYar3bSI/V//qf8DSectKe1fTN/sgX+RGG1/4ffxm5XNIC2JDDmat0ja+ccK
6JMdzG6I/1a4vNuMwf98qX3oaGS6LHq/+YP/IGyDwyaiCDs7aRqYel3d/Hemb4HZ/8+vNYKl39R1
BvEOm5jP/strnScZ+XOryoHMpvjcj9XOL7Hkze5bjOVwb8LX+bht8d6ZrX7MlEWCofpwM0i0SZTO
NgimT769jAv8Zlo8w05FmuRpxwc0p0+LQHGUpjaAFmmilYlIP7MBawqA/FLQRpI99QsguGENp4mo
/45L12lSwtqZ1PAunbAnBKJ4G3q7uTJhx7rxvAgvqGmpCCzVFaHFsNIkRZi55yK9FaN/Ug7mUVaN
63pLXizUQ8+UUFuvmkHAu7+wx7onWWGtLfX11nKKkhgCSktjQXelwrDmapHWXc8aFlI6usCpznq5
vCtjHhCLFAdpYBMGw+1qjAR9/EaHxxEXbxqofIwy3MNd8tHUeKLns9F+bDWebea9gcgg1g9G852q
ohZRS61eJzjfEG+YeXR9wP0eT1/v4Fsc9WdJtUvdz89jYf1YiUqARCueG7oBsGxB3vt7D2tj2cPd
5nWz00x18Qvt6E4YWQx/P1pFcp4Fs6OfYxyZH0wVkz5fqxcXcLT3nlz/1pX0GGg2+DgAKgf5bUdu
/K6GnDkUdRrAbqX3Mnf2XaofsevR7FFd6eojnXL/njJ1/YVKQ/lkaNl4rcfNyzCIgLniI+Eb7XX9
zRhaWJBtYm/PA9nNTfeYp1ga0P5gJKN8oUqHJHQSUszjrjmWRNC6/tfqaddFv14GCOywxaTdr/PZ
Ftbm+DNPW7ci5W7Zy9ZcKeeqQsykd5HuNXfdEr8AksmvVY7zT699jbmQbLV8cmOFSezdkQR818E9
lvKem3JrAg0Qq4U+cHVYVewXVct2A/G9Xgl60/vOenItv39RY/28lAUQJ/nXx6xZ8r3MSX8edGyM
I/ErlNDsfNMM3ZoqkPrZdr1oNq6ztbwXTntxYg1nDTfkJkdKc/8mNvQg3siTMTtWuX3f+vFL0/CR
Yhov4H9KgSm+xKrpUBJQnbZ0aCe5bp1TTEiyCaOpp9ZRwZ4k2hhg8Xj2eLht9xscc9c0lwKFEwKH
Bk4/9OyLLcY91xktKMgX/P5JpP5jVv5Yk0uy5M8C30jaXNPAS4j+ZIXO9LFWX35/76AVpPEtVM1h
xG2fGorF80JqAY0zDV+/sVxmbfgyaOnTlSTeP72PBb9uYlWkEGfX9fQpJCRsa/2ultmzXPS7DgHY
shXZrtZ+FWVgODtz8Q3UfhLj8rn06vLKz7CC+e2TdJL7Fv+RKk9uPAlYEONIHrGzS+hSDkQu20Bs
HVCtqVgXtV8qc7OL7eV3RtFdm3L8NWfZR9WNabQu+VuTrO4hTfVITuaNL7CWjlomaYuwlx/GKpO3
tW29+7ls0EXG9RCyqqP1M42n1JqmM8tXf4tpgnoZWVsBYk9eLZaQXU4NaFD73Z3o7cfObB4Kb76G
6z7kZV7/Kkj/eyndGWc+iUPoNmLWi4I/jzRHYebvH4ok29t9ek70/jil2vVY6GFHEkDn9h/c3WAU
FWSZLb6MsjuW8XDpKAuChMp3bv5uVfMuT2q6HyjD2tfAF/i8aWZKRkpTLA1yXCZRIj9jNQZJU1NA
Oonb2vw1S8z2uaPeRutCKPuubMeJ6PYhiSYnSb/neCaIkYpF3PvstoiWMWKjHeh3ptvR0Fut+sdM
8PsVOb3QELXXbMD+QOGL7h/6msdUei5UUm9rYS83rd0S5okFYRgPVJSY8q0SHlbnTicDTuu5KVb9
xyQ9SrKaErM4a3yE8CKS8lW48i13kbzE8VtXnbXO9x5k9t32Je9z6e4KmbOv3ov8OPFytAr7SKi5
t5l+toaEhfowmD+ajswXXg1Md6a8LIyeVTJ9OKhdwtiLj2VinosetzWPYdvwyJqf7H4o/qDjMzSs
GMKLuQzjbeVW1hYqH6gYXsY10oO+vGHI3glXe9cZN11ZJShtLIQIK2td6TZusHjzA93VUT53V4Ke
q7bKH1LbeQSrQ0+ol0SBt5V347bZB8mUQPqjwoBLMy/JBVP3mIkrAAlUknBHZ6Gv4erde1byXmVZ
mMz1Ls68cOyvLOuRAHseMH2HnuIDmU4o4NG1gbrNRu2Q2N76DvXjzanvrvrkLR7kh9bzUssz+UXB
tlOPVRdMDLh+BY3hdmGhJTdyGg7IvK5tVb5nrjo58rkquzevpS2dU/CCfYQYerpVIsLeqGSLAa9a
p9yn/uDeOG2CPx4rdzp1W7bXRvTMkChzcS/4f5+sLfunShKKvtW6q9wbNviDm/o7dIg3pQWlMvFT
Xvxva+n2iRSh53VekNvUKqdleRin7KJyeRoJDkhaBg2cU9QwTdPJr3tc/SWBka2FrkxrnuK5/rLw
OyuC/IO5imGdxSZdu4J/3zdDMz2OtbFPC+9bqAJiNbG+B8d/HYytNioZzhZvPmU8UHZr1Tn7RRja
JdYsQtqpjMRL6u108ja18l05QHCLWk2YF8Ix5vLNSBZ1UpJWY4lGj/qOFWU134w+PUlFtL3vE0mk
ZXtMOFHudm+2WZEUEt8bcjX2cmj32DX9YMqAttq1zA4WR1U6rHuDG76A0x5W89ISThFTAmbCKY8t
hBueU2c6uRVUWtrC6q7ZRmfRAZetTVR4xqVpiADIT4TT5IFODNRBunw6EuK4Ls7E+h8BdDbE5kKH
CNMB5XbZiUtM7IoenUjpHtbKDx2V3TadCEZd+zmZEN2+G/pYw41KPrZmdb9o461w1IOWNpEy4+rd
tIqAfvbHQg7vuv6rqszD2Pwy4Fzn/mIkn4lNUZBZn+DQd0qbj64sycnADsxrA5Ge1Ndpez15H7E4
69ML8hjk0ehxKIFrz/byWvt1JPXlWORHH29lbdSkIoGQ+i8mynNv/kQzjiZX7Ql0yfiLk0qIgMco
71qh0m1WLHtXN+o4GynXRfWRbwPeoNfiFekfcg1qXE1KhthYbTRGRzEDCzNsX4y1RNdOGYU2Puaz
50RZRzB9nP/SPV6lsbgk1nyV4V4N3G66ydOTYbkXVeJBcir9BsyMbALozlFCX+pW5OXNkZz3vQ5Q
iKvzSOVVjYg5C6UNFe81904hGN/UV93K47yO1ImRNmB44iwy51QmFNvqq9pT8PXsUYQ9ePLB6K8F
TUZrKu7H7JerF+FqFJy2+pnehLO51nfEnWXhWkG+dwP0vUvjbWIwfwxRnMUGgFsc1fa8J5XsxZq6
U8bodKOVWYtKPDZ2fcHBadmES7BtF1EyVcpBoyl3uiL5np9F7jXeftDHoOrPpn09VmhM7NL85cTr
czPzLRC7hjBxdB/83IyPDmvyriSDv2GVR1l9b7fdl+PpWH8hMMliaS4Z1TooDz6oPYpWQ6O4wbjF
YHCam2+7kWFsszpUaMrPpT6zBxBfYeeP4/pcW1D/HR9o05/Mwg/TVaA6bbxrvezPRte9DBYuCn95
tdP5pXDFdZkZF+6J3czKnTf6BSAjzER6TWTxUWiCoIN1vKheil0Lhc2ZrQLNcSt8ydY+TXPBQSza
qM3Ti3R0Qh4QYKwOIij8G1UzPuX9eqRCPmTVeVr4yKl5CPtq04+v9dVUCy/st2oiZxqevUox6456
ivpvPeQWwRN6YodtPnz2wHeEHOk/GF27d6fm/EcKSEUSlnoOj6k+ZL3Z76aR2uFQS4QTEu6AFlRz
xYIqRV5cchKPiVgOsjXMIxCVfSrzJMyG+BGAJbkrlYayqe/aZ0RwnLhpU83urbao4latOWodg7gT
awKo9+2W2AkkO1V7iPFwOIbjhU7t792x3NzMfBhprb0qD+OeJlj2JlMQnDSo/RKbp7Uz26M72k9K
027QCPk88B5PZNsAf3fajMxDp+tB1CsqJxa/Zhojz021VyI70e6jC/nQHP8u1zU6GmwmdkMUt0vu
rnsxF/2pxBFAEAyJAWj+gFqac+HHD25n6uQ0tmhumhaRV33XTYhYJkJecjsqO9QojtWakcwKOhar
+tNw8vwuy5P+27DX/uiVhOYRjL+bM0Y3aZrrbsbjffAarb+CNah3eMqZDDJkidlIPebARdYlWuAp
XTvbk/UktDINTZSnO5TPR7uuQ1eJz0n05r6pR3nMIFfCWW6B6r1TQY51Jr3X7qE1CO1oWwQ2OirF
fivhJaCprTsD/dQtAvJT5nb3vU4qB+NfmhEPXUzf7rqJCVa0S10C2SF+mnVxVa/OrYvKwN5eFjES
wlUxPQ50haPdyJzdOtfpLXM8taQsuwfEpSKI19rZtXZFAXiHEs4gtpSdqP9oO9oyOuPBRMq79O5V
I2U0mPWt4sm+FPTAWN57p4/H2Xd/1VkeFjXuzMkOsj7+JMCPArEfnv+SzMaLafSPXWk92apKz/GS
/oBV+bS7/qOp+ndXGx8ydMs7BGi3BOJtCk3nE+kM3ptNFpEyMtMa14s2NIklyLLviiX+klJ9GHq0
5AQTKvoAxschAYESBnDNtWeQyMf1tUOnuW8IsQ/kUiLIam80TYNZWe9Fq9IjgqLWAFJP9Kmh5We4
bVx4LpuYiNAZ+2vN1uwbQQDOrvKavc+isDb6Q8/1YZXFWaj2XGXjV6rIBHTrteWQcVQoS59DD9SC
dMAmSV7LOn1s6vImtvubVhShXTJMtes3BeIBtSBil3bUf8oixZHIda0o6CyWOVo8HQwzP7CVP5Tt
tB8K6JDFXT5nbTqOa69duV7yK2PMMZL8Usrprtanb39w8LRYtLivLmznWr95q4vYNMWp5ZLtJeuo
7ry3LqeDjEjHIahbnwgMdN70GuKC+sjy4S5L46ON1sTcLhLhyAjlTxmhG2ZZpeKP1CICaw5db/Pk
G+faMC/6PBKSMT6T5UQBYeUeYuXuJ88IC2MOcQCQcWii0Ws5tDmpCgdl0aCoOgQhGk3xuuawPpkF
vGH0rNnt5k04paPDKOV+EjZ3rLz+PFL74g0tlZNAGiqm+sgfEWMhm7lKGFGXKTbuui69sTNUSab2
ghll2jWon7hxc08nB3iejknfjldus6SMouo0lQsEY5oPwysT0XjlS/EDIDwYNIRYM6MfDgPQtCmx
b6ZlVlAvrTJOqblkN7O7DSeamZLatLaeundnRBPhbDvzfU6pwIZmPJoSPVyum8sb1ZLnmY7VWeEu
DIaJ0sQx77+kY0e++s4pTKYL8inN1M2UmT8blNGcmLO8ScxWa3e21S3PSezMRAMlFUCT5Oa1onHR
Ed/zPCVkUcjmCKitP8gYmW7aD+ji+8d64Se48pJEw0y+kDLV7dQM0VT3O9q8QMvj+rbkJ6+RUjo3
5CPp2b6onOagD14dIilwQmvYPvO1DL1Z0noJeVimL7HdRJ4FLDPOto3RLqZHkVdjZ7Aim/nyhhj7
BHhu7Wurh3RqZ+vs9M0DFYPZ1bioJXIzmpTgOTDCqfNqcikTSK+gQPPiSXZtF0Ir6KS3p0WotYXH
W4VQOqvUD3JOIpvkgbt8XPbuhlLUrsUmcsRIEBKzuTdoZtnrdFjKKFM89sOUODcc8sWrJwD2cnYB
zuv3cUFGlaBusQcHqYtN6BReqOVmtHv1vFTZ8qkh/P1V1MCd442stGMmkx8QCNkhaTHIjIUNj016
58RhSmIeokWCa6byhUx0PJzxLmk3K8BoP440F+mDAtZ3nMNknnpl/TIzsI9i0aLKzu5VU+/NfN1P
ccJC5sv1mirNV83UT5XWPcy8xMEk04eeko8gie1fA9kO24xiOjPOvas0v2iGHlKYvbPs/mB05ZNn
/jBJgSmzkn5a88GvpyWspHntjvO3mCW3qGxOU1dcMojQo1jjh9yS11IYB10BTSGoLo/TwKNfbp9L
WmYPXaVfV66Pbj1BIaxJEx1R/N7n6koMD371IJ36mMz2HrLCuAWYcuwEnLM8tLmyyXSUxsfaY+To
c7uOMB+iUipvLCoZs/irNR+zFQNQsYLJdebb0kbICgS4HJieQnDnTflNpohJ4VrShlQLMQBEOBkm
ZpH1DdDj7LoQ2wYQCNqZs4tINygNlgFDPk6o8LFy2O+aXo1BXTi09TKhE6JEKqT3kCGsyAeHNjcb
GhX9stOJDBFf5YKsyEtuP/WJG9ocZgN3LGHoUZ1kl7KBrnFAezIQoF6nUlpfdggDAlHhBUWGc0pY
exYyykj+Qxa8eCiOc7S/sUcAI1rwlNsGpb8M6uG91257UGl04F5LeCw3z2LjliVU3+nz0HJXziOa
4zANJWp+S5P7Svto4OrnrYjaTX5tL5gztSRqyIPW6W9DyVlMLg9w/XIzJ4/K9c69a5+cFD24jVFh
Okz+a8Hzo2L9fqyajwJpAnL3OBJtefJxm4zz8NhwXMQE0Tlx2Kz2bistJ+72epqsg0SC3M3+oVY/
oPQ/ep92vvjNAZgY8bgt3s+cLUcDAC3GKqQ3a7d1jDrueC4UxrcqqkcSxR5T9VNUn6X3RudEEKff
g1dd/G6KNuOZU7z39OvKs15lhxYUmtSbEFyB1l573/esDYZxY/kaOW8E7tl1f6mSXy3F4YVRXXdE
yTeJfvBw3cTL0gWphA20ShKTyPbTCZFrc2+vpa+uU+xZdPnkKE0W6UcqzFNdVidtuisNUOTCGY9d
ZR0zYn4k9gu7fvTMz5LoSDQTEU6bh6pkqe8sLFFiogWuK277rLjE7G1orc3IcEpiojoay0CpKfu8
d9b5q7KS78bgJlR9e1d6AvDGurMr/Wrl1JN1diq9FXKiSutzp4vXLRnRka/UQNcwIfH8YpjZvk1+
KfgEWew68VrPt/NgB3710iyKD5egO2et7lZtpKWW6CRNPRQTdASB8QdHDYg8vLOVTVd61wAKYxky
37J1OGXt/FSKD7xLWy8AvXLWIafU0FEoyONLYr9bmXes263e13ef0cXP2L7Lq7rPD5ksL81wG/tj
82RkKZiTdpT0QhtQylXvh278mOXxRZjOrlaUWYplnxMXuRbzjsBkLn5vN9R3kqSYlcTVAre59VSP
K3F7orp2sigZPkaBePHGpzsYe7nbEXeD6JcaXngeo7til7KMS9VeE8kQ5ACU6bnwTn22nrTkXDMh
p3lUMCxmUV2/lOtt6VR7W//QuMbzq7Y5q8Q95swQqXqi1vJ6zqJSx8IVxzw7Zx81SIa43iNZv+SR
2VZDS2uO2fodmyrEIXxfkngj1atHlxyCm2Aq+2swZkx1QM/rjWGzRs7mXq+TO+GjsjHIxjGPKVk5
HcmzBSxWQ3hvbjEqga5l3hQS+H1ypX1LuTEiKa4Aih1r7CkXu77Y5bWjv/TasRmAiyioNVAt/1T1
i9lDfEWZ4A5s3QdZ8UeN5jrOgEQgk8vJwadCRFqlvXRGjmcasmOqsO1ZIvLWw9KaR6Rh+AcQL2EQ
EDy3CRbq+d3M79c+XGrKHF1A87y9qmvarscdEPFgcrBkHFNib/lraCnjCx/fY4qOJ+iqu02VCFkB
BeIRnu27Fw3LXIhMGyLQgnIvactKffd1WWYzatbxWLCCMUJFRbOeiGQKYAsI186DlB+int60Kqbx
stIR24iseJpQTrMkjGSZgYvY6SmOSyOQuledrKVnQSuvWgPQthyv6OVrjrXW3g5p/Dk7zYepseAO
4ytaBfmaT2V9Rq/BWGgU7fXid++FekP53Qd63/9oyuyqo8vdHAvQnnGXjW3kpeGge/tKuyXfK9hA
cn9ZDp2rcQoj015usVgFxvKh1XiQCJAdZZM9W5YOxHG0rFE7qv6gxJIFC6ztBvk+FewXcu3tiFq7
qCJjt2qvFsnAj23Hf1mMF5nfmCKmyRV3hiajhudzMct9TG6BOd0Z/Y/Z1Mi/6U7C+0QO+YDHlvrg
uxgJl+d2kbsuzDJy34EkF6T1lqcFz0b8JuZLbT+Cct90lcn8Paw7Qaw7cQuAUL0cHtcyT3cICt99
mxZ3/92b2qvWMUO/hWWTMSZF6XGUVKe8XK/1xfyuky8L8DgkayXyBWqyFKX+Xrr1DXiBCRbVql1h
TVeTzhfZ4ympZ/tY2X1xW8dd8e6ssbMvFnHHuzVEOTxJhF7OA5HwtXf2bF4nFxaoH9+Ltd6lxUqm
r3mfVEj3dCf7GeMa6ktx7U/Jes4UtUZFcpQ9EXW+YkrxtBbFM0+yNECngUNDbXGPk6ttebe4J9pO
+2o0H2cMPK5G9F6J/eHiZcP0NK3Wp6Pzhte+ejBAh5Tf/RoHeSJCRsP0kgzQXiD+PvDkrqOwE6vB
ve/n+udga86xX0fv7LCiuOuAs/FzgWoPyLlXQEVALMnkVCfXX66JLJAkSSROSO81eRleKu81O35Y
R7aP0U6ffZGQC+yBcqQxbhwcm8kxrwzzvsJ26Jsp4/XtnOIeXbQZ41pmfvop3b4LXb+snMq6lZxH
eHqX+dggw+TU0rP4lcXQ5xHycX+RO3hAgKedKzkadoSZpNi7QO+hRbJy66rXRPHTQDKuImzK8+wd
tdT+JPVsXzgWRLYlXtBxsoKJfV/O5PQT/DzJEwzxng7WfYd7rxX61eDrNzgytmo0mo6FUud8Jd0B
UdAVbl89LFdNP/g8SXeus1yMJplIV6iJl60Lu9zrrbsQ2JCX5St6OyuPBCjJocfOlYa6yN2RNcnE
32U7yVNW4EcO3D4FvCwovkX0vuS0mJdR35rDWTNt+ulLdEajxffUwzqA0SK2jXexl9n7OG6bQ6/X
D7Yp6ofGgCD1F4I42kTIg1nnQ1Q4mXh2+/a6mCszYtVESOXi3DRadpuJelmSWYEq1lQfHiWoC2Yp
adzNpZ4SLLE4w9HE+wULraoV1YTIlnuJxT0NLMTge4Ii0yOScC+oTIMgkfbH6KF9vKljYQI2JI35
Pleu/DVtIG8ijHnXziBNZYFHeM0IrvWTFdeMm1FbG5vj7dp0bmQWHegKxr2Ljxz3uuLvoWRYSCck
gZl/AjbGmgIIChVBZX5P7ULQblqKu85xXyYfiAxvzjFHvEGaQW2+Q7lvvvp2JOFk1SLynDg96tkI
9f/B3pltx42cWfdV+gEaXpgCgbjNRA4kk7NISrrBIikJ8xSYAnj6f6fKdksqt6r93/VafWNflMtI
ZgKIiPOds09rA1NfM/URVCH73HKY4dO4X1N67oknBLM4df3sveqEoXeC3+FrW9POvFk6dvY2eJl0
hggdD+T+1dqhtAXpePJ59I+z7denwEJ0auIjv8XAu9GIy7rTX4fJaW9JtXJyZBzJemvktmVpQuux
Jp993WxfpFDzeb/P441TLuLjVCvIyE7fK3qTDTxy37YmKqHAQlqcbXZZ3hBD40RzaFML3TdOu16C
gwk15+ByKb9qXxaPZMjah6k2PQOUtcH+tX4GGVDt7Wotv6qc+q+oRyxiFDu1lFcQNc3v+zGRoA7Y
umH5J4boKU53U1iwMahcYqqz+8mpR/e2s2P308C55oKsWHXtzitYey3cm4rzAzuclh1Vs5BTwRIK
vABiqc+qSJ8cE0o6aXmuneaU5zA1xZyGh7YDT+KHNaROpRmoxEUbQKy+xq5rMUk0fvilFYA/mWjb
Ogpwt9ziOoZIoC3nkK8WFfetFtexFDZ599q6RKFmE8VaettPlnmRE/QgV7vBHVCXfh/gS0WsbEVw
pfHc3hBaldHUDjhhPI4UnrLQdEw3dxwngumtnBOhD5llcWaJS3urPV3bl7oP/dNCVuvBGQARszmT
zS5W51QmKamoyayG9qUCB3biDf01lhCfAECzJHcjAjBlrc50VwSGv28ILabSDhltNQ7ptXCYBice
HAMeZY5yhTscCi8RydZq7Zcwjle970huH/2qDD9PxQCM2S6qtYtYxawHt8D2I6X1xY4rg8ywxF8q
fTaN1wyd4Pk6uww7VY1EEasblaCaaFKc0ZDLkJ8lExdOL+5M3FWsmrUDNaal2pU2bXJvbSOdF7+M
vTsEHtKR5G5L5yYoitHa5HEMRgO1f1tgIoEaEeYOz6zbnNA20L9zMUWUZEWhS4bHW/LwXrbJcjBk
5q5snU+7ht7tbSIDeQwbPTzEpcnuW84XnSurm5yNJKaPOf6WtXoBvtEl4XXbZHdGtcshxTDp1OTi
RukxyI1XVOLWdbfZ1CYf50KCWJ/Fy0yZ+K0/1ObOdQfaDHPi4/xZLt91HB8RkYarroidj+dX4Z7w
Z3ELuGR5mu2JH4F74iEpXHFYdMu/azLuIl/bF1RPLB+CMUB1MZWzo6+eJw194t7W7niPUtVajN7J
CWxCe1JBlM65hjJu+aKNyqF6SpkkxCFVFBg/56u4WIbLcO47nojEikzohF/9LGdKA4tq37RMfXmG
GKp0PreHwzb/C2nc5RpB7q0ZmZj3YXtQ68QkeSiQY0qz1jeyURyf8p7tPfFX/yLVhX2kFodbePYO
i8I506vwgr52FP+QPEdjg9PgnH3f1v54zdDS3zudWa69pV92FnnzPdAmatWpAYGTUQfXbjiPt8sk
DOzkrngGG4Pi1CoCpNgUzHjjMSXByJ/ZMfudqbgzg8n26VmNHdz0Yam0d7vw2xL9EJa3Y5wkj2Vq
nrM8LO/JU4+nyZfxC7Z5G8Wt+OigLmwrq3ei1ZgGSEEFuIuMsTPR6hGza3xSYvxI61u4a+ezONos
5fgczh5tB02XQG/uAjIBCNNDe9Qd6QhhCvc6z30m/0lj79n+MEcqmUqEPoPKlQHprRQOtqwKFYhJ
8pUpZu+m7wJgw8X6GaEHfaYhKxATTNv6kJl7M9NZZQI4fqbV67QZmKRzYgDYvGtNheBp2THT4qrB
llHLbCfnso7YMAwsGmxE6qKn/45ehgo1D8IO5mnEl89uUhDZtqcA05DiDBIRgileATGc6VwYC7wK
bPemyM7+i87MhDjAlmwHyAlfa1KlpwXZr8NbE62ehZMHaoCtGrm17dm+5AYl50yG460qFOZMhpK3
mDg8LqTloVzTgCmP41o3tkuSXjfFMR5GChB0YoILGxB7h6ybcHRehpiKlYVzedZ3JV6nOHsYMDay
xQynZpe3bnYc2H+AB5jDl7IEod3hrFsAO0z8LEnoyCnq+zO1DVnQ3LrFOCAZ4WK7kXaJtj7X5iJ3
4xzL50gWwpd9/tJyRsDz1WVu1IKL/zZXXXbrn1sUm2DiSFakeKnjWZlL/K9MdFL+/8A+ACpyTmHY
dncFuam33ki+OurG7NuF2qQvy9Cs34qypB9mtZdiBz6HSYE3nSewJvmMA0PcWrzJ9y4C1KU7TVmD
OUak99ZCBzxs++FqHpHJ53RwjquZ+k/URdG7oQS7aQ8LtiKrdo2G1eyq2WUXnZpPJB7hKPeNhWA4
YPL4MMYGJF6RV9cqjifY2yvEIte1aG8AMbkdbZx/a2NAzSxIFnRk4Y4t02WN9NrhY63mUN+SSTqa
HOBay5J0ERDCvyRdSkJ7NvU17Jw6yvJluTUNdh6dyYeY+eTeSC//RNy9C7aCY+vVaI3URJpgp610
/dzFpiW0orBn5Q0jV2mGZ7vnptqYzNYIdIO8AkqFQXG+94LkIwo8ZgRwNDdll3uHAdD2rbFj5tNZ
IdWTDkZIE0EJU53i9p3VjP29Z50XBqrWWYVkxZt0WCnb0iH92f26hDdrjemKZ8Y6pZ7jv+mELxOE
BiUcSdIxZq+R8WCnQNUhk36/5tCGvCkgRp20QV5vDR1Gu0Lkzgsvk7eRqeIFY2G18ZEW6C6wln2d
mfw6XnKekTjJeRZmsc6vgVrUfZhclzGjj/RKibu4SqvLIEn0l6qGOt7Fp65YD+jZGxkMbAEo29xL
57yarxZUN3RKH5O+MldiwnWohw0UFSy11ZVfQ5AbyGtznIxXw0MfegkcCSuWRzYo4p2ZhP+JlSM+
4FUEHjA3Urwrir6fx6pOjyVCBtNzRvSGkI5tsbHPg0i2lKxHZUmowfY7DY0oPVSOPhL8e7aR/8Zt
uMI1Cb1L6eujjpHXWz0zPG70elFKxPss0RSQ+FcFlYuwKODIFespDsdnq+GfeClXc1HyxfL1/8IB
37l2f0Gkc8np/PfhgM3XkvRl9SPC7vwv/BEOCP6GkT8kUPOPSoW/B37cv50ro2Ep2zTZOgKr/z+z
AcKBs0yQVFFS6sGrk+R0/sGjU3/zieoyk7X/iO3+W7BRLvFj3ud79ICorKLDTARkDX4JBth+bkpq
GQQ5FBZzbHQcRseXsfSv4gkChrv+VY31+Wv48xUD3Ep+SMABEDD//P31ASJHD2n4P+kHa+YcQDDr
IdFHp8CMia5s5R8Ysz66ij1aO1LiM3svahTvtqcf8qx9W6qOzKHl7fUovqbskcmMboOu/9h4Cyd1
bK07vw9vfvgN/0WSmLTzLx+WQmPKGnH7BoD/bAyGP3/YcWG0itjrsqYSbCcMZNhjd2d2C96DDb8p
dDc/zY9DOLgfNCfP+yKjyyzVM6eg9WlpaorWk5pZoBdnW4xVvO8MoyEy0v1N6aWfRIbfFkfUsiX5
631mMnFPOIKBE2xN4Eju5RreJlk47LrC2/f0AGLfkt5uGpPpqUaqieCXcbaJsyPRMt7NDArfjDvc
GHZonHvONlbL4X3g1HQKocklELEfXF5Z21F73WFVjLK1a5IT0V8Z2eybt1o2n6uVcqVpLdGe+hTy
aB30YZTyYr7vhsm6pyMn2Cu3hmtZIw6P58Nzt0rKPUYbTtlwI/EE7WNwSxMG7MX7Sqip+NrjPtiP
iWWiwWUOIkYLUz+cNHKSj32ocZVW9Us6+OpChvLj6rePAod5w5q97Q2uioKd9wF7FEUV3bqeyMSp
i3yOnx0DWc82vGY7wxdkK16AADWZvWi63uym6zGsWZdq6p6SpbIf1olMZbVO9c6xJpIIc+m+gdvK
D/HiHfj91LFrmvE2senS4GAqrjM26VWaf5kzq7orVZydCCSPTkRTaHrIOPxviiotDgy3DpgBgO0O
nS0uhEIg2lgq9q/ChRBzxo7tsXNxnTdxr7cdk4eBcwdMO1pVB/QrnkD/KSsqpiuFulCr+4rvnKg2
4D04c8oQh6urnVN6d0gmGiTNWkd1j7ydpbqhnYTJ0VQ0qL/t+URUMLdMyxHrCQHpbR3G3/IgTb4g
z732y1Ay1iurfJsF6XBsg6q5XwkhRFUChRd/FcfH0GmiDuPUNnF8AKxTmuyJKL7Xcs1e3dB6ntPS
u/WYap3Iq/YHt7W8qxSPJwS98mMX9PZjsaB1prZEp0lEDOMKyNo1zZ/Wzv1ukRB5Om9r2TLOitsb
4HUtwT6WVU7eAI3C5OyTk8WFlbEZshaHaI3GwKHb4Dalf+XDkMmcL0eQOdZ4n9quyW/iGENtUSrx
JslmYDxfxNYejd77Jr1rRImHHTYRcwKlUM3y5KmzzQNuypwHNCn3eljIqMTHLMWI1QZ6jrQz9FGs
WxgASXrUujI7oDHxQ+njMRVjKw5u7Tc3lq3WT4sr50/jGvv35XK2bemUGcoypfHBxUe54Qza1/14
pQMmj5VY5mv0VR9kXhrinJHxAQ4SVkXPGgE7itvAwcTYlgRfhrThMLFcZ7N88tHQfa/3T7SNgtht
wnEnivMwgsDDcD9VMTV4Vrv3dOgf7AAn6zzLjjy14/a7PvOzqBhN92UySNqJ9oNPcdw/V+TljwuE
pyjJWsUetsUNlszEffx6fF3dqr1xitA/Sh285J6bP3Fk6+97b4xvmt5JrnkFZSQPemdXJGG968Ga
3NaDajiSoNQTOws/L1bNMJB79b7tWkYEWU0TSl7AVGtScuyBWJBoCxx5Gc1ebty+ovL11PE0wze0
NAeum0xuhU8Y38/kiFVzaD52bfp5qcBiVuPwMCzglFLw11eVAGA2WvYtKfoP4LhejLCfBQPngKN6
m1yDxEuPhY/2tHXzycGzZZtLUbrOBdGSPip5QX51TI3rlwf42Dox9hK2a4gEdVspDBd54lwgqXIn
TiN1gEyNlghiVHn0ZMtz3VdUXTAc8Y62V6MMQKB2GYUUmeDY27W3bSfslFWga6Oma8dPkoxoti/j
0cdZmOIm3tbxYH9olsbwzer6m9+O1XEdEEdsojj5SSbOYZAwTuOs/EJs1Y2yLmyu/BaCHNjAAulL
xvJNOEmz96wsjialUndjSrSjavD0JeIZ9WllMERxk4jr0Mvb+1iXBaezcjkmxrdAuHm2t0lG932l
pQfQMeTMD70c6REf08mJmqWdb6AippdQS+t7epodRgH6wglVXuAhb70NUINlb9nNGo0plb9J4HHU
rIQUUaUQgYdUqDs679n89lVJWe4M5kwJLL0YMDyFm3iCPnBdkJz61jX+dKfRVNQeZBllkP64t0eL
Q7ybM8VwfeYrmPtGpjykutRpjNNvM4LYc6N7tbNY41+HCcibO/qcwDvkVJr90qK9acegPbAhR59r
HGIRazVVt20e+2/Wgt829ub1aPzp0e3q+DJd5Mi02/N3LQrQrlXj17RKypveVA3oqtk5DzQuyfUU
O4pWhrue+cm+F9WL5miO8gCBmdWgSY9LVtvbhL6pqDZhfl3adsIMdQp4TYBLx7WlbEo/XSYHNL9R
wxfSiOS13fk3tMwnQcEqVNV1O4KkVFV3m/ZrdlPM+OKmIj6FrEBEImdyGkagi5cTi+SY50VU6nJ+
5NTW7q0hwy8WTmt/E6viYah8wl3ajU/WoLwXj30HUYS6vhVh5x+XkQHcVGiiUMOMu2Gw7JRxsAxP
Xek5F4XvxN9GSbAlZMW4sno8mY7fasZH+besD70LkqDw9eCQPGc9NymvbMtQ/dmPS6cv7bydzAPH
U6z5YWIjtnl+eFwGMwKL8dIStlqPHrameYQx1lz7HfqsG3xDe/fx5zWr2peVuVtEX5+tPT1APTu5
1qmDl6t0VdQHGL+sKie3+l0UbQUBPTsQN7MWDO1Hq/24ZiY+ditu796f46vUxPqUTCZ/Saxs3ffk
HyGcTumVngzAiU6NZh92Or/EsNASOsniq7kI+q+WOQuuc5U0O7dq5us5WYKDB+Tlwcf4N8xjGtV1
8jj3Tn0xIdBtV8pXDso7WxGJCqK7Czui0mQ4hrx+dmNy7oLOm/yqcSzvllBCsA0Hzz/5AY7HWi3D
YRXyjrEOYx5D3a4fFl+F38V7YSEnyrRmYo4hZCQFt0kGnKfQSHgAnaWJRm9etvPU1ccpz5wbx5S4
fkR2Sn0mibWWH2YmriSPmHz7k/ulhk15CebmTAD1nlt0hPtkWs+KID29tv6iKcFoVhzJMQS7TWEX
bN/T/F4yTdll7TTeM5IC8uGtYXjDSpo/TyOLZ+8lDW/HrrsaqJnNbXoJ6zMeMfYYlUE7dp+zLFEv
IeC9jcgXtSVPituvzevgLnXr+W4m9JHBBMCGsgZSkciYR3S6LG+vhEJYaLL8o9TnniyXeJeHEoVq
XOobZ4HIl1hlzru7uYud6oPfk2B0ndpmxpALoKTi0rWW7JGhx3VXQnwGMrIbAEuePAybeY8ORnqo
vMgdbE2Npq5YwfAWrcS6hEmskpnaCclKNqX5t1aPK9Ks96UYg9cqHj4sTXu/cha7xm7zzrD8lSxE
+qE5dyQ4icuIpfrQssnGQJx+LH0zBEjpJBKUU0TIc9lWWSW7yYqbbwZxsy+6aabaOe62mB/bbVmK
8ZjF1ExWy1JFAMPpZOhMe7tW66Nu6nAPBJ5ytd6Qi0kY62X+Hb/kWQnV121ptw8I9XhmK1ZQf2wp
Ym3iL1YAjLvtSXGd3RRLiK20WFLslnaSbzsWMKxymKjR7fH41n37IaBx71QQiz0IfDG0V2xE0k0X
OCaq61LgpKKEut+sYwd5lzwdm9HQvbOzknoCP/X3IHPw268DvRcMYfJ2DveIcOJhBruHFw9f+kJ7
W+5J0js5RbeCjNUceJgsB/vGUYDzaoaliIPys2yt/mh0Zm79itK1uRz2SR5CBCeogUPU0ulpYQ5T
zz4Hrl7TyVZahNKkg3WHd2QT0KFF0vLUaq+6SzMaT50BBwR81+EScXLELwZr8WXoQSvV2XoqjAnx
Wjcva1m/2d0K0bbjgLPxEE43BLGmt6RAAYflVT661B02G5xe3KhGaDxUOhyxXjT+tkGMi5ZyOJsE
fQ9/okjG49ipo8IfstQwJDbShje4qXIwuIJAAGr08C0pbLGjeJzXcdbAHl4HhvEuZI1I9/anrqf9
02BurkIcvm1mPs3zpG5N6qp35KMVnathTMgOaaN60skOuu3eFA3cX+E/9BXkGVTIe12oN4Y7j+WQ
Jpd+c1aFV46RwyIfMxzTR5eh1kdTB9mh40huquBpUGGDUkdat+yWG/v8ppOK0Euak2pTCkBoVfkh
5b+K0+yGrX5zUpVzES5tuc1dyWjDbb7041o9Fsk5Pl8L++AnxS1yWBCxsqz4kgTRoGqkZyTjk3Wj
uuQzfQqW53JJkA2d5pbDuvugJZUMQVmDWTTLg4B9vA9z2X9q3IJTcpgETKsKcp+wrfAznY+ahsry
QTGg1yvnJT7ftLeBgWCy4IFt8blEbjbAiybQWO2oC7lsq6LacwPtAijyB2XYAtvmNLtlvu85h29l
/KBAFF3PdcySdeYlUxPw1Mjy6CcDP3ocrKds5eS62gqvN+/FlbqWR69JrWf23AxfvGC5IKcev0si
AdsAX9alZ4sIsnD/oovxUhYY0domXbZSUQ4LMzqMLDG3l3mA1r/1vdZ+6pnFHRieWtcr+sYFQ/F+
L3VzLhup0q+rt7Tvq6fBeuaEBv9PQvwfSYi/hU1uGsjqr/9B7+B/HL/q9WvScNh5/UlR5N//O24E
Op+jHA8kkIQgAqHvnxAhCozcUFJL6MEhOfdV/FNT9MXfwFZSZOG5vmSmcm49+oemiBQZeK4kzosu
5zq0afwbtD88Oz/LZq4jPbCTHrxBWwD8E+BQftT4oCmQGZr8/LviBUnP+CwMMdPxa8deecmjGjF4
YY9XbFYqPkmL6HUMyI4l54iFGeZ8n1PfgWuwH+fXZJidpz4FGEhIe61JaVZa5zuzzjC04Cc7Cfn4
AY6gcMsuvCCfPI+ROyEIReSRMLaYAMHlRtgGPLzqF/sbBpQZDX0KYrMbp7LESFtY5bPFLpLNRkAN
zxYOPUawGCn2UroDb9UME+AzLcjZi07S4qTVqJinl6F4nOcUkFws2CNvmtWAcyBvjwFfSMDMDeaZ
o5NBo8bCqxjqkRfX14OqMFZWbq+vwglvHsCLMtglctRXmV+qR7tS0CWWmLAROgDHxTqcbuYxxu6O
r4/qinxCUYA8VjHjH/F6DAXNEHz6AqBLoq/KimkVU1UIYdusmAVFteuSwefoIPqRTck7ELjz8K2n
SyO+Kn2+96grLMxPqspUFnlzqUNICr3yjqvf2/Gp0EU2URxrxzsHlLfi0K5T1MVWZZ9n35a0xg/w
RqieEngVh1lg35zK5NrK++Czpatw3ozAM96bwpbvlt+uC/G7gs2fgPOHwpLJYxLnzHq8sEISmMo4
fZKYr/RmlrXBDWIXxU0Fpv6md3sbvEIIHH8r05i7LA2HGeQ65oZTULQMZfUYk1+vM/fZ1ZZ9UeRt
e3ZcQlioAik0ma2VdqS1qMcATr2fPWE3ZdHjuWifclklbzXhHSxXcSNDKPfV+lKFmiWgStrK2snF
/35p2+b9TbINK5Rti7t1yihLb1oZuOilTN/2GEzc+CoIRkAYnC9wVoVx4Fwx18Pr1OoMSaDNcxrc
zyrcIxZCPlonR3cDMiO/KNmvg7FfOvSgvJpvZLAWb9CCEXeDgCl1NSXOaUW8JKAtgvhxUDqhV6nu
CS6VMcjpre7KzIucLKs+zkyC6p1VwYLdhkF9SOJmvYMFS6TMK2b5uU/OHuzV9NBk/LpanO0a9umj
BdJ/3YzZEr5n+WS9hGA4gS0im77ykZb7miLa6SgWzX7CCiZhUS1B8W+LX8i59uYpNMhRMamOhiiS
iijHc55FxwhuU0z98MGd02qC2rDqcCssWpUukWVG2qKpQq4wqZFduoG5ZTwqIpT/hdAbwU517oAo
aHN+yUzpvqu40l9RwjuHQXbF17YU6Gzz/BGD8PyxtN3iwZsJZh1gHNakhEn+zIdmKsh9uXAbHuKJ
NldM1E5PwbmgZQYa4YIL3CtDrQic2gMyA8Ud9yqjM3NDOMjbyiHYaO8cxemH9T0FVI7kZGeaGJ6D
95CEKOw+ZQRHjsH2/cuhb0vwBpBFvhD18j85A8TCqMcQuvL/PUvY+RNkMLouG287p0la7oAdoRf2
OOKjuJ29dquBliDwMgLuDsohUV1mHNdsXmH8KngNNoY2Hnw+WGbkplzYIO+0GbrlxNPKfkvJ1nxd
rbm8X3Gs0HxiWwMoDRqqCb2hkLI3PR+tc6z376wSVh0J5Ck612z4MZbCF7jlEYBo6AZ5mVIM75iX
vuEcxsg+o/B+YNu6btrZZPjI2HrQRkKmTGwtkwMaxbw5VDdVomtyn2HO1zjP432sEB23WjTiwZUd
ZWrUOuDWWFcnj4LQO8dbhtXFOaFWKpozHE7FpQwxDmxlG+cWcVfaGje1vaKwhS0evK1CQuKNngTW
sZdGzwDnNF6bNEncZ+r7CNSmElrusfaS8NEqC42lDs+U2Fuhbd9wY1XUR+sBQazLQPFEsudHoj4i
cb6h0LglvJWKmPkKqaG81MtqWU+I5fzPU5YrtZVWNzg76cohvMJSkLTR3DrK2o0s2Z/VLOFmOjMC
JnUycpB7a7TcGzso1oem6S0nUhYBeWAjgXkb67p8CUa/GY9NE8ur2HdKIplZP74PaTbfTvx6Z8+/
hL/DFh7zao1DxuJxwuNRAMqKxzT9/BfjsD+t6pRphV7gURlPW6b7S3OVjxWb9ziGCjXk/R01GekF
q7YkawRYxs1rESE21VcLIZH/jx3j/ww397+tkjpgE/bfj5Wjr3UFu+rHTeD5X/j7JpCeaSHUGdQI
SRKG3D83geHfbBnigCMz8Ee3L/uvv5MkhTwXXPLPXJcf0Oe//rkJFD71vWxiFAoS/+H4/xZ2nH3m
D2NehtohM+qAK7HZDHzIeD9vAakW4snPVmqAmrNjqWNTwWym2y285I4/fCf/Ykx7vu/+C/f8/VIh
SDuuYsPABJz586VgJce4N3pC7Z7Fhoug+p5qqOJkAKWdoOUg8eqqfMo5XR/abEovfn9572e43h/X
Z8PrnTe6eOz8XybaI4Y/BDyM+xlAtvTOcdNw55owC/e5RwZ0Y2XshfkKljRnmBZ05PTTxHmU3iTf
k1zGdwjFWkb422yidFQ0AAFg3tDhurWw7VO3VNUH6eTzNxywzLzqIGUy2YV8pZoqCoRZEmeAhSBX
fTOs62wN8Lhj95679AP3T5hsNcLgWyKX6WWahPtk91ZNCGKxBsKCZfr0+y/kO2z8T7+IpAPao0WV
XyQ43xw/zPiX1o6ZcuWIMpli2DHaPrPMSSCDLBwMyGrmgf9iM3N5LXuA9REHEwyZbYNnDKyBB1MX
8xU1C2nMmzktiTsAlGvfe8ewuCq2vjEQtjxknUuoJjqU1ei9O8YVziERxfAhHthYRCn2/zcxpl25
t+j7NEci4s1HM4YwCrMg5vTfVZrKsTCFnmUCC++dCvXwTnzYfOgp/KoABAIqQTAcCTGbvnNRQdv0
zLge8wLbtqz6CxtoCxwmOPlICqoNwKkF7qB3xayAgGjt07/BHBCPuYJ7/mqXNm1LdbA4kJpGXvXX
a9jQmcZKD/bG6cLi2Mh0BqExaWfdZ9pIScpOZZKs4DiQnvWT5I5cgXG3MYWnr1KzoFEb5BINnaVh
OxUwggAv19drtyuG2GtR7gTwZXvN/A6kAK7/KBdZ6G9WfxUBg/vJHwEO0AbgE/A1dhcNlO14p8mK
yWX1jAgZ0QEVfshoGbN3ElKIE7ljwinLD0stj5ljlPvOHxyIqyUGgkmTmEyy+yIO5XwdJ8zA92sW
tvRvMnEr9yV3RbUtAO+UF7HnEWyNp6J3d0ThVX2bO2xCNg0EpyHCol56UZk7GtBQjWneA7amaCnq
MVaIeOrjt3H102zvDx6kAn6kBW+u1YE6WKFEp5EslAdFpeb8QRtWrtudP5Yzml2M49WGpDBFv7/5
/9XLCJ8tlkgvAMYveF3/eOsTY16KyeZ0kTRSHYKUtHEfnCFpjstJlPys2SHnNHuizucRxRh/+/31
aQD49dEDIOzbkEbhgcvzovDj9cF5JBm0kmnbAo7bnQH4Vy4UwktCdc6hcVR++v31nH/xolfCCVEd
ApeVQ/xSLxF0qdPgZmMoW9MyM/iIhNrUnGN1E77iedXH2F19GrdMHpHbsC/KrvXeaKNplr1ZzkE+
PPz7FaPxFe5C0g5/8fnOb/+fVwfmKCEOJ1titPK9s8Xnh3eRW9nK0O5ErMqKmzus1+LM0fJ3s01E
eJMYms5yZgjHesIlvmmM62zhqK/7prKGAwR7+y9Wqz+vFqzVNnYioVi3IWn8/Hlqq6ehzeOQg+7d
udspnxNFK2Zebf/iDz//0j//4YL9gc96pKQfCvHLS9ghCDLbIVS7tJmnu7TM+5wZ7eyBJ/N7ybyq
IWJochHg+8Wx5DBXJWS/8YOUw6UzzuDVCqz9Hzuxes4eZ1B3LtfyywNO77iKxuY8JPr9Z/7zzUtN
iYd45Xp8M2xCfv5uQqbDcjqD+NJpbd8cr+nBhdCilklIKdlq+YffX8/51d+F/yx0A9cmtWjTyGr/
8rRasmgwJAHVm6zSf+6QexCzdTDjv0w4oQUdTByMmWVym6uieJ5nDU9m7npr//sP8vNNwb6FnQuC
HAKDA97o+1bux5s0XUXrtE5OZ2RozfclGagN5u/lw++vcuYT/3BL/HEZjjlC2CH0efZoP3+/zjwT
hgM1tyW4H8DkSimfrrD/PWSklN5HUlv7AQXgqQLDfYqTmsiGsesc10VOqGRvOWHjHBvTvSbjWmd/
8aT+/OY8fzhf2WwbfdelriZUv7xIWo6FvY/bY6sB+F10IrR2eBbSAwLLUzIW+S70cR7E4HCu7GXq
H3//3fyrqzshN4EIAhuA8i+byEy7feJjB9jKdUBQHErc8ufGpXVDNrIn2AAlkbA85mintcedluv8
F8ern5/XP/5+FwI8tz4vbmIUP/84oaTJ3Mm5B6Y6r2nRoX103gx5Z+4aJM1NnNNS5i79tPv9H+78
/II8X/dsNWXjL3hL+jxhP1+X5oQAQyD5bj/3GuJFrm0/lUnH1ghPVIGAF8id1TfOragCKjtrk84Q
nUVGoSGOqrXd03hJmO73n+rnN8H3D0WyiBNEiAXWd78bM394a3OP2CR3rXG7xkAgJJORi9E247Nf
+uvVlOrw5ffXO9/5//Wy/H69kP2hRE5nD+/9uof3DHVtVsEq5tSeOmMKxK5wCkQtHQ6PQIPDnYOo
sY8bFfzF9//nZ5JXEK6RP64Mff/nr391yrok7zZuu/xc1SbA68USffH3f98vy/QffyBHJF5yiu9V
fH8T/vCFkoEIStFp0C9tWh0TbAvXnvao0Rid+sNYnuOxo/U2UvW+96ueMW4mkyc1JPa1j/Z22VeQ
+HPt169iEuFfPHu+/fMm4vuncxwR8AKAFqfs8Jd7cGxGt19U0G37dr5LOi+8z+h0a9F2YA6w/daR
LNsBd88wsYHDeFftVFFF4sxgSwtTbOG1Ff+PuzNpjhvpuvNfcXiPz5gyASzsRc1VnCeR1AZBSRQS
85iYfr0f6A2Hm4PF6K2X3R1NVBWAzLz3nvOcMzqs9IsjSkSMxg4mLzQHISYZWifyZw7mP163CkDD
poqYHW9UCgdSokNKtlnL8bkifWDPgz9fuwgPksiMzj22jHCbGj59Jhp8HtsoIsIVx179WxBZ/OQa
I6ragp7MvDVFReRM3pLHsyvGavppkOSIYGbw7eOgRT6iL+r6cROmNvjwQgqWNEacz249mFcGOIIc
9ZPs8R8WXPws7X3MTW5g9QhzuzC+so0BeldbWfbRJI2uPXJmJjYFcIREfZNWTCLKYAjJta6x+jUu
TcF1MU39QmeQqF2pDpxmX8RIGk8TgTm7PC7R9nJ89n/PkY8LYxy64IHMhGBA50J6/SZqU1w6osM2
i0rVy9eOyIkirDIjPsEg5DQdGcVM30d396NwyqcsjNtXP3Lqeb3IjzA4tk3yqixKgCPPJrZ6p8WY
Ro7hOPzg2EYG08yJ6N50o3zcyTmgR8+Lj3AxMcM02iW+zegICex0VZAC+Kr9kQAYS6lLiuPeuefL
BN/6tkgpAZAXXWjDQsfYlMTmgYMrmdM2o+1AaTN0QJ54lyMytOmhpyi2ygIgcMQathqqmU/GzlD7
l1nlxE95hqUEftrEDe1MpGKEe+um3oy2CvaoTWhborKloW0V07wOLQEfpslAxDaTZq49UMf9gjg3
f3MZrpqrngnMwogFV2EQA4Mls5p6ev1k93D/sjbBojfpl6QnhxlMvWk+25xLf1FGTPVG4xb+LVMP
LCz+dKIdzdEajxO+ZAfTVOHcN0ZaP5d6QDVGNNaNkQ0mNrLJSU55CRWZyE9+8zWRNgzECjmPl3Sf
yxbzqjN5R76X99PyEZ3BiSGJaWWXrnMSqS/DPTUL1XtTOqTV25WIekCnPeWhgRrc3rd4n6NdTyXU
bpA/gwPqu5RhyCRiGLQdQohj4isGL/j2HL6G9s345EgGSQAGU/RdzL9dpjChoiy1ZEkyZZ527VqA
qiSs1Iqh8Y5VCXWxr8b6NyY+9eKXTtXgDgSXsJ7ilNzw3NRlBSCBFhS/pCYMKG0j7Z+mhgyidZ2m
xrGfbGWsU5UR1NGxz/+A7Iv+HEiirE5882q81JNAVYkHnYOXZpZON6YaE3PTheT6rGjWU7tDVuQM
vXerhd7Jybsy12knye7V5Ksv/E2eE1BfbeTssN7gxoUrYj9RsMOj8ePQuST+GrRdY4IVO9ikWXYb
Os2y2oYz5u2NW/jOPeHlNPk9ev+X5FWjuaeOxgDd83JX3MG4O6+NMm03kSx6Z1Uj+uIP4s9/wiOw
5KyLoKqppRL5bYBz0W9kpxcRexEmT66TgUHyDF8bx1QE3veqxMRElG1p/RxlV91AnWrLtQZ5IfdG
bATc8wliXDOTJ78EMHu3pWziDAJ5wauUdU7wbBuO/7sLgpBhSzETKJLp5Xcdl9fOAUQ/TTMeOhsK
Hlp7NMdiJWIkPbuWqO5nS0QctzoYrRxulHCuIyuec7j7SqAhQbF80UVu5W/lzE+zFRU08KHqa5oI
Ve/eBgKR9MZr/HbecCKtwRGmGn3jxPYCWNrCGetOmAXw5Qk8kdHc5+dxbAkyo/0OoSjf2zxzEOhc
4x3O7nA+oguvMgeKTNo1gjZOpqLyECTEX60XYTbCb1EZB6cresUUSVqXVQk7YEcXKDpY8/LkQzyK
fgnLjbL1mI7mKeaJINw3ayz3wppcyqqgywONAqQ3jJ3fSQ5abUY2QkQawo0x2MWrOTvJI3/B/d0a
KI83yVgXz36OIRFkYwoTPMa1W7DHxZXaTL675GhJZgCOMh1WPJQxIJKEcs7G3rQR+tlAOX2b8O91
WTu0Cs3mj0e4nr4lxdh7a8p6EiqycqxOU8vDcmDijq1S9I3o0RtS+G/aasqyw2gRPLXB0FRqZhjD
/JuV07oMkpAKviZsHRg7FgEQw4nTNStdmfKoB/RRQJjqEAiSiUtS74a2TLEpMBnBwasHVw/nSskW
BRqZ0TCLS0kgZZKREwt1AONiheb6ezHDy+CJQ9ZPfuU4G8mmtxp3gi5FpNuFxVydSTxSSYGA3SXX
w7FnLA+TguK8hkgThrvS1P0iXrIU64al2hNvDpiaPJD9TVoKvbPSWH6r7cm4nbFbdMc5y9MLe2zZ
CZWtTHqsjtZ6DyZpmw2lcc4sHp6uG8KnX7fNLcMih1TbnngGLJ4X6MTb1xyF76NVD3jtqbU405yq
KC/jrw52HwsXgpp8xySMw7EcCtS358es5PVkkDggUkzhahRdWUVA2RowZUI06c9YJEgr7CSZrxJM
sYw3veVgUKkJKEZu2KAlpqmYDOLXBp2AJlH6OyrNihSV2gAmTLoNmeetOZFLSKcm01+c9D+pPyjA
l49Ol9d08Fq9/QL1aFX4quQIzcLEHoUcfV9NGDQ2urK6X6ZX37mxQCeniH040lQyfyLiHe9jZ6Rb
3JuFM371k5rOh2qALoRLcwARjb2cTt9+pE5RKhRQFJg1syqfeuTJvAFD6bxIH6M+Y8aYwIwMx+83
HKtg/qsmrX0Yl3HyjWQ2jQvUt/qboMBaAl/epF/KiywXMjGN1ytkYOpV2FIBU0bi1xBVTcYgFZ7d
M8IMionjrmGQ09DJxdKlYLUB7LV5H4B+Zj/qJgit0wyTZJlvesZBm9yvVW8ZRrfq+ym800CD8D3D
trgPedxfEHCMzga1IdEQtGefsznCo0CGFBLItAjJljHRP46wst0OpH/oBykOPJ64AxobKz6TYKYf
snhEGK5Cp3lWTI/uHCslLjYv+nrh2MGRz/yIzB6n67x669JcN86cMkHEg3SR0EQpEeln45SiCk9q
OFgxZ4HVwHlCbFwHdMaqDU15vjgWv/t9M7/0cHiybVNiyV95bWAaG5vMB9q+nO3yLXQPRN0aygg4
dD2UO1GgIVzlZhlus0jXjzpAsbHRwqucdd7Rk10XbZB9h4URcRAUJe4gW/TW3kew/1tyTnMPme7d
XcehkaVodipkN1y7WscJopJ1JqfuKpi9GA9/Dd6OLYzAjNqsqnYzpioCJmkH1QXnUwEApjRSYzUE
qgy+6JJ8LIwlwaykY5DwYwqK47ePZhNZvjbbkFDLBvCwNeUQFhKHvQDBEsslgLG/F44fKzN6EYs/
1CKVzpZLruw/O1M5xxwxNIRotnYhzgKSDB7Loct3lluy5v/9Wh+XMsEQjWvQrbS9D61awoSDOAtL
EH5Wi+HK4nDTJTMn8MozzuhpF1sb2MUmTRLzUhad/UUT7uNPK1DSCX5Vl/mo6yyrwj9KZGuyMxAt
SMEbFUyXMwCtvTE1BOZobe6kjJMvOsHLT/eu50DOnsfa7TmkgXjvVhlCMXyQ5RwvipHMB7+a3HVh
Le4CDiwPQZMgIaP7cfPvf2Nm+LQAMYQK7MdvvyRjIdAvvQS4GsTVeQZu/zGBH3sCBtUt7GR9RIQQ
PqQ9yNGC0v/ff2cXlaGNdNGWAUvs28sbRezTeiBSpS0RcLR5JwnVg77cuwK1qrKglU6pefz7d3Y+
ebB4hu0/zSSfLON3WwxAOS9DfEa+Tdb2v1AP4wKx+oY9ZsBc2O06clSAjDOyCPeFHGFmIk2ZXlRH
rjV9mS4uENfaTbEduzna1ZaIxTrMtL7AAytRqnsNVQlJh0O3Q/hEVozTci62q+x+nqp0E6kEv+1M
yA6BHs5FIPoS82jndcUqR3O7wBz6sl9EfmO1mnIyT+fCLuBKMrJGsVQjCd5ETA7bfWCULWM4EwTr
AIkq3JY4wZwvXsNPOlKeY5skQZK4wHv4rkuc5L0yKScGLMJF+Mi+n5IKnhXT+MV1Pum5eTRbCThn
IGLS93z3LHBllDYh0MTOQmXGaZY6wpLWVpflDdkkLL0c4xtsGw1Mur8/Eh/fdclJAmO9aXLSkx+6
bhFUDgCmTEttZe2hfwzbyE38dRX408lIguGLU84n14PMibbW50SB7/3db2r2TTm7DUnDYRTMC7u7
jhm9j+FVxxuPZYRZjPHFV/x4GxkAkiwoHUZfUr6X63i65N9X3R9nRLNWYLtxToWOV39xnY8vF20b
bzkwEWti8XK/vY2WLlty1Fi1vamNr3nnF5M3BV9kNcaTzulwCA7iR/qS/dbJjeT673fykw1KuPRt
6V9z+KIufHt50yRw2uxRX/Rj52N3coJrS0ORzE2zfPr7pT65iYKeNAMUdil6tu/WTtNvo4xlmW8K
MPNO6QjkZhlBGfMDah4oL+23f39BBNnLzWNKhTrn7XfL8NoZTYn/3QeKsvMZjID4kfk9Ckp0fXJI
vrie/X4eZmF9Q7XDOIrxEO/fu1eyLCbZSpNnpskpqtZpXTgUCXlebODeeHurtYJ5nw56uq+kMKD+
1YH7zUgxrONoqU2SW9JEVbtQ9BpfZICwwSMYDOmgGPVt0hkigfk30VefygA85RC1pEH+/Tf75HEU
BG0Cz+AggZz93W+WawVSzqGxFNEBJmWRAJM8j+kD1MJsVp6IotM4QLVqi8Q5Ek45iy/eh4/bOoua
i/pFLAMFpitvb1pEK00XLr4zr8XY3/iEII3mVP3uwlTSPiDISprIMf7+rT952VlJbVM4aGmWqMS3
F60Cb9Jtgw1qtHkoZyZXJ0cl88W/vwpKK4a0vOvLLOHtVZA0dJadcRVZevMN4XAENCEs/U/+LOGx
0SsTdgw3ZfHfCp1fl3HRLdCPT8ovD8SJx5AStaH/ByHyj4MY75VHU4XsO9oX32klN2dVW9MEp9Y4
xlVXrx3L8K7p/9IwR+G6TWJlXxJNM+1S9LCwhnpIO1/c1Q+jYl4Nn3xy3EhU2y4H1LffvZ+bgHiY
UZM1Z4RXvltUBx8O0bfOqia9luYgt34VEt1YJXHyzEOw+BEIkv/7HfisWsbYwbiOvRk9jffuRqMB
dlTc55SmugbxUTFOfWjT3L6rsTWC/Gha49lLYx/FfzmOr37TB9N1FivrJ2dncn1K7MTRF6/cJ0+8
z0jZWgaI5GEF736atm/9HG0rEhAjfAGZPh2dFjee2Y/zNoipDAc0D1/8EMv3fHt4XrQmjIro3zE6
c98d1v3M8LORQCnU6nOCXz3KNtbC6KU3XK899oLtnPREIPR9+/Pvt+CTb0tYFtuqw9GdT/BugYmI
9GmSIOipr1PzWjFdvTJsIPjRIKPDJJruR1Yk5cvfL2p/vCquHg8ODVIO9rn3r14Z59HSI+PVkyVq
eUNoKC+ca+Jq07K/wt9KO9BrkOwXrBpnQ1B/Zjtb5xBHukfChhJ8xpVLushkKhsgRoTYF/2WBmlD
d3tIaGdW1iWys+lGQ3t4VZ1g+XKskKZMJEaxm2s3B2XMiVfu1RDbI3tfO13kc9h+sc9+3NIROLCp
mwhheNXft1/wt/pV6dM7NHQv9mB1si0HKyKzwrg8/v13/XCpP+UmWkU78FC8Ynx6U/OlYZInqvSJ
J7S7exCy4z5sBkF3TIl/+8Cyi9NKWibXjE389y9J7OdTbg20uejox5vBqsNjQa9nbRpWhU/JCje1
U7W3UITb3d+/40fZBw+rby1qMMKooesum8c/1lP6A44IIa6tA5mZd4WlMhwm9MMbX5aHeZrldVag
ADRmRnkMUgApJm15YxE/sNJd5OGfqdvLtlyWj79/sg+7luST0TvnHV6Ex/LdfmISFV3y1WeC4GV4
QcKXPBNR6pz+fhX7T1H7ZrHghI8cetEjE2xvusvL9Y8fAPoHWVdQpNdjieZvF6PJB7njYcrYeoxn
nzovK5/MUSyqLDE26BHBDDMqdcqILANaftNqYEyZrQNFawYEk2q+B2Pq/4BQMlrEnQ2Ff2FTrRfb
ITXNOwLX+iuSibp6t5gjYDgkUz1vQjspQ9qGpgtMuDakOrpDbesVPVxCEA1kzEyc6DypLb61uoGf
qf2LICGKh7YsXe6VmSoaipMbw6puh4biNJ1bmoUwrJ9by0L2aecNaibXyzVpneU0v+paQ3MpFbFj
Z43CUHCKCBIFVNDolnQNCrP2CL+gJ84vgG19rAIjZGTHWm9s8J3o9qAZi3q3uT814WaOeCB+O/Ug
HoJ67H8JvwS2rPIcWj/rV4XOsGkmtWL9AVdI4crArEGTDFYMbMCPMAvt70ySWgIvjSjnaKlH+vKQ
hOvrLu9Ia+ZGhYidPSN6FV40LY3nOmZgIGv3Z1y7dokBp4buXobubwbO9hlIviVtqUkrIlrKoCjW
+ZQVFwyArOQ0Jynx3RLtFQoeJ+ruGPwJEOBUebTE8YORNI2+hQABOWUgS4qW6siLpQT1OjgeV3er
5g7vdWPuqxLh8Ub0HTLWoSvmb0VVmA9l5/rJKhgXscHMw+BDBmAauEJlWocEtw7VVeSOw0/fLkZz
C89p+t7NYQwRpq7yB0PXxDwpaKyYWWTqkPxDSUekNaxUgnf7AZ/ygMJXHTzyHNO9tqPiYCJAag40
D/wM839FwA9G5bpjtMeBm8wQtaD30wk4A9oV+7cbdw0wB0p5stzZHI3ViJ6hYRuwmlVRwOFcBYNd
XiDKywPwpAYDzzxPB0JYc3LCV9BNjOpYd6B/twjYIEe4idbuJlSFiWMqjDxnrzJQq2SnKOdc2WGw
M7UELamnpk7OS3xhAHZjt3lqWOWuS6n+pODV+gLBUfGYqNq+10znS+DqY6g32lg6xeSaB8QH2eoe
fmIAu4ce7A+TceKPdu4HIJbojJ9yzmpEu9XWjHAecSl6nXiYglXt1wKyMSNH8sDa0Ng0Fm1flKaG
/QDPnRghSJw/KQA0OFeHpKgWW3e6gb4T/KSjuoA8+7ojomrGLdkJlx+mb/GrEm7jAakHb0zrxp2M
MlsXtBPRpPvIoWHE8kquVF4HRFTK+imbaXevOuW4KFlsqzqzpi54nQbSB8Diqp4XupXkWJXaJ8MV
O7BivOxKCMUOiqhi0/miN3dthFqbGLc4veT4T6JEY5QI8+gNR/YXe9TH9XgZdtgIVIk5cr3gXS0d
gyPO4oFmrwutYZPybO8JGZu/2o8+nN1ou2BBCei8IPJEc/Z2OYboAe1CRgyJ9cDYtOFx+Z5ZMzyX
0PBPPEvttZ35/VnlwpLOVFk/ozVY4JeZv8axjigMV9hhnBDM2Mhv9kySnysMrw/gsGBz/n33+Gz3
9DwbOiORJJz73xfhgBDanumuue6U6xW7yC68h0L6DCwSxmxnDP7gQXtyHG9ZeMLbmvHysajT+GYo
olSfLbonIgy01TwyBkn0Fx/vkwMMRa7pAYpkBMg+//a35AyaFZhChrWdJ86PjtH8unQLgAal+uII
+rEC4rZx4EW37FMBMnR8eylUFGVmhO2A33aIiMtFtM+p009e6YrIKz0G9b7Uk79mWhRdqJgM154J
7xfF4XIkeLuVe7TP6EwsRxmLsefbDyEgX7BpMu7Mcwh/A/jmlV+Pz47o3MueieEXpc2nl2P8wTAC
GyjlxtvLjT1dSN+jF9orYuUjM89/jO6cHjEjYG0K4vCLd+ND94LfmFkLphyOa/h+3s0EUnYZw1xC
UGyDQEs/zasGjGMxXRTEQUCzB483hLN/SxKot238kL3v74/7hzpj+QD0t1Ci2hAG3jfoSz+aBmzA
49osPcjpOvdOTjN7LyJJXns8v0+jcsXj36/58RnmmhzL6Ne4AP3Fuy9tko2KFZ4Y8zBOEyZocXUc
kYUgRYVe/cWlPrmhFlRPH50nBZztLZ/lH0fBMJgM5TJ0XTPUIq41RrwyrnTjyueBsFJ9RuhI+0zf
IYv2boKBdyvNOD6HkcHWzpvt3lYq0o+xkdh3nRGhCsJxMut9LyrrQZLrDXM7FpfYn8Ibk0l7vgJQ
iH+JOE8aAsZcmT/mwnHjtURjuM9otT2APVMvoWlHqLOok88G0iYu5rj31c52e4Ggqkvyaz9MJrJ2
x7bwNhXZ4XugN1m8STKcrFtwVMULyBEF4c1wqh+i5YDLsHVwKdhcFDKdkWA3AV9p2uvBJJFl7zlR
/5ve8zCt7HZuGLIN+MfJXYIPCEdQQWOhS+UFDL76mB0VM+FXbYPPbgVPGagjy+ZmvC9LGD10Ujg1
FRHp83ku7fORENuN0Q9IsVB4FF882p9cjzWDxiaFHkOoP1Oif9x63wniGW0SB5iAMGZ+mNBAmOUR
cU2AOXlsyjW/WjI/ebIdbDH0sPjrOGTerVb4tgSBKfOI6naeL0c2NEjXTnmJUqZ9KTtFQAoIxQ2p
B2SrBE6DyhixuZfKpyowpwO6NX/bExO6SWCYNV+sbZ9+ODZ6i+qX38V/18gw6sEPCpeqqLbG+NFR
DP0TOHl0sKScv6izP1lWUN3ybiPzYLb63nnQ6XxQhuNxrQBgU1zX9XmlZ/MMlSm5vXWp9iH66i++
oP3ZHafShqC8dO09/93CostExYbgG/YqwBJVT1KGZ0Q9gpiqXLuXHNDDKN6B+rcfVW1gnwxITYLw
hBByQx5CP53zRrLNTQkNLSDAefqz8kMnYxCY1I9ItLo7QQtuXjetW4+7Oa/9K/4m0dP05fS2F0lK
dATW9N9Ig5kRaqPv/C+WtI8tQQp7G2gLti9XOtzKt0taz4sL0V9ZgB108y2mI7WjgYsTvLKKYBuF
TY4fzzHWUY9yDWorQoHU6FysNbI9b+qgOfx9jf3kFMnngU0TUHOb5nsLWmNVhFLCFsPIUJGt1/nM
Z1aMjqIv6noMye/PAouji7MPUx+8zu+HeA3+06BqhwGQ2RQftGUSYDshlL2ZPNKFVrJAxLkeZKJe
YBODw7XkOBALrPPoJRkRMIDJcNQxbkIgWW4p81uTs4V3ql2O3xTlrQVoxZsI8LXc8THOiLpZz/ES
9uu2iuwZhCghlEKGjGc47md3bRSy/EXla72m9uhRjJuiuMXCC7NzCtR1Cp0M0ozRteHON0002tCL
60drrtBtpR46NsIravmbQJ5s3k2qjng17ER8NRj80z9/c4ZC1ccokj2eSRYkZOftAxN1np+QtCbW
qJmh/EoDX6wxQ7tEEjP3KA8965HmnH3rG5DVNiLtm5yQxSS/T0JP3qa9W0Q3HD0gM4ZM2fS5EY75
SzHhhN5UqUejIuDT663XkrB050Hx8LbsqHHzH+/h/3gzKWj/kIh+QsdsYtB07/7xf/3/iQVYplb/
bywAtPkX2jP/xAIs/8N/sACO/V8MQ2nHs+E4HNd9Xs/hte3+53+3nf9CWsOzu3QCMRkttcL/wQJI
/pNtCR4MKgmPTeH/YgGs/+JJwS7GMIZhFv2Hf8OGYs9btpV/Pn1MxhC7LC0MIFGkO747UvdkkqRx
aAtszXYKIZK0o5011iSa6BkIUFv5KxT2e5Cz1qbRhn8U2O/6oY4prcM5OwNq4+0Lt/hemySRM5Bc
stcFqdaTATQb54xdkVDJVDVY6da8KSI9kRJeZneeYXmoN+Hs0uU+1ajXVn5i0EkzIfOMgIqgImpj
IxiknIi+2st8Hh9C3+jJmMRQEkqEXnSL1kRKSZThCYrFjHBm6MmV5mxYYQD3LBJFPZHfjNAqD31e
PVduCy49UZtet1A5ovaqyGZ4xIO7aUJlnls2OVE1WJ6VOfhqa3oddNGq2kv0Z5B2BgJse4BPVRCQ
Vs8dWkV1NJyRQv1rUMiiS6+4j7IxWOfZcGHTwLoG01PvMYl7QO+a8lREhXN0lHZ2ReukB7pL5RnP
SLRpzJrQnjozDmnY4iwjH4tmhtJE6WhnWY+U2jHl0vtyCGn8Ns5s0P6EmtzT1flm+Zx0zXmY7zP8
Y2exUYWk55FGwtEbwKCDcwW+7LkrYv270/6h4+x1W0T9CX8wJvTcgubvW+dJTYLwWNrnDiegU5KH
KRmpDaaZaPAII0/915qUPFStHjnGCP1HpJLF+FCn7q8gjZuzzmvLHQll8jTj3jmEc/AijPmqaIng
ctzU3vUEe3LsTsHkgizcGqNYQIQDcsSZuMnOaq5Hp8fkBvMemAawX4KkVpmTBcepLjkDtIm3hkke
kOmqjw6UZmIhdb/qy3hgqUvFKiqzCt5VjN/Z+h5wiNjSPtqULkQda154QTgGZ0MZ91OUEE3uB813
y8zmdRzV2UENNQG6tSALHt7V0mruQQ/KlwTXuKs5olrGeZRZGzerN2kK+HfkPuIyOocRxKlNnqtS
nKIif5Rw5HnYuBdEDbjzIWmsB0oFNImCBNFcUQbUgLIjF6GVG1zlBSFEFoCBAzHp9dYU5LIVY0x+
cakbwWsRyIDX022/dWMmfIDSpXmiM1SfkbbdPOD2WWeM2UJerT1dItrTVUhyGyxE+pQklaJUTbS9
7wGoK/xKpAAB9QV/t0hfI+dnYtA+Mxwb6XSk261r6mrnmgMboqqnbl3aRndumaNzakXtwqJs2D9K
Ui8xexCW2CF1NlMvXblFYp3clneidfr4IgkdeZN17QBrQ8lfQzpdBnm31bSgy9gpN0UGYqfycUWY
AmuHHUJcy+ScP7glUWo5sSlPHcaw67yqqLxtMZ3oOcbrELfhmkb4uE9nDalWa+LnZ9GN1zzc515r
67sZvNBKlmiztuQpEFDeLnnm3aFL9CnD6AryeAr3oIsJf699upS9zsRJhxZJ0jN5ftkw7BUe9BW5
8h1t34TcKO/Fo+1+1vc1MN84hbuEZeqiaXTHM4WkitBNsPh0lYhwlLNxE+PyX3U9/SUfOu4aj2a4
bWL5INX0PLcKLavt7/HMhceo97Zp4ZO35we3srR6QvQ8Y01QVbHBs+XtJt9kgU0IhYhbg3hkPwxO
NTmXdNIjS1yWVUioHQdrgoQE/dyK1FLMk9wUYu9jaVwSLvu7AlyaVyij+zj9LjipXSDJx0prywvT
I9K1pc7mur04N+CYO2sj58kF0CdWbq/1VZ9LMFKi6A5qRH3e1yTOwcTdBEFbXyo8Ow+W1zMFtXzI
2mHnQcauYG+jRaAWdqq947Sw0Zgc7xlCQ8CYUzfd9nmn4XRhqSG43t3SfUbJ0E9eG6+KslxSunvY
FGH70oIowem7TZV1lQf58zTpo5rn+5R9Imq801iZWzDEaytY3IgeW9i0TuhRA8FdE/Hnr9FXrmiB
/8BnvCIMlI8dY6dmuuHal9noX0dBfBICv07PmIbsBWBWQDdsAxGRlUTU9zSTNS45p9PPeWxcdf3j
4Ko7RAVrZjQ3rgZTAls/gx1roFXkC45Bdo0SCWsGKG+jwCmD0W3SMNOSCk7xjz7xLybsk6iUOrxP
JMCqG0855lUAcuwcnFVLECTMeSQXuttMI+KLYCzJAZZDcF9F/q8yH3PY2uIhrMZhD6MG2boYKDKK
wSaUXtT9WW/1gHH7Afe0qX7zhPmHgALI3oi6ii8Nw8y3gGkTXHguWkLeIOORXCcsSLTNr6wMRk7U
8snbEQq8Q1rUVHQXHLEpvKx2iA5Zl8YXdj1l6Yowm3yvJo6b3lD7twyLoxemBtY36cfsVSSMd3vU
dqh+QmDMFyNS9VOA3exips331BGxPXaT80N5U7SO2kT+aFICN1sA8nsnwEeHp4AIy7azxcGQmtU5
NYfgSPzvdKiLrL4fiiK4nDyzumrbhNVCLRM1xpvFPq3ymmdu+XdgJF9LJFurmESuRgcwvjtfyes0
EU+20YJwlQKeuN+fFFIiDHytuynhURDFoHg5M8ISGrINty3j4rQz5p80L7yMlYl6blQ6P1dWC3uR
pX9XOv5dGU6KYoQhWxGRAs0sgQjDlO5OP1vHyMcX5mFK2xpS5j8oBIMLHqzvSARDkEM2lQZZROax
jjNC2Brh36pce5dZYFvrqZ3lgSTLy9BXz3lod8exmp8LkR+yEdBN1GCyYugnMJ2k5v2QjOaxw9N1
0CSu7Qoxlo95XqIgZXPmpqv6whh6vEpZPIfwwwb/fASetjXoq60rrzFgNw0d2DzanUhz5/MI2ud+
mElg07ICw8BAj9RmiA1aD3Llws9dJ4AUEwFzviO971FiM8PgxjOET8qbXuI+LJ/pi6N5qPzxhICu
yjZ+CwixVUG0SRwikjV2MkoU/ybtPLVr2pxZm2gVkP+AtPGsiPfaGvJvORCXtejYvfoh97dxz0i0
ZZC3D5gZx+aJI15z0UZw9Ih90JvBFRdGh+tw7tQDvfWNZ4u7usy/k4tzl6XmKja9Xdf111kLwlTJ
EAtcGB+5idAqXeg1lpWbW2VO9/OcikcNTi+f4mkfZGXy0yeFY5MLXZzaQvXXmAWv5FQS3JIK4mHz
uPuRzOFwObeWQaca4ikWOr9Y42q77po+fQTlIR4cooevZEVOCf0yms4VInDKsPIe/6s4DyIQPLEw
awx1XrrR/cRo0R4gioug53ipjE3Xh+MvOD/mWe0bO2d2LeZd5DonYf4zctDv271inFnt6KFfNoG9
CcZwJSXjilgeQChjLq6qW2+cj246PZUEOEvtKE4D7raV/jou3JOd+E/xOD4Ooto3wrwEl8jhbozI
N8EDCUVIrfxpSYrUwX5SZX/IQ/UtYa46zTUGoVrfDJqM+DBvTyIOTtZkEp0xhJuBTLY9vdtbv5KE
zmW7djC2dfHT1N6mZVqeFmAS+TDN99zwv+syJBe94s775UPv57/9yd6ReEhSDW9rMfiXTsUUZm6N
i6If947fnRBxbVUZIeYu7xL6BVZgSYIVrBW4xttoiPLXfsgk7kVvPNVai/MqJT6JWMfkrKUjedkO
hFhnqHSgu2PvSTIOTRE2V+Wp9sKIZLxSprxCTvJstOy/Y85U0HXhJTIGD/lIcXYoI/exiBtSzy1W
sZncUTbk8pRa5Z58WhOsOOKwkTbDmB29Kt4WJsV7qtoIk8WUXXid7xz6KrauK7j6h8Kr0utxVuh7
h0uDcGYnCqxni0Tr7wxJL6NxxCI2jPae9D3AWnEx7DPLiW5zIpVfmJWB+UmTAF2SfnUUMfVwXdEt
0U/fWI222Ri84Yroo2mL5qFYB7NwkG66l46vb0YS9lZllVgvXpzh4dSZek3imMHyaCY/CpIsxgK2
UO3x6vT9I9CS4iGwqt1AdpGE4WIRPwzQHbPsoiZICbH2Uny/5Lj8koVVbcEFdOS6s5M6ZgygKyXc
uBES53rJeasvg7VZid1Qg+2fGEPSL6pqcSbQU5/ionwNNckT8zTZF4ETPbQ2+KMQkUes2x9JQoRs
rjNni1CQ1GILX+H/5u5MtuQ2tiz7K7VyDi3ADO2gJg6H99FHkBExwQqSQfSGvv363KBeKdnoUfWm
OdBAoiR3R2N27d5z9unS6M1LXRxG3dimCxO7hjhxxm5BDnr0jeZQSxBhk+BVXYJMJmNA6QkrKMvj
m6l1dqNTQBxm2ysOGFQOrVVe2QBJHua5ubNdYk0dVd+VVvwASvTZybsru8F5TKvzEyLlmixGxOea
d9DS8sT2Fm80HUJUww585Q7UCyxHyTmW2EqRsNjoLnUbUFB+YfZnHbxaLXtILCx/qSs/hs2kbwu6
Z2+qlt0LqRxb2WWoLbRtOqBHoGANynr2MYJ/KIpO+ByDDuYoDzmcYNU33qFh/9nnFi81xK5h069Z
NmP0NNQEek/ufCfy5BP+LBXohZvt7aF6wz6xCcmBc63srRvH1q8m6RDkLvSdZVFGtxVLEWn3qDAY
ohlJMV2gbOJTzfJbjXUyDHVnIzp5MLS3AU1boZHeMJr2IRHVaSq0WwtXx1s3IYppRJofXZMpSaHx
/oGbw4C2kMuajJZ8RC1OaIPVuDtbduemJZVx49SgplBl+LRqP/dJc0RxX5yBqqTX5pJPgefgK0xV
756RODx4tCsDwrEgTznVqzuG3sEdXPsA3jbnqIM1GpYDa6u33EqteMKWSLS2WcGGJpKV33OSSf0B
VQ8YVW1oDnQ3IOQmHOrOCyFNgUmNr7bDsjrseT03jBhS5lh6QbFcmE/MefMnpzVayi+hHbs2b4mT
dtRFc0hHaVqEG51TdHcdWS3VFjBrGJhDbMRkmXFCRSTU+gqJxm1SRQTAGUlJriolRwcSD93HOLx7
pMiT5gIfljHafCks+6l2UM5KkRefwtJoHknTFUGNffC9KaR9GsxZ7ZzJzLazCME24FneemTRooiQ
IWuOzHalrbLnmljNl0oW/ZtwXAYKifWeih7UswvpaymBJ0Jlpafi0jaJCxfAdqyXBLwU/d6Z2HXK
Ma5O0LHKXZjLLCAcY/mUxZW2R5Y1+RbxRuEmzLXqnltD9m3uVX5Ej93XZ3sa/L5HRqOrwXkgNg5o
LhmAd2R4y3sodKS4N9pUHLph4ijVTzR1cZH5qKr7WznU1S2ncfdSKn3c6B6JrGhUZh9oce5nLnLh
mc40OXYtBUhJdpIWI7tRC1FKuWMnRzfR9EeQC8lVmAMRKQBYXaUi2SItxCSA2uqUhpGL6lwrhud6
4DZ0kzcfTb3Uj7NuPSR5vU96npZo6IYdcQcV7w52vo2azPHcK3EjUBttrGGcTBJPgKpsdHgV24og
i0+mU1d7Shi1UQYZQE5jpPd9vDxLvbiKxr6+1nPs+rLMeDKjNWeh7IwvddiEI+5stn+0rQWx3PhN
OeNPbf4w5aiGMg1dIuT3h7yVRIjMjO+2XhS+GJoowWUgx9wKztbrmZ5RSqwVQaHKmR5hSwuGtHLn
Gme93IosehHInim3nUEgg0quPMC0SFc1uca8p+Il7PP2ENndwApVcd3M5MUsoMokof4ptGZIHFye
M/VmzGyQlLuuyh8I93rRxuZC0K9B42gotvUgEMTauISUXLZ660hK0cEwOVNFy2kuXOcwOKn+0c00
uNLmZIDGbjRzOmIahfSGSczF6YtT3iA7bTvNdC66QXcPdtnnH2VvQKKDI84VM5Zzw8N9DoHL3GSR
SUxSGsuPbq7fNHVlRixzGGbBN0K+d1udlmSkkkCzqrDdVKG4jPoy8BQu87XlZBZnOhXflWVdnGAM
hBvALXIXk6uBc8NLTV6I7p0uDRI/Y1pOphaLQ9hrDYPH8WynUtvrtTBu5sK5dilDa3JkpMyQAE9T
+Fip8mtJmQZ0mDrBT8cMEIrHkLlZRIoMLFo1Z8SoZXBHjw3uuc237vTGJvMSoUNE8G8bVsHsGRwk
p5ZOaJnsM2WR9pd07nhBmLFbJ+o+nUGM+Pxm3aHeznKTcaIkUFmrpoccKdqlnUKx67UwOi4CzGPF
OeTFTtsAWsVyaFTcnKGWU0aZ1q2tG9dZ7OSPldVyXqoS2ifV6B5tK6fwBLNNiHstzwInxxVjd/3U
dfN0leTJfFOCOPE4hIo9ZIVim4qI5ic5vUSSdShFS2dnhQ43uBjeGHJ/CWH85HFChUvCUKHXL0Q4
aofKI3sMJI9O6ptBX6JF3b1Ph7728ywnAs2MXyfBiCZ81AzYucspGsvtAF2iZS9ejDtzKlekDKDC
DGmCqj1vL+GzUenVoMo72tLdTW2rK32pbkaPSnjWyUhF1cYWgeO81uCr2lUf2EX/gUeas2Ns3RUD
FnJEoc8czE7eSBFOXhvLzbAvAT9/pYexRVrwoAonWqkb0ZfQ5kaQXbBTsQm2dmnEZmQJ/2jo3qkD
06EzHt0oM/sax1R+9NzVhyIG4mrqqt7aC/mitZw+GSoNd+GY3aswAmOdh+NHuyEjqhPAy314EM5m
IFPbNuKXinbKWJn3UEg2sjiVWnrWNS6kl3tfa1Hu6I34ZNkIYh9touLi9ox1reFYXw3XdmfYW0xx
BZIWRnmudXFJztx4aa/BwZof5sVggBjNz2aDSpSTxVejaYn31sN9Ujn5JZ8FxJ3RBbQ6VIckVfV5
qpQWDFV8mjHgXM1tMR6IT2NN6SN1zjznxbHH8Iugy4ls5wnPaf0Y2dgx2EGlcR6L9hNHc3j95B2i
pUJ9ms6Jsasxw5bUv4oADfKZmtDjj8kLiKut1CzFVLrXs4bmbVp95hisEV3kdMmNniwsOc1syPaK
QMRy16LmR14Mnp5GXNaT4j1XQ1x8Im48a4nRANS+gb0lhT8jI7H58MVZG9KEavlEvy/7UFoap4Ix
tELAFnn1xYZQdA1VSMtOoZvCmyfj1H0xBtkS+kVD8/PkNZ6LW6xJPnUgRk5g9RBPaUY807wWnOnR
Tn6YrRmy1TK9dhFEK56Vj7qDQm4N74pPriYJ5kFSR6DfhSWDXht2K8AAwAqVU0e+OUl9T6Cszrva
eddR1BYPowILuJBd0ZGxZ8Gnj0N9O4RDT/6AyfRGZSkMy3J2bj2DY56rR/FZrzpQE3ZqHz1pgJpN
SbHVEvOuJxIc//0rqN+cjspyWlAx4rRx9rPzpTN5lSampp0+v/dJWnzsaSnfOKALN5pGMS575eyq
DvWKPat6782Csc9C3ubSsJ55cQWBpIqIGGrHV6hsd50xpMelIkMQ5VV072lMoJhwbSyNZQi4VvYU
hinFSAUwPmRKhiaIaYw3puS/tQHT1lOTmflpyDjpGZFBrHI6bFF2zYER5ul+Esw58oIOd9qFLsS0
+t6obXpu8Z0x6d5n/DHTWztrJIss7H8EAKyKI6TMga145cTYLS6hEmF/V/TzLfB7lg25FiuZfT13
zRjAAeAtHst8pJYTe5ks8RHJ6hPnmyceUuE3TLdLqb+gDA4cN3rs3eXYKO9OxaP8StML6bIGr26r
17xBscLs0SN2iWE0NI/uPDlHqetfohGBdQ7GGWSETA+lmfCrEE1BM6mu08l6Nxd241rr5Q15AhvT
RvQ+gpOmfw9dqdjMPNG9ay2vdN1XFhHJnKHM+m1JNbJpBXEHNpQ5EE+GdeibclvaSOBic7H9Pinv
G607hm3IrAhGyYblXm7wYA1BhWaIJGEn3WvjkhSbunRthOzgQ4uw6Hf2EEUvdMGJ3JiajAxax37G
wW2zxuiEJpI0xiZeaM96AzV5I9jO5w0RC+o+q/v8mbEbtnMKWo7I6qqdkq8LChIGdp+NqrQC6ark
hUSMV1rzPep09cXl6WZbJxRT28C2wtyYMD3JVFkfIPCY191SezC9ykcEnj3dbkqfMnG/sP3l5PSF
fmEsQe6G6iqV1nym+z4Fjd42D6adiav1DnZOFPtWI03QMPk9lu6Ep20xN6NGW3JE278hVq/ER19S
kYTLTZFWal+1LYqmwU6CJRqOrQ1GpkRGg8/kyZ7UaYyXTa5lh0gC8shj0ks78MW7umg+YLftiZQN
JSVzWu+kFzKbrbVbxywLIuAqs7gRAK85aicHq2jnTWTCeiZLZHxtR915MGSnfxjT1Cb/EPug4IBw
rwo8YlOWmWvrPMVWFMcXRo3xfT2nBD0worpDutxf2q50tuXgrVHQHjQ/1Cx5gnBuoxZc/S2F4rao
QwBwhacd3c5LHzo3bXc8d323kekMeEiY8wqHwtzTgzjHH5idI7tGhaKJz+yWgvBDnEaiYZhJegXt
Dw/6QFcnD9LV7LMsQJ/bTXapYoiAYxVTz+bth2hZu28C05ddvwujOxr5wl5fJNVTE7tXnd5KQuuo
X5C7CITkZdhspCXeMHHIoJncbUF87bWI9PKzsnpC2Mmh8yOYdVvlcBbsKr088jCqa9dOrHM4s+Hj
NtiYRXQf8sVPUev5M9w1HkoAY1ud2THHS2WeAfdhpiAhjSbNx66GDpvrGChM2V2Vk2aeaqAph6qc
t9rUqUeOha1vjuJRAyiyqazyVhktPuqE8UDktZZP8iXExZlpVQzP3mzIApEypLdb9AFHJBWzxYSc
kbTps92LhGgM1YV3domYs9KUvm/o+Wa29gXZf8FPI6K77NNuA17VuxKqqRf66ALWHqqtK7NmjgsZ
+UPX9+/dSMgn6QW93+YcCcry2Y2w/3Du0AORy/Y2Rs03NfHJC8cAJU9A7nG8LWgZQ9gSj3Vc+KpL
z3UNK50iflzuoiW1r9n0y2ARxGmnegV5crzUrQGwy2A9DZs1Pa+IjoKUXbSAPGVZxzyiIVJw0GRL
OFvO2ay/8wY7OyVteUmG+jqq7eQqAWfCVLTI1Kaq6XqM48rAccwnUHzJIRq19CasFS7sJqV1q2UN
XVEFiaqb6Cl7HI+mZEZ6We8j3tAjV4igUdPwHRfzwaBLP1k9IWjiCuJTm/AwIm3bG3Haf5nTjuP0
FHX3mbdU1KwDEc74X+iYirALLIVBeDMa6UQ2oPNq0RA8Gy2CO4Afu1aZm4lHhsa2JMOF6sMtG/PB
LeOU6fVUHcyuhLIcKXV24z69ruHmUSERZbVoWMyLGW6jXtP77YwlOlSFcYs3qjn3M/tVbJEmBUVm
Jci3urt1lNl9sozMhOSGxHdd6rIwJ2XA6RlY2MwbCyWKI2y2JkCmGp1DpzkZi9L2KqZBmbkvbdWR
pj7F7KzAmLos7AMcSdomg2p4NRIyXizxIYqbL61wuCKz3031Pu3yewdfUTacabD5sZgfZc0rTiDG
xrBB9lTPEMcQFSRUn/mV5ebCr4znvKKf7NYPmkUXJYEHI7WW8xnd384mKYhYtFHQXa3FvgMmZw/G
dTe5464coD3Bd/zI63oa9e5hcXt0bpWAEGrTUBsCgMnbAn5OynuENyGoRLefRn19/RkGk+ejugz3
dCHpJLCPtXiYSecskQ4IHGHKTzTjk5MSzc2bkroMByOUbE3LS2lYQU3Au1r45nFX75cx4Vg5+HCz
jhwHaC9opxjuLvPngt4+A8Iw3xsUmselNI0bQXg3zwxctKfSmbJNTzZxkOel7tMovR04LO+zLJ+u
4y4MxFj1h9RiOkRbiWsIp3gZtX1cTuqWrN7ON3qX5cp04xvR11BePVJn0d4A8ux6/WCH9KIy2opX
xihenRXkpJVGduTdMLNLEuFBk4gZ/C5JwyMmMyr/kt1Mb9tPE7CDPUvjDdRrsdUYirJvm0+dy+Ck
SuL8md0CkYAqyY1LQ28fN9lL2TITJLU5D3K9WrZOq7+7AHVuEocIxmRqew6Pybw1jT6iZe3YH5ei
5wXOmevRS69nfU9i9KZJHY7g8kVyRClLtfdEsxGcL9SKKZFjte1rh7n6LPyMZTGw4HOHTr3FQc7l
cJMvnFuCpi6Re8/eAdHxyaigc7nZtMDK60kkaKGO0aoMs42kL/bszcZRJtjTBtiDUHk3iwvmNB84
OjYZhv51XUzf59rbxWbmj4Mds9Qmi7/o8soZFT0oCqKW5DBUKNZeYD5eqKmHK6BWO0uns1+Ke8fQ
jLuV8sfpxr3PcvdZM3FY5BNdWWKLfMtgXJNalKxN4t1yJ7SbioPCizRaDtq4BN19byoUN2abiGvy
lPgWNLAqvd86KL6qr5JjHSPEYnIPw6BDOp1nExOr7vdWTOd/wmu2DoCfmISf24ghvjDY1lI590EM
xOxCwu4DIN3i3IcWsbo2nC+aM5zNwkSjiolpX+TniBN+mYa+ntq39pTcOEl9vwCEq7RhP7XR3m3s
28R07kVSyM1C08/XhzbZRob3EAlwlVE32IGRegUTtpg8WrNG54T1Ay2DFetfIa0glIZz0HyEPF2Q
/R5LzwdYlz4RZtqn+4EQmXTHILr3yMWj673UkmhVHYVY5NyVgGvDud0VFTC61GDX83Ru4phaSxlQ
gnrpJrZ0mtAO2mtsfMKL9+7AG7nFWrXYjxgV1baM2/jYDJH+NCVTmm4551sebrWU19kqQ/feyjPe
dN0mgbZbyjuii6MTlSTSM0+uPSyddWkgRfY9dkLkeqEL9xdcJyCCI4fSfDtgKQ+ctbFpoDHwy5mC
SDOHa6t1cr/VjRunbFhEK15Vpenb0gvXTOZ1iZXEOpsiOjpx1FzFqB0DJ/Fm+kjpR7Rx8ZZ0+4/I
xzgSyH45wpBDFJyzNbtMHVJHBYi73vV2TQkRycbU3DmQbU2Tf5ESI+xQBa6dar5oKx38v0Vmc3yr
swxN3XiX8sBhP2xOVV5e65O4IUTgae1/gjUl1QXngedLELw7iEfhxus7Zlxl4j3N04RVd9Kum0yw
KNi0GHomeQzQm3tkZowzF2TlDmOuPMKev9y4WeQv9joaBkC7LQ15b2gzEt3SQWuTP2YKuYJulQ+l
Fi5MiR0vcDSSHoWsaXFxZG/Yw2mYFcQVXFdtF++12Ou1TcTDso3L+VNBQtO2Qprs1xY4XhnTWUu7
+jI41KuqBnUZtWgQR2cu76kn7bPT6z27j9IuIImtfS6+vVJDtKvMWuxKqNV+700Paub01ul0moHh
BU6oI6PGVbMh9RxNuhYxAx8IS4Pah+LJwHPtQDPd5gu5TXMynahL6nNVldq+ycruwhVxNonMi5eo
jwV4/sq9qISKr67G58qW4yE19crHmAYLNQJj3y/Nsmda514nbf0+MEzYqCoaAzivya02YJK2WJ8D
5u9B64WfC9VT08XRViHbOmiDN+6KYa1cTaoyGjThxdPHVwav7QFNJ9snqZRbTQ4ece56dBgXm978
Mka3Pf1YcLqGtc165i1haerXiOkI6BUVgUJULSc+6ymRCVG98azdZLNL3i5dpPCWaIsmsFLWh0Y0
wOacIXuk0gdiSusY7DlQoyZOmru6hC49V5RCnD7MT/iSxzOkt+XKqyb8/XafJ4HnhtYRFymlkdfn
+9Toe0b/RXonc0ucyTAcr8jZceVmQt9iMzt3uq1r1ziCo3m+K+BIfBnB/nF+TkP30RrELWUkCcKq
G7KSgrFjSKpHzEae57iBs5EhbMu3+QyZT2MozLiCGehW49tvhwavwSwb9bWsRFy/VqE7a36OKPir
GGqLRQ0p1wbaHhq+yjJR8sbxZJxb2ZbUR1V7hdN+SHbdvKo+CDaPXGKtZXSbiXK5qwT8hA0+Ooqx
coq82I/qGGypIniJ3UwQe0m9VejuukSjXW3qoJKVs+N9brZECn6urLnbW0uMA7UguW+DUzq/N+O0
PVg25MjFvRUq38U4rR+TfvHuettotwhf9bMJaB7GZQKE+ZiZo4FbwEUPotHfI2VoOodSPOLky2/i
kXIIa/FlxKlwZwyi36V5/1bW5g0ceknaOVPiwhX1idBo7TCFjKmLEvC1iGibgdnEkU0TsSsX4wrP
0jHSynITusatTKf5MJRlIJVzo1xa787wHFPThl4fSG/atd1w1rk7SVq/lV70MSXMUo/jdksn4BLa
3nHq80AX9PWoDYMKAAOA60HLdqsTG4KILaNTHfWD70xWwiFn1s5LG9XbFA8cDHkBlzkf5RlvMp+J
gnedGQ2vop13ILvDZbOMzs6I8UrYa5qlxwzwNEyRdV/HDEA3ZRwab62T9ugaqnD4sKSaswZip2+A
+Dgf4ZO2tw0w5qCROsgditsYyUgTXgxyAJ4pwO6kWxOCiQ7EPWhRO+wzTi6bFOI5O1ufvttFkgU0
uO/xi0I4seabWOjvpYVzvNKOpMZf9LTc8ZBe1xVwy7FBxWdetLJ5CJX1Ca8NW7QyOTc2njR3sRtq
uynVqid7Jf5t0HBfZ2nS+qImN5wk+XSfFlZQDRObNiJ7ImB7d8rdN+KxGAzITjZ+g/HvrSEK92WC
0UsmZWJiKRKDySEvP8pRWYEQirQPZYBGxhq99ehAXuyR1vOGw330Ei/rU5qX9gcifZdNNqn8SMek
XFmq1MPsic7Y3RSxLp6KLKewjxPEPnUf42r0TIYLRriTmiZeaLPe68yCTk7O68EBQftS9N94Xknp
kf7CY0I8U3ESlZseJkuR9lvI5TlOBG0PZsbvKCjKK7OY08cEuSxjCU07KlFzPSrjjYS5z5VH9esm
Kr0RoXrp89684rgyf9TBUx2QUDd3M+KffYuK5ZPNGeHYV3V9o+uVeYu6XpxJGU0vLRf3hlWZ2QUA
XjrY3MmsUePRSbPsU9d4KIJRZngTeaFmT5dPzk1/UWKJrwm6LYKoaLazHaVB0xjeoew8/WM6OZ/S
eOjOw0i/2YZJfZy44NfEdnlbazLv4K9n4yGrc/kaqXaCrVHGD7yvPlNScuhhLx5RR1+yYvyqrPG4
dFF3nvUB6pQ1pDMI2aoZAsuc3keFAizJSd01xbwriQ/YWv38RXOGLmiTqrzz+gpJf0YoRU8IyJ0z
zPQWddcgZCSHYa5wqz3ACwGFgOgA33vZboWTfUSqab12ZpbN26pNt23n9l8cFrh6syBA5ijN60WT
nyYV9J9qnzhCXFcjhash009lpDFIGE33ZMftewuKszvQgCp2pdY7D5zARGDY0bArU65OklSvMJQ4
imsJr43r6tuqmJ9K8noROyYkvFrWUWhueU0/yDxLTj5IC3j353R5cWIEmQyPvZZOi3pwDAh2mxaI
7qEd7VdAC96lWMcc7qTUE3ELpNFFmAaWgZuqMqQnjhOxfifDe2lLsqJFQfj2mli1KF3s6OwhxYJU
TsM57JKtktqyG1sd1X0R586hKy3aL5NsSb1gaHuQAyChviQndnQW54WzBxPjzj4asj93tUBnVYVm
f7B1KzwbWW3unU7LjgkHWbofRngEypn6vdEPO/yLZ7Bv7jVxIi79Cdyj2ejsW+U6fqXT1rGyLNvg
OXNvw6Ujk6BzNNzBYmEEtYSP0NPCzwpe4MmNkVVSLuSHZXFTfySyfa9TcL2hAUQJKej1OnTVqfsM
WH/opQKridkFI+PjENrRXgoPNe9Il5F1W49e6ZlQGNmN/lAwvPcjLfL81rbb+7z1Tp4k9FAl0xXh
gp+TpQKblan0wjDU841slAH24AywseK8I53GPrjJsAQVsgh/mLLPVj5+qBLOwSS2I5Or+2NLbPeh
08yeGHbL2JXt/Ggb7vxhirUbFNg0pB3vqU+E2qSl/jKQHwxQ2or8RF/Fw7WHgV5dq9x88DyjRc/U
QojJipbc7568+MEiVldGe6VCPRjq8l6wTd+NbdbuC80kgTzW04PU7FLfuEihtmArxiehqjvUBhZx
bl6LanadwM50Y/V09gBnZ9eMEIKxzs3H+tvDAfvkXqLagJo/L0EZU6kJQQfKA5fEMdOFybLM7bjV
G93XdI6vSWNvvV46G3gy3RENZ0JMQc2yYy/uB5xYJntZTTuv1OpDPSYuuKVMoTVM8JEQKHSwmtS6
4HBTAaBsi9vmdT1nyUaqz+hniFEkGToqyGAYyuxK1xL9uifOBKSXGXJdxLwv2Ht2no7ForSoaJCF
cCzvetYbJLiTrCHNkpPMU8oZ1271TZwa1e0oannTuijtZTSvgcxwTD4gGx8PzVBNF0ov0LWT9nkZ
4rU3ZEifh/qmamtqnTWVTnhrrUU6y95b5Hix23S+/mZe+49sfL/N7cUP+Jf/798b/tbP++tfwyb4
r8/fvnVvP/wNvaykm+/692a+f2/7vPtmMESLvf6b/79/+H/ev/1fHufq/f/+1+eyV936f4uYbHzv
yjNWa+W/9/Gd3pv2ff7lP/jTx6eJP3RhY5nWbSzkHBv0v4x8/BH0UWB7VOmCbBkp/jLymR5uPYOM
NzIZgU/i5vvLyMcfEa5nYu+DrAjfV/5H+b7fTKL/Y+ODzoaJm4+AlS1Ageg/w1DTsM8SxIcrvoUv
+G3zEUxySnQc5ojhN6eJ/kKISX8g5gfpNzIil0Mb/gb0HeP0pc3G+gV6C1O3WMsew7FHHFT1qfrY
6HB1UjbBF4B+zi1NcfHcgk77Otbam0kr4fN//vz977SR2ngr//3jd2zwkaov3z9/63/wr8fP+mMl
8zDZhrNoIxM0eZL+9JFqhv4Hizl2egNb3mo0/c5Iav0B7MCSjrvSPHCN/s/zZxl/mDx1/NOVu/zt
0fx/b97tnw/Wn97ev4eE/mjtx4ZKqjQCaoPUCODGsHl+9DAbnMfbdm7w3gnxYhvWsvOqUgTpUmh7
SznF9rsr86+P/4FJ+iPA4M/P45uvjlUSCGyHV+57bkgmXHRWMZ9H1hRiR1ouBZt0hMPQE2rX2UO3
p1IgqUByuoxxdDxDD+FA0pnlsWrVfOrGiS5KxQAnx9iq9YLjSb5a9H7/Rbm+37lrv31Paz02Q87w
QAutRt7vv6fHar2oFE9i4jSvNTLHUyxrz0/muv4H+/2vdwATL6AonRtNkOk3+MJ3OA2jbw19aSlT
BmyP+3Ga7D0aMOSpqVu+OhMujN//sl/vAL5khwcHFBOs0Z8Rtwk6YOB2Jbt0NiJYSTHcA+JK6Ftl
81U/qoYukeb+w33/mx8JIZJPMwwDF87PzJA8zQsSepLGVxKPHGnba5pyliFrnuuDLLWvv/+NYn2M
vl9VcWaDKuSDgBdD/1nX/O9vX9c2EUb5jCBQHDxgyJJseIqNDCtLibn3OQUdRNOsN7QH6VSGh7Kk
sR/q3LW+ODorJuKIihNoNDeoHGyOj04QaxiYfH7DQvJcatqPOWqdz/Go9Nc6sRSx22JxHzg4G/Xh
9z/m764dD4h0eB6BoPwMQm6S2kDkXdX+hL7xopom2xfttFyKKCsD1Yt/SlL89dGHJ0bZuz4guGm+
cTK+eyCttKzI0GRaZelJfcZs6WDdSfWgqQmw/v1PW2/Dj7fJBVlETifpuPwlf7pNVO2T267ZIOOc
yg36xPQAVlf9w6cYPwIueJlZYoGFwgpZY3wJbPjxabCAMIq84WNIdZyCtKJrb9CU+zQN0iBLgPA8
iyDrrYqtJbDystv3FcKpToT2nyXaD6CF75e/X949ggB4tExePtNdo+5//CKRYzdabxW0WQe0L+7A
A1pRP5/zqUGKkBAus1pBjr+/yOsS/sNF5kNBg3I2kdIBVfETvcUZG9K+gN35KpepL3n7NyGyRd/k
iI5mhzPQoHfuNk9w6f7+k//uwkPRZhG1oO6QCvvT7yVWZRW+8Xtjk3qfDEjGQ2lMba8V4tJoqEFG
0lKuU1SK534gOcdNcZW6oZj+Yf35uwvPM6azklNnAS768cIbfUg0RZlWflbQbUJZcymgXW9iRmx+
FHka2jT3n/gtv173NRIBSipru87mLn/8TFtR7amaAZJDNt5+HkTtLzg/CXzkSBk635oMEtTwEKl/
uON/c90tuCTs5hb3Hgr9Tw98F2pOPcZ26Ze2kyILb6pz15MBLFWUfMBtiC0A3t2Gw3kcJHaD+7A3
iaJuRLT//RPwy1ri8kVWRAXoJchI5k9fZErdrGigRnCfm2hDzwlTAPl4aJuBDv7+o35ZS/goadhY
EUxpodf4qZLJRxTlneXgBVdudqjzPAwsyaj0P/0UniJeJ1rGcNXZsX+8qaRAxSa0L+XXut7sGUom
95OGEPD3n/LrZUM2bbBWwXiiNPy5KuuwHxOcjYu3qhxs0DE+SubEM2HWSvzDD/r1zWBPsWi+OrCf
ybT96c0I03qIexo8vtbEBDKjCdZ2XeLaQZESIuctPRlJOfml/4DA//XlYEODgWga0P2BZq2b3neb
TFI3xJUK5pqtQ7N8XmPrpzxUl8EYkeV2AoV3SdMBqfE/vBveNxb1D+shBzedcnvNSQPlLH56UBbL
7iQaXHyrmtOewihdZXbwg2+TRCcNkNCkBACjTle87SeMlOSoPg8wcc8ljXzugVlIPEgwJhg6LSkK
LdNV9L6FZidEnkT2HCSOTdFRk0D2joXIeq57UyuOkRnFV3FbRCjPM2G2uDCa7JQh8kRSNhvqA+9f
R06e5cbTnjahi6IMkOYVOFSICA5BTadKNtEd/UEMRS3jXqZrboywkbxS+pu4cNL7qUenXrWD/lbj
5qQqMfIGaoXXJEiI5ta775BDi4D4RZo19N44Ig4MX93NZHb1B4+kgSYoqwzjvFEmtOnYT2AtNRVN
siUNa+tg9pX2OUwm6wMVO7G5lFIQWqulvc16DHR+7STOgQwL825JYVEE+Nh1MAVAbC7JVOQANbsK
1mSi12CMG/fJhDawEHwaedtR4hdHdoWxfTv1RF38N3dnsiQpkmbrd6l1U4KigMKiN4YNbj6Hh3tM
GyQ9BuZBmeHp+yOy5d5wc2+3zru8UiKVJRWZiQGKDv9/zne24xia30ckPzhMUEfeayteA4fndoK8
XCEdQiwy0YkswoWGTlQg7cYw3phOMNDQQlojHDHim6NzvxN1rKnM1GN8o0plPTXEUc+rqAJTGj0m
AYiqlGQLzcBiimCG13FjWLSHNtjUYrV2k73koh9qQ6E0AJoC+ABNzMZvVf80WjWHg5iqXb3pu8T+
inASFfRQmzOxgG09oBdDRP6tQH7QwiypWo4vE4HJ8aCqcL8oGx1QgnwCBk+s69u69MiOpk5F4BEz
OQqjqFxse9/Krhv3adcCNfE9FWG2riUNcEO4SRFodqufxgQuLutomhZbl85luCnGSvK/sQp89ut6
GbeN3xhfcxQPqNanCB+NLHswnDSU5HVX9CDMPTOdPjc13bag8nygunI2x6/jsDCKGj+d/lI1gXCb
sez0fey0s1tv/K72FkRS6Dr2tq2X2zkGj7szO2xa27Sf8kPcI9sMdNhXQzB0Vdtv3TkKL9x5md19
n47QPmoH52lAArGAXOtjr8yGLvVRxMdztOvjZLxJxjz7NSCVo9Euhvwz/f/x3l3MHjM/7X0PfFEW
3WI17+E2MK7HfYRoFxQ0Utu7urDkkwlBD/GjZ9XHGF9cBi0BDHgB/m3Y+5DN0u3YKfcZ/NvymNU2
Mm6s+W1LHm+Z/FBDL5ZNJNruKzYzRJtxPlXdXjYyIQOJNHcXEL2GV9NCUz32EVJhvktaP6vLk7Qp
dPrmLx45W62uq4mAXuZR/JrpMJlBI3GN7Lo+p4WyqKWpdk4mXRIqHGFckTskSpzwITrMqTQXSPtx
gjvfGkq+8thJ7GswCAPaURSO7dawXQhOXZHTQe8j0+i2Ba1DsoIdA65EaeQO0quunp9T6RAK1Rg6
ue8MD3drB2wb30VbYKxzvcqFsTBkDXb4vCm3ZWWNO5Vr+jhoJ/0flPL5sWGcGI+r8u1DQZPNPAw1
zUpk48VFTazQw/o924dVxY9tux2Gr4Zd+5/bhY9oIygFogiccVkT5+oPJV35wv/pgwhdOBzSltcT
WOJNjE0caxh2NEbdaFE0aKOo+phQtcW1iMXPYIha7XWWdw7a2N7E+jO7jfuhLUdmAxTSGDWaNq6e
rG5BHJ2apvMDsU33reMsXB3GoXXQpvNJbwWaPIc83YFTQge2DqlpVvUPbpmUmBe7ciJ+dUhLinSe
GogIHSdzOMatDu8yO8FVNNR0IwJHxfj9EacwPYsYlwH1NtmRhhvJzxbM1Md6Dk3a5rPVf4NBq+lc
diOKQlwVNoKAynKhYRROsyssZJSbKO41XpRGwVhZ2gwhEOQJvsT6WzzM1Xc3taiwO20FBb8WcBih
46PoBrtrzFfUgOI709N5tjNh+VkbpmTnx+IYTYogsba+9VkDNCJufbgQnZYgtMsVGY+8zLxBC5gD
7uL4nu0H12lloGZ78n7xOsfyAZGvI7ah7dodzQN7nhlUkfUD82SOdY1x85uE89QaRv5tiZW5UMEX
xMxP+diblxXVLwhI3UrM7Ip0/MLZLwPtoxYHhWCDZqasVVFdhENCEn1Cgz0nU1BSkdegGrH5e2MR
QEl0vg8e8s9dOPMxbED/EQOd1BZgm5G22Mi3XUTq6IHGcVjEDKjokwnkTA8V/JRRTwtOOFHR2aGl
DfYkTJfyOnVpg+0oj5HUrFWMTXBQCxr7FtmOgXmkyu50NoXzVjdJjqtyDsOnmbpLG0ylxnBJ6Er+
mUULX5sLcWFXUwJBMlWHyzPdDJAYjND5Y9GbmqdRNCzfsxhoZC5uBe5BVwS5b5F0+g1/6gLVGYpM
E1PQFa4mo1IlxwKfG+aeIlPPngoztDRixKlL3hvTuoibBcFgbVnXcOKtBhH2egvURJpPoKCqmI6q
or+WxGgOAt+Y+Sixsnqbrq2WL9Jdar4nOzfRK89K/ioGqA9QDjGZUj9ZmE57XNxfib4z0iDLK++7
8CMcAIgV6m+D6DWsrmi2H+xlVaV2iUzJjDYbwBjhIL4rrcyfLrbPrTLZQAFvH8JfETwIXNKehcom
L6qQ6rXFu7ClrJ3tWGThdeL18odcxm6Xl0v1DRuNcxfG0LKhEsnmPsc1c2NUU9qw1OX4xYzp3ksM
glocurMrmsHsdkww2R4CLAuLCR4D03h1TPC0rmQuqBNalgNWV5q4P6s6Wb46Tmw/GhWWXkshVqZG
2jZofFFHIoGeSW1Fpt5vC9xd7o0tS7u9wPYzfh4XwUmTB2ei2VcWiLDU60mHrpe/pt5vxTFGFPZI
mgMi1NSCnxwgc5t3ITxlTeNTpV9sJ6RaASKg3aOMwCXQ4edJCGRin7sheJUPy8zy/rKpFSnFVU/t
aeutf0/Aojv/wuiNs6MQEmZYCvSJWgaihY8L+Cy51cW8fAY2Z1TbdnLm27TSPgb9DLFl0DOEfIqt
uM8ecDKX1Qboi3rUY83MbE2tu3pOY6ciuVtgYdinZdhNW2pi4V+9JdFu01t8dH1hAtwQvYXAKa3a
pyJeCzth2zhfGLTqMa7H+pJ1LgL4X6Dk24rJQxTAdlD7W9tMXLXReZXorRo9Wr+mpbsYRkhdh7tU
5Mh8/Rjr36WZe9VR06xODgba3oTcesv6Qu46C6KLl5XISYh1ahVwx9dWbMo1tiyznikQABoUJqrY
XeIX6bP2phZ7ZjNL9lCuQ3hmUujkyp7NCeEMedkPJgETPpneVhWtNNL2YxfyDwa+H49Pgpz4i94c
4NO0dgrlCnHMw4oJ/lEXIGeE6mbiYNLEnDYlTAy2X7VaZg4fZvg1zAdwTSwEqGJlbljRReKP5Yc2
qYAV5aqg+Z6asbzTcYudIMSZjrRhjJjfvSEan5LSRVw+xTP7tC7tcdRZbAQ0bU3fuG/SiC2ai3T4
OFQRUxKSleyHDYIJ03c31x9mwJGK92QNl3VTz+ZG9QMcMHYEiX+Y8HqwTSsgq0LOsD1ken693KcY
yXN2B6r+YWIj5eghrBBzWNIu86aOBnHEDO9iws7bw5R51o4UqzJDvDqDqaEEwZvp++F+mmN25+HQ
oj7Awg6mwLTa+c5wx2EIZouCzAfbWcMswyUeUVrAXvoJIoC+Smw0pHV5FjIrwhWomk9YxMpNYhMB
u3XGKh4vqmycdq3dJRPaqpxWg+qJOmkahU3CHEyeachk+lN7kSKmBzfnpk6zhQ6zAuW0qwqRuFjO
+lhtI3y0K+aEJGm0U1nJWMIQQ6JyloebJsw4GvuSmTkoGzE2AdYddUPGTyb3alhJOws7wk2jTNwM
hmim1cC4luCM2TQ/2Ek4OxvUzpXEQtvTwMjnbra3o9bdDTLzpQ8iv2EZzciXySTrPbty/m5sLs4K
VUA6+dPFqYXRBylRyW644BVOzdJcTNUIRylG95WgplHC3AzuMD2uhoNrr6kyJIvs9Y+ZIEIQDo9U
Rw30BXN0jiG4HyYsy/REPg/CRLzV82lKdvd6+hZaFkA3ylp6v8DMQOmY1tYeuGDXcIBjqd7VGPQ/
QMFDsNu5mXoEFA32c6o8EH1e1cO9ELRS2sAh28MNDPYFGAPSYXrA68zMtiS2uI+qxfnZiY5tvQ7j
dNPIovjly679Tjq0N92m7VJ/dcq0Zz9IKiJFLZQBTVDpqi4+9G0hv/SkyKjAs2Ow7Z4vOnwXDcyg
TYxXFDQCIfbZLmbNjdG7pKbehm29fG67xp6urGaiF9Wmk7wVeYlv1ZSUw4McXePF0syc5iaGvYsC
R6GfaNnzAmpKimI/ehitkVAtWHWMaW4+GbMF8YKXL+7yRkDJAkQzbPMeTs22Nlvnsq161yZQfoi5
8dKPr/02Is82rlwyY/jXQQUYRVU+Zk7s4jfr0I/oXPg3U1qi5q2rEc+3blyoN2mdfx1VM30Yo9D4
mXoa18mMhDm7lAOimgC8HIE/FTvXmyVa55QxTEexY5+0HlQIKUM7qmvvYGnVfvVVCd6B7J3k2Ml2
+uGjKp0PHoowd9t6RhJt4SxTUvClEz3bvTR5YRVxQS67IxlMegWHDLkYMxTL+AIsjfaeo/Iaamln
XYkuZsgiuWdF9IFHmtJI953veBexrcOKDbOd/bXwFQNaMGCzYe3kacdoRG4x7Nq/0ma2f2JXaK4g
zqvhgs0bJ7iJBIlP1qIcxCsR8wUWlTAkfAzZ3MxmAavd3GKTKHWJDr9LcEXhVrZ/6axN+62tuin6
Su63TfnZEpa9HdoGTGdDcXXTVNECb1AUbB0nWE7HSk/ZCthD4rQfUg0YuyKHPT+wsmL+68ZsqMDc
YubGUtwYVxNiWO6K5GLmnmTgnGx4LJds4ervnYUdc+uQjXWbyWz5NnVdd90ms/FNA8/5llNZ9pCU
VBarOspdSeKUluwKWDm7wBjrRl9maT9He06M9V8Nxj08D82Ch6XuqigP+rqIvFtblGSVJamad9iA
gBRR/zd/4HeysYj66zG5knGIuqmtoiAXucIo0Ij0yelG+0vLRzwdCYe0f87JuDxoKNhR4OeoezlN
RWBPqlQ4+F+dEGQCBFasTMDyjKuMSZj/O6u8J2k6hX9IbBuzt6x6ppSYrwBtl+BiAZSDITuOcvCu
/ZK8Reb6OD7KBnUG0vFYsyUte/ms3JS2hVXZbXlUVH+Hraqb9LLNSmxhJXnT6JWrXNHGDrG/oLH2
BWjPkZLbpk1TGjq57xZBT0ZVsW1gR9zS/IqRUKO9dA66W9pPoWqbO+DIFKfNrI5DKkBuae8LTYVm
pfM0P5KZjeZmYbOXborJxMm9REa8daMs+0LHh5NpMna+XE3ZVP/CyjIpf/R1pi/RQrOVxH7J+XLj
tAJ12MxiM275U6+7QzzlPCeCNs2m7maDxbDs08/Yk8DO055t1NYtQmBwUURUEkPSqLKDoND3i66Z
d72wtYdR6CfFM0vcdN2Kwo23a0kS5a05rngonYbomfivXWQ6brnFGIgfkWkpVEECE+peN2SnUZyw
PH1J/SS94kAxtxuj50AZ6NZ2l2sDz50M5oGaAnY8fBCBX8PHyDfT4Ivs48S9lfuxN9ZEcAWVuJMu
hyOYY2jo5BCPO3e2hmfW377b+8qKb6YsjJwjQmNVHlGpOOyAlIshO47WQZm60Krh801f/sMhP8ss
O4OXSxXxvh708jB6UXf7H2WYkbpXjLR589LKtyaL9gXYi6jYv1+Pf1UkR+ojpKSr7Fjg3t21Xv9H
tRpVfxsuYwVxOTNsigU9aCdD9lv8JtmtLozwIwi79kxD43UXZxUYebaDKAjFEeHTL6+K1zvCup2s
rtBREv88C/SNad4Q5ajTHXEv4VFYOvmNNNom5YSeM8e4ElWO/U/7EfwSWpZY0Vfhk3RPWlmG47X4
BZw6WDBhXya6hzCDK+Wja3bLmRbpqzbOeimPzgBmRrrQpx0jq29c8A/Mc5AIvCs7Q02n474+0wV4
8yprurFUq+xCri/8jxfaOnErtGKnL6PVrd9VwFiqrDkj7Xh9FTaiPucJMn5X0cXJsKF2SBV27bxi
76/2pQwtdC80Hax//Hrofa1PTCrbBdp60mYtYwIYxrirAsJsBFZ7bgRiISXCbk7OXOqNL4Eti3Ro
aTr0235nIvzx4OYspOqh17616UaXy0KMlRHl6ZXAoQ/ct/N3PUF7Z/rIr5pFdGwkBWqSMNaem31y
f5LQk1qwGFDh5hDXD2zQx1S7h8Ypn3Uo5i14HRAjmcrPNMfe+gR5qIhJpMXaj07h5TgxjXAtK6br
rsUasQTmY047xKudK1Gb8tqYLEpkLplATd30VxVNGRNut1fDKo/qM09BvPUYwFwLvkBH4as/aVw5
bUG7puExmEAXH7IWi7Y1UFMbJ/IpsY1cE1oEMZu0RmSE3XAc7Ca/8G0IHFm8HuCGpN7XUW1tFWC3
ezQ41jGMBN0PiR72/Qnz1cj3+LLW7wpZPB33VQ/35/cl8hGXYtdXgbKm6TH3scrN0swu/vlV1rgW
lAW/c69OxoUTTm0NdbUK7MLybvDKf1m9JR/+Hy6ikIfSUCdtQZ3MfUPPN2X2OJg9if19FDq/H5bK
OzfS1pH0oivJE/PQKhFKbBMZfzrGezk1QwFFhYZoD6tzHKi3Mrlcs8U2Ni2dgI3wV0tbCyOvN2G+
L20Pg9KCJLON07S8KBwrufLaifg+Z/D+ev8hnKT3rRIaF/mNY1l8ibYJL+3lC7Vw/QHpTKugLpxf
JtT9rzhNHtxxqa6kz04sb4FeLzgz0o0aVX/jkXmwE6oHVxcRZArIn6opHIfP7/+u9bKnTw35LtQN
hXhWmCfalsbvZ5tSO+avWhT7qAKd2A7w4PwCxMOiBzL1ymIvZv/H+9d9423Z65BYNZqUOb2TeYED
iGd5gkGRuWw9h9Bj7xhSch1NZPTvX+okL/D3o+daq9QT7bJN0+zlo6e4OxiLTmitZgX91BqDYJHP
clfkNI47YNHBECX+bdWW6tbxifDM/cU48z2/kimvwxIpjw/rnRWT3dDLH5GDvO3ZnMK9ta0wQHVp
7XLkPRtlEpyb89qPYp78S0o601+10VnfMM/9ajpXIPOhYqQtI77LPDT7sdbqHs0p9HTChN2P8UwJ
K4IJvqaU1JMVQJBxKGEkpkfxyjwnQH1jwDjoXYl59EyEIqcvjlrqbNaiR78h7P6nEyXeA+lixc4B
tvkAtcv4LOivgDrnbPP+e1xf08lQdRRB3Osqwqg51eSQitbVJsWUoODKzyP+xwNhddYDYh0TbA7Y
ifev98YUTH6Ni3jEQTeIAOzlGytptlpElBcAd7R4QMvW382lLc/c1RsfguJ5knztQOLBsPPyKug4
klT4dF/hfOiPZik1M1aUYLquxd37NyTWmfbkCbKeSF4eikGE1CdjcAKOzAwDtr3pRBwIWRAkXc/9
FX5L2legDcAAm4KCPgkKGgbtoYE1LpLwml1KeGUN+h8/YSWYctgY/N502ScrQ51rgkmHAgSbIdID
CRoL/c0iOvPpvR43KHMQq7B/ZBpAFPTyCftWRKYy31BAPk3yuSRlCz+wP4K3lMYt3K1q8/5jfv1G
uR7BpEw0EuG5dTKl2gDh0HRxPdsqk31LCOqeKny4JuyZ/3jwcCnlIwTnLwzVk1tLKIfmeqrzQPV9
c3RWFRKgrunoJDi53r+r118D1/CxSPAF4gIxT8aOD9sN2CUjZsiTau8Urn2IB2Gcucqb74p4dIYp
Uirani/flYehKptGbiikubjatpurklpQ0EHixQucDRfv39Wb7+qP650sQ2rSZuI1mrtq+uWjdgED
oCZP9/FUnJPqvnUpyVrHQisx5rkn00njt+FoCG6Nudrb2OTQBVCAmivIUPaZw9lbl2Khczhy+mBq
3fUp/3HGiADUTAJIN+3Szj6CYArxJxfitjI7Y/v+AzyJtF8XVzTwnCg8R1FSIvzu5bUKp6Rr3KEn
KIUlnrVboYa1U+++di2ZQq5pINcVdv+UWQst7haA8Lrdv3djHQapU2uQvxoeYIfAnL5IV+stbgpx
5pN8PXjXH8mgEgjXfIxKL3+k2bFvrHsmWXfK4KCJMNxHlJfPTDSvH7tnsZF2LTZUiFZPpY0U7BFo
DxBD8HESCxIW+VFrd9namaPPXGp9qi9nctwu5ECwoWbPS0Xl5Q1VSe/m2A9yerNLmW1pp6hPk0fr
cRYdGF4zJ+UwGLz53C729ffp2fTnWBf5K7rKk+uSWrvMNptp4mpGN9yUMC+p7YvuAkv3FQ++euDl
t5cM9eUWR/lwNWeqOmD3B7ipEIbDPBmSpwmkkklj5VFoErDeH5CvXwKCZ5e9lrlmUIrTJxP53VSb
HaKDBorZR8OMqpvepIIQR6TRvH+p1w/D52DGmELrz0tQJ1JWXWQmh/kkC3LD979ZVgagkqb1tG26
ubrXczyf+dheD2OSLLEVOIIJ0qSa9PKtpzUdGl0jSMYH3j55o5wfvGZxmzP3tf7ul4OLjZ38nWTJ
IBOnXpPaCZ0KMhNSd0qtl8tUIF/rqXiiK/NAt3c1HcQBfvTRoEK78XPa4+8/2Dfuk2oMO2VbOSYH
4PXP/5i/MgzjvkVcZcA22gfV1BP+BMLh4/tXeWOksJNUdCHYTZLMuv75H1dhjmzQI3QpJW85PHTz
8AH/Q/HFyVlq3r/SW/fjYz4R+HZYpN2TOXLWUMFGY0DqYfrwhetieFamXz++fxXx1g352BRQ6VPl
sdTJ8FiqGkNO3qcB2Wj9LrU6OidZ58EOmMMUTDWOdheY4NYmcgAFEZSpyR2/d07rHWrUTXva40gF
iYkIMNye2+e+NagYVusBDMMoh4eXTxshS8imq6V5m8TtXYtiKiiBN2yXFhQcpX4IoZYblvvaJWWw
xxBxZlC/egc8F0YNszK+Jt7EyczF5NgQ1YChOk2H7Ck2/OxGtZD9z7yDNy5jsz+iCrH6NdhwvrzN
zBjzlgUZQD8qhhn5dRwf0pGEAVAdVPXdLCOMKsWAGgnkabsiXv6yRQw1BCXezgDauWuMXD3F9F+2
v3/aP3I3///pLl0H+v/sLqWJXJUJC93fTunjj//81/oP/O0utbx/s4yZpF7gU6TELPg0/zukVPxb
rdUktrrsGNYK9P/xNjv+v1cvKqOYkgKbntWDSbO5i//zX476t2NyuvKpLjJT02H8JyGlJ0Uj9iqc
1rz1+nRNMBj4px+NBR9xPR9uSypWV2ppv9SR2x4MJDPX3TL7l4koyqt10ThQTFEH2cx0cxUCU7gu
i4IkAu/jsizBIP/xCO//Xgz+9GG9XPp+/zCPEhs/jO0lp4KTH6YIikvH3Da3nD70VUmsNtKZduSH
8pkFjoFo8/0Lvvyu1gsyrSkOVcrBgqRWE/Cfk7Vtjk1CvZbSax32gdl4zWUjje7T+1d5WdxgY246
TJtsnB3Oba/r5Cu7BQx6420T2ZvXU7hIgJ86gS9MSuRTaVnRU9Rr674m8u3czCG5g/+76q7X5tjj
4kegZ7Pe6ckdhp7kyKOmaCcXN/sWkSBGoBZZrjZdEMztuSwPQEtHJNZpsSE9psRQEBNuWdime8vc
4t51svS+vv9ATtaUv38V+zbKLVQH2VWtv/qPRVKR7+DLMAq34SSNvcOruUDqSVBBaZQIlgi9fUin
8Y6OVntVzyBfYhw+F647mJ+zMmMACv8DOgSkIo1UdKDP/Lx11j59aByz2QzzpXDAWP/8j5/nLQq9
fFOGW7hb3p64NwDHqd38NVX9dKHmTCAhNapk41LTOAiR0nQFqb8mjldXJKF3V+//ntPPgne41op8
3OBILtg6vfw57uIizFoljg5aIZRgqBt3NciknapN40vs+PM/K+n8fj8UxZiESJa3XMbCyysiq8zx
4WloayDZ9nQXlbXJKuArTTMD7iqJionKcfyleQVwONrudq6dbIfhpb40wthAzT+d2769PJz8/k0M
5XVr7DAzUG56+ZumFkWTlQPaDpWrPjRduPK7iTu1o3Ci6jK0gWoK/8yjP50gpDA5DhE6z/LL0fe0
hWf1tez9MElJIg6BXkpIXAtW1DPP+42r2Ou8JzhbU3U5dbWXtFb9hBbebspaHqjbEcOc97J4eH8c
vXqCmLqgc9EqoAeEtf1kw1gmTBNZmgKUcUk/q6zYPpZumKMsYRt1WPqEhA6jcO/fv+qrRGy+oLUX
w61R5ZHUCF++OAJ0fYeCCPGPxWKEF0bsGL9sMcXlvpp1vC9GwKckNOSOuR2NZm52YVmha26W0RoD
ODXw6g3WRnChftN9zAzN5qeSCKhWZ5UTtI4FabGx5/qhwUGkN8pepoc0daLrdYt+l5K8+0FTxQJg
1tGu2Og5bK+jRYopSHuHFDwEoeENDLRqOvTczKE1U6u65TE6a9paPO26UtZ7vLlkvDYkDvyGePfo
mWLRfYrryb01jWIs90NsVZeMExggk2JXGmQ2dIIgS7Jq3Fi9yj+2XpID9RE6srbl2NcDFPvBLT9M
SPsvauSZ3kEK4lcIzh1yUuccpHm+nPNPk28lYUDojjGgGInXyBSzQxcrjVE944dqmq1RrDlUvT62
NSDRMQn1p9wm3xlhUdn+vev7Xxqm+RZ/v9LV18nXwcHxpLyco5ajck3IubIKKOxJHh5wfro7V69Z
Vks+3EKaLXfvD6T1A38xK68XxXhpsd/3XO+03DKGBDLLCN15IRsX2nhB4koJno14A/fMCvDGl8Ke
gItJwX8oJL8csjDZMrZOPpfiq7gSMx2+MI6zAMKifck4n/coKPMza/VbFxUwR8w1VR5v/OlDjSLS
JpfM3YrK726yeUJHTxCQLUJk5Yr9iduR8f2PnynlNZuNIDtB+vgnk2plI7fCEsCNJom9p8mNFyjx
yr3UEJvev9SrVYzyAgVzjilrEYCN0MkzTW0gDH3lwPYna5dVqzmakE6JP/GXG1EU05nrrZvs0/Hi
0fmgIihs9tXOybKZA7GsejyC28LFnecXnv/LW8b8OYmX5LHPCusLDtF+PJgVUeHbAmr+gxmqCeps
5khF6LdXHdxVOUi2QmPe6wir4pa6+3xsSzxZZz6pN0a3t/ZP2CRSzEXP+PLxEMRWj8Yay4Ac0r/u
+9U4SGRG4NZg+t5/E29div0oGltBnfUV22ggFAUPAzJrEaPRHlGPHlPD8JDdiXMv4a13gDiLL3YV
a9CifnlXJGK3gJ6hfOMrC69RGrcbWNr4ELw2gbzXIVGRtvxn9fff0xM8BQAjPmWRVYLw8qoVgdR4
Phe17VVWUuSxyQ9EyI5Fg/TO95/l61HNCQJ9z4qrEtR7Tqp18bSoHA+pi2Z5jTIlTmunl7452Cn9
YJF1+RmD9vrTX06CFBzQVqA9g9oizZNBHcYyK9BMkqvqamffGnN37bPCnhkhb90VujqbKzG700Z7
+QB1gqwPhYqzTVwQeiR09QeiCvtb6fpV4Gb6HIeGf+Xr+2JmcJn+eF8Wu92XV8wz3+ccVppbWEMQ
iNNkIkavFPbg76k9+4TyrXpYqvgEG7aTXqJNP66pAWEr5mHjeXWKodEjAbqFopJvJ3KgH3FKpyWC
ZfDvwYiSMajaiW2EWSzhBWrK4RO7dl1uCDDLvydhNR9Iaxh/tUVS3UU4pKy9Vj0rdy7jsd9XI2sr
/lEninYq08ktEufm25SabFsMZRf3VQ2xk8jZNv+qU3BBG9uM1kAAs+l/xtVKM8FIhltolNb4HFZs
vwIfF0/HkTrVVxzSzO92U09TwKsvntq+108Zb/sXebXhLegNBOLDsECy9xro05tEGyVwRq3I8/Na
Yacbx5yqZ6eyu/DSV7mzPsRwvneMZMU9Y7kI9y1Ms2wzF3FzaxvNRBwSXEyU8tmSc/jrEnUleyTC
G3+Kpp9WpzGqxBGJrW7d6WI34Wd65LAwfEZLTLR4lo8iuib6FQyuP8/Tczg0wGPb2rMRB7qE0lPP
LbvPmKnLet8tknMcsuki32cJyW4BoVlLdkgm5bB1moDIQipvmJCmJi++wyY0HnA9wWWvdLiamldz
9wYPAaj9EI8SGbX+4Hxf/QK/XGsYua8sifo9MVTRA7jmsIZeO9Z36BbrT2zdOnKYwgSuLOjH0iPg
QMMhRiMKfnXMDBmBXsZWjrUf+zIAgbYjVLObIBO5sjTVdb5MYX/sXa97yiuUvAG26XLYSGDkl52F
YWGTLZ7/4IMW8Q+aCugVmdRlidvLJgCz9n2k1X7StoSi4M664g1OImD3CXJ7RiuPwTYy1Li+W/5G
2EeEDqSh7G/Ji+3wGmOveUzN0qi3SZV53g2cjupIVlr8w6osPzuQJ0PceDdCOchIFz4mskTTP0gz
+jC4i/XIhYiam9qm+jRO5fLAuE7wrMT18FNXyHUOGTETeMkKFrmN44X6zm2Ss7q9l9XadV5mA7GW
rD2qBx7upJcfOXQCkUOisrYaG/dBl261ZQm2bnrXGHdsO0DcmuO4VeHYUJo41788ESr8fXnwIPAl
YA1xtD2popYgEbQFf3pLql1cbqC8kwKbrx69Gclp0Tn1vrfriA0KgVl12/h3vl2pO4sXvvWcfryu
IdSf2Wm+XotXFTHHWnYp7MSck6WqMwpvNAqC+7TH6QI1fnZveLjTAUnnH95fql7V/Xj8a/2em19V
vOp0i+FnleyxVRChZLkjYOBh3s5QNq7XjvkVya/tXxC1yNNNMb+JBtMVB5AqmPGx8jmHMXKAmYkK
Bdn+/R/2epNAXwYRE8dfhMyv2o5JjqlXpKWCRQoR3+xHf9wg9DH2lUeIV5i55Sd0k+Pu/av+ruK8
XEqBuCDbREK1MlZOF7klrU2yKUZSe8Ihuq0TJnzKgPWxBBWBV8Xt94tkbXGNTN2rpFNHcMptgS0w
ab8ZwGO/vP97aNefroEUjMEO0p2SYpWVrc/pj7ITVrQJ+5iM2EEM/aUd54uzz1yOhRstQ9AEGNYS
69CgyiAVMOU4YtUMH8x4JiYUxvCPYaZmChymVMcpw+0ZFL8jx+Ti2OZON+wvg9DJmvrIkZm5rvTD
6TKqPb/fNugnCcuNpPMp603zwnIzKHSl0IO/KVrRXFhpHOGkAN5ckRQkWEZDi0kyGGfH/Rw7UQlh
YZ4hyGPllIStdX1yi++TLOLBEpgYCLcmqoSymfu9Licmma7Q43SUbt64+D+b8cnDAyeJpl3VbDUR
2UfBe/gia4mtRo6wObaNLryZvxkKwncdVTbhRHNvepf5TNsJ17ThCUS1akIAaO9loqw7R9btk7uM
hIiJReq7nnlXBiH6NzIo0hmRbjK5zWOrKCXsegs1w8XoWcay7RzzBmO6W97DIgOyMpGYCpc2NvNP
uo/IdZqATB1oilPwgsoP31fjIJIkznUgMKZ5dSHLXnf3YCicH2nlEbnEupgXP4thNrtHYqNM+bSQ
ImtdaOI3ihVqB8xNYq3vL1m42+OCx/N2VdIO11qlvh1kMlwgREG2sI/p2OnmMMfkYO2x3TTiA33i
fm8A9NIAo+BUE2XgNcBT0INiB8rb+G5FQ7hYWdLx0YwmXFRuTMOBtxmt5vW+IRu1SmqhsX+FQKgb
abbf4zAcP7BQR99x/9vgqbPEeWbT6+I9hKNjoSAlKQFhCgtliZHvK+fJnuJV2oRpEGMWDo/ePCYQ
g9pxoFaHY/zg+GQQbZKsNWyAxXH32LaEMaIlmfMDLW6PMFESWB8rPSroa00+7esEN3hQKQkDxWzD
LNt1xtSb+6VkmGJ7zUhhjdFI3BEv6pEV5KTFjBG0i8dNaXUtBJ+5NTdG6pOwUDVJMW9JR1Vi38Bc
fOrgHBa7cBwdtnfGUP+EGl3FF7Vd92OAxwWrTeJmBFPkfYPJQ+dQ69OlIbscva1n4Y9ar6Nmo70g
ZjruyY6Z6dERsOEeaujdhIUsWFO2DMKpviYK2AR5SJblnj6I8eyOa9xM6RctYfILGgjCH7P4S/Rf
7J23kuTatl3/hf5+AQ1sF0AitajKku0gqrqroLXG13PkfRE0yKBBn96NOPec7kQmtlhrrjHMedqJ
QjrRJgklDnr0dfrHWi7W59APi4AHEj7GFDOaCf7SMfTq9ghAlMetVTDGtChLw0+qnP9MSCOpySCj
/ljFCuwskvzSXBrK1bZp58fJJkJRVIkZ3WGHmN0noAlaZqw75XWAGwEYhx/VYV6N9Me0O/EUdUxV
u3WejN/gGsFHT3D2P7NGihfiyKAwOFUKSPM6BBOsm8WdVz3s/cka888sdayPUZPDi4k0+xfD0nhu
o5pRf9HVYB8Ko1tfNVlH33lv28KF90S+Js16A0JZG2t42IUzFGjegIdv8uYB3aUC1yweF+u+dR1r
hpwQhottwkKfQUY+Gk0bzWAazNfCB05IH3L1mnOohiDB4G6BCi3R/4xFnNm4iZvl4IwTKKTBZO5q
LwSa8c3ADD+dKCJjf5nNR7YyZT0eDJtp0zFYuVnewrmZPuaitNCZQJh7zdBeHbqmUQGx52gT2M/X
6KyOITxFNbPVxWvyycn9eurw9KlZYTf0ZRbd3LGx0MSeqokBcaKFSrKvB7sRIHeK5FLg9pvIWT6m
5nQnd9RNa8GV90vVCp/quqreAKGRnkgk04wbTRu7f7oQrGdOlIorIdssoqRf4r3oebDMkLUpQ6li
zjBJ9kKCHOKtbEFhwxj3Es2I35RQQ6EoV6bnsJrXy5YEcNX4k5LRvoqcKsuuttGXlg/0fV62q5TR
r740mbWbqkG8800jJqk0HbJogxGVse0oB2BGyC95DDmr8gO2ae8CDkohxjroA90cxFm8kdlgvY5h
yZ4VDVX+L1FXhXFqlPDvvRI1Tw1DILFPZLg8NUvCjCsMD8OEDWbMoQfZJk58xehFu5n0sqDT5VTz
d2Rp1ehqnJs/QrVZv9tYhOMurkp20X7UwZnzZQ6nGRQHPSaGVxSXEaTF3oT0GRjlBWbg9I/TGVZh
9aNoyazs4lJHp6LAdUGPEyaTAUYVQ7c7FzQP/rtC+P+b7f/jEZP5vzfbvfXnb/y/Ndv5F/672a46
/8WYCRNp8CMltYMHrfS/m+0qjHGp0FFnMbMlo0oUS8oKqQ4ddfW/6ObQj7Xpuf8nbvi/mu2G818m
FW1SFiQqH70v/f+l2U6N838/4kO7JbnHJBhnW7aV/6MGFmUYTy35GHevnDseqSuYWLljQu01LUW3
J2SOzjClet9yvvLawf7idXFuSaHYG0Jgqd8634qRPSU05KKZS39tdKex5rQkeuO8VmZ5MQ15tIu0
9Mi5srgzcmAPscJQa7UnCuMZo14zHT0f87bb1bEKcIcZVjPNsbKy/lZnAeggjauzNIs/VqH8raZw
Z/TtbyckgRb9oNT2c6yNwWDgkHuL5U81H0f51q/Kzgxxt0PPTE4q6x6Wti5F9NsYDOnTyw2XrYQm
0ejmX1l/87djKuKswNpxQyb8sDHeejnz+mQbh5UooWcxlvslmzecZugQHzuTvp6xeOl6X/Mzjhyq
FeGEPvpvmiFItNb9JNeLI2t3boqdkC8T9RA6E9e0/VxL02Msw63ZC1fWgCg+RHN1RjzZWskWmJjB
+NPwFhU1/ST3AeiRCSMGF60/NMrq9Q6glc78EREYrW7QvAL0VG7cFgGNSnQvbfTF/J+rhkTA7yHw
FYxhO7WZg4UbLo21G/LfjRlrIEyUc2zUu1WJ0JeSoD/bFD6E2f4N5+jQMYbrjjOT9fN0spXpGi+t
S8N3NybJd9YGc/YF+U93M+WBv0POIxIfTWYSgQop1Z0cBavi1ehh2zBk3+/pY6ZPEX9szDk104EN
3FrtLaV8RLnBq6db3h/wYbjlOAYcn0u0xDLex0N1GjOVwxOhfTNsnylVebZ6Qxe0iW3dz9v2Flnj
vXWywW3MZdvp2EUhdAwuLprPGZSJa1vLU1Q5R31UchAajls6a8AoqvRmBBP1pDx3Jg95ZTCbw17v
adwujVX9VZUfQ+1RGFfjeUnflK7YRjClOpuRgvG95gK97+FCpiYj2CkHvmbRXjtUuIhCmOx5KFMh
gKx72Y+u2ZeIE5vUG7vqai1nQG2/qT1fOokCuIUm01fbEEqfmX0WdeuPaIg6pzgmQ+ca5XGJ7+yv
fqP1/mB+LUP+2kZ4JZkOz+lrmcp468DduJUDCnNg8Ewl+ZYwYvEvVtfAUPP3XhvuYVICZh7dEanY
svQXubxUUFiMxHyCzwIYK9/nhthN+nReKuWvzM1P0g1/0/ZDrruOCk+IkRU2LNbWN2Y2DyMIlKLE
+23fBzxx7ixjt1D4GVrjzsnCp3AsfuPI5FthrNQzJlXlVz6wk5mXYR37L1tr/8q2OsT/+TL6gGM6
LHF4CHiLHz3M5uAs6Sc74bt0eEmEqf92UvlRNQWEmzNKBopYJsJkQ53yqAn85W3kp1FxI6WxUWbn
aR5EExTmyhhyppQBkNQ7AJBPaWZYOJvMvooFg4JYnX1cMf368LD5iyOiYI7zK43SylfH9hXsjQfl
46wo+U55iOjKz7XeJKb5kYXlDgt4xyICWe6vGi6Ak4rVt5BvznX8rTrNJYYZqXHKpiy3Ji52qAqG
Gh06JTTWaz6Y8zPr6OSr9nJSS15rWn7/YEFunAqUi42QKbebexWLU2IoBrdSfFLN8jrAyFkNbaT3
Y3NiKBoXh+Q9Iwxhr3SujB4GjAMeyVXC7r6A3SmYpscxV16bOttCP/RKa3YOTk792IrqdRe20Fgq
VVjBGvNqMoeXcpZM/mRad4TouBmq8IqnUuAyPjmVsbyYhfLe5suNtv0xtc2LWnZeaBwHEYErGZMf
MI7PXBQNTnzWTxsyfwgOw6FMnsY7uWhcsHInPbRGMWO2mm/jYIpPvZeUOK3YAcVoQqbrHhqZscVB
bkHMtRfeJkOEJ8LW7SVpGg7lI2zU2shPthkiW+8XUEU1pYYLAAokzUVIOAQvm5NgWFR0Me41B+yn
UuuvYLCKfRoq1kMibt1FayIxbbF5mkI5h8DZPvqBQRYLw+gbp6kpMKnvP/EDScnfRckJGsN8jAwa
sVFnVDsrRx9TOnWzySOMUMwfY8BcrJBdMc0YHVvPdiuDZuWWtoC3FEO8jXThsaz9NZUJuBScEndI
lOweUeLctFyUN1FcV3sV7TkYi3+IWO+qEDu9EVWwaM8Qn/RTCJHb19p62LSsWDdgf7w2o7TKC654
IJNxP36T/CQ4lRv4ZclqR+4jycN6q5UXYFmMAq9jc2UQCcCl9SLMud7Pqc36yK3bmzkwP7a/SPtj
lIrix47my0kvDlndz9vc8XnINRejJnQX1O77Hunzxho49cdL9tnPsRKYE3UyW8bveYQ/kQHoaK6H
PYy4e5It5dlAKPa3p3rs1mJKDyGVaiT1puPRp6j9BUKRazQc/ockV7cTDLKA586xwNK+C5TiEJ1U
frAWWV4UXDfTECh5yjz0DCYKH+7FHhzH479Gug14VFtcy1L70oHIb00cEm4Xx7uicV5ofFxNxZk8
vTKb06BwULDfyMvJLVQ63WvTefVwYH1rKQKnJZoZmwWp5Cmds+wKzl1bgKahJ5rzMm8VOIbJ+hv1
iepTHFe83Grf17L8N1rRE4MRyiZ2ClYDLT+TOn7Vk27fRcs5LtSnVdiBrpe73hxetLbwVbhkDIn+
ne3sT9U8ZNBMqPHYkyTfkvDeWs4ApS4IjRNNHXrzjzOTiafc3MqsRfBNIEudyLaE3tTFh7VwEmoM
wzZHB9sszbkys4Oci2skBy+frk1n7sqSCbG63oa6tYHiCZSEgxsksY3IeDUMtb7w7DlB3IWRSjys
pf0JSWU8ruMagXmJ+f3HysglVgh8xcWUrtB5qa7B9JZUABQj3AMLQC0daXPQluPs9zFaM8bw8Apv
+mZlfHOdZL4x1q6G79GN5i6y6RIBYE9S7tmqPDS1bh8f+ITvTHCAjJWwOtLeyZh46JVtVSOsIsLK
zkjmJQ+6kRiIWJmdtKJcBlqBym4ce3OjdxoDSSsbUymb9TjCfnpWY5luh2k1d0OcqaexrdI/3OCa
5wqpNEKHlVNSB7vuDnkITKS+cDuDfKsbEFPm8Wqiids3tans0nxu3luDpJkx6Q8d2wjtdRFlCeC0
Xl7SdVGBcZrDAeqY+VuozCNX/dQ/SUV8mVD0OM01aX9xekJDc1Q9bOncKi8ppYBgcMrkhVK0stf5
6O4YK/YTYV101SN4lFy16x2MQ662Ymy9NdQQcWGY9a0JB9WkTsWhxQ6WeXajLwHrh67vqGTu5hw6
wyiTD63rZoPOpmK+q7mWeOuoxn5nD+kN1i21BupBAD8teKJuWjvhqzUOcm+IcuVLfQzmtiHHFIog
nlp04lhmwJLXVOrvelqEH4Xe5Qddn8ChF8XKUZEI5ddKhcMVjQo5zbC7YTvZxXCeS5F+UMpy9rNq
0sbTpoK6VpnX478V6thuHgHHiLj/A5xbYUHUhW8LZIda5Twn0tyalDfh3+B1tZygadFCKgKv5vig
O84F0sgYYGUkziS6Lk47vxlYU6dlumjUMPkpjfN85Pje+RRZ6HctAlJxFv7RjSnICe1SjShPiaKe
ZMwOuDj5XhmqF+iir3q+gltGVmLMLE/VC/vqQe+cjQIo0p/pbG6o3nyKQUWCKNSAqlS9aZRqxRDd
3TQQhx52Tc824SZK1kvS++E516pzrcZ7SRtErBW1oKneSCt6q7KZiFh47UiAcQBUun1VxfEBhr50
M22E1wRe3Csi432dFG0zjBoPH2E6Up1vOVsj+wDdJmtJkkO6GPWLpjWKq1JPe1nzZPAYMUeDSpjf
M1IVz3CqYnlP29c1X+Uztj1CsdHKrGJuHQqy10NiR0EYkkFssLS4dcYP/8FndYkI1Zu5FofINgKt
ls+L+qdCY6jX/QNytg0pn7CjbGyydUZZ8mTSWXGBhbuDmLczKDSyLr0/InE1K/rrDXHciLK1UXTR
RarjPzjiD4BqX0JXVtogp53nqaYiJt6qpOUT8oG5A0zZUVmH0Z/BG5JbygZ/4BzKPiEKIt3RgSmK
SyQ6AuTKcKvjCROjbTrbHJYcpdx4WwtUkp1Br58yEA1+NJWbfCxoDGMbLQN2B/ucjSbnKy1Kdmai
6+9Ky5LQxRbdZzXrrMAoFPOSU5VC1p431xgK9AasVUKnJ3KOXOV4CaAsFoEGIyWolNzYAYaNDyLJ
y9dZCLlBcx3fcvwqXg/a/F1nlH5rKW277WnECHdeZ/ne4AK4WVQwX1PylHfbHLQd82d9MFB6Tjwn
l+a7ZpIAiccmPeelkPcyF7FHpNZ4kKhp+inp1OxVJSnep3ppXx5UhK/ZzvvvkfPFoV8HcVBIGXbB
0Kj9K3z54TpgNjwI+MV/IFwBkx6zcdwaZUtJ1pSFvMjJ6j96U8MlDmryWR0SNqKRaifW3TApXgZ9
0f+slhFnaJFtlXa71oS+Lut5N6RgfpG02i8mM0yBU6KPzcxaOa5qwhXM5odp2YV6D7XmEfprxbmE
I7kvWru5hDQGcJdYNUt9mus9QY61sU4s+usRRDq3Nsdsy/c+Y59UzQXlpdI+9Ihm/AH1kPiiDj7+
fZBmrwXkNzV4uPm8b6PU2JB5RupupvS3SSrNUdL2jIu12vOsAhLlHjuYvlYuGY9mZGN2kN1Tqo3f
8tQwNo1VRjepjfHvQJZEdbsItygUsBURY2jHxF7NBklAqKnBOtjcDG1RL0eGmtgTZOaQNRlppVTl
BmUIHsmpPMX8ahM579XHKFu30rKm6wV9Z3KN3nopRHtjn+1cSCEt3TYmgwbjrhQxV5gs9PNwSnbq
LCjfNiKG8L6q/2QxWq7ehn6T6YlHsbj4WYakv4x5uk/CYtyUXNA3gwnnJhQA7GT2UYVavtXsOJik
sUl11mw7S55Ss5Nu7KCgrLPPsppNrubaR1sUl/qRcxkYW3xxgM+4eEApOZTI5wubjG1druMxJ0Rb
xL8rtRLm5+CVK+9DHO5xbG8mQx1cDUS422or8ccw9PtcP0BUpuk2rfx7+XSqtDwYgeu5kguYXhc+
t9HH/fHJsTPG+WiB7KxwkD4Dcdb6mhLEWHKqDdSTHDij1RC/KElPcUCvKp8T6l6xq53ZtlDISZlw
4VPrs1b/9Np1rThp0R5x87S4UPWwKZ9bJh058AJiopJhN/BVHV/KY9IEutbkvEN0oDol+knVMkgL
+6eek/y1LMS5m1Ej2w8bjCxCY6dqHadsjfsUnuYrN6k9j/KfwAnHrGIoMMb3QRbNX5Zm3VjkWOOZ
UebT/gNxvVHqj1CAkGVSjEowlkoiS5HbN49LWQr12skzcwsTn78+ZWs2JvFGd2VDEoU7qayPQ7sO
RyWz1OCRcO6wWG9aJ5p9wOgjGG+KhGbId9fSunROeh5EafrZWOo1yuq/IpaTz/guRgKRLYyOMvxc
lJUBD4w6TJuX2aatiiGIY4oozVKDKakKPJ68Ql6hVd1TBByZJd9haSlglXcvBEJO4eBwqsyqtxY1
tqydL8wotA7KMtmqSnYes50cqErQjHO1jBBni5QT7kKcynMUKjoj2j3Kl5SOaB0Sv+70mnKLXDBM
KCdi9daFNXvaICI+GqRyyBxUclNKDQ0U5FzkWieFOtAGnGr6Fa0pP0Krqd7Xav5Vp94M1sfFU2nz
dEMb7kKL6CCxVVDM+MrphJ2MyDoNnSgpnKnqdSgtGJ2TPl+ZFre3U0VuOF6OFfDiIQGexnjsLxh2
Nhlbni1+B8w73WVbV2/6tELKzKnf0j9/WKtB/s1j2rpKXNM2yGfzJKg43XWdZxPh9/F65iHabN0C
insqSo70+qi9Ldy1aezLi65FPK+yWBVKMqjuQTkExQistopeSWjkW+iP1tEC6wNjMd53IMocAjGb
Np5val6YLwXlxcRhbiYq8A0YeWxvkV3bgVYteLpLdNqc450nEUMmnaKbthoH/iZv7InnR9qpsJ0v
iWZix6w6S2HK3hhGCXAH2okqScm5LpWNKRg1DqGWQYRDYZIlW5pnJJAxS2wWwzlKTjxNOS9/2KxU
zvbJZqQUdBoylSKqpiBrUJb2NiZqfeVogNy9O1qP92KcDOInU/qUSWEz0B39qGOcbcgo/QVirbk0
5p37nK+89ln1JPSWRbIF7R/hCXsieJhx9qiGB994dIizrdqhNmvztGCluFZCS3adKpMgmYjqwUqF
NwJZhY3rllvkwZLaeiPgtp0W0ruaXdc3Np5t2Shyp9IQvvYmzdqSNdg206tqFXfHpDE+6v/Gev3P
rsQ3Ei4NyGWYsnArMr9Mm1fTnrNdZLCiLn2g0IIqQD/1Q/OmW38SkB7XaFb0azzsMV74tvaEvHqT
K1+COtzdqUyMLhZ4RxVCsMvNy7jTPM62Tr+OL2UIt3N15uGaYoCG0ZvtW8IeZzMekNmkzufgNBwM
E+DxlMQos7Pw0g/jyjTlEbghAh2Mi/NJ6TunCpxjGfIPBy3OjnEd+qVyHTVzPqSiagCN28iGx402
CgqlDUqCyiA5ywuRWrrkiLvkHFQoyjJgkMlwr6jiPEVEEiEg1g4I+eT1oTmDeEGgoRXpxjR7KJlc
iCm7vpPn73DsxKZrFDYjG5AKHwDlbcuam6HxhY/vNJ7GbV8vdi3Y4Lm26Fd8ZE1fusS4zWP5EJOE
yWDsSkPGVAw4dlV918HdLUyUbQv7YFr/xqLx5yprSJMpMY2SNQ0sDbgvRW5hHmha0pEwbSXo+uKv
FtnHrClPsxXp+2zIPtolUo7jYLWHLJv2RRHVu1QpbHcIcc24RZ379CyASQ2d+uMoeb+dtOGUPx47
nfqIe3RzGJO836gLUFdN51m231INcTCLkKYkQvXT5PAjT0L7QJumDQrHGH0dvdehULu/A+N2L2lo
/cQlLJnIOAxUkKe4FAHUa3akSE6gUhkYdcteUf0ZofR345hfWY3kJpOj/lI70ws/g9tQWIlf69EP
px/thCTooE+WeZxNcYzGtPCUiBKwJJexYbAFosMc4j3IyCunwJsHMe2jWi89beUCWRX6OUvnm2ar
VyuK3sUAI70wiq25Rum2SbVDESWl2zacBfICoHs6HYzCAj+oEdoFjV0gzOAqOzP6beTmpihS3EqT
dPX0HA8Hu9jZ2UuZnWmlXrmmEk2zA7r3Fnu/lQc2ZhqGgbzSFrbbtET3Cm6/1AwD5inP2Hmuo6E+
DYJ6JtKmTd+ugsONvIIsnd0VaWcg8x/huLBKJxQJlaCHDRccNvBOV/rb3Kd3sy+iPeG+qwq4t52q
BcDOchky2kaN8i+0Elb6JCGtmPSRl/J/uNoDGqbM6tG5m4Bsc32BCf8Hj/YvR+2dLZxH5pgszuLc
ZZOeyiW59uHwrzQS/eR0hiRpWtQbLTKn6yKiI4lWlPb2+t5HJrNBdcXGfSlE/iQjDOgzy9YqD0Jf
dmVvpP4qu60F0WuSnfR5/ImnThixmuVpdJQrc7ynSXlF9sTxDq9FMW2LrHN8M482Rdvd+VpdDkqF
F44ckrpQ3pbs8QIz4DhC4o6KNrsa1XocFkZi+TajiIIYZpPItUOipjERBsYvYe1rFIDzah+Z8t1m
23TBdF3sViFncLMe9XlVvA9mAmh3Sa9jBVvb0Xn5h7RarwwX24Sgq9DPBtvcU1P5YMrwqRr5LPMs
id/RjIq2zYq0KQZPV5jyE+66O/CbnvSMnufwbyRXhszKb80gty5Swpiz4ge/9tyEjWcxVZZza0S3
DEf/M9eY9Cqs7ykO/0TsbVY9bdaSdIT6srRnqxRnYx4O9IM9RxGopOxrkoTHKnQatuI05QiYeAV0
hE1Lre3OkFa/NSrN8eOmofxmcVXOlfUuaey+NMRD7vir4BFAMH3RqymNaSFG4ehSsKqOXJYPBh48
rmpAAiIE6AeGbyaf2ZynlPsHFWqj87WG8LG6ij3Ki4jBWOdHliyNKMPAKWsrFpkqZuMGluKmTUse
v1A9zViI7KQO+AMuQfVQQokpUl+Ow5XcNCcqBU080oSOu494yob2IPLoCT819XTjGos8O7RxsYUy
BcFf9kdNc+KDNMQUoLx7h7x8Xdpsr0YQ7Ot8tjeU72wXS/HgpV0+8nzmIzYX+xVtxa+iUFJdiOM/
RGwxh3J5t1kBiS73FLnK3Ngyz1cfhdbvUiP3q3F9LjTkY9xUnkZkDU9xH9NAk4LPVCccpjQpTnXc
BUXWX9dGYxo45Yyzkhb72xNVVsznsgp3QzFCsGdclYP0xcmrQOu0rbGUz05bu1ovuc/961BWcKzf
9U7GysLStU/SNCAQswXYFiSU25qoocuNiJ6kTqW2uG4YSyTxpY6eXR37svZj48XKuiuGplMUN5dE
E/4McNnWp/rxrRmfhMC7DVkqw+uHTCO7amHFsiLuMojTYDuvA58OCk6QWC9xtHhZ+2bkS0A084IO
JojafQqSfj5BUNwa0V/JNRyrCsBnNhLwz2yxrpn/MsXPbgs5JZMYqZIPq58Dvf8bG4Gi1x8k8L7C
RdyU6ZEt0P1ofDjMqACBh2j7U55pgM+/QNR6NdfNlGW46QNgyZseTCkjmW5ufRYFMkoY74AsJbOH
yYFEjF/bjFc0yFteasar6OJTucsM1fasIVf2q8NV2w1rS3lOczu6t1HX3Mjf8AeDfdx3rZBbohya
p+lt8g23xNgiOctp1bAOeW0H/55OPSMIDaUF+o/gBo+ZExqPLAEfFfjNua4H9IB6OW37EYNPVZTG
W5loXN7mjqU+JZbqy9ZgmDaur9Cv1U/T5g0266WncJtHv51hR3slY4lODaV6H9SeIPSkMOfZpk79
jO/Q8tY8veaR6rhZkj5Grg1nOeDewFClYdTjOPAyc6hnCDr3dbWjkYdNUIY7tEj3tBWvdk8CiFLq
J7MlmxqzgW/nLKJgu586xXDYrN5omFfbamFUIpxKbHBcE8pEeAAfGUjg53zABNz4WZj/1VLrRrPu
DfLRXovjXyYhuGKAjO+hwfWAbzmyPPeOc5Ahdd16Nq+SgX96kvoVMwWVJjJZzIvzLoUfrPKJjzeL
mrDuEzJxR5M2IIF75EYKb8tE8JEuhqFVE3CC/mmZGGRxquLWTv1ulfolyo0rLpw/QjOf9UkcUr0H
dd5uU5PMPqyGjK9yFbsoS285llPOhdF9VtJDofcfBrsrqo6VHdyISbrlIqA+OrnSiO/NrN8KBUC6
oCpd6bo3zfQbB9o0anYOwwrRlD18m9lvqw7CUzjce9xSSZJQ4tWR5LjcRH97gpU8TrY2lEqkF2pS
afyPZeZwmuOFjEV8MfThyelJeIdruNXn7M8gsxRHSv0zhPG3rlQcrzFGMudb4mUVO2jovTvFjJgL
dasbTWCv0UFatH3gGdHRjo6IH984GF50Fe0SEqPbrEBxj5cLzBp3CU0Mj0VxSnW200p3ePvaiBrB
Y01WsVARYgunZXFLArI7bBmKyyD4R73aWyceD6oxPxqKoVuX0ldA8WxrkytL2P9Z6uKahh17vxPf
ldgSXgOV3xrD5wHgoZJrf0pj2Rv9cO3LNIioVTDt8asZQgkiTb48bAtT1wQ9GgjG6BXfGJqtUzr6
zl7KJeiLWd+sqYY9kVlOFyjHZeak2Bf6bSy6vZUWLZ6Q6IsJQsdVLPEH4xzjPp36m6pMjJXpf7re
FJGd4RbP6pUM60VToquYQt/qeux13bUc20DYy7Mtv+UQMBh9oV2IFqbPNjipEy4w0s+nh/ON9KMy
7kAS/Ji0Q9HQNyrvpILmTWMqXKhnTKiu0VFiKbQ9I+weEfDnZbg79p7E/I7Bkqe5uGuZ8PveekQB
zIg2mdkSWW+5toXZPpLzsQE0sYknDaVEjBYAheiDjZJvGjW8pgk2UpwKq7uitPQqbrZUlDncKn1H
Prmxt6mNFIzc49GSGMWUh6M+Kqx/Yi1ORD/u5pBsxKoWbjWMuqtQres7nYZMukAFpG6ObiT11KjH
2bkcyJX+i9r+ABLimdaab6fOmRrHgevqQj+Mvib3S7ey2sqLxgJAS7P4dlltgTBsMVkhEkpb1U97
OB4Pfh7J+LHmJ0cHkmMY1NdqPA2O8s9IUUoa+mtTF9+hXRwXOf4MefNPiHCrDGGECJLtWxvav72T
PgkTEwd767NjctoerX1Sow3SopNMO9pQTBcNCJfiX4VZjY1h/2AweUWuc2FA71HxKrRLmzcnZBrX
eFoVr0C7Uo+y8GTFOjoALEYvApF4JuJSp/kHh9y90rRf+RB/TF2o04ewj/Okvi1j81vSyEV5UwjK
3+JF4dVWKUBt1+VnNTt4BhWrZKQ53uBYX5SPYQIkxrCBaHFjLz5oznJzHMbvkAY8Uhl2rgY09Sfi
6cDV1iFbEc/aDwngKS2LKyU7G8MAxHs51SeBsfHhG4D9pi6/yUDfquWk2k/O4OcKndm8q/1IRKe2
qxnmpWLmdlq/0NpgotceqOBVSO6cZlSwqvAnNep8SOCyQPClcks2RQ1qS14BDyqnMItjj2fEOKCV
e5Umvte+JxAVvwzC3qrJyH9xTOONnjnxMYkXHl9NVyzS9Irfo3osaTx4LaMSXt/CfAl5V9kemEQg
27NtrdHwQi35NVN5X4DU+HmqUbcrtjIa//TW4DvGqaxpwSwtDzpOE9/GlVqi+DO4J8RBbSyha9RE
MizzjUy/T5PUpMrRjZtlFLhuyvgLmeGrSSr+WEIw8DMtN791ofziO2RNVb+miXtWUdefWoKLjjEO
uhHRoyH13XfaZ6U0nknnNO1NT/AukCbC3Th+rJKYxJRziNK14kT0miBDsseBcuPrOgpJFI2W0i3N
Db/GlVdr9CRyMg/MBLpLfB26s4wvc/+W2Knh95a1T7X6EGFoaprx2cnzeq/UvFqmGr6YvUU4YiAE
s0Bkb+R0sPT5w0wbmA+zxgR1r9zXenEjWRzVebwwQ/nCjNkW+0Bgx21gUBFzp8IS215wyon0z7B6
anHV0qBbAyZT4dIP9LOK+LmhNk1JzjVi+aT+T+bOazmOZMuyv3Jt3qPMPXSY9fRDSqhMKBYoXsJA
AgwtPfTXzwpWzTQykRfZrH6ZumaXVlYkHaFcnLP32ugam2D4HNjpt2oKjW3Tx49KS350CA5959Vg
26Bo8vYWYYzs9/Vmq/XbMrkcLTLUIrquSbqbP4u42KThtITU1NLX89qHiHpAv07M1VhzrhU0Ocp4
gRllY4xIDUdqRk0W6Ve5RRCk2yc3oYMkzBXrP0NvKW+tucOOGC1I7iuiwj5FFRk1teBCkaSKK31s
olcs19NF1hraK+D/ZJ2GXf44IX/8aYQuK4yOFSdhJcr6KNxHmdWPK50oalqtY/MZv2e/R0WLKN8V
BIZObXw9ao17OU6VsXHDXN2MbIFuMisJv/t5WLOkc241fExEknbmJvNFfaFB51v09ES/9HbwDEd6
V1vxs1PRS9KbQtFrwZ200Bx9jRywvOnCqd6l+Kn2jpGJS6m6JxBJOE18qqBrQ8ufnDIh7FTXW+NK
pm5AQzN5qYN6yZxLLoq2meScjGyvwlzeFir8TAg1Ijb7SUUoTGWUV/Mh6s6B9LTScuY3CBnlpyq2
tfvWo/BpPBdsLAAvOJBYxC4uk7sqsRZBCyyFAsQFdSRtS0c5W1ekb1xEXXNXRc5DHbrRQ2+XKwzk
6KX0fLiqEUoTZqrChZO2+8KWX6KouS70H3EriIblBEJnBjNO39CPj5NtMiJUp0eFp+2LK3Y9pL6u
v5F2sHHouQT2XeF0FzTFFxUbO0e+aj29xVC7iFuN4IDqmxF/R/FPDfmJ73ZJPdhDLDR9I7153LQa
1b6AvOSZAcBCM07PhjM7X5GcWnZhEwzRl+wWnSvyHnElxPsgnp1pNHHHAMGgHn2uPb+ZTy8VswoB
V7Fam1gpsAoix9LuCpcTAxOfHq1M/ZI04btq9mO4Ubs2UuF/IRMm2xgFG2vieQYSIlbDVHwO821X
RtdFNN7HczGJ3C5/3WuuuhyVxwl3IPK57h7T1rvxO9dbBKQxYReKhkt9ioN1AE5mVQPZW+boZu98
oblPVAbDjTF57PtLXHleLzZdPvcB0K0lZYIU1DScFc7UtUzmPUtNHHHlsrSmg+0s0hRHhxXugmTa
dIP8PDX1tWrQ5ubWNhoDxMqx9+LpTJGUV7SvjsQ4POK428U2yYKuNl1rRb/F27FNNAzxWgQwNIqH
jn2Wjv8J3zLSMP8l1OkANuhcNa/bVW144zSvkRIIc0y2SKY1TkvSoJ9Zcvl0etRvxfCFQM91kSNx
dVnSaZUni94rygU+slWakRga/6hLhQpd93a9w/6/5V8sJKMLi012WtbNkkg1Kq5pGjOR9O46Mspw
j5JuwdyMsRDnk0bu9Drwgk9jExRrl9S716wuMSFRb1thRr6i/b+rI/FEhztctmbao7i2MmzOqcr4
KWjT/nIW/JbH4rZ8zR+b+vW12T2X/zH/0R8F/fcoCJv//I+Df/u36MODP6T+89dfErwWq+fm+eBf
1nkTNeN9+1qPD6+KiLBfA/z9O/+7//FvCOGnsXz93//rR9GSBs/fRkZz/pZP6OI3/fcei81zXbz+
61Klz/mLOv5jfzktNPsPyPUwLgASUw7BPPF/nRaa8wdwXBoBHiEZM8IED8bfTgtb/8NgtcP5QACO
ALwKS+JvrKEt+U+mAHYDFQamj+X9jtPiF6n/v/y8+CuwT2PZwMgLilMHFnRon8XJHEqzzcnAdiJ1
r2JPXpp18InAE7pT3Ugvu47UWm8nRAOlZm11HAf72E9JTooTdMt1v3JLO3wMBIEiE6uT2zvNDdvZ
5H6Qzhkq1i/c7fFPy30htcED6a7/oma9Mfv2bkljgLTd5eBLYs5yJGXLsqjdT6VB1CC+StK6F7F3
qeslauiePchDiLZyWDROjBgjgiWwhkiSbeLQcC8MKzU4c5KYhC+zpegIwbllYh5ZhQc0bqLKmn1c
4eQuR/yFC92Mp/uQoOBVS67jIxIzljPT08j2jP0MVIam+y8qAMO0cAfvtfH94SGsLAqqOn7oO9JF
WU8IdsMjXPvpNy/JwOG9ef3u/roVb2GQ73J1QDLOYCLAYQgOTLzah8+z6VMMXWAalgERxB7nmpsw
4eRCjgjl+5CCDcHQkUOVzu2NyyjQM7EAktc/lKVTUFzNI4R5/AaabWMo17ld6jhocFoicbey1Yip
8cxPzPv6Fs4yv4Gzl4gf1jJgLfJsD39i+GfKJYxXLmtEb49N7qNYA9j6owGGBdEAt/mV0Ev/z8ia
iwou/paLtA1+mn4BOrfCBVCjnal3TtwGVLGDCgNkb4jxCdNy8+SzT46WLaumog2pwgccmgPksLYd
YKWNEs9IN5YknHs+ux9jiL+ROGTX7HpTnPy6RG9sNT0VTV6Y8KUFB9mRQmxacL37nKMSMafpSg1D
eT/1TbP2tbKtlo6GFwfrW/jJoQT9BTwa1go7zB7Y6JbPreAykHLQ8JwgoeN/DcKB6FeWqZBj48Uo
XfWiUlKrmyEN+eGLrB5X3UQrnigl7a73nPK2yEaoKF4jo/uPX6B5fmOrM6LUnHGsfz0OCjy24H/z
h3ZEsdGqrK5ZoOWyN6oI3zzOjIUTc0uM1CUddwjQs657nc4tBDF3jSeXcMK2NR/iHhrdUtMIpCRc
oTPr7o6zgoMUCbHPp6oLkJymkDVvOZRjlLSNhuaG2wfxzhtLFt1q8qE19rIcd61fYLjK635RlxEP
CXFuB4ejJUtUdjeQ6JJwaaXtrEEGwLKkX5uuIY0xS+daixmqwLqOAgPBtgrCXU7ybMi+LIkfObcY
7oKo83ppiBj/r+qCgtByxPPo+wiYv3FoycnSZH/v+tjbkafiLxcoDhKlc0wKMrVz2sKyNwQ0l/tJ
w2UMZSG8KvqeXVZETTtZIWmvbsKM3wA9OTLuIt2+hRI6gI7NWzRNyb3eVpyx8IJs0NwGm7z0nc82
9ndU/YWFn8YF57JyIu1aFAFWXmmRZk8l9Sty8vkgaaQP+uTRQD7z7E88ekKhPBukBM1l/Yg0AtQj
sYVs9GWb8nJFANxuEija+wo8yXZCLQzQI1XfiykUZwBNR5SNv946jzUS1iGwXv1ddAFiTR9Ntr5U
elkgpCiHrzHbmuva0q8VB4O5JldtLQvhqGCTmHpYfvSoDXeaV5lrr+RV6ZXIz4As9RMfgy1Ra/Ad
cOXGMWhEDmYxuOko2Z5Gxjo0nW4bl6pe+NRVqRf108bAaYU9iXNhLnEDOATI/RkUfgP2gH2djatr
i7IRQ3NgCKSSjk0ZxA/oN6YD4Ua58YPtAUdxRcHz44fp6O+fJlgoNhbsFTxhGEcf8tj+Kjh4RG2j
iL+x83gc1r7Ux/zCT+Rj7oeNWsZx7X0RaYZfOE7q26REDJDFszXFCrty4fStQzeQrgv/n2Xi1kxk
hTiAquY6LvRoP4qqusqgw4SrHmEDfbK8xyIiJZ6NaFJ7wtiIJIYyuba4j59TyyFA3qNf0Re0+BdR
KcrrgijiF2orNTK8YeqvaXdQo+1vJ7tGJStsJ/qkU4DiwSdefZvxXX/tpZziZRSXw44+CAt91g7X
BhyxBytNBwzfKJlm1YLJZIWvIJDXmj3S5aap5l57UEVjFJslgTBuPF3UCTOVaajxi95QFU79GJdy
JHUq0HpIhDfnA+PBTKjYOLU1wDMZ7RtSDf6s7AyfGCKalRyVvfJ/rRvdGFI5+PhJnlrTibBgOhYw
SNn9HPHg2tgEz84/ED3oIOmtNC+gJMEfydMOy49DBvUEzX1gGb2u4qnaSIGNNQmmahu1LcWMTDyP
jSRKpUISUWcm0nOEYouS7s4ZBpox/yxHy4eDPxiWsKNbwvr1Vr7ZoamgGw1MtCwfXZZ8ripyLzWN
wzuIqE0e2/aGt8nYIpSR6zakxYcG4mvVJf2Vh8Bpq08RXQAx64+0ucuKpuyyabsKMa1LsT+IN9IN
zT9R7kBEdDwNQp6sH8ow1tYeSqCvcAfjfQNpaps5LaIYrTqXivN+pjItm4URr5tkz2zp2KPf8mY0
2twuFBYuUCY6/DLpLoti6j/rQ+Pd1FniIDmi8iXMlZEuOm+I1rbd8cO36BSC1n4RLGvnvvV30Y5M
oHzk80JqAMIUx7v40s38XNh0tGVuxnemk3drjZTrpXS6ywQc+QV6MvRI7hcwb2s2/FcDvKAzQKJD
xzY/AeF04AOhVMGtNYzjmMQoipuhAi+4LMv+B8I4+6LzOrnJ9GA6My0b76ZlhtJhxwAb5UjFweXw
GQw49bRUpJhkgoEEQxT+T1wY+2/H4R1Cc/otmthxI7q0yjtqPOobGJTgCZZeUEPPRqfYWch6cMUj
cXW8VH6nu3fhTbjnFlVqoiyeRlr6U5ZOMyQMqUYB6CDeZsyZO92epTuGMgnKpPSHVLKon0kUoJuN
KL26cmiLuGvC7M/wjn8BjQ8+LdNyMVHCVQZ2acNyPbxqDnEE2yO8W/bselbUjUgBgZtx02NS/ZNO
Er7FwOkfaoC4l1RdYtS7vXlbdKaTrVRQ8dutuN5lcy7eKnfz8bFKiUDHYyG170EfKUx85bVo6+LT
DL9VCwwthQX4zq2fKaG5T+wbyAnXAtwrMk3YbFtdu+ilD1Aj7mF4eFVEArksvWUcRv2tkU3lS19r
2ovwsuhrUNjul7RP3GtD053vfWOyqy49y7pJKh1ak0aE/DUtYWR1KqSkNDUpZsWcAEkYIl8zvUu/
kKSUp2SQ/MkprZNbxA3F1pQxIwl/TQquHv31Sv9WWePfFisOShofFj/+Pyxr/Ipe+/d1jbvnsn3+
1/61/9e2jfLX57eljV9/9G+KBPELICQ8ZkLECuB3+RD/pkiY4g/PoXJB+BIiIH2uO/xd29DEH8yb
83zFRo8/5aJ1+n/VDU3KP2wTSrRnSkGqjuHJ3ylvzCC4//pkXFZLJgemRX6hUiiPQxs40Alt8Dzn
RiGRI1LPaLSf8DH1i49X6MMj7K9hMDXC4JPstECEz1uxN4te5k+FRgfLvdGaMv2TkwVBUzXVYmpy
+edAk+bnotH0S0NiTKYFYP9WNPM8PJ8e9SWIHaR4wuw4HF4rvFpZOcXNXEzNViZutsqG/uHja3x/
Kz0OR5SqdCnnQJWjw0EomOAKyXEKAhOG0hENVarX56LtDheRvy7FkS7bB/BX/Dr/FG/uJE6AgGCr
KNyJgVUSV2K2nlxcu5qbiTNblVMX5Jg29DjqDhB9j3ZVSVvxWtccIeIxbn94hattRFazaP/+feNk
49lzoY259ejhNKFrjV7LFQ1d1tApp+CSWklz8/EoRzuAXzfOESCD56fj2rY4quNB8i802Qkq4hSb
d8ooJqKQRbrB9PLak9axqhWndVhg7qYfQ/L8KOuv68z2fv9dJBjUZINkUFok6vHwAeIWMn2td0OE
yzDZ8BNbqxba77ePL5cJ4ui75i0n8RT5O8UjVsXDUQhwzQjB0MNdlYiX3kFV59nlvVViIx51DMcf
j3biTXEMirBg24Uh2eUcjtZyz2tQAeEOJXW7bWNDgfcbqjNQ5BOvPlVNdlBUxNhIHW9q/DrqbD2r
451B92E7eGm1qrLxlfDpfvmb14OGhlR6W0JrJ2/6OOszS2qZ2mWc7SB0IbJkYHXhe0qemTHePSRQ
y2xZqGuzDsyLwOFt8xtEBC7NnZ0+ZdGKE1zyAs+BRlqbuffFhFzvdy9LGqCC5gcEfxk85eF4ozRU
X6sw2vlThOUhZp+CCSlb/+4oYN/ZYgOdh0rE4fpwlCpte9pQZrYb6MCyzzK65UyaOTPK+++ZrRuJ
pcKlICLnPNHDYQqLK6T4lu1K22S7OZDvE+vV8BLlhbchH1a/HSdS0txK/Swxg98C20J3PhXj5ncv
16I54OjExznz7HU0fUVWOhYyzMOdGZrjGp37i69Fw28/OS6Qgwt4FL5rQz96cqnSi7aK+MBoXbYk
WdTRCjV79T8c5ehSqAX6Ct15uGv0BImWjt0+6N36zCjvPmOWlPnjYt/BSYi0nsMH540UOoQssl2m
6eYqsPvxGzYKQB/CcO8+fjanh/L4tFyY45y3D4cS1PBdCNjZbsykjZUqxHWpV33zlNikGy0+Hmye
uA+2UhztWPYdE/49lSzraLCpBgVROGWxy+r0boAPe1kNOHIBmyyl6JYp8KeFmyPH+3hY89SwhCTz
Uc+ziHWEdzVIdOgQdRQ7VwbY4rPIB70ClvDjUd7fSS4OaIbDRpZv+3gDh0YiLjVpFbsKBHK57HRy
kq6rCavVckT2GFx+PNyJe0lWF5+wZRqWTl3x8ME5sTGpbkrKmRIm3bVfTelTGtqtj7llcveBM7kv
uCHsHc50imofD/5+WmYzwp6brh/8Xpbpw8GD2jELY3CAbDSNzDHhIjmmElmDMwpT4xs29VieWXDe
3V52PvSimM5QbjHs0feNymxQ1Vw6h6DKuVKkwd0EpBxklrTOnJLfvS8MxQZEmixr8GKO90GaiGLH
LotmR19V/2n2kdzTTsem+fFNPHFF7G+YsjiJsyV2j1aBfmzHicNot5ta2V1DaM02WauCy0ADz/Px
UO+e19z+JY5MWHzjjnv8bhYAU0ywZ+2udjO1SnlIV/1AXWtytebClI17Zgd34tIcKFz03diI2L/I
gG+34BzvSyv0VLvTdC6IXBxqDTXQjKEcnDMf97vvYL40Ay0smwN6gGJ+mG92+7x69SCStt2xG0LX
JiAHaGgzbwbL6ff5VNMeLbzOXjtZYJ3pOJB1eTyzzIMDP+T7IyqYY9vh4KAVzNQkdPW26rTBvB8c
0F5r5faWex94CPY28+lUh5A3yekm8GrdvKIuUqA1jkvYNJsYBSi6LlgiOGNwGNrNQgeBU6DS9DHR
7FVrsBM1zF5ol45t18bKwjlSLDID8NLKajv/ScNHw/54NMz0IoGira/qDlrQNsMygia7Kiu1aodI
DitTYIJbeh7ZTd/qeMpg0vnZ9DnN9Si5S1qi6xGNl9R/sT9GEAoDwpWLRyIoPAgvZWdYm7rL2viZ
aOce+lKnm/5diCvOw69tqZ+WqmW3gJ6uhTd54ZZo5nOvbe6BfpACPVkB+iezslNxYTSZSIjsaNUX
nLQOOTGucAmNcn2wscNgZIAU0ehiYEtJ8L6JZFreCDGkT00DCpRCkRtGn2zSmi5lwRT1PBDUpO/D
RJXRbajSAY9mPrnfFPv5z5rOyQE6aoL/RNk9cdZT0vvtZ4CziXYzxOCgLgea8AjORrBYuIF6aVVQ
mlzHvZ3MDh+OoE79bJj0VFfEtrjJJcocSKz+0LrTReWUPVpSQtSDVRR3OlG6hWc2l50ZI1KmThu7
G1/XhkcNiREmDlHBfWkyTATo5rNiTQnQdpdGa5jZKgD29lyGgoSrShAxgADb9S61Bk3/SiolYIEN
mRYvYDmr736v2w8NLgHETY3bRfQTzCJcl6XpvXb0vaelSxxUtIwQ/sqtH/oj7CEiGUyQk53Vb5LJ
6WfPsOLDXIfsEJ3bzNDsZllpaet8Dy0yrKCh4bmL4dJYlUvi84RFt9C84rs9ueo7KmhkCKg00nZj
KmR/9wnsnYHMwEzo3wbOQeEroZW9fqFFFpE+qS9StR66sHTmdIsQzDsx8NYG0y8GFkAQrreBw0xZ
3PUSh94Cp6RkYtMTVsMV2XTKvkwaw4KnZKUuJb3I67CFY4w26J8mApmnmnqAxApGcHNt4yeHrgY+
sf0GH71SG6/vDSzKCQaYtaFjib9SnlZRpBwNa8hn5pXNjdcsXve4I4zkusYylewsW2vkS++rKS9n
UG5Y7tBrWcBXaCri7lOVT4PBAnWwtWK/1J7tLkOzXlIT7laFLop026nIa5YOAN57yjchCuiIkzY6
ZL+CaWR74JU3TooIZTu1flNeRgl/GP0doWXrCc0kNv6mD8UVIH/TXoFzrhDPs0yhn2tFeWcTCQjL
Haepc6vqugFJ3ZW6+yVIUwgGaHXdOn+aZGf7L5Ns8uDLSCI1qrEhBVeGGxlIRntZ0rg1KJe4g6Ge
y7SymoeEr3280fAUWdvEwQN205RG00DWCAcfiOMU9gXoe7zC30UQGhIdrTNELS1f0fQk3i0i3JzZ
XhOdMW1ViFTmM0fuJFlaPR9AB1ewBintXQ+DMrbpyP26rO1sZMamyNYXj2UTwDtpkdMXd30WQ2mk
M26m96aN3BIeWSS1Kz4tr72y06CLLuogM6yljTyzuC1G3D0/hgkZ3t1Y5461EuTZ0e6OqX/3r2M9
Ft1PUln07oF4hgCNTmyiYsf84hjbEve7/prpAsk5U581TZ/GfPIhJQgtUN1VJYVb/0iLQdR3Ah8U
xGNeAqSgZZt6V7DxMRjQdkgfNAUNf5v2kzFuZdxm2YUENdTuulnQsmlUGhQ/M7IcW4ndQzBXrLKR
VnKLjmCAfxc45g85OZH37PNdz3HPomrXtGGDZFHkroQ4W5M0jFAb3+24AlBTWHjPYdtjCvAdehC6
O4D9TjUyNJjwUCG5IXrblaYHyX4O5YHBEc/5SY4CKpvhKWGO1lTxAmMeFLfbaNNwDRJrskGx2Bnq
qKF3rTVbh8y8CGXnwWmGP+nBRsuwvja6CIFA5sL8mZMPjWMbRRNEASOBGd5jI/nGKmDggPbAoixL
rQ2vwlo49BkrIwKuCmkq21R9Ku6GtjGwvlUt4d1FW2jmJ5Po5R9V1id4bDomoptKeqhnDJe5HbBB
A9YOL2yaLuGHEbvHfSkEtMvBxNiigvKlwcsgV6A4Joi1wUgNawDab9/lQ4YA3YvGSOYkbVdJQ8pN
6I1Y5CcvvIGZKHoMZLU0hpu4cQIOsIVDDFSm1xI7wcDpbClqw1DLvLPrZDE1VdpAm00HDztcHMtg
WLQVtJSFnVnWPeR3CA4BHJIHsmmSmslcJONtiG57IHAH/tJDm7tBfVeTBMonhu4D9JnRw3RhJlDF
3isNIneaGgnPyrQqu7qIJA0UsGJFPxtVwg4EvFGi6IepVn5jIcHERsOZhCS9B1MTwyiNkGaZ8hsd
WJFdwUOHeKF0I25e6LpWN+YQdKg7oxAxx5b5xYLF1CYJKSlGErUkWUy+lW8HYK02fpwQJ2HSsWtZ
dl2BPZk5G0wEk3leLgyg++GF5sZ1uDEdSeJH6nRpjjO3amxxTRkLfBpmEN3e1I4b/xw7HT8Bvz16
DEzVPKm6HGpUvMO8/IT1AIvWLRMNAOJQDLgaIou3xjJxSTzkRlV5a2fEifNYYftNSRqSimlC2cRE
XA+g1V6seW9y2XW5g6UoCmmJ8yaUuIB1PtN+WxXSGHdSQKTblFPOnOVTaW23EMbpg5l5jPE8w5SY
rWrE3wnYWy3EypDV5gJ2jvOYTwLkS1VUVbF1W997iVAAxEjj9J6H1/iUhTGDBM+AZqr8AkhGkW+Q
9tJJNIIGs/vHW/6TW3CHUilkR7wa7zp9AAaIimSu6d2ENyXSvlRxWK81H63QPxjJ1S1X4vCnznRU
1bf1KeiMxml3XplNy8KIeJusDASyLc9Vkk5eFEdsG7kIFVsxN3XfbPbJHhi60bXbHVQj4KGFEF+I
zJiAQpr5/uOrkvOB8qBYwY2j6UM7huAiDjNHBwul2x1yFL3bkevgRwu2aTFaLTu5kliKd6LFp3gx
lISiYFXFTouTMdNfnaqGQVsn8r5mB6WfOQOfOJi6HOFQcBCbTYHy6EcqxVAJahnAmvtihh/25pXZ
Rf6ZysKpUcgZFfNJEanx8fOcoklrpoZRiEL1IRe2wyahkrj++P6eOJLSmqHPRYeOWsJx5HgUDg2w
A6vf6ShyUQ6zBRCgcC/J26i+tErFv30kZZtu0aeZO1BkDx0d1cgWCZXWiGnXx/DSYh4U6wKJHZPU
y9XvXhovDXps6ruUd/nl8C0dFfYU9HsYSkTNyTNTSpeL0qAltdLIVvFJaZlhGB8P+v4czEET0yCf
oa0j3z16NwIn8ysdIeXObAdv3GGZVNFWa/K0vpwMF0Kh6pq8u4P2lxS7lN6Zc+YHmKtoh98LhXp9
biBSlqJ6clTOaENdVEDvtJ3t1u5VT5Ta7UjK25YUIxR3seKAvIqVD+3o4wt//7pyAKcL4dAqduCi
HlX3rNDyqa4U/m7iLVsTWK8WdcGy87ujIHGfm1LSI1QAHtPhMxW6PxIy7vo7H/LYZjT1cO3MO4yP
R3k3vyFbnXO4zLlo4Nnm0ZtDYEmJh7lzdgRviKVP62rJVqeCR5XqZ76/d7ftaKijeppQaeeWIKd3
CPTkrhK5e0uZKD+zCr0fxWCDQSt2/iL4+ozD2+YGZVaZee/tylhzLqu2C9A9es2ZGev9baPgTyXS
o49HoNtxgbfzUvLb0possS7sl2OR6ZwFzQraV1p58dPHz+jEJc3xFLxwTMDMwkfvudM5esKpJdjD
8RD1bU7XPttRaDU3vznOXFtixkIKJaF5/hIwvVnrpklPkApJFnA21Bt4WvJbboTTmWXu/Vd7OMrR
a2CTxBO0HtsEBDBfWzMf1roZeReZVvif4hiH1OTH/fbjK3s3Jg2pt3fw6IslOyLzQi0L942Oqq3L
IWypV80BauH41rRRbtCcGfHUC0ILiso8ykxEJvMzfXMvk6Fxo/kAsXdHE5qanvTZFfGyYMt6wOc/
Pr68Ey+ISduf75fKLuyt+Yd5M9hIxJuWBGI2WTpy78gGwleWDOXPj4c5cRcRzMyzBAJCnTfkcBgV
kjOGEznc52gg93Ex84tGmd8CKPfXmd6ANjDb3jjzQZ+4k7NMh82XSWORavzhqBT6kroY23Dv5H5+
WVtwrYmMdVZVoZ3bwc4f0sGCQlmXjRedFNS0dKaOHhodDCnLZgr3HqeiRa0BPhxdk/0WMbI6ucJF
dEYTeOrBse0xdA4c7BB++ZzePDgnIOjGQoe8HzLD+RK4lvyaEES5/vi5nRyFtjlx44jBpXv09ouK
ONfBcMK9JBRMXWhWafu33jiJ8HcnEO7fXIMn2pHaML2pw0fV2WZXg7KP9pWFkVNP1bQ2xrj+/U+L
UThfML8LSz8W/JeNCrWxUNEeAVFAKAoODRtr585JYZZ/fOdOvRC8DigYZ00AjaDDC0rrkQJe30d7
S9QPTepxDswBKSqz/Uqv/cvHg5160ee2gv3r2+IEdThYXIROjewm2ucK8ooI+urHpAY8H6N+rlty
6o1g38Z8L+fHddxvytM8LQwSufeTNFCPNnXnqyfNc8Lu08fXdHIgjk+0YJk26JccXlNqRlFuNGa0
931IdoBQHbiMoveaf/CKz8INFmMOhK53/KA49psAzuN9ViTtZ2e0h2ZVkPSQ/+6mzEWzxn6Mz4hf
0AMeXs9U5WRhtrwQTki+RRBC8R4d9Pe/e9dodTsO3z4iFJ7S0SiQq0bKJVUyg9SHm7TqxE1GLuEZ
9dX7943tKWokA3q/LV159LXSvhFeTfFkr/D7fp2irtpYbYEYKdWm7syHdG6s+SzxZqKLCbDTXHKi
912kT1D5bXNVKNGvqRcHZ6aH968ceBMKzyg/BAqDX76EN0O19Cv8YBgiFPWG/wQel/DHInJ+93AH
MXuuCnAsZkF8d/jJ7NIw6yiL94Q6KNTzdg9xoUYI1S29ZHKNM/vNkxfFo0IVaiFlOJ4bhC8DoOMG
c17fU6Cmfr1sZGufWWrnusnh+odGiAmB72gWCx37mfT5fGG1TAt+Ryj7kuBTUbF7trqLWrgFIJk+
vom1UNubOIzUZpCZ65/5EU68KC43FRWlMe9DvaMXxVJxRRgOhABH0fSbGXjY99oiLj7LQJju6uMP
bf7b3l2wx+3klDX7k4/2omZgln0IuGRvtobaUJSjqEIC+hKKeXxlA+C8hlisX9QeFaaPRz7xQF3C
mTlCsh7P/xx+EBGJXx4QzXgfE/S18ioZrdteH8+8padGwdaADAr5CwnI891+8y1YLnGPWdXE+wi5
3GdbxCHZVu4QBWc+7/frpE0tDl/4LAthVT66Gp/Ku28N3EcNhPKj3ZjlY+wE/hIUb7Eq6WB5ZwY8
9Zow3fPteeycUGkcXljmjP0U9Fq0LxVaTSKmOjCQmnfVUJ88MxnPP/vxO4JqjjMlxz28fvNH8+Ye
5vkUgxPxo30SqHbDNxEgO9yVnS6eitjpVvEEXOfjl+Pk1c0PjDWA8PTj5bmnn5hGWhTvrU6am4x9
75WjDRr+DUedmS1PfQFUT4SFRwOxnH30BdSgTlt0AfEeDH36SERYeg2SMrvqm1wACrVii3Td0rtS
CcTgf3CVDgNzoVTnjy3UA409EzhmvB+krb4ZXkMIK5R9qEaj4TfnqnEnX1EXk4/F62kxwx0+xjDM
qpHg0njvti7uwtKA7kg83TrvZH5ti8n8+vHVnXxt3ox39NoQOUefhTbMPutJIYyd9DVoNXiLQxxf
0XrPbmSSZmeO1qfeGyxeCM8gBrIxPirmGHBKek+bG23E4l77MQEB0Mba/Ksf4sA6M3fKd1IUFom3
ox29OnRB6M/HeryX8K+g4uRVu0C+4N/FbTxs8zgPUUXQlxwbt3UWitxogO7auZ2FNE58nzpmiblw
juDu+FTq+eGEz9VhJe57ymN4mvKXKglpbzRAfrgBxZwwSFxvadOEL/p73Ln+XRuVwUVWGvHlUItp
HdqYrs5M8afeAB0QNssYExXRpIdvnOuq3vbJ+tyPsg3XSRH3apMDRIJHWOkzmzx3vrPYl2fOlCdf
AlAb6KA4os+kjYP5ilKo77ctUp7WUvupyI2niVi2dZVCpvr4FT+1unBSZpc1K7MR5R2OVLlaDXGD
ucMYiEYgwDde2WMnNh+PcmqG4iiO8OTX1uRYZtsUKiGSc4z3BYX6PfhD9QhoSt3oZp89TE7jXRvE
tl3Iyg/OqPJO3kkLGdvsD+RgcXQnzToRpcplvCeHw1p7aqrWgd4ZV9S4z/Ek5r/qeJGhgE1+rDW7
VY71tyxgbcQ2PNlPQ/2aebyqjaqmV1UZ+lcqFeM2DN3xKxik7BXVhjojKzv5DRlsf3AdoQEmVuvw
SaakLPNf/ARun/C2WF8bXBCkTIEEHMr6MSmj5rOTWQTL4CF9GTLr65h35Hy6rfFYCw39Smj109ff
f/AYGCyQKfSF7Dns9+3Cm4xjTSeTLZIoDEo9NfbpjV9OzbPejx2FhTT/RpNbPWhSt8/ckFPvHC4Q
wdoLzcY63p3Bnu68QtB+cwq/hwgYk3K5KGJkG6s6g6Gx0pBQDzgnE6eATASH5cyndWruMDyQKAB1
0BkebzqgxYUcBlS8h24gb4kud//EmhLvyJMJVkqEJNKFnTGe2XecWiORf2N7oOAxf9OHdxww10Ct
oIz3aW6W5HcXZjFrKULyxKnrXRq51M583Kc+MZPKF2cptv22frQqB2M4JAgsYvIVJdkhWOKJ404H
DVCZE4Gw/ge31dQp6FDGpHN1zJnpiK3LCGtiyQprl3H66rtKgjkbOYxI2Ol772fISevp4xf55G3F
aEdhhyomhvjD24rRYgZqsBC0HVm4iylIM0J2kABtZ28d4cetVH9+POSp+8rJVMw1K7asx/cV2j0J
IZgH9+1g5LdOGAzjqqxnMjS9q+T+HwxmYWqaC7SIZ45emyhwp2bMGw73Vp0+WS3dyE1B7M53srqC
cP3xYO+75Gw7GOz/cHZevXLbXNv+RQTUy6mm7GJvbffEORGS2FbvXb/+u7ifDy880mCEyVESODCH
FLm4uNZdEBZA64P+32o1J7docbBkNduSd4zAJfgg6JufAAgtB0xFDkNmqB9jpS0QU0XiYV5sitVh
a8PWnZARvP1zrgVuOibcEOA+KTasUy66Dj2CoilQoD79HuRd5yNJSheNfMfxkSuuX5EQxL1YBwb0
3nQoWe78gi3pRi4IsQowMDcVMfxye9UwT2pT8BOatDUOrtoq0/tlMOdjUsfLa+W4AtPBaPzQqZ3x
HjEPFTsbtQfHjvjFTgC5FjdBZFC15klGR1GehN/eSkOYRLUeNqmfGJGD5yFLge1zWL/rKweZwD5y
/zWmPHupytLa2xfX0lFJKMV8R4Nkv84D26afw0ykmV/kdMM9opbxJ2K2/Z+ig0F+sOa2fdCx10Ay
d6y66pBhMYltVg0JdyeoXQvevKaoYkAeYKOu9kQy5lmaoi3ro5QMQDluqIYfjLgFEbXM1CfPXRoG
v/AsVvY0Bq6NDA0ZPwOuzW0ZtGNehSCe+Qv/C6L9+PtgJ4Z1/KesBynnoZlVHnqzm/d6u9fiDWRU
2aCBPe0Yq7vamFz0zUfBzWGW2Xt1qseDoRT1J5we7J13x7U5Qv9ji5GYMdXVswNhE4xY65TiKGCa
czB1BWYOqvUEzkC8a/PoW1IMyn/IqX8fc5XptqYDsLkqUl+hMvZunMNPQNuKd0FZ5U+348m1u4Kq
JR02m44DvM3LE1QCUq4VwG9+gM/T5I1aOi8PddH37sHWihDpgl40O9nO1THhsUGVhicFBOdyzMDV
YbTMVeqPhRR+NLqlFx4nHLINSkqncrD3rv1rcYKEUiZXDjtmXaOdRNzjgKel/hSbygm5M8yotALH
aU1DVnu04wgZCG7Jo3CbvVbB1f1DRkVZRWbbuvzz32JUNNhYjWGH5YuweS6VwMccExCZ1X8UcdAe
Z1z4bn/Sqw9lpAb+b8TV+hYuqtMOttV+gS75e4PU69hWNW5kkdY82wiAHhe7QCxiwjChG5aHOOq1
nZB07amGNhYNC6BcQLZX55OardqCFU59LZdao65SeY4VDDvlxqufFcN00pz/kS8vlxbBMn2p8xZv
i8JOzya1fa9N8ecLxRC9H4DInIdudiqsLWAP3F7kqwHot6FXXxWLcx5QgUozg16W8Fwri77W2JTj
3WZLGsTt0a4upySsy0NDu3P1RdGMGhqjzTIfH9sAN61hILOq6nHaq25cm5aUi6HZQE8VQa/LFUXD
mH5ALB9mToUYfmKZU3cmvc0pKDQKrJ7b87o6HNm45IdZFKfln/92NtDkX+IkdNipFh0HLy6y+g9g
/O0vgaFj9h/2JG872UiTnZo32czfBsumJMLlWBDq+qw6tjCODhj+RTt78uqUHKIbu572yZpfDbep
LUM3zvyOnoZyMKKu0HB7iLrPY2vjeXh7Aa+FUlJBKWMNAN5+CwW/zUm09PTcvsn8vtTTz53Rzd8b
3cX4VBGGc2gpIfyHKhMPNtl3B2jIW3WVbASFWiCKsGS+iXEWOX5ePQxuBzQ+g1yDntts4O7Xzo+3
53llVV1okTxmKMA7XByXG6XDntLRC5ItVKqDETs5TCrNHrg0KsWttvO+uJbhwol8e4w7XPrG6oFB
xA6sRqP6g7slzLPBap9jI8P2CP8KbMgb7dxpAb4bAKErz2yU+iiM1v4zU9tiZzdd+b5ouNIxgrJP
mFv3f602EBkRNPOR05yqJ0TyALgHuQJ1AZN6/UtXNO1ft5f6yn2FVI0sz4MiZVutzmRTQLkalpGc
jjrrP2oZwrpDJfmUQ3J5BWIa4IIE82InElyJcJQtJcWRs6kAmL38wG1UuWU/KXzgYpkFMth2B8h6
1Jz0dHt612pPRDgp2knCSpVvlVsBerZFWTS5PzXo1Z7UxqUBZ2E1/3XpSp7LkJKSx2SoUTA1kxNp
Q44dVwghF8GOlyBr60ermMSH27/q2neWXTOTU0yOuYZ4LsiR17ygcx8YlHrqasz+PIFE2gNUQHzi
daf6fnvAa0mCSz5L8c/gIb0Bf2vB2A35QpwiAwrQAOtcJG21+Yl9MUpemHJIaQD3kPggaSis2BdF
pMXOtK/tNUIlqSf9GC6B1b1Gfwkwg8uxpqy6IPm//O2IbH4UxmB/rjB5O7Pd9ij6cietSp8uwmvU
yaVcoGasrrgpzbAeo+vsO7k+f+pDxVreoY3XNAeXmsIRbZs/4HuJGUhqH84ewkj68u324l/72qSD
lLLBMdPUX8XQaoQaZ06c6kmdG8urxsIwjybPw592g838O3dB4Wvnpri21AaVPd5poG9ByFwesKbR
Iys1rMxvRTZ81RI84HIlMV7seajwXMaeLgJ+fL490auDUq6n1EzjGemdy0GnyZz1pgtz39YGtNhF
KR6UOYbXgJ3JI+KR3fcxFd3OplqJD1LbcwDM8FCjz25y36+RzCLrgqwTZu7reOv8QbE3hr9kj9+w
hxofFB1NNieekebEckcY0osGMaADLZ1K6qlFJ6fB3LisoB/fXoyrkcdE5pwdA/QSjv/lauCOFxOz
4QsWDoy2QXTuERDRiAY+mICDQFD3JdDhOQ5o8x8NraUJWsyetFk/lPXcUP6Nkp179dpO5FnCS5oU
Ag2T1U+ak7katajOfdrMtjQfBvrO6vSSRh0ruME1w1yoOwtx7QTKtoN8TfPPdb1C7coIB2oN3uRc
qWdpCI9+ehk/gcvFzsIEM+A6wjoM+YTVGezjeW+DXNuWJtcpzXnSic2TLIuxPi3oOvuWgT7Bcezp
03mDrsNqg161PGAGZ76wuQ41HHXkTyh8W9DHPYJKc2hEWj8nbTP/iiYwsN7UOOWPoAur2FO0Mftx
e9Ns70VOnXzhyG6jRsPxcs+gKdMYSQCgra+UsccFqlMxHGuMZeekbhMsmAWyn0lkpMi57kDgw4oE
h+ytdTVVu5n/NLkEq77ElsSGcH33rOA6g2aX247BVtuuRpoQ9pwF9DAzrPBYR2W94EcY1+PdaQXr
BppCIQqQPK5xG3pV5EYR0xXHY7DGzKXMj5C59tTL5DV1eaVwmyDKzI6GNE9n8vIjCU1vmS3lBRrg
ZQz8y6mcIzCSuMd4T4++5aLIM0wzAKt4WEKnw9+3l3N7oBgfqUv5tCE9XuM3HPIKoGFxigOdYX9w
IdIup0IblPDPSjQVtUjEE/5thY1hi9vhbIwpSTnfzY5BdIMapCRCqBKwKH/kb0+ROqIjEYsRq5t4
xoYaF9uRJnyMcHgjVBzr+trhsNSZ9v325LchjAsN8IGEfHJG1qmTHcaIk1MM9wOM9YIDUlpLeJpa
J58fzJzhj9FgVHvUhW0EYVAoGUjyAwtC3fFysgVKgpU28cUbI1t+UA5cDvZgDg9GptfveZjHeDYO
7s5nvjJToLo06Gi0SP2k1aBChFbV9xQ9LWN0qfOSvsNBzAqscfTJjWHmZopzuL26V+KCzEfJFFWu
VDiQlxNNoizK04USy4KNc33ECNVOH7Nar3XPyUX/5fZo12ZIU0OiKQl4xptu8u97iGoA5rg5j0tr
1BE7KBRNupSLr07bjT7Vdtxrb494ZX50IJHHw1jhDdx1Ob8SKIVVuUHmq1qnWE9Lp9TjqaP9Un2D
X9bcfd3aPKggNUEMpNy67vAv2OJh/aYXvp4t5VGB0+UPOZ6NIaWsB4Muxdfbs7uynmCTFd4TQOWo
T8tt/Nt6orKVFo6TFX6QWNnj0um6l7va/LOw2nY6YPWyK+R45WCAmwBELNFdGvn15Ygii9QEf5DC
BwaOBUg1Ba8BREEvt+bsESlc9x1CwuoePO/KLUl5gABMRYL0b92LoVYRAZ5dCp8ApH0V8Lf/qTG9
eLq9mldHQTkJ7UgoXxshHrUJjT6BR+aXU4k7l94OB0fg2XR7lCvfjLWDaMD6STie/PPfvhmCn0Vt
1FMJNIP38NmIwRt5Y2wm2nnBOVk7t9qMR+W9g4J/haDu0k1hbut+ih6FTdy3buFHXWx+sqPF+Kwj
m/JziQLzc4bosLkzy+1awqfgxQdIVLKW1qSKpJASpope+r1liVNfGf05GDqx00fZriWjkEBBUsIh
gMfA5VoWISL2keUwCurXh1bLRvzasQe324ZS8aLp59vLeHVWEsYBBEQmHKtvl8yB3TnonPiWGPWX
qIOkqZfzzjWwPWL8/Ya8fXhXAT1XLifVCUGXrUlrf8yK5LkIluwUhMPAPZtrwG3bePozCJ1A3dki
20gph6V0wopC4Vz3WqsArOaku5WPBNTwaoaJ+kxrHDsPy3KxP717IYEZwUvXQcMADFktZIybVaBJ
C+zGGv7tq7x/mMP7ebWID7Lz5ElzIUyvd0eNUgm+pGPjJ31dYPajmPWfmBQ0e83KK7uQ1NpFpRLc
6VbAaw4wnM4oaPmaBvllqOzwWXW0X1pWFf4kqj2o93Y4IjA1fA2YLWCydQCZSwPZoHQZfRyEv0+1
Yx+E0n60zMHB0nneoyxtc9+3eP+Wg1EXXpM4864uFNR5Jl8thQVeLVCqQ6AkOO1yfbvviyGPXJQD
6rw+jYU77rXht4eBYAmlmN4eFysVncvD4BRA+4u0njnhaAYXTvNHpy7fQvBUh9ocX4tKqc+3t+Zm
ebnUgDpKnAsFBh5mlyP2pg7donbFS9TYqLBMxkloMZI0hcP9tqj3Zgxvo0kJf1AOrO8qgqlKC1m6
UsVLnGnKIw+0Dq503C2PXPhWhWGna+2MuDnnFJxJ+N4eghrNptWKxlOvlFnNixPpiMU6TqUQnRcG
mv2jwcjcPN1ezU3EZDTubfloYnLk0perSRNWB0Uh2TPDXHrG1IuPRj/vAQ6vzYncAMVRDhaHXm7i
3+7UaWywfcQjxR/xTjmmzqweHayknkVWjPcmCUxI0sI471JLfR1UsshMCuR1E78up+oZJE92mtVR
22mhy49w8eJkFLQZ5XuOxGdDqCPaB4OJmpzfU175UgIYRfYzTigmdnkYFP+MRZwqmdeKUA3f9Xow
lZ6dNpq7p6RxbWHJY2l2sXzIgqwWNhJKEKYTmHpKjkF56rW6bI+oDpnDS+Ja/X/YLMAzyWeJo5QV
5a/57TO67WD2tjnwmi8AWuMkWMbHriy6PX+Wa7PiRpAAOjIxWhKX44zNnM/gbADUZHaCYGsfOz9i
R1sOahALY+equz4Y2BEKcDzt1vjpoMPgfTAYDBAozpqqixUo3Obm05Ln856s6fa4EUSwrgCubaAU
skFcKuGURyEFd/zcDDwznQUR/MW9t2v1tnZc3cAB5Z2wylDGOHQ7axT0QPPahdFlNl2MIpKe/AuR
Nn7VrDy5+9Txtbju6JNRAcGi5PKL5RUKXtTHcp9uheQBjXYhcJovUTG8Ha+20R/ECiUySCSEVsgy
lwMNCZZQZkPtssm6oUY6Tc2Fh/BciU065q/Y0teyznF70M0lx3pyxvhe0gQQkP3loBYmwGpc56Ef
lobwY0UoZ4FKILo8Tf64VO13De25nSzzykTpNWkyjFGp3rTJElokCSaukW8kuPN0TWV8L916/MTN
kRxFgNLMziS354AdKW0oaLiCgF6r1VdO6U7TSIMinah9HN3Sbv8VSjh/acSMWNntFd3Ojl4IHRgH
6B7wd3t1ydWlYkQWuDk/nwR+65rWKNVxrGZRIwlnR5huYQ+5Z9uw/YyQrUHESJg376w13T9xjczC
Divz3cUMnpH7ReQwm43uE25zutclU4icYx+rO3fF9swbyGxw3mn0kSGtwU/oMPaIJNJ2cMcFTKqb
AM+c7OZ894qCCAUHSQpI126txmUVwPEWmw5mai8/Oz2Kf0n3rW+OUdSAUWmhf7493mq70CPmSYeV
k0QBI42yPvELaMhWaOX0QkwNDqrs3zkI/R2jzt4TZl4toByKHYmjGAoshJi1trACeEqpHGt+KRD0
/tzEGExb/RLv5F3XRqERg/0Kv5hy2+qQdwuyhUU3Ty+K0VIv4f45JYae7Wz8taCvnIw80FSJwaZA
BpXr+tsdagbj1JSROb9IPk960NWk1k6F2yBGG9eclaM7tPZ0sGt7/hV2+Ax6QF2s9yGPQ90fUZb9
rmKa+qlUuno6tUWua16sZwEKhXGbsfxIuQgvBBE2eG0OHPZpxHJrfjbKRHQv7cAJOZRjXmdnus/G
+KDNeom/YxbkuD9O+mwd3UWpnkIjAnJUByNPP2827DB8n1h2G72kldMWWBnOzXgIlUZhpQweb48K
sJv5qXDr/GuaRvbiBU2lT/ft8be1A8pP1k+FiyO1+kSLplZoBjoKJtdF+xRklXtS8yw5I9ONnx9+
svcRguR4FM2B99CS4a2/rsqoOT7jIh/VF32sjYOqV+ZJghu9ftGTvX3BZ/8tofzfUBrpDrc2TeJ1
ykNnYrDmYFFflLTrvD4E9bBgh3W8fWjlAq1HATROt5EtiJjVagENO8qQr5r0F1wvBBqxzRScR7tV
T6GaioM297+6RLVwCB+g0N0e+srxYiFlgmUDXtq0/XWB1V48ZdNLbRb5sRBF+FHRMntnh6xCPMtI
WRPMFYU7miGUIi9PFwdBsXCqVV9cY/xixWg6To7i1UX0M0QEw8OU9b7gLgfUOHm0CCWAghbu5YCi
6EerKYSKZXtRPbZJ8XU2qj1K3HbtGORNeYoiiUzrLgdxy7bvsITXXsIOCH8fqtGZeLHsbI5tRKc2
Lt28qTC5dNJWWWOXVZ0u6J2/AIIIyvNQLa3pAa6mPo6e9i6b8MqnoogGKR61M4C560nZdlcHczAY
L1Pkqt97hHSfdGjxzyAWwpcaav55Sudk53NdmSN4WIaFugLIai0uJEy1ndGNNV54FIsfhtMEX5cx
huCF5UZ9XxbO1gDUzWkzpNELnapVu8gcZzVuEsd4QdIILUVhpkejimCXoUh7DGjK7ZywVU71v/Fk
A05qKVAXkbvot5slza0xDCjIvGAZPB6nwMwP9tQiaVzigIfS8fTx9onefkCZEb9ZRNB6pPF4OV5c
xhAH0cp4IRe2h0Mw61X3ZAv8sJ9Ut7Xrdy08HcD6WZ6aO7nqNo6ZiD1zDZBEAmFfwy47jIGNcVHN
l7iey0MwKcE/AKEBS4GTepiacP5kwGY8TOqwJ3l0ZZElqhRoLhUAWKL65aQTOtrh7CBqRz91PFZJ
0KFvPAceaFPsM4vJuvujUjUhUps0IuTtsNpEELLrCiIs1S47xMSRtXxIMbA/6HGWDl49zMOv2191
G2sYD41FHsIAaHkKXE5wxu7ZyOJOvLD6htd1BbogTr3XflhDPNmsDAOFSk6MvsdGUG9ajNROLfFi
CtMvjHQ5tkP192gqv8xODz0n7j7HkdMebWV+HVXz0UmmPT/SVQ3nfz8B6gqHlNkS9y5nCm4cwCeZ
jd8bVh8drSmwxs9pyWMAJWPX6RKvQlcgf8CdIAp+9qqKiLGtoO27E3e354jXHY0Y3lw8a+miX/6O
xdDqKI3T0HfrwPUwRK0wfK/b6m+rgoBbJTAXjWiq94os2+lLkzweX1QqeRSt5TwH251olOaxX1qz
9Qg5oJ1PRpVXCs6WmjUjtqxYf+vabJpetejd10KtjZ/37jVaGRRWddmI4rJe3Ti23Sh2PAJPi9CC
e2lTNTmZRT3u7OjtkaWWJEv/OPOw4dYYq2SygzQDL+wXQlO8MRmf6R05njuIZ3AEe7WC7flhNOpj
wCHwXCFrvPyaBKuuTsIu93FfKb6neoG1vJuMj7dX7u01cpnJyWFYPCS9kKNc190j3BCMRROlHyfO
YmlezeqlXtNQGH3oezX+WRaGshzdYqxQw8apPB+fQxQxxqODu7tvVcpgH6wck53PiFK5P0K6JKqn
usCPD0mr1OVxVt1QfyLi2MkOd+PaElFt5valbSBbB5dLlCe9XRa9m/uJ2lsHmv/iYJcIzt9eou1V
D8BJmu9BOAJvvClWTshOzm5Q+DYWV1hBOtZxDDLrUAGDPt8eajMhinqgt6RuMttrw8jsg8WqCjso
/U5148M4ROLgoFu+00zdxAlG4aywp3gD0f9bxasySPpCzcaKA5vH57rRSSWa2RJeEKCg6QGGH869
pd2pSysFoqSeBfkSdG2mudrQuj5mFkomtd9Z3XJoRQ/r1lCn091LyPuK9zCWqlQt1yXLLJ/idMbG
xR8DdTh0bRfy7KzinVC72RPMRUZZOoHcp+g0X+48/CnMuI5H5oIi/SMe6clLRmpzpPKz13TcDoVA
0luuCU8X2ttq2aYF6enBXSp/GVvroe0N+ziEFrRFEd19gZAAQT2BnkH1TiLgLmdFJSbVEZuv/V6d
tD/4NikqKLjVnZJ6nvCKHvsA2ZtFuze/lcNi+YQF4BuScDVDpUsKLaqa2k80HUJdNyenYQyW70Ea
5Wc3z8SdbCV2IgMCWiCV5q21KZ7HXS0rEUXtK05WPTqgtB+iNO1OfWrf2fZ7G4rFlNhPOsZUDS+X
dDLV3sgalaFitXpUEoQF29joTym1oXcJwpMf793+aKqQDFG544WH3PTleIZdJa4I9NoHnmydytws
zrkq7gSZ/m9WVAg5AkD+KaFcjmLWvRFng1v7CCYqx9BRcy8breVsanO1k7duQyITogxJmwznU8hs
l0PZamqN3eLU/mKqwd8grcYPbTcvOzF+GxIvR1l9JlpeYSCQXvKhiZiH2LK76aAnWoOzD7jWH8Ic
/+2tIfn6Hz4WJikyVvHJ1g+72i5MFWJ34y+hEz6P0gBEx5Ln/hVkuwNi4R2JxsLa+dc0ukBEjdX4
PUKkHOUEQ6gonu+OiGQkEtospcegHa7u4gBvmLpx2OhtkKQHA7FL36nD6dlWe/3D7WW7EhExn6aB
JnnHXBGrPQ5wMYS4ttR+OLjh56xZlKdZjd6FczzsZEdXR6KmABxWYm/XpdyYsp1ZdHaNGLPSH53W
iT01SpzDHNNfuD2pK/tcavATd0HLSPj25T4njen0IU8av5tCccgrrThrof7pPwxCJVJWE+i+rjPY
XLF6q42Kxlfly77Ll9HrZnXvMG3y5LedQOor2SIUIVfxvBmwfan6gQ3HSX2qK2xn6hkTJpK1+inM
iz3D4mtfSZNAGZnFYq0qD/dv9Qo7pqrl9jOzioMpIQ+ce3EuRNy99oNZ9jt74tqHAjkIGk2KiFCw
uxxNh2oa5PPSQP/Wq4c4VPCrNXEvu/2lrs/p/0ZZY8MCF2oaGquN38Zxc6TMXxzqBHetMgp/3h7p
2nzoIJDEkJjpYAAu5wMHsVsoTDZ+I+LhKRkX4xC2U3D6D6PwQuQjsf02kOdQK0qECN3Gr5C2Ozbq
/K+aY3L0HwaRYjl0Q8jY15l63NSjCMe09QMtwox27MaHaDbvT9JJnrn5+DggBDfYX5QHHbd3ytYH
MOH8peqD6T4ZeDtqD/9hNhBgJceNu3z9qMVMr7OWIG9Rim2WxXPTSbG8pijqPenUqzsAWO0bp4xm
iNyLv52fzjU7CF0xy5bP85Gnge1hsXj3e5aYLSELgOwRx+LOuxwl680pHgyk5XDr009B1WJ/ZwPF
uHvReKNBHJNSVPAYtNUoA9hos7EQsMsG9ZAksTjqVX9/hCMZoWAv3TzkP1ejhENiYVlkwhrAGemD
FsfKvzDh9I/h0qVPE0Ho79uzkvnUxSOdshLzoc9HuYuq+upydYqhtCcHMPZiV0r/WEZdLT6P0dwv
L8E4l/VLMQWBdY5tDJ4faUR34d0pOpVDKsFom/EEATp9uaxjzpJPxlD5adNSoo3CUP1ZZbjYHGCH
iT8RGOr3IuD2FuHVw4hSL5k9s04oDDfB7W82OGZkMP2hKISRn8ExLA+480FbtrU83ysHb8eUulcS
tE3lhkxpdRKUHqJoAkzOD2dljI6uktXWH9miD+FXYTRC/7tKk3CniCH/zstvezmm/E2/nb6wHYeJ
mm/nd72ivU8pjh2tKO/+nFNy0NvbaHvQZTgh1NNxl26+q6/oOEtrCDQefRhb4jg1oKizOqx2Lshr
i8hWxXSEWhk1n9WE4kHtBqWte3/W02+50fbekiTv+0V76pNyL7m9tnrSXYseN/Rj5DwvV68s1SWl
pNv7WGW2zwiK/QOyeX5wFrysby/eZiQZvdjRcBBoa3HFXI4kdCp/VTd1vlNW4pigFgohSW+9eJmb
naE234m4xY0MWtogndlwL/K5LmMLa2A/KFD9ShO3PyZdtXfArkyILBAAODAriZ5eBeS2ngY11ooB
5ZO41rywi39MaZDjkW3iWH334lEdtwAscJbpQa72hIHJcj062gAIySphqVdwVXHkc9XqUOO9uze1
Tbx8Q9SDjuM1IuPHaleQN5lNmxujrzkj10AP1LA4oO1vNY+YY5q0jecWW0dadcO3midfv5OIbJeW
RFSqcXIPUezaYEdnvAb4xIpvZVl8Gii1HFo16B/GxdzTW9i8XKkQszEh6nG26buukm3ATUtUj7kO
yhebZJU8i9eJk5yxgjN8LWvsfzI9iO/tftIwIzZzJ0npZ57Ol2fBCaeaTm5j+70DN+KBDlBoPqDJ
rmIbNoh5T3lpex6ouiK/zN6hW0YP9HK4aeyHNOxKB3LzoBy6SLU8RduNjtuPJi0aaMLDkePsrZ8t
QkffzNWTxc8iqOXHxunYnXbXOgXetQiH7Rxyebwu4j7CsPStaMZBKZBk3ctJVWoi/XZm3cf60DhG
JZAna3aas2ZOCi52tXZo+5h+MkXgx7bW9u6Czb5BdPBNP5tmIFFmLW9jRWA48t5efETemvDsjA1D
tHrbZe9oczUm1sh46mKcizvG+XYw2JxOhgY0AjaF2jPPKP1y5oYa4RAclCoq5U5VnZNBj9SzW0WR
duKkDtORa9d0DmY0ZcupEq1xp9iOREyBpGP1wV1LC7PVg7G2yKJKdTD8ZMEM1Uxd54MakUtFY6t+
xk16r8my+dTAzlTIUQ5ZL33CdaTt+tyNl8Uy4UiJ5lETQWo9maWZ0abkjjylRYyP7FjbQCOMTsOI
0+ClrJ9ur/rmEMkfIU0MJVvLJjW+XHUBSiKfs9SkwIDwDiEpe14KU9vpLWwOERQA5KN5r1Bj1YBl
Xo6St9XiDA7iaGOkls/jbKfHirr/sTd3bS+vDiXbrUDnCbLu6gDRKeHRojqBb7qdMZ87zM7yQ4gT
7nIwevRgvXvXT5oGARnmFnvjoV/OzNZrO5+GzvYntwo9K0RquY7jaufRt0mepLgdjz2QpVRRNtLY
lebSbEod2x+o073aTqP9awNkeapGvBDdvFD+uj2r7SKyKXgtg7tkIflwl7PKBqEvXe+4fjQ7KTQU
5BAONHSzjxaya/dGPG4niu6yWy+5/GsvkkYzM1yn28CHS1+gsi7m5iiqpjoprWHiXo1JOVBJ4eTa
SRWRlSF+byw763tlvjSf6HhK2XfZvLmcb1KZDv0UNk2J5vtjqfb9Mc5L5zTY/bxTin/jjl9EeJ3s
l5o1tzNtZzDRl2NZeibZFmP62gRq3XkRDu7VQ8KH119Tpe6bkxUTcI+4++KZ0pApdGelaRrjoRrm
WTwSETPeAmbYwsQYpV11okfJ/BWNl6I5iyQeA08rOit91yx6M4DbdM1fTVubpVeagzqP0MjzYfCs
ukKEOkpdvf/WzLHBKAiiN8ekz/ruOGdJiUDTzGkyvDRsoFXC8iqCL6lhBOOjkpZO6DUEFOGNqtU+
zBSogwOyQob+kBrd9KrmnTV+DFwrCJ6SHrjce3UUdfOihnXTHFu3Qk9jKmJDfyo0s0wwvTa6HABd
ZuR/wG+bl3NjNMF0mJNlyr/0NuTchyZUwvCUaF27HBWTd5HnZNb0N/ouRXJQdA7EKc5zBAKrBOLu
ycnDyfFGZ9Hrj2mrDRjVN5YpHlEVDoYD52wMz6yrYpyWFLmej31B66711Hke3bOCoWvzR4T/u5N4
Ga8xHQmRuu6M10aMNUaDijp8TYbGyf+atL7PP4i4oQ4cVmEafJlq/JyGA17xUfDs6HHRfwgmTZk/
uXrZzmBSYjV8WsZGrbwKearqAYCTSf5L5ml9BDjrlI+3z/M2yv9/I0YSM6qTaz+rwY4JMKVevUaI
wp9aTK+8Sgvb072jwLSHrUctAE0BUrPLnZ2bbV5lfTa+8hDvP1a5MZySSNvrMm1TFLpLvLl0KLJS
E2I1SqAb7TwIGeCtTDtiZVR+aRTUd09FL/DVMdrCNSkqJ8Of986O2jhrh6QWe0NfE+fQgIgbjI6S
V1En43RI5tHwIqe2ip1XwjbW01lArhWJejp1tHgvV7EuU0PpubVex7TjkA2llv3KIAR/Y/eDI2oy
1ax2Ppz8Ky9DEkMyI6ZH6RJ0+uWQeqRhNVrr6atIl1I7a20dZKcCSvDwHl2Ixbl7N/LMQRKSTfKG
113dLnFJkcZREEfIka8+ZcOsnoP8Xs476Rx9flAyMqXkX9xVzlFMY7jAdgz8VDe6hwps5KeyX4ZH
Bc27E37Q4Pnu3SAMyAeTiiGyE7DKHzUjMRJcYQIf2pz24Cb4V+AGdadlnJwWdEpQGtxWb9Jbl98q
pwRVWFacvLqjYbzqS2QdbBHaO59ouwlpBlH8h+gBkoHHz+UogNVbjBDz9JX3qf7XWNfLt0jHlUWv
nPwslKrYeTo6mx1IuYuOOPuCZi6iwZfjFZO6oNw2VK/lmJnvVFL84Rjgh/AH3aromZkqLwSF4Wc7
qdNOpe3a0LIFwV6RmPV1BSfNwnxqBqN+LWDjDo9VkSGoiyDJgmHRrNvlw4xoSfc8qhDpHhY6ZTss
gG1spi+KJBOOUEAPoHteTj0LtYWqgTW+GloxP6N1HXg5hZmdD3ptFMTt5fNKDrKGtAYpRXzLzKbX
N3hnnYv451RVy55U0jaSUHMglJAycgSQK7+cTAFkDEbQML0mTfEuCoR9SLswwToHUs3t0/ZmU3wZ
tCS0mxc5TxfQwetqzhIbtd7oyfyK5+RSgMQPo0+1Nffdwc4WrTgO2rg4H6o2bJQT+YdZf5hSq1O9
EarK+HeYC+pn9bgUoZeYvXBOZmCP780xFOYPN8IM5u4YizIfrB5LGijwe1dBT9hZqJL1zK8kQLIS
mSmPk9r1r45NNnN7abaHF/0/8kvOEruaRsTlRwh1ZegXaHWvZLRD47Xwhh+LaBx+lLRfvwhrbNrz
7RGvfHaOH4h3+NcStb0qN+lB2oypmSyvQ9oPz9AV88NMffHoLLa6s45XNrLLK1Jy85HZAUFzObmg
SUVodGn+qsyK+tiFS3SA8JruLOE2ySDBIMSifE8llKfX5Sh2rOiLgEz72tdD/6glRvUNxqR5EtQF
PRc1y2PW9/NOO+Xa1IBgS8l05Io2T1epCB9ObsegFUT8Ki7yg0aNdO/gXPlYRBwqWgincNevE5mw
GfpEJEXxGleUE1waGQ9gkYrDqOjpB2Neqr96hAByD9LY+BA04/OkGONfRhJmzxk+je/onjensATm
Zhn5nrrFZg0oVkpxZYkZgYz3JrL4e9/DjWdttnv1dcgLigSm03qKsLWn2/t1O4osoQMNBUNEzXJ9
QujKQTALcYyPZjC7S5yqJwfc/c5WXStVcvQooZOlSj6SRKKudlHCm7dMta73My2fLc81SFx/IvHQ
t+/DxayVl6LnSftIS3qGkrfYTvWQCWdxnuuwCLVD0CdJd8I3epm8yRoHyifLnO8Ju222g1RV4hpl
l1N0BP15udUtlSZh3zS9rwmt9pJYB2eHqI8ntFTb2XrbZZc0A0psYP+pFa9rqaAIeIDB4/bppDSH
wY7KBz1J3eO9H1ceWUaQg0gxm8sJZYgN47JcD/5ktGBMXC16oHqa35vtSYaxxOWANKZc+HY9/bZR
FSNtVbD0ir8IS30uhzQ/Kv0sdrbQJpS/jQIbhDoh7pRrLHMNpw2cfMMovHG8PjH/6fXlsawxnrGC
cM+wdbsVKGKxEehPyCbdukxnjgmPz0xXqXW7QezpKXQQs61DKt2Z/sftr3R1LNkrl75U2JqszkYZ
tFA4/x9n57HkuJKl6Vdpu3t0Q4uxrloAIEiGAkNn5gYWqaC1xtPPh5yq6UsyLDgxm7KblcLDHS6O
+AVyl3dCkaAu3kSqUwq8G5ZOwffjoc63HdNaLXVQLQPGeko9xy8v6xFhkO7GLtQdSQwDN17qS13i
syeDTwX2FwIxCiRc4iev7pJmYycvLB6ecqU79sVMfaYXHjsF6k6jlJUn6fElEti7U6NyK66J4nky
POlm1FI6lO6WeW49paAmGKX9pRLdu6MQUsAhAd/MO398oqS+C9uoVKW7SNFzp2+L+lrpw0vGFu+P
AoQGcfKVtHHSedS7aZ5q8Jz4WnWaEyRJvReE9hLD6t1R4HlzC0GgOENXplqEROdssu8aA/3+hHu5
7oRLUJB3NwP8rZX6QkZ9CkbM57TQB5KNO1ykFkfOY18Xgydc0p+SsrodiuBzVp28NGy+/xnvtIwf
iYmGPw5fKKm6b0WI1UlvhZWrFf0lNPhZ12IdCZwAPW8SwzNrnhb55F6dBelOGTHjHGRzF4fFzogQ
AlHq5bleym9BH9zj9/BJBYk/c2Q1YcJSPqCruX7Zv924bdZoXRKzPxBCCLZyP8xgjK1il5Eyfjae
ZZIrvApwDekFBfDjodKObbEsbJKot2QHo2zTLi2FauTYXcpj3tuPXLgAwXlGiEhO7kGRgnNLu1bG
1tPCldDKhSsdFvX24yvwvdtWJ7NeYXBk86fQpHhSe21uavmuCQxzgw3PrwB4hGuG6aUm+6mhGp8J
RBCFbfq6QEpoWhyvHWSOtgr6crkrlDRCv3QCezRXspOVRrEdsbPw+yWabvtBGrxK6gKPeme1K7pw
pAxqXFJSOl9eQOLEkfCbicYgaR3/NHmhzJq6qMvdpIWzU2QWYttLoXw6sCERBYO1Ynbo356aANH7
aUJkRuW7gmV1w274pk31JXmC86lwLbIfEd2hgXCmgknLN6Uoo8x3oVAJnhQO+KCZnXphp5xFHEiX
gMWg3b0SznmcjxcsCKJeiqzIuItr/WY2tdsBKqcdId9F+/nSZjmbkka3BVlqGJJggoBkHA9mTciJ
Dkmr3SGppbpjrmJ7kyuXJDffGwVa5QoxpLvDNzoeBeDvkFjToN1pjVbbujxYnpr2l/jR745C0Rbe
KnAEEB7Ho5hmAxgHnsAdNPcY0rCg4HAfBo8fH+R3Rlm1KdZHElkAGmbHo1TALtQFkuhdqJSLixG8
tBk6YXI/HuXsuqAlBxcGmd4Vr30WQk+z1bWTkJgoZLXdY53RNYqVtPuBLkp/4ei8NxTaThA0+Twr
RPN4QmaMoHPDD3KX90Nhl4s8bA2VJmNsJc1nu9DMCkDT6oBKTET2ezwUZdMMJamcTqOQRi7+q2iP
iOiTt/lyCRb2zmfC8GhlhdJfZ9udDBWXZZcLLU3NUMTwtQ+k/lYyu/mzr/46IdhD8AJIdOjUHk+o
iaj3xUrMhCz1a4wt9F7pLWQHzOmz1cNVuAFkEhZyxJoIHBwPVHTouMRhHvoKakMbs5J/lIjSfTaj
IqDg/eP5WEWpzlL/vg5j6hYSNeexeMBIMXoWELV7+Hhnn30YDgj1KYnczaBDddptprPTx0O6FP4g
0sRpWkSMDVkYL2xqOIWsyFF1kqSGngNpKKXJczKZWBAWynpv3o1NM5duJZvhocZyb3J62n4qiG25
NHwWpM7caE7H8CWey8m8N7C7lK9C9LPG1ywW02IzFzU6cTqRcOXQL5XvqiYdgldpHKvFjpSOXm4p
CYNmy8mgK/tKE8zGxvMA1o3d6e2E9zPyycUWD9e0dXNrnjO7NMVQcGXsfiYn1QnuvaDLWt2W5GRU
N6U4jYqXW2NXe5bUjvk2xOhxuuoHU6+3lhHkXowymjHbdIom+WHOy2X8Am6PXrFeT+ZVmEZqvUNP
1or2o5WWvzOuk1/E4orkLWNihjdWEamxt2rl9509qYsYu2MFNOdhmkhB7oNUjaLtPEoN5SYhnpsb
eTQ1nBsoMON4KxXZZCttYH0r856zS6xtiagXYGZhx2WRP+oRWFZnqlQ5tUt0j4sbopKp8Wo1WR7E
rDW+ptKYlfy0WRW50yKo30yVOsjGnItFftQHRet2Md6+sgOLTZBthC5qdJqNoNLljQ4Yo/rZ5n16
D+hFklA0IYr0ik7D9TdvMAPzEwnJtqu5qcZxO7U4R3lpAsN9F5DoomWBxttwP8bS8FWgYA3sh2dd
yxwrEgL1F5XUUHT0Zcrm33jOGbKT4KrSOcWUV62T6UlgPCxEi5ZXD2o1OEU+LMNWkwot2XW6MaEs
kJfzKNzyukPNVBs1PJQsUfzdMsYg3YgUACOvNlPlS6QVquLAU8yqjTWmuXEvpnMGcX0IoodwFKzM
qfS2ElCQEuvaHYxkFNkY/SC74xRF2KJCQ1ev03RIpat8DOaYnHe2kkMH4XreqU2RLjYfQwBR0Bq1
6eRoFcwOuIUk+r3MYWc6VtjkP4KwLR70EAM1WyNsbJ0qHJOHflYm8SlbeuV2FqcME2d2mmQhraaL
iTMXmlC6OMOWy77rxLzDgYFaz722qFnidpEqxL6kZkKyTUiTwy2AFz3aLEJpyps56noAJutneK0r
qZU9ah2y5ohJMlbeVCaVuAXu0suOlBpRbdO7t6Yt7aFktqM4W76hR6gPq3sJ58lW60DN3BjJnG+D
hPGS2wLvqGz0BybZNZVa0twKd3tt03StqP+SpDoXnUhp5BSoiSUfakWM9YMklm2Z2pDL2i8p51Zy
dC0NZYBwmdR5ZauKPz6+Cs9eXp2K0qqKD1UZrOhpwUIaxXHMhLLxQ0pYXmdV8U6LBfml6ZD0/Xio
d27dFcEELhTNeJyyT+I8nEe0SG7bxteqTt9Fw5g7yiAp7sejnIWua0i09rjgeXPtnnbSio62FwbY
jV+TB12BaG9gHJLlAD33ED7/+fFo53MCtEQNk5UjHifiO34Ta8EKxGxMet8qxxk9Mr20xVCsNx+P
cl5DXqs7aGzCNlwFH05RiZDIjD7kU/mzkBejLQkFpkF1FUKuDRJJ7u3UVMxo06Z5n/+UrHnVrkyF
ABhROpbtTZGl5eRlNWTZ29TItN7GxTr4dOcC2AddadikJM0revV4LRBcCGjEDJ2fWoOpufk4itfa
ZE2fNFyHuwUHnf4Abzj9aYrVx+PIrTLNFQw75DkhkVZpNOQ20NDkmQ6OupnAQXmh3hfhhY111iJG
dRRovwJQczVROuW5ZHE0Bd1ITlQbQ7A3jO+JNOLdFrZQj9MCqETU6bbc9MKn2VEgMyHBgypAIhoV
pJP5hiJiVUul63dFJU1bdTWrQ/Hp8eMtdj474mFKAn+SIw185vGiNsqi5KtW2p1iBoKnC6pyndAF
dbXKVL0sla+zGMkcqx2VT0eVROIk5eh9Es8QYR4PrPQ1D6HSWXdjzfqFYN2uW6zoLkT9Z7cCOnSU
PsiVVvO9M49Fsr+6HnXBumv6ILm3UiPxJLUSXrsIABTqDMvzx8t5fq1yYCmj85ysyIlTjqZUccii
wBp9bl+Rp75J3IT40Y766ZJv7DtDkeDRXSL65x46bbuGIesWTWLv59o8uOjSpc+oZirXVSn0F3qT
7w5FhRnUIh1DqP7H30qI6tkaI7X3mzicDIfjRklHC8OeAEtsat37eBFPzdR4Kaij05xbjWJIPtT1
5/lbsW+usk6UZ2P0O2603Ie6KWCPtWQaipAm1m5O2/PX9oXWGLJdKoNYP5sqnr2gG6vEQP5bisMd
juh0TEYpii/VYs7Ce348QNvcRlzJq93s8Y9njkLXgcsffEOQYkcZE4I92mg3sWzRctJq6JmTcKnD
8M6LQ0ESFhCUcwpr8vpD/W1NIgWVj5nGq8811Uc2jjfaIWBNLqz9+ade3zV21EpjPM/I5wzdzTRf
Jl/uaQk7ilAuPjasVuz286KGF0KDd0b7P6wXY4Ubn5UL5zxeJGpniw9Bct7FcQ+INYjjG7hA3z/e
U+ffbGVKUmZds2VEqU7uOavE2Dafg8nn5Rbu0WoMtT01c9ktclPJPeRg6tnJ0rGJnE8PTLOdKjLP
+B892+PvlhkhkBOQqj7lh8qlpC7YkSSMbi9apS/VdbYb1yD440HPrj0kwAmHUKnkAeF/19//22Yx
FkS5yyGc/SKbrYd4WMLrQtAs5Pri4abNUxTlPx7wnQ9JcZKslisCn9dT9VRJ7VvSqYIBWfzb0EjQ
NEET/DkIunj78VDnB4FngzolH5Jav3Xap9SLQFIWI5/9VjSjazlJUSHM40tOCe+tIO8SfGHUTM9L
baWqhBIpzeyrQTS/GFrcuqGkZVuxTwK3RyH7AhDsnQXEPhINMZmTwE49eQ67RW+RkShEX8osHU/W
qidqxcwuaaZLxjnvLCBDIXOz6qmviMLjzYEVz1DGbS36SjgGGyTN1Z2qJJ+uiFL94LRRqqRnyF15
MiElz7KoQPDa18ZO3aejNd9SALmk8/DOXND4o97KRQwy6LS7OxZtS3u6kfzWAC2RZt0Es3TK3Y+3
3B8ntKOCDpNZq7sIwHLx0zw8XrLRiEPBNALRH+gZKm5QKYDnSqoViAiWk/hdmEwg7R2g5Pu5iWrL
A/rfhiGllkqwdnMjyqkjB9b0MhvTvLzJY5EZm0I0es3BHnQ0/UYuxMwRdSDTV2nQND+MINa7q7KO
B/OZglkloi0W06lUtChKvDkahE/aw/Po0r1YbZpB07Gcp8iJDnW2bChqyVfz2Lgjt0HXP63iFZUo
Sa8fL+g7p2slO3KEyQsphZ1sjqnJuUQSUfKzUoS3LWmAZm24dcqBQnHTbposkfULoeD5VuFNpLFM
CWn1oDvtkpod8mXTVOAbI6TyVjZjcEyL2l7YKutPfrxTqGZDo2YZV7qufDKzVJaGIkWkwbf0cvie
ae3gsXGVh2KhGDRPjf6q4uu9l2ZRvQBlPb9ByI8AkpJoo0PBPXK8R/tAATIUsUcR0ahusmaWXvoU
wO44U/n7+PO9s5QMRR+YQir0p1M4Iw9OJ7QlQwVKNt4qbJWrWO6N/cejnD/ZRAQrbpKAk+TyVLfK
6NCsxgZe8amWNm6hjZqXT4V5O8lN+JjGevbTwjve+3jQ86mhyI2qGhhWmJ9QGY5XEaXlrCkLWfHp
wliO3qTxi2lF2qcD6hUJxVdCEp42+qlD2lwl6lxiHeVj6hjf4MzLUTdH/VavjUvY3/NtQdkF0CmX
JEE1/308oXwyrEqgCepbYvS9WaxuL/bV7I1Re6mf984tiRodBBD6U8gVcmEeDxXpVGXVWtF80Oup
gKcxBL9kkyYIP+0lFb9HN1bHCvYRpkrSlR4tS+vWel36olWbzUaOp2p+jePJQql0UNcO16SKyS40
hvhQz2k4u3Mj1D/xfA7jewOcSLiTkdjIN3ohxhEUJRPDZ6nPY8sGs1IH0J+ydr4U6qwLdnzCOeDw
8NCIYw9QbDqeJfrsRTCapeI3bfy77GrFMdR+XwUQgOS4fZuHaD+nDZ5mwoUQ9p2tuYLySWUJSVZA
2PHAetYuI6Vi2VesUr9ZVEF4y7RGunAA/uDwTuZHp51HAE0Wxjkt1w0osjSL2Wg+lCjToWiu3WWm
3rth0nX3ktG2voiK73bW+tKZ5rE6YDsQu6XeXfKJO9+5q20xbzpBJe1Iab0f/hbEksT1MTIEpm9g
O2FTrRScZqpLSt5LuvnsqV+Zf+th5AFc1baOh+r0MswDemm+KpjxRsHcglYC/YSPR3lnQkCKyRkp
YGHYcYq9nZe0qgQz0wiJKBznWhxuB3nBETti73w81PkzZKxdfALXtS531o9G3C21+qrVfCk0BHcO
++5Zl9LBCRuTKqBkRjACJ2lO3EnJqgt0jvN9yth08ri42a2UZY8Xc8zEKhZlxk7i2HIXHCRIduTY
/XiG7y4mfgYQb+nboVV9PIoxZDjWtIPmx0vVb0NMe28iEjEPM/pLucD5iWdCxgoEX60aQI4dD1U3
woSlqqj5M5BMtEN5Ix6sOG9fI7atmypK/jNrkv5LQKUttMNQty4pmL432dWgl11Db/TsvVBjNRrY
O5pfwXR4nIRouEVrMXzVc+1Sxeyd88+Ti1gfGxQk9plXSdmoSFUEsu4j6DMYu2AZBMNOa92CHWkk
ieGUVjS+lG3c5ASvUzZsRauN61u9kXCcqgFkFRcyvvfWn4CZV4wMfi0OHa+/ms4GCqCN7qthO1Nn
z3J6lfNT1dYbtdQ1uw2k760VelKZfVroF6w8NChgIxJlKJD5x0MvWJ6Mq0ONT+hsOkMsBiDSw2Yb
N11/YZbvfeNVd4U3lOWHBXA8VEvjhCJlZPhDMck2mCZMUzodjZI0UB8+PjvnMC2mhXANG4oIhGrP
yVjdiCd7HY4G+6kbBBdm3PgryWpUGnMhX+5HqZ1n21j6zJ/HNJ5cWLZB6nVl1z+0Sa5PWyWVo0uV
knXQ44dnTekJvKgiUEI8xVENRdi1dRmZ/ig26l055MPtBJrs6eO5vzMKOQ4CjuihrhZRJ19Uj8MK
Dklv+cbYT2BOirb8Nmj6fOECfudrrjwGiFBk2XysE9iRXkZGvwi5yYuSp8CO5vlh1KTRkyJdvTCj
NeA4WTeuwXXJiJERUj55J41EXYx+EE0/M7vhedCi4Bp4HT1PIxNtUQ36l0+vIEI2wIGhjwDJUE9u
3kIoa5malunrRpDZVZdB1DO7S4bo7y3gn2YepfT1XT5ZwH5oldAyU8tP86LfBGbfO1Jp5Ajyipfs
rd7ZEn8Ya4CCVmmxU81VTQuN0Kgzy2+nenbHrqocFO8uyQy8N8rqtgCOj1VDC+v4fEdNM0091R9f
6/A+6RDXcxPKPLtPfxz6HchdrxhZ+hAnd+UkRQWdyzQ88Cpq26Ice1tUgkvklnfmApiKXcB+4/44
Dc109ISR2UASqhqVzOljI92n3JCXamJnUQzn9I/IL21jgrNTg1QzGSUjx1L3oOZmv7gzl9byLKVt
QV2smwQTKym8z1z42pXk1K0swu3VO5Dd2WSq7T0q5vL0gGkmiAUKA03mEJzjvr3KTAiJrXHNfY1F
RFfsGg9by8XuyeK/074QdllAserWNMcSFIRoFPRVYk3LnxuETA4dd0uM4a7eibbVj8hwoa4wZ99L
HDub29JAUsGWwjB7WKZYwytIGLoqselDBTgv1QjMXFdNAJBGCYUYhQX8PC07lbXkx5jiL/oQJ1pX
7hq5lLWNirLReD2haWXYokSl+OvYiPGCZpU069eCGkuGH1tZWe9jjBQCaCgjylKFPFu07pZ2mW3c
MIbKFpAoTRs3BC+ofpc6vHh+fXLjERpBOKRFShMRJsRJWjQoDUhs8jNflvPO61rIFnkIavqToxgA
mP+U8blaz1W8BgINNElm0+8JM1xdyUO3yxGr/3iUsxt1HQX6EDy8NQw6DfhaQZBkiFemb5Z9ctAx
RbLzIVSvM2WaNsGYtV8+Hu/sOK3K/hp9Xso3LOLpY2GptVXyu5Kf9HHp1TLCuFGjap+e1cpqJJSl
ukEBXT+5gDSoISLyFrLfhEbjlkZSefDehGutmoS9JteXtBrOV5FMddWEAIMt8bSvp/vv+VsiCr3e
tIqPy5N6wGXPiuwIRPhLGChCaIs9ttEfr+M6g6OXkKIb0OhVO2GF+56WwObW6qpUGQgUmzw3XM2o
6l/qOEfVVi+45Le1Jkyah7XDpF8o6PwRFTwZGvIPuFnQ02sB/+RRBOi3Ot9Zlp+3Uz/fVZOV/UiN
Iv3SGGMaekYq998wNaJfmKVTOKEjaaHh0ltB/6vq8lbYWxkGVbaiZ4LlsidNIH0KeI/nSDdbeUta
2ixuHKsGVM166qqvipGHyNX1yaw5Vdr08aakptS4fayV3aMV6PrvQB6MVyisymDHMzqItghI8G1o
aRB7Hy/8n9f4ZPrAFemrwQoh6TvVW5YEae51pEd8dAMqu6ar5yfWqKl2Mlvad2WYXwpzcGfU+380
5dB+VRu9uvRanH78tUxI5EhVCTg58ePxdmsisFbIO1i+kKTxduwaqaE7LYepM3dpeqHYevYymcRb
VAdXEfqVb33yuYNR6Yq2aS3fCkEZjqRmNhzZb/qUq3Yh1NuikO9Dk6fm43U+uyhMyiFggaiHktzr
Z3NsjFzU0jg5jHHZfxmFMrNRM5ZfPh7lLPRaR4EzIQE94iI/Le9q9YKtV1okh3YQ0q2RS+JNMS2p
R4nrUn51dkeQuDMQpQJKBpTTTu8Ia2xzZNYovGQWbhL69HVKQ8MJoOR3/RBduB/OJwbLdS1u8YLI
iC6cjBZGxVSGVRUemnGoHCoIdJqzSrmT8v7TloSUP8BnUyBnUlSV5OPdmE8TKnl4WBySqaTJUze5
N2SIxnz8pc73A7NARJHiBNVIssbjUQSKdaVc1LxRTZA5xB3RvkxCa/vxKO8s25ox8XjQx6ZcfVJ4
rCOjNNIxSlm2VAndqrSqb+YCnddO2iIS3Y9HO7vEaZrwBjIjA41gOhrHc9KCeNTzkXdX1MLF1nKU
1axa+NFUw7WQDOUWGOYl3cV3JsgbBVQbWZr1bTwZsueu0Je0Sw/A3Kt9oHW0vuZOyDhdXTB8/Xh+
73wza+2e8BCvTMQ/4PG/PYuRMYWqGFaIRpVteGshTv2UqHm5+fwoNF9l3t9VxeV0FamRREInGPlh
kRZgcrkgbFDnKC98q/fmsrZf0a3kWFGTPv5WUZhIBcIF+UHuzcCDn6K/hZGWfPvsXNCGUYFJrULk
lIJPRhGsKg0TLWDFKhUsMYJ4djjUl4wwz690RtH4KJDFkLM8PbGLIS5y2RbFocyUZZvD6tpYc7p4
CE51e1WQJ7tGP/y6q3P9EgzmfMsrqx4BFxIZyUroOF7GYJQqQMdRfiglYxgf5CbXkzu4MfJ0aEgl
i6dZrvrvehVoyaeF3v84MiioqNA1pMK1/mh/241tlbVSMrblIYv00XTKysKIDpPdzx8xuuc0hQha
+IIIGB2Pk8VzYCxmWB6CAb0WIPa5o+WIn1mZbnz6UlwlF3i/eLnQbT2NApUkL4Ftd+WhqJbeozqi
H8qkKy9EfOd10lXZAYoUUjfEFeBsjmcUt4nSC0JWHoYkHXd6qqZeZAjBllws3shjpbt5Di6V+rjp
TBhPbQZzVO8K7rwL1/P5Gwprn6NOX3vtYJzunhl9VuqURnmosNrZjnWh2/kYFRtFaAJXSumjffo4
ot3FJ6QaDVX7tL6fh6o2VU1SHepmKF3Ah/cF3hf/H5Mip+W9XhVBzvqwhZypmZn31QFGTOgsipU4
hRVAKZWDapMvYrv7eFLvHEFYguCKyR/AOJ4mK+QUSzM3RnXgpCgOr5Oyielue1YGyNFcqCyAUw3f
Ph70/PpEPoLwhxwJ8AVFvOMtxLUdILK4ihMFsuUEiGFqjkxoaV74Yu/sECpbVLAhceHQdAq3kIAN
T9os1oeyK8TfsV6UD3mqFy8tBn8buYo/DU2FKQbFiacUQBO6eSdhiSk3o6aMZnUArq5crZLaXjZO
pivql2qRZ60BRuJaoRzJ7UXAehKHN00N7jNkZlRhlE0bZvXgkIbATqrlFB2TOMvFZ32GuG0NUbdn
15ZfPv6G72wcismQvICicYGelvXaXq6HZUnaA1dcqWy4rht5o0hjn19ZpVTVe6QNhIeiFLXyQj7/
h758lHSt0BkapLwdawR4qqAeRXECJqjXDlmNj4bB+6RViKgiflCFV+h/1vHeqgBG3UQInDe/K2Na
jK045kn7WBgLtDM7LfVF/y3pbVlf49Buzdtukut25fSIxf7jhTrdhFAD2Ap8oxVfseZOx5u9H6Ee
DIuUHQajaN1hSa9CITgUavhK7/izdaJ1MAA4FHHWNO1MZ1WWyl4ylqQ4RGUr4fiaDXiwip/NXhgF
6WYuqRXKRKp0MqU2q+QuL7rmgHuh7miaYG3Zas+aVZUOSInuwpNzutnX4UDskWCTWNCjW1f4b291
pYLcNM25PcSVYGw7lScmswZpA6NqcEZzyrbtPJqbptFDR57r6MItcnpbMTx8NmIkoiOe8VPRm2Go
pXRpq+4QDUFAuRXCQxOIg/fxNjkfhXP8R+mBW5Er+eTu0Fvkf5Ul7A+o1Ji3NWSxfDfl9XgpQP7T
Fvn76ZGhumMQgefF2lLVT8MEvc2Ewur78UDdBhcdWUkmc9tai3iF3uxSeJm5JF9VTail+6hBcGJx
oS8hHwsyoEMryRT7tqa0IEPxzaowfkoGRVy28NqSyTGHEYmZeUBtBoqllSR2n+rmsg2DXP+eGmL+
FAcUDey8iRKcls3Q+jKjBQvNRxSeFb3Vk0/GREyWqgFpL4Ct1XfwpJuipFD9prqYDqUlfJMHNdpG
ZaJfOOFndKV1FJNbEAkBhuKYH29QpQ5lM4+rmZLpIEmbZtI61a4Bvc3uIhSoPlnTRLlKmDoLtd5w
CotDpnD6t4kWmq2Hz3WCIEtDlc+e0LYRXBpNyvjJzGj1XmAnc2xp7FJEOUn2qtocqcYt1WGwTGLt
XDLuhLyncf9nH//Xj+l/hb9KkgDA9kX7z//m1z/Kaob5EHUnv/znbUw1qy1/d/+9/rX/+8eO/9I/
/epX8dg1v351t2/V6Z88+ov8+/8a333r3o5+sSm6uJvv+1/N/PCr7bPuzyD8pOuf/H/9zf/49edf
eZqrX//460fZc3Xxr4WwZv/612/tf/7jr1Vs8b/+/s//6/fu3nL+2jb+3rxl3Vtz+ld+vbXdP/4S
tP9cUcFUK9YsS6EuzAEff/37txANoWlKFXyFra8Mr6KEcfiPvxT9PyVMJdcOAzh60mYe+rbs//1b
KGIQaqwkThCs0l///uGOvtL/fLX/KJBkLuOia//xF2di3QD/czGsIk5cCCu6aw3J4Ced3OrBEkaJ
VpW/JcmO9su+esofpC9difKfY0525eqbn+lVfhU5y42062u73I7bdGdcW9fzL+1m+Nntq0N7Vzxl
e8HPfiY/JVfbZU9LtDF+jC9dYNdv7UZ0iv3s1BtrJzvVPtypG+t62Q8/oxETI7t2wqvMre/rK/0t
Oqi/4115q93Ib1bk9tlOGmz5pXnqbtorwWs3lt+5mYfzjJPt0xf5vroZN8F9sle88kF25E12mDf1
PbaVJZIvT/km3qmhA2HZL+/H55UGH9nt/XJjbqeb/qXb1w+Cr/yQr1Qn8sZtd6Nv0zvNq7eB2+2g
D18ZXuTov5NDecVPeadcgxB5yR8Ey7Z+mL+F0g5NPHCccNfrtkozTUc/20XT7grzHauzG9/ytJ34
HE5+fVVZh+/9bXyV88+Gd9FhvrL8+YUlvGEOv+VN4QX7xY6vdEfcaNeFb9iGXXnZY/Ak78stP6DT
Ok+5Y2zyTXUjXik3kTs4ohfdmU/BVeGlm9JR3c7Ot+OvIvCafhN90XblFcYSnrDpdv1tcN8kpS1c
B9+MXbpVH5fMne6jzO40O/BiW4CK3OH86aYiJ2zXR7d1ZoffM+laoQp/re17R3cKb7pW+Lmmm3l0
csf82j3Ohauozqjb2pflJt/F99V1vU1zO9nXO83VnYR5dXbGsiT7aG94+a7chtfyVfHUfhPu8lus
J66VV8uTAJtsor042ybLnm7jre4aD8oOnfLkZ2g5wmt6Pfjj1vw93zadPbxaD6E9vSrX3WODugC+
lNtlsFVxZ/GDarawE+9iT9qIbrWlme71b+bVfNUVjmvpm/xa8vEPe+kGJ45Qh8x3hifZ5S1/340d
rIA8/RrcjegBxYu3mVt9BQ5k1/fDIa6pktnKHYuWF47uTruotxvRlZ6mwIsKT8jRU3eqm8EbnT63
8+9YIrv1NnK7xAlvD7ljI/72kHiLnXnGLvvpdU8g5/UXVFzD5HY0WaZv5QYvdXMTOL3TbuSNgHwg
P0X9Lb9drguv80tgV7kN3ZzzxjYSnWk/GbYq+XpNkFvcpM6EYn3vSfoX1OQ5yb8F2bBn63cWXCN2
qWvOpOwm5bazDz9az3Bo82XXqm04uB+4negoz8P9/Kg954ltFnaVX/P/aamdzQ7t4fZH70b29Jxt
TMnZNeVmQStKdnT2YnaT124x9PbU2QVApcEerStQGd28E39MmJjE7F1xE2zVxp7f6qvltRDtxLoK
N7W7WtVdBT/Kpx7tWpt8Xh+YxlW9Lzap8ZZdxb72VP+OZX03G4/BncG91HnzVXGjbjtPEX9pz/VG
bt3W7x8rtzAcSfFaf7id7SG1l1vtRfUkh24UcbGdch15peQVRgfhxM7UykaRR1BTOzFsJdqHmTN2
TPhWX57UCrPprfLUXHGEbf1ZhCbfI1R+Pwyu0Q02RVNa1clteVB/mrKtbyavbR35qo69aNob2W32
Fj8Ke31ryV5h0yqZfgNQdOBOv5alY8FrttN7YcOh3kfQ3FoELN5YX/FL27iy+qq7iDjlv6rmVcAw
2U231Uz/JbGXnapvZPNWgZD7fRRsCEGG5WRxYDfXyD+2XydnsvPN+FA7Jkwe/NSuFWlnLegA2OyI
juUb7FR6nXPNSctvUWojioohahb8COLMUzzlsV92eXSYJLtD5XaTvuj8ma/qNapVxXOd7/PX/jVe
NGDItrmrRkdEiGMr3jam7nwz9K0R2+1LGnm6/tKlniW+YuNV7sbIFjtHjDdt5oqFu3zpLRepCwST
0/1svbHW86NCAWI3Po6Pxgt7yinY3XfdAyF/S1sf+8er7j51H429pDn4qhVOaXrz+DMyb0LrHqGP
8bV9Fe9FzR48ETcdwfvfzJ3XbtxMmoZvZS9gOWAOpyQ7KFnBsmT1CSFZNnMxFePV70P9s7tWy1DD
e7SYwcwA49/VJKu++sIbUGTe9Uqwx+JKfFNu3Ltu/+qFjfBLNSz8rr5SzGfniuFt0H9vrvu88rst
GF/cG+7E1rjGcXSyfHFw+m99iTRQ4+x0O8O5SwmmHygzADrxS985S8MikGF6N27mjR1hIXKVhejn
Jvf8Pd+LILlNHMuvxi2HQwuV5Lzd9PWV7l3ZL6XPXxuiRAoaIzkjbmBEhszHo5EyIN019rDRmk01
+0Xqu1foRoXEt7LxnSFUHgqaX0/kj7b09fIq/a6K79p1Kw94Ljgy6OPL7pcBSaipf1jtN7A4+UV/
XnqXproLmw2o32sLyYAp+DZsNuOPstvYmepzEv2p8c3HeHkdrrRC+nWthzGBcoOcHxjpXR6w7SeH
wJrzf9z2W5nppP+57aepesONJXz7R+f6iyseAHNu7bx8VMJkRAM2zL9GWaDUvjdsxE4Z/ey8PxtD
TNBe3Dv3i5PxKuQVVlOd8PUX/kNeFefzZXRtBWXYvIy+dcZSfNQ6sDfFpZv7XUuor89sbhfzkJz1
L3Xjjxf9i3Ez7s0LZrLjgKKsn99Ul24TNt9H60bbY8cT6luedQzQaXGmHf8jMX113+Z+lKz4ka1I
9uxVwC4pOgLj3nI3Tr5r6rMsPY+WsK/20noc9SB+7c+iFl0VpOk3ojyP9DCftpWzO0/O2WTs5uHK
LH2Lmmifhs/uPpl8rdra7na0zyN5o1bnxRhMMnxV20D9t8LZX6Xl91XJv48z7XcZ+u5ntaaz3fEf
+n+YjkMH/iwf//Jz/I/Dz+fiWbz+npG//VP/TslpHJNdo8BGPQRqgvT7v1NyZmH/cpm6wMReFYzR
afufjFzRvX+tGuMoT63g6LXZ9z8puWLp/0IpipEaYwWI3Ks+xt/k5GvG/VtGvs5PAeUDN2SORdf9
WBxUV6dqHkQmnwosT7cQz+fHkc60X4taCRRb6t/tTgqCelEMV1GUOnfMd5LnUVoA6y0v759+e4P/
Lhp+LxKOKgR+D87fKyYNYD2FynGzOF2SSBu71HzSysG9GFOUXQFfFcEEiOtE0+V9z4emJghVsNhg
vwEasN5RgzP1xKyWzpQd6mjnlmdL6foAMXyXumOeNlNbccedml3/cU36O6u2yVoNHRVA0vJmMbms
2fkd1U0aLEG2iUPlRKfnaILy72f7bZ2jsZflDMO4uqse5HYKxTZe056zZ9VXiH6ff7C33tS7HbS+
xt+WWrtOv7XOGhQUCiNlKcdXeChsMwKSazLbH024x/qMPOXUl3PWT/P7miAjYa0B6oJHD83xeGxZ
6IYdtVmmv/RtpnZBJlz9LM5akwpSMBDYOWpbx6FTDtYGxp5CxLerKkawBuZIoMeonwf2pMRLUBsV
iTMU0ToKBqu1E184tYFacqfmRhDrWPFuo24smiBLHImvk5Ln14YjotZfxsp9cSVy51zsE/e2MWvY
eS7wWRu/rS37KSoHe8/wE/09iZTl4k9QvHddugxG0HOAGr+I9HzZKTOt7k0B5/VHXXWFwHmqk68d
rqSYgyMj324mN4tyX4xRdl9POLwEYPTmye+IL/fTbON31I9iNoEuprnrF7oNUsgYrdTbMWlZPAzu
o5qMs8YaL4irHkykC0YqDzUpsu4CdE9NmVFq2SUwrzYOADL2bjiUajMFGDnUlB92ulT+0s361Zh5
PHI6MQu8WMpI71ZT4rYIIcKUdzPKHdmJHfa+bblilBm94eEBmZOQSH/p/QbzEs9LrbJdXhJtkTsU
9ZfLAUXwE1Ox48CDaNM6cFw5EJDsQTm9X2U2HJnXaqS+1IhPBUNC8gr2lrS5pSY8cWQ+bl/WIsat
/oQrpW+NEr8dmdJJMvxzC+1FHYmBLFYb5PmDRoXSdGpRbKTdlF/TKUnvbelFP5HeaHW/B7N96J1I
Mzef/54/PPqKA3/DWyHfbx39nK5tY0LyzKOL2N5aSChsI03W+3Z2lr/rsyPcxyXIZwR1zriGEdb7
J0/cKIv1XpRPRMdim6edEvSZC45sTuPAjEjXHHsy/VitvMsuUstvf/Okq27gujAzSAaDoAmP7Vvx
Du47TSuNpzirBQUjin7VNPQbC/nqEyH4/a59W2rVLKWnBvQUVMrRk7rj7CboSJlPTdqTHuaLuXWH
5pTKJ4nAb4Hwn1XWLcv1RYPugzhEFxuIucjafkK6PgtSB4y0HskoiJZ0vvBqU3n8/AX+g6H539DL
iny3FWjA/IC+INJZ77+grF1s7irLeKajnL+UGsiDnWIlGb0L2Q6UyAO3ph8pdu/6kP3ifLO4mSB3
RZHU88UClnBXImiRoq7olO12GJ3qBZ8sxfAHV2bJprK0JD/rdblwd2WReJnA/efhWGfN4JdoBLxa
MLBtX7qija/MSEELsQPF7scaEXNHazN7XeIm6oPMjJnTCUcx2h1YPm3egDeRhyjNjHjvWtwMG80x
FXQNjHF6qKMia3YpEr2jb7dK9AXlsSjfZU2Su9vFdArvvhwc80pvCrPykZDrEkpCe8xyfzKUsd6Y
Xq+9ZsYiatKJ0hnOhDFU0kd+Ul5jjlNTZzC8BUagzpa69fpZ80I4IMbDZNbutyqJ+cNZrxdVkJdq
TKPProv94C2KgUWroU17y4lTqkA38swrdP4nz09hxGn7pNKd5QqY0JLtDUGWd5PUS5zvC61U7W2U
WsM1W3EogsjWinzfmG1yPpWp3nJHLFmywxextDgDDN0CTIULmjK1CsBhUuvR2tXIcdGC1OOST6YX
QrvxRNoPvps1UbtzuppGp2JMmgyW2MxjpAhFO4fYQY/xJnHc+FfnVDmSfkzfusBsNLA/iUqLjSGc
xrWqMoAKyt5VRx+jDElZa+UTvcCRCAA9K35Y7Ni9y/OyXGh5IffpW31sZH7MWb9frHh8KCt1LgLh
tNatiL223GSVV6IhMWLL5MvIMR+Hpaus0Oi8LMT3sKXXVvRZEzqoL8Rh0fbN1miGtrjV6ng2KIcj
pzvDqiEbwsUpEIeDyVv2u8wuk4e+8ZrHdlniH/nsxcY5SizNxTiZeYRERrdaW/aj8jpMUy78xljQ
GVXTyvu2tHryayqzJNtEGMLRsJ06g+2s1Ig9LjhNPtQoK2q+NfUxvdhSz28Ux5T0CejNb/sVcbbp
UY7exUa3PNimpGmuyb4iaOKfJYIaFui2xxIhCmbTgaVdJbaNOObQTcNZwU+9HaNOP5/A3g5B7VRj
GiBao9cBY03tphZqu2wMiySow8vR3KKB3GT34JY87UAq5aavOZmP+0UWcXIdQ+L4ZnXd2ptS53y8
FJjoZpegrid5kVrjOPluN2eFL2ZPvYiVVtCzmPQpR+HSGYfNIqMayEmXjfexXajZxpOTeVWOqvvN
izrvqVYy0hcdovv3qvXYpbnRzJWvL5Fy12RuRfIi1eI6nTWtC6QQ7i2ycdZPBpHeLyOT2mNXohbu
W1Yb62etsvAPgKqxYbuPbpGEueJld7hKwE1pkVG7BcJRlUEVi2nTi2qiSC+ajmQLZcpmgxptzHhi
NOtrK267K5PBWs4LbHqyw6KAMV+mo7XJXKu4V9Qe7rHRYatKNBtuDTiHT40b4SxTRq1+ixdq+jA0
ZX8/L0ZFo8SJhzulc7NDIkeLR3kzB3Hgt30d+FgJCAtX5USqkR1aVq4t/tw7w5WrVHrkK8qogKTE
HoXcTwxtC27P7H4M41ThMOQOjF3V3HJe6nwWtV81s2L6Q7fQS0GgqfvlAIYLGwyxo7BclOKqsRX5
NTWZXgY1qtQ3kSZMutBDQcM1t0DuJX2iV36eOXwJge7qrVHN0BQdAw6jz7tsVnD2EL8it0rffzIE
LcKk7UmcYwmIhH1cGDeNRVwLIeuo32M1p4DMvcncweKzewo81SyCIpnK+YsTN1q/Xy27I18rPQBK
ZRTre2sk77v0yqkjRdXB1oV57njjOSFLN+jDGvgnIXNYTEHUZHW9GYqpp502VfajzbzU8sc4Uq4b
kgB6wwYIqEDJi6X2x1QUT3mum9+Yz+Nn3CltkW+bQpsh3abCe5L0KZkGdYmJaXfmDbMvR+QQfROf
hCYwJ2UhNMZldd0sq5wajOZ4DOIsKlV6eLGkf1WIZAgHJZOo2GvRTJQrOxpOzlI7WmD2mQf8akrU
MdQXbTzPDLBLm7HWs29zxt+7EYajvBZaxc3eKWMpA7sv9dJfYoiWflO5iwxNXWot789ORQBPu++C
ZPFwl1VLQd91sPse2FVdqJdGLZunSSjwl1xrLs/Gfm7R2TTaVt8WiVO7Z0ZVDgRNL2P4oE5oX/qC
FoD06U8n1nYCPlGHUeyWtj/1rZf5mWLTObaH2b4zlTz+UYqJkieCAIuGVJ3eiXxK73NLRWg5TqP2
kqZGbQVz36852FLih56RGk2+iZ3uEAC4o3+rK1l02w9Wd23kRUVzstOcXzQrFjVQzMg56DkyKZtB
tssz9CG5bMdynr4y7B6+udNQK76rtHMf1noTXzupab8K0ojOR3oK5/e2KbXbPOloHC7R8qs04nnr
ou25bAq7aerQlK5dhnosqeTixJ3u1XKMtV0fNxRdVuehUNuNc828RG+L8SxulHm/6IN7mKuMWgyS
4HhfpE2qbngKi3kGuJ0uAEe+3Jhjbf6IkZphWBkJar25GLuXrJ+7aykqu/QBnhfJZqyG6AWrg5lX
huUBhiqOGEIwXw1Ts66NX/G9k6+IcxWJT/2U/yKDnS/iIjM3sroVZoHkUdVErth2lCCP3YgUEhHU
yayd1J2pCKCe55qfVbZzZZVpkmwsN0aQF4v2Cnl9t+58ZelpcTfS5ZmN3LJfKlHNmp+6PRO9zo4a
rDtMSOMineJDbor025iMZR6WztzddcggNf4QqZUMuTGTg0xE/pQ13armmtvlM8lS9qMcdAYEFKST
HggJLt2a46beNHB08i12EhQ9cTJ4j1qmyhtjBf5vuBUzM0gnYzork268XPT0wbMQOqlEnD50AlQp
ToRyabdO1TJQ0/C1PSCfhkBDE0Ov3wp17O9m4TroU5N1Ygo5KaPgz7lEgphzkviaNk3edmpaKQMj
y9Irvbc8xmumhnthM+VNTFAjTKVaGtk+jI/iiz0oXXNudo0+A6GMJzotU41sFrt2kvvVuHRfzlmP
0LgdXS3ASRJkxWv5VW9gJXI9WURBFFz8OEqEv2jgvIdq6LmktXIyw7ocpsiHFDk9mpzTPDD0pqLJ
glR0oGdzdmkUnvo1X6TGAMbO6BTXFv7W4EPiWWUKJePmPGvjYhu13QKdUxZldK1Xeflcq5Wt+pwY
w/UTr2CqpC4RryAZo2Z6KXIR03coR32qBHRMDJd3SMSVwwZJoswgY1Bqov/Qe4+JaKob+A3yKkch
UgamO3SF7+XKoB/iuHNDdNFs+1KYjMv6Qm1QRp/0cbzP2wXBS6WqYI1qbltcKyb5BTRSM9uvcQU6
al9nvCJZjWIXZUUOGqhZOyq5bKsdEEHChzqi8QZUqLXGIEq0cdmqyuy8CCTZbyQuM4QorvYzJXUH
IgmI41tUwLvpHMVuFx09S8Zn6E90NWx9rLMvwIlG5byJQY5HWVg7fdPdSlXkHTbUphlvFaWij5OX
kAxo6tfRjzTHIjmgMDeuy8XMZaC3fdbtdel01wUoW0DuOmHTj2EnCF80tfACzZz1ZTMrbZKEyWLD
l9cl+DNaUwOT4EjFZ7ybte9lVXo/1JpwEGhxpZab1tDy1u9VcpAg7hxvCcaiXOcKpuhrv0vz4Qqe
ANdC1KWCvxR75evGc3JfiRYxbicoLWTqbVvPoe1SDkMDqZRrhL6XadvASVa5SdzhFYIw03ptoACj
YySVfm/LbPQjQOUUNnWXNz7GWXyHejbFAce25DmK1frMooazt83QZHdu3CPlhi8q4VJSv9w0w7C4
for7a4rr/ez89GTEPLQQInuk8otgM7Z54oPIb/dmJsxQ76E3+gURizgcG+qLV8Xzfkao/67hqG2s
CRE04GKufcemcF/s3Llc0oRx3505scv8DMDfN6pYpsnR2A7jBZdx/6wLvS98a46Ga7dVuh7Lt0Rh
plYX1YNOSIuuZhnlaRqYgwLpLErGOA51VcYPcael7eVQo1WyMWAIgQlAOyg5L/tev3ZRmKguZssa
mMmnGRr0tNuYulIhI6K/WAmoTJtNRgCqXvu2JPjj1m41hHw4Z35NGx424RR7DFYTa3hM6GO86NnE
RMehhoUG1/fWeZom8yMbQWeYa6SGuRv0StwLje5RiH5dOQVJZvBW47yLbkuvqe7tuqmjEJlp5wIp
jyL2I9mWt0uqFl+pSsuDao6q40fQIxmRC86hjPP2geI8eVCqWhwsgMAvI5rcD0MkjdavqY4hd+U1
+Hy3H1BStGylRcUe1exrA7rPvTkM5cvMwRl9kgLraZidXm7BmNstn19OqR+5Xty9xFMnfsBe8KJz
SGWReqEqujEGErT1iBZKln/nR7SPpTLYX7Opnu7wGiIQOXY+XObop5KlO1iq+HVi07QH8V3dlp0B
HmEqE5eZdqul9lnipMmurGKF2kYy0Xar0ZjwjFzmHxXa/WrM8Q+jwsguenrN5AYCrZU+I5r4wk0p
ZmZpdKY/d4v1ra17uqlpFXtbCW8h9RmrJMDLAeaKsE5KxoFxNauLL/IxpsZPjO57R4uGLv8YV+aV
nSa2tpMofMhL042dGgmvnM7XiKb3Y+bAevimd24prnB2coqwm5euvEh0u7Y3DT/U2bh9O9w5U1uT
9Zf22J0NpTHoTE8x/PENkHS277gYWW+0XAy/UjEY5jZTKwFCQHFSO5iTbskCBKjt8cyKzIieG81V
ny569c10mQTdxLy0vRWLuj3z1uMVzLCLX8al7Z0LJR17bYPcgji3qrrX9ioqCHyEGOuPbYJlO0Ny
yPBgYGK3dgKKZi4/A+8La1vpmQVCZjEneR5PxpIB+jcMQUozqeI8bkwvPwBkbNogK83ZChU7btOz
1G2m/iwutbK58LIoyr/SgBAmnh4WXXFeiLPs+S7OuC2U9YtHi1zvtwxyoJSr38EEv00LJrUc7mto
kt+pj6bWb6ylwHdbN0nyVEQ2tlFNieNlJD7BUNIhDHOAmFfFhMQHf2fXlDsnmQot9OKZoUFB1rdm
FlX1NU9k9jiwrbKgt52M8Udu5RyFOq26fWrm1Nk4vZJYaU1vMszW0vmbsDQa8MgXDLcZg0OB7E3d
PGqFyfg/KtgUF/Dp1voS7wTrQi+QxPS7XFjfXXwfxmDEJ/a+LGYVK9u+VLLgP1efcasue+Opt+3q
Z43XK1BaNTVeP2/+fWhpQrtEedSiawknB/38962/ZUHDQy6z95QW9rgBxeluqkI7sciHjubbIvRp
kQZC0euYApMXNg0aOqpPU++AZXeNaF9Z7QR2ryJf7bNT+k8r6Pmon0mjiReEELwO0v8IFD05qZTu
mEZPi9ctfkV+TnGXqle0QAHJDfoDCmLzVpmWU7jhjw+qQ76B4kw2y7s81j9qR2mmtszFwXOk2EHi
ai8UcoygLZcoRFFA3v7l1+Ou0yE0wGVd2T/Hmo9Wo+HXSS/2gN74sptytCzUHJ2nz1d5P0ugPfxu
FfCk7/eIU1njHBsGPY0SxXlYf4zkEolhRKLUf6c6ylJoSaxUBNjpaKIdixqh/EHS7cTiAKXaI0kt
musZY8b7v32gVU8OjqSFpxoDovWBf5vV0P+R0bQU4qAqHNWEIpHyMHnpacP+1ZxrfXXvVzo6XtPU
YLKlCnFQ3FieGTTtQsOrf33+OB923Yo5UNGxAQOMhfKxZxugf1dNh1EcijHOt23lCsTI9OZpbjrj
y+guytnn6x0D19enWoVhMetCvWEV6Xn//rq8LVq5NN1hHivlCYs93Lcx0rC+li3kKGlneBRO8X2E
vvCN2sXTVmkNsKCAl+3bxZYgPaOx+T6ZUj0xivq4Uzl5IKJXgy9C/dsI/bcPq81xO0Cw7Q4WUXPX
aYyd+s5SzlD3+fH5O/gQN6HXvsmdYAJBaXcMi28ZWnBdTs1Bjgi7OZWeg9k3TtFN//Q80Lo54doK
5TgWGS7Q+K1Hs5SHrMBbM1nK16VQ0JFjMnxqfvkeNPK2U5m5ECtXpWGI3ccxk5LNGeOuOxTKEG3K
vtL39NbFNcWGtleaaMSjakmuOiUfHoq2BT0ix/pqwQ/opzXE8Yk48KbO+S6Er4YG5goIYDhFZDsC
VWBHtfSumMdDgiiqFkSYiQg8nzJ7h64noCwEo3J9E+mNs08bphCh3XW1t0VnK74Zh8r8bkey0YPK
jDIPBJc39RuPkj9iZuHNZwKX+haqidBsmjV9vK8bo7xSHBG/FkapXLsWhmEh0qXFN8UQlevj765X
wWws5u1A+L9W8khb/jZWrLckwnnrN3jTd3h/qqIyr7Jmsd2ntEy1yyqbtEeDzsT284374W5cXyy3
MDAZyDyk4O9XqT2JisroMDKrkzSw6U0GPZkjELxmCRPXSr6zKHwFuzolcPOHzcyhWXlEnBlMLD9c
Iw3ab4nWHwwaCwey2+ZqsDXMBBrrlOLyH5ZCIgjBAPg7qI0ca7+irlO6+RLJQ2GVhq9gGRWUjnjM
mlaceJ1HfEZCIaoEbFFt5WojV3p0bFAyiRFHFsthbJ3Notjuhrx32mCZ9tPO0myf96e0Sj88G3o5
q9bSSmpzQVIcDaHTfjSXyjXkIZYUjVahfSWrVv22SLqvn2+VP63EEXTXhwNF8YbY+S2aDq6uiKKJ
h4Pb01CK0hz06Wxqgas7Ufj5UscSix5+7WSfFrNZgAQ4CK3x9re1nJleYVS7/QEDgQUlxyq60Tpr
CopSX3ChRdukbjByXUz5NFHWfleKvt8raWKFajrZDyd+zfoO30Uffg2WhyjCwa1DeHq9cX/7NTPm
E6qS1sMho7D0B7RE9tPgDVsmpoyJJ829i7I58j2tte+coYbvkA3WAypKKv0Wb5fpnfr0+U/607dY
cTLQJtfsUj16P4rTjUwJjOHQ92p6aZZwLJLeas5paJ/aYG8h4Ojp3zyO2NGrL+OxWo+w63EY9X46
KI49wy1AyKEHPOiBRV06Z75GCJyCy+316cH1enoFRmF5u9aqAAAUshy/KE47LX6HqlrmozwLAkt1
OvHLTN4amPQQzunlUdy2vKgXmybJgzYqgJGzRL3//LWtr+XDo6AfSNKKViE5y/sPqU9DtGDJNB3G
RYjdjD9c2LqROHFbaX/4OivmRwXORJn9IQoUTGa1uRTzQWhJu8GP0/6y1Eu9bYy6vMMIHtBzKbE1
KhsNiHLa3iy9yRubJ7mZOxe9K1n2FyvrfU/Nd8qQdN2sx+8AsSCqEZ0xDvzN9+9A09tcpks2HyYN
MWMypHKTNPFTE3HGsJc7xbP+0yuH30tgNDErAFvyfjmPUcYKI5gPzCuYd0ZTtqnjqT4Rd//wUMBj
aHBxl2kr7Or9Ki3ifWqq18tBsdW15Zp2u2pODSSsFuVK77T/w1ORHaGzgyjHalZ7FBH0XgFg4lXz
YbRV5VzRK2b1rv6XwtprFEQdEtKezqnTjGMFR8R70hK93PnQzAsfpxiUl7Kq9BOJhrbied7vCGQz
cJ5B2wAQE1/q/cubLH10Gy/TDlHmtOd9Y033rp1HtHRNxkglXbudbPvyTEPGGE9QMzpAV4D30xnF
ZWqJhm4XGcNMs+zKcFMjQG6NZN/TLlAbHUMxYmfzt8eYJBglG1IWk38dCzeh21yLSNG0A9I26bZu
St0XvZmcOMYfTzGr8A1QwwP++kFXsFVco7ejSDtkaGfsslUrc26jJvTkSTu3j9sX0JzFblqvGY7k
+lN+u2AyFSu3TK+tg2vR4Z+RyYOj1dpXaBtO58zjjfDzF/ghTWHPspRqc2AIBW8V3W/rzVrSA2dS
vQPPre2c3BoKhlU20jzt0mg05dN5V9OV+v75sm+dnfc7zeHA8JSrHDik/yNkGRIdtLJbqRyAY+l7
ooJUvtTolkUXFbv7izLk8VU153V/6wKT7ZheJ9b3SC+bLFjwoTt0JtPwQIs8+q+f/7SPYWr9ZWuj
BhEKSqujbDQZEWn2dCs6SAArXznaybfSOSnY9of3jjIzzQxEJGnGHys+RXqtR4rMlEM+atBBC70J
7VhrGAombfMltdN0Z4zilKP2H1Zla/Elub6BKR7jXrXGiGLRML6hglHOYhyef+b4SjxlhUx2Wi+s
Te4VpzT+Pm7pVY8T8XyqCo+nPXqhHXKzXuEt5XNL8nvmZRNY5qKlQ99VyQ5X3lNaJn/4gJ6K1YHK
V+K/PnQ9kBwdsmYSz+wxUkTutasUSN+JmPBxFawCwbWySZCT/6DOz7ix0Vtp18+2tbx6GQY4alee
usyOAw/1vb0q5oMdNgBKHH8vplY65riO9VxHzhWByb5wksXwcR2wdn+365FuIO6As4KjshqqrI/7
WxwQqDZoNXnqcynd5gL1ZROqZxyd0JZ889r8/divy7D7KPQIcx9Vwx1NAZTWsxeWdCxBZI6ePp7V
+pCll42jWJezDVeV2YQHw7MwagayLtCZ0LMGCzYWEwCQ+FLfLkIzFJ8SRxjAbRJvN3laVu9EqnbS
T0eg86FSacOtt7jeQ6sqGolm2RY65boqTpEijvf32zOxrzktOCh8BHgPedVTW/PqxlVDpKg2czk2
5xKvGLAJpzTOjvfd0Wrm0WkCkulFwmO1XmpFaEhpIUEb/aXM2Kp8zXZ6ixXM8bGrfL8dyDWkVppO
+YyWvQIpz+iDyGta5IeGn59vvA9bHKV1d8WHrxwn+vJHbYek6+NlQWTlOS74dqOCvTSDUjtYIBuE
f70UVizQr1Dapo9yfNeVmHIVeTGlz0KdUHVeNb2XRlrnRHf7xCXyoWwlEYTDAHOFm5zQdzzZGDOq
7kGY+bOQkPnbGsE9VK1dwMWyVkPLTBVKH7dWfXMW0c/BEFNotMZ4mcxJNfgZ06S/zJSOf9DRAVfi
zs47R82fQfYwDsSQfR8XOqnd5+/44/ZkXrvGqtWTCQ2I9Qb6LY60mlsObW3kz2kbq2HrleqNa4zV
y+erHOepPAyaEusFvSYP1L5Hq6yiFGKU1bM6qFNgFWp/SVdkugAS7z0iZE2NaXj4lM/1ssELIjsx
Xfl44kmPaQIQKFHMgC7xfnnHBKMLMLB6ZvbmXFZ65Zzh5gBtOM1Qks0TsqfPn/cPb/XdgkfZEsat
DbA/t3qWeV/u7Bjj5N4dhhNb5ENSxmulpwrhkGcinh0LI1n2BKo+qurnJK+T75USReDiGhTeZ63f
1Kh2nyWayUCfPYpVjK0gwWBbXuUDJVmChZhPR83yNp8/+x9eNgIn3E7/sCOPHUezDrBXr0ftswno
+7JQHOsBI9UK4GKhXfUy/kt5b0IfenFcvLAS2Vyo5b//uHnRO2lG2fgMChJDVRgCN03jTAhyCPWq
NlNv+/nz6e8JQty164KrhhK3IqCDY91Bo24qxwCG+hw5rWZts7K0EFzrJHAoObjJDyUf3Qf0lJRX
mU/ISgDX3iddV0DBGyOMyid2athwZ55ZpMdQpe3RU8MGnpbq91WOLgP0I2fb1mKsfHNynV/IbKXq
idrxD1uU4Q8NQU4/LMvjMQHCeEqhya57RulPAwHjdheVFv2lrRzvitoUkB2CZGhbfeD09OnIiCNZ
5LOFPvgG2X91XzWN+OtnYRUM2FQEjmgQuUfHLS1GW5pg+Z7tpSsCzc3zEIyz8beHGoYwsjgkd8zL
Vi3P9xutI9ynqZEvzyWlHtoeS4RUYpueOD4fQiXyXut9R8Bcq7yVk/x7QF6ZHK2aeP0z4xul2ySJ
CYfFKDJtE8WyvcqMST0DojcWG3gCKixDrziRKX84wPwCEKCwo9b8iA3+/heUy0ydY6jDs0wU82Ie
xhn48wDIqpwAdKzI9s8P1PsihzuX+RBidRi40Adf+1rv19NE33e53SwMIetHQJ5V7dv9MvlZYRl7
ywKNkiAxeIqcdSTd/s+yxAzasKuk+IduGlAY2deWthzkbKAL6VTSgNgygMpFsszWggWvi3PHiRXw
vUYyqGc2JGwyuEwUfzdQefsplkM4Yf6PKiZmSO/fgI73XyxMemBycUuw2mIJtJRGGGr6/V8NVt+W
4lkp42Gzqgw0jpaSAHUL0dowR2DQ7CqYLiCBkmgPvPRUYX4UKN/WojpgN1NNIklrHaUwRqSURTsV
6sGrU8TNrWVGeyGLQNKSlg/pZtTj9n7IwLmF5HqeBcx4iA2Mn4rmUjWWyAwr0G170IPwVYy4Vo0L
RYrmWlh4Wd94cR6fg1tS7hWNob8v2F33rtl03z7fnu8P5D9PsSoQosFF1xAzrvcfZ07tdmJswva0
tc6BviGxitU6GTTTOON0MqqXcGb+i70zWa4bybbsv9Tc09A3g5oAt2EvkqIokRMYRVIAHH3vwNe/
BUWkJXmpx2uRw7KaZWSE5BedN+fsvXbzszDL8XKWbnnkDPZ+w/33+OaKZtWZfei3vR8/nTtitM1l
eRx1B6yNQN6WslnC+dFWR5a2Pw7F4qZTuOSxHe7tR1X2vegb7RFWB3pbTyynfpSjNetwhnx+V9eP
+j8Hy7+u6vf3jq5nNZMd3FUzN2aTIGD9sUBWuklRWb12UWaEhFu3ZZBR1Ogb4Z8lWiKPRBi8n97+
HhkfMYx6SH3MO+/vZ1VLd6wwlDyqvGmfJSvHlv/aWqugYM/yTh7ryP/prlLVIECPTRqDHjxAFKCJ
nS+CTw5/5QaLknfWTQm4MFtvj3zdH69tte2yqHugGmA7HgyVjiRyjWljPloFU2qYWancmX7T/MB0
jm0KwlXy/fPneAAzWG+ngWiCfShEQeRL5sGQeExBxaeL9ujJdnR3o2fVAGX8Obmd/G56LFWNqjrN
0uxmtMz6gjm3vHDtWIYNf+ORleTjS8VvAd5AlDgbYj7Y948WLefIfm+t+yLhSKlFQKNJlxlzpeFl
KSZMmd+lrULYWdbG8+c34v1+6vd9WMtlrJ0rJeOD4GkR1RI7vWk+xl48nuVLBNjIR4/8+Sgf3yWU
Osg6KETymQJ7fX+FwDeWBGuj/2iIxgs15Rsk5oxPMVEfR16ljyMhvOGdZfZmOw/q9f1IhuqmnrlO
PtHl1Te6tIqd3QpQeiLtj51jPt47trwayWoIRazVVft+rISufDP4ffZUx375kClaakg1jW0cIzVu
x7i61PG8bbHwWvdiciymfUBkUVEiKsXWEroDwuNUNMd2Qn+4BwDV4XquLm4I0uu/f3M4XkRTe2Jw
86fJk3JD2uMQVnMX70nsPbZY/ukW0EGAUkowIZF2679/MxTCZpUQyFY8lZ0q9tpSVtsqsfTTz1+f
j1stG8EX2ag+JEpwlAcfax91wA3Krn4aVW5etNR46OtqE34cO8V4oNwHZA795vNB/3BpSKwQW7N+
WtBPDvZ3dW/kCtdPzb55NMLeskBAlvKf76EochLIsOpSmI4Opz430QSQVdlwBsgjEFUNggIhYK1l
kTyyQf7daH2/eAFnX3OlOWuYwBAObqODkGtol4GKtebGmKz83nn2YgFaLcrUF9506Hvs73ssW7oN
QCFHiZMG3uy6DrzixDnhGOxkGD1yARBkGk3a7fWC35TdL+6c0s31YDKX7s5QBNruNOnoZ3aqmTJ0
xJTWmIvdzgwGRSwp+1Gl/SoxWHiBUrn9TVFyIImIuQeX2HoeCnrXxMKB8PhHFRXDQ1Hb/EbkEEPY
6q5/h8R2fBmGNWvYzGRZb3yDtsMp4lDxc9GK2gqKurZ2mjbGTUg5YcSj7MERayuNy0zRABUBGvNp
CZK2N847F786XYNIvrhjY2DIKU11PU0ltbMqaiu18TodS2YPPL8MlGxtcd7jStLCoso0YJ418OCN
xMssQiPrjeeY2txtHyfqV2Vjrab3EmGuV27ePNlwxYyw7TXvZ2kOOT5zmK6XTukBqyv6rKAm7vay
3Iy5xPFaLmaBpU8tthPCNY7x3KEK6beFtxI+MPx596Nqi2NVzD9sg3npXSY2GrUUGQ83cLkyRl6L
sn1ycNwR143S4jwz59e0iOvr2l9NzalQJ6k+oMUwOsFPseq71rKHHQyMZNPogPPmwa5OLeb/06VL
vG1XUnOItV6dcQDEnFnnxinkBevIIvCHT5dysmb8pgjBzz84Cia4DpWRzu1TObU1B7IW0bdT6dvP
J4g/TLMUCpBbg7hC3HBIrRjzZnJm1eVPzYDNdfYnfzMvI86AeLb/i6FYQcHsAveiE32w+Ystc8Kf
bjKj+4t7QqKJs9Hz3j+FQDSHn1/VH+Za0F0EA3LztHX+ez+jRyZ2wdHOiyeRGHhbaW2wesRteT6K
pQEh3kf+bV+r+fbzYf90M3+fttDJUBE5nG3hZIAjcqPyabBb4h9Ns6LHEZnhknrJkc3Ix90mBV22
m7wedKJRcby/Qt0sJYlyfvlUmWaOXRprVZIk2clkDSIwp1buPr+0PxzZoRLrlDsRbyAMPkxgJTWU
KKk8p4xMh2/bNFTDM0kIe2eMFM00N/ou8izZtmwKzqh6p1uLLvSRPeaH4yDlAhJdeE1hL5PSebAv
ModZRdSxeKwS11JPR+vStPvoqiDj7ovmOtGu4CcG2DyybTOb6shi+uGt4tjOHeB4xgtMM3p9/G/2
CZYrY/ghhU4lXe9+8BK/kola7fDxyNMaOdcJyWLVkef88ZJZ62B50W5kf0017/2Y5VL6knXQeIq7
BfwxxuImqLUCqlRZdddZPuGk74bi0m3abust3TGl64dZiGtm78CNZ/RVnfV+/MnJE+wEpvFkRS05
SLalLuRiH9uF/lZ6v13V2eMiE6SpxcuMn+Dwy5kokiMMK+wnKrGEJ8RlyuqMPdY/r+o4H1Zuhsg3
FhK5H1aHwQ1ASAxGReN4XoVJlfVXifCch94XwAuqosWpVJhzZeAmGu0xaKdJu4U64p0PlTlcjmUU
bXtsJkBic+ynFd3S1UkU/XLnrHqOyoXqtdMVcqPztplh18wy2QDq0U+wZNfw4vMRO0xsjsuDMCYj
wVse4ftWTbI8m/BqkMvmxtKEDjCwb17UYpIgbSU/gVzlnerz2Gl73RlB2ZQsyMRSdv48BlpU6XZg
Y39q0AvhOt/2VmJfmGk8TgEqyfpLVRWGFbRlqV0RwcGvV1KZZ7FtFc8qSy0IZLy4YVEmuFyXqmj6
AKPN+NjhP9uDHgfnF6lCzMemhnWuef/w8AkxzRooTllq3YPPUsXYixulrKeFhNkZoNFYhFlWWQ4b
Md05ZSeCeFGfqvQ66jJ/PMU2is20EWzywr5NinQzx0Z6Ywrh3tcGNdhgUq51O0/peKVzT4azMvfF
kQ8LhfHhz7bwr1D4I3uLwjXT6ftXG2SAPmU1tlcTTzV23wFnaltmrU8YlSc3sqQ8ggN2RRsYZuO3
4RDp2l2yyOrJkir3AhpqVbRx3Diy9nlfdxd93PU/80SKr/4g7PZMlQaMCN0cWjtI/Vad98QQLCHB
LKm7H4cRiEkeefIZN7izBEODHSQoV1fh2E/GTyfHThu0wDaiYIlcyNYqnzIEMNOI7xuiDTg2kvgw
g/mAiOzdQiRMGup5Vz9D9RHtJqtEcedMo5r3SKAtfTsR0QkUV9S25KWLMv8rlK5ypuTjAeCKkj7/
CltM2WHaTtUXjlzxpUQEPgR6Vy0PfqTmc8NLiyhMamLkhqyHVOLPAoOI1mbLjZsOmdjEWS1Ohsmp
1BYIi7yMtUFFm8S3YfSmHmAR8qEG/4dDWsrXtO/ybEvIgPczj6vlssCQaOzAZYkOvPNE97m1tC/K
7ucH6pPgBUbNZsbL5tF9tbIB4xsTcHRDGpw3ov2qMv+8z6v4seoANQXSWCAAgeBgj50lE4ATs5WB
Y/XtrV0VtR9qXQvFG+ez/ZxNSxNx8yu73mIuFUCK0lTeNXlTaZdFDz9hI31DyX3tF/6yIfGq0gE1
F5O4nwWyYmjRetxsZNOr+TJvSPYLF5QYT6omyOHKtzMhbzAnR/JxjVQTqMeaYcIxS5hOd2tqUe7B
NJBxJU+GZVQj5PFydvLLKdFQRaDMFLClaROLsGrj6pvE9NcFdSbAUcs40zq65lQlgqrIhz0Ne1gb
nAciOESzU7+6Tt9/98aFP6LbyTwhFzG6u4jMj51DjKu5W6KouyCuL9Hw50qDowFN1DMOczpk33iI
wBzOIzuMojF8eTVHCso+JAx92ld91kCsGuRwMpld3YdT1tbjlizNpAi1QczZeeFp+StlBuditiQE
3oTMKQA3k+5cUkVrny2zs5qQhoADHduXuAxVBF1QYc7eAAUCsYU6JVWAfbQiDod58AAFo/rk/0HQ
kWwJazKXU7p2pXY2WHIWW8o0xoXbqcTaFKKB3moN6D9PoSI1t7EaRXla9kWdXYxO4qdf2sl0Uf9T
0DjVh646w7laNmkoxZI/J0nkXnmR53CzzUnU2F/MuA30unAvuU5z2Ym5ZL6KRqe5gpgpfg19jSZ7
ToUJqUkVEdyFXEaXkwWG5ExVJHSfICP2T/SEPVLIS593odabFcBicxqMnZpUWl5ZtZOnYadHXbHT
qxEqAl1IKAOy8gr3tEmSwTxBlgaKLNJijLfLxDeEwr8DuVDxw4PKU/WzC8EBbaJB529n8KB/+FiK
CZSI8xHsm5HGt6PWFw3RuUJ/oK0c2VtdqGzeZklEWgBwEXj2kZs/j3qDPN9IkkXbFHPLtDVlRrk1
fH7Hpvbj9NxO+X3QzvQsDRK3SZ7NLrXN/Xp+BNVf1M5NnMEzO4OOWZ3TTIAb0HoZbiQAHRMxAbmY
gX5ai7tOlEb+zY04cwcdqKq7hWX2VzNkpA3AFYwRX8PE8eGXzelj1HkQznAQ+zVed5LP996gx9/V
QhxRYIxe5zA/9boRmlHO+b/Me+ty0KBXBm27gJtvKFXUKxgssTmQE4O7c4aZHlgPBJVo2C7j9BBB
4Yo5qBrLHQIfHxV61PT3s1XVv7yuNB+Zy2FWVWZsfc/k3Pysm57tmSNSyZ013aTaz23tPvFwlzqs
e1ex6FVJdifqVC827C8GAzRcOr5Yeebqm4SLZBffk2Vjpi0oVCtNVB3YSeomAYWCfAxYWvQUxD/p
VoEOZiFcZF5p2x4f4Ry4g5/DRS3oMG+WyTP3VcyZLGxaLfpmVE5X0jsR8hvub/vb7PQNyfRulxrb
HmTRA1U3sjQM5WdfJlVwI2y/0S9aU/QXkNuMr7IsnSc3SvlTAEaGC88p+zjUK5H+ZOKwirDzYQ0E
pkkFYe9Gi0XMzQQBIZpnYE/sJCmu9F4N0hCNs08FA6oQhY2ock+cmbbExoo0yZpnaomApuX0XjAN
sMuzvOaUXlZMssFcF9qDleb+PS3hgmAQfojNBky6J72Z2KwOtW78SmTn5GGrZelzlaq+gDMgiVcg
tnCAk1RpkE9UNRkbAFbqoe1GQlDSrmrkrirnDM5mBn8KwMUA26vMUvOGrR1Asdp34h+LSPPhLKMb
DnmiIn8omFs/t4J6EWO9ZaaZk5AtDh9WVy4QyTQzGR6bUhTPTSqW+AQ0mLaXcwrSEbP6fGaORerA
ugPoAz8+7+9tK+4fa+gl1/6kJ83JYA1WzPLjGndW6dW3SKOIuSsShLa8vuwIc47duzIyKm2Nrc2+
OJ54dhrioulCFMyokxKDRPpDcm/QEzmlb5XuC4hble6rUyrRC0gHYLvn7Ew0ymfpmL6A6ysgcFE2
jffRYJSkUMjaMr8xe1vw4ZvFgERBG4HDZ2+W1y41axPYwLxYJIJlNDymfJiYLpzUfC2zPje+5LEZ
Xaa9NtEYsBSQvA5L2TdmdVYZ1UkLqGCf6bezVxDLLCAyfaPyobnnqeeV2V6HW5IH9Bkj72vJVAsq
HurC/DCx7x8CU0HS2A8drKAdxdwOqn5CT3CvFoslf5qhbEygK/s9Gw6+pgqiCckvctGiR4sK1HKa
JXpd/Sw1BwKftjSEeA5e7Dy1npBz4KgluTWtxoBeNHV2fjJwAvxO5xXgsELhLs4cMKP3Se67VNvI
Ig20ZB6djeWp6tFPdZLgRnBl0xbAhYGDpvL4EwkHoZB+kSxulD4n01UetbX9i+c3aA9ZhIoJxGaq
aWcN00y8Jb7KyC8SJg2gzb1h3hZNOxUnwpZFe2bmKol3U531zn0Nt/UCeLlzl+rWYO5o/uu/AELM
7cYp4j7b9LyK3aaY8BftusEcso3KK6umiTQ0Cw41czhHpOQbW9mz1RiZlR8BsdTDRqMilW5w8PUV
YvfKoqjmi+Zh1BdDoXbURnVp6PniXs/WmKl9tRit2ripN8WhxwesbehWKcnEZcxDaPbZ9EqSvCsI
T/Sqx0KPRH06Fy2biNZBukmUClMhreWieDZ7Z2atmJss21lznsUXEDnSS1lSzdzoESc56ADQmHbu
SF01jIYK3xDFTO0aoe7ETt1zu/uxT6bmlGMMKB+uuHipa829qudRiJ3Amj+TYtC7UziWemqENhPR
tW2DodyDsRtdgh57xwzmrO1eOSlrd5B7+iemaFIKKg1DhW9NRYy2yDFOM11YM1nfo/ldRGIhzqXk
MLFr00G7kBxWmTHmJIs23ti6XcDf2N0oTTacOYpG1HtAN+2V0zaa2imdE9vGLIy5C1SUadF5nen1
RYE+A0rBFJMLUUyLYWx1mReXeYECP9Aax/ipkobVe3QBFIXR2OjbuBOo2CsQ3TsrXjQr6IcxLR/Y
gcmtp7oqxEYGdLi2MXBASwL6Ffpxw5pmzDNrrmyXOOxGlHtBYmTdJm6KqkUp4ZtNOEJV41jhZDFR
G3OxpKAZgUPsMbhN7V7rDG3v5rB+LuqKSSdLW127yBbduC78obFDq41lEQxrh5PTjiZIGOwG+ahs
Tf3Q9DkrYboq9LtV2/ntpuqEq4CyCTsK7dHVXJhSy3AxOPxDUKV0lPiorOk56wzrl+8t/u1sT7o8
zYUDHE8k5OIZZhH90Jph+VJIYaXB1Gv20wiU0oL1Krxqx3SrEGTKQu+v6pYcyyujVsuzHTVVe9bO
E6zvaFwJzQBzOY+z4PyazJaMkJFEPS3si5XoZ3iz9TUvlTS5KiTc26mbZ1Dn9ryQ/AcL2L/wIGwt
m3FopmkzTVNxlQ+4Y/HATyx8OvIjFaalrNITxy2TH4IN+083ipc+BPOp4WAHbMVXbwqahNIoklfo
uIV51yvaB/iMuukS1ew8nkQ+XY09pVD1q4H1xsa0VPZPaGh+vSG6nfyA2ol9MOgrY0uSpmNEdzkQ
tCSsappTzFpkHHBvOXFysWn7VMnMSziuGGlJ+yFTLz4EcvhdEog/aS+D9YUDI3motC1si3XHcu9w
wBNk1hlGDGKI6mgf0ngE/1PhswCZKyJ5BRHUFafgDgqoi8Ap9bNWL2Y4tOZIwd0UyfAtnVZmo+UU
LjbkKCt2pqTnvPZk6LLg/8N3FdtpG9oWwJwToY+luTUmWrU4lwugjRD10uuubtd70Nr6vVIpvRMW
xOFJJdN8Rf94+pLKYo5OLbgEDRuuWlxBPInn0DKr8QHnz0izRanqUsvmAvwaemyEKco0n8ck7aIz
f1lQXs5u55w0hdu8LhFs1a2BbVMEw2IlxcafiuoO9GJ7npgUpoLKgRIW5E3efgXYO+CI7fuZUqbw
SRzObdnZX4B9uLA+p6rgLI6e4GQ0FBtfurnWOcYzOKiRCWo/LNoZiqM1aPJyXnTrSbWuS3JbprN0
AqZKrNBIOEUGrrK7KRicsX9YlgoOQeW6ZNrIJPXOFdCQ6NwwLeoeAzsqLVCJ092tURHfFgjtF75Z
T8m2q4gV2NjSdb9EieVcybReXopO9FbI39X8SvLMeZkats2Bz/16BGXYwb9NXeMJGymRNQRmKxlE
JJ//oIwXf81GuE+czlNjDEY2/h3oOb++biDL4uaqBJNLjSLdZeoB6b3tNUtpdwWfkwXXGAIlBY0h
Yh6pWZDZD3TlhYOkGYwhkQDd3nTa/kerZPrrSF18LW69K36huzCoTeJZRddC1/Z9FanOmOnKuC9f
mJGCIf5VFN4O5uvi3ZVrtlTJfFyeVvJnlt7qsOqOjH5YnkW/8270gxqWXta+5rpD+cIh6pJ9Z/1c
fbUu+x/ODdNjTdjWsCfPqd9/PuxhUfpw1IPmQ2l6dWwJRs1NXDaL/QwL80yINiB2MwC/5MxWOHTj
kQb6hzLjwbWuv+pN+T1zIGVF/cS1QnRzXe7vPRCdnNvew4SNrCPNhvXB/e8Plgrh++EAqmpaFnGR
jjI2eV6Es/ZLuBnwxeRIY+zzC6NF/X6kSQxTZIxj+aIE0XosxbNmho43cqiBqdXvDP/u8+f3+VvD
y/t+wLoE/N6RXvNSZ/TAuZtlev35CIedsPdvyAc1kF3WsQB3Wr5QVwtW/5p4ntSRMT7Ub9f3ATUO
UlmEK6gD318FzXibJp9evpSn3d7auHtx+s8SNmBeHAxxcKPU0tm9p4zyBR35ti1eEv2YQO3AR/Bx
iIMGDxZCHY4SV8G5l1W2NIIuyO+bTbtdzshSu17C5L/5et/ct/XtePMd2bhlOxj/JXFtw94i0nCg
5ri3qnKfxyel+I5r68in9Mf37c2IB40zo5271s0Y0cFGFLW7uDvW8P3jx/pmhINZmNox+wEqly+a
0HaWsE4dKNBRdJZ1R/QnH/qgh6/EwYwb4fpN3WEuX3BTnKIIDWeXcEc73wztJcDuUNO7nSxfW/0o
MOqP0wQKLZgzq4LYPnjfKdQvNc3g8sX9ipDjrLhPzypSHYI1RZSCTLaRl8Dvv84Xc3AsNumPE/6b
oQ++A5oys5MaXvky+k+D+sb5L57ajWe+aPGVyJO9ZT7+F/PHmwEPvgqEzaU5t275UvDF+f09pv5Q
Ay/++Sh/fphvhjn4FBaauW4BvowpRN/dXl+D3d6ANDoyzB9f/zejHLz+eDQSc6BU9lK4JEiwo03T
3ecXcuzVOHj9jdkSSOi5XTXM3H5LYUhf+RShIk3rmL/qj9Pum6s5+ABI6CRWSWesygvdnf3oPoJM
Lo7cMv3DKJ6D9JEePyJIwsWcgyfTLFVsGYvSXwxHTdeIvgDVjmTML45cNnOyamubPr6kGWkSs1Tm
Ifvy7KckGWAzKAvNuuwKwjd9x9q0lRhDHX0cytDaO/ZD1zfxwzZhFWGsxKnVzfB+NnUbGr/FutJ5
8gTwuV0FzlP3EH/zb6ihnibVFcEtxxaNDzfnYCdkvB+zkEWf6iYbhsKT7Ogfl+jL7P1CKkbL/Fik
2G+n54cLfLPBPfgUkWzDFSrYBxVP6VV6lt14p841MjeXAsQFGWExgOnX4sg0+/n+AZrE+yuM9LGz
UVOwJZq/Lv73ug5hj33+zfxxTntzXQdf5Vx1sqDlyqKECC0Q+o1AASf666wdHyyK6uVA9vXz52Ma
H94WH2iYba36FcQUmO7fX5dpDPXKlox+oi9GI0MhQmWhSxRaEtL8SIndbEye5FpgCupBAkjBsUKq
zmh27o2ufBPksb2U5/4cLT8zfCSocCZz6gN2x319hibIJczH82myDCKJg2IVrASjsXg4xU0Y0pGB
KfL3Rf2jeMv/R1Pn+bA+SZ0n+L7sXue3EZerJOnvhEuDfEsQDj5PHPcIYVe8gH+HzpNUiSOP8wN6
Y+RMv4VMf4fOW/6/MP2jorDI4kJJv1Jaur9C5/lXFhDKVaW8at15d/5JvuW6W/jPZ00xDaEGAohV
0A5mFTLZ+zcRGluvFpdqjN4m/rkjouxeNIO84qSdnA9mYW76lBpjFNf9JYWI7qy1AQ1UduoeWbsO
pvq/fgmSKnTKBK0ZoHTe/5IeLbn0KEkRQp1V6WakreeY6YU5a+OvOa+RDXjMcd5sJ1+sLIn7YEBd
vUdzEj/0nSCtBgW+fWMtnXXSw9emb+fo6a2o5+WIG+j9tPv7h0LEhFNGlwEHgHswKY2ge6LJ5JY1
4yB3AqPevm3OqMiFU8FiW3jRMZLrARPrryH/ooHg3dZA1r2/N6JB2BAZuLaqNByKJTlxkbF+FVRJ
A82Zq13szOZGRMMPbPnxpjJiMzB7RQHXYw8AG2LNP8zS/YRhafP/v/p+Pn35v/9nXWw++epfW4wA
7z96/sBfH71u/2tVpsNuw1RpM0uzG/jrmyfTll3Mb16UtjJzV/bc35+8zR9azcDIOfnoKfDykP/9
ybv/AjgElZjFAsMgPr5/8s2/f39/oypREAJmwrrOKe+QW7K4UVGbCAnCaI5il6gWp5xWXBU91w0d
Obu9dHxbPeuq7E7f3KLrv6aVt+G17/env0deETMeax9dMeSK719jd+oyKWJQmV1XFOBDE0372ThE
kG1jsyaNxgck1J8OXp+9dsVAOM/nwx/s89fxqRRYNugkjm/+B+tOb3V1R9AV9TjXpUlKv9wyQ1Qd
1b4iLe5bP+v5q2XMpbERNCbCFBFHRavw30nQxDjHr9Uf7sP7bc3v34E7ghYQujOMYubBpIteLG9I
nJKhRER5rrEg/7DMYTobklVv8PlFrxvP/0zwv8eChApYw8IcBljz4J7XUz2RZdNJQvMia7zzotmD
nh1Jcdlj1iJxvLL/WUXm78uj/7uqRdlQH06QHeKVntpzhloln9Kg7pSdUdAfyYjpkdnvW5Vq9ZW7
dNrPz6/1T/cVyCbP2cZig171/fvVlY47G7WehYIAWucK2WUkz0wlckA4Mb3oz0f7+DZb6AVXuSM0
REBDh09xRrOhwDeH9EXs867oXqQ19MNuIavEHPUMURANdZlPZXnkO/r4BZsYGfhyWXy4UPtg5Jp6
vDdnxPBmyrHPR6mybTzSMcpj+YLo1T/N1vfq86tlYjp8j+hYwxCAIbLuGA7qoGrRBgcTTUGUnq39
tFexRyCZqY4M8/ERYs9k7sQkxR/+4Ospzc7w6LLl4WQzPQSCFCq6QMPyspRJ0R55ggfImfVN5fYx
DHtx5l520+9fGFcQA9EY0IhHacl7l74m+Yy6Nux1PR26LRpfi0Z5jqIetL6JrGbq+96j1qPEtqlK
VCZFUk7NkZ/18R7AjWaWhLeDypyN/ftflXlaTJLZXIVD0pjzuUbYDr5sP5suCTfx/9q2/4O5aPUP
MCOC70D8ezjYMhNXrmJCNf16ss9xHqd7OzaTJAAXVz/803doXdx0tq/MDBZy8vcX5jADSb6RKpzS
wd+bcgUZcFyNj+GlPn6ZeGE5i2MJ5ami7H0/Th/pCtxNXIXthCEcLWC+X6bJ3uRLM3Awt/34Gata
cVdEYjxWK/443/7mwUDTZGllsTmYg/oSgYCqucYEm9zPZsD8SrCYQ4gJjQsjuxzqVZ/zj+8rNQfI
gMwK4CoOzXCNjkaljBxawdRKrhH+5ffMvN7m81E+zDoQKTymAFzb+BD4n+/vKolWi1y44qCkqkmW
FXrGqPGssywd0L9YXv0VgLl3ZLN9UBjnE2VuJZABdDAfKqOu9/tNmbpqYXCYoxrQjpB0fY6nxzvJ
C8Q7WZcs3onIlznej5mXT9sS5SWkndyJX9KyKE86bVz8U+SLmQk7Wh6FjB/URPhtzFMQTDnEAcj/
uJ8xERr36EZmQD51tcelDc9BOnaMzB3VYeCWrjzvVZlcR0Xsh0Sr0qKQY8xnvGSvqeuT5ke0WVNt
PXNIj33XHz4CcIy/od0EvRLsbB3cuFGliyfNYsEgI73vbT8Wjwt8Poe2XJ7eLLIU2mWaC15M9ols
A/WlVQaiZ4wQJRvE76TGlCcGiZousS6jAYcjmqat1Q5uvAFGqOYNVF6mZFzCjtq2csCvMJAECvuI
m6U2RDRmLxXCbQK8jWxcdrMiDX5H655Y1VpYbACteu66QENlcTk5ynsdKfOqky5ypNypqsmnXW14
/HfGDKJ+a2hZfhbPxKzt4vXbajUZS/Seih/hD/2tQg55rZlRucM8QI1Dm1T+7OpkW2mIKvLQI/WI
PFjuSYRTeVTXVbaIgS6+6Z0bsdWUwViP7Ij6BeD5g3Skuko1E6zw55/R4XNhVmcfDycTAzlEiUO2
o8oJsiQhugzFVT7uilX7ugWzgXrt83HW1YJv483eD38Vf//KC12JSTggD+ZBiZYTvVjiBQZRKsmT
MISPallR8woNUi5I1m1J11uFTttFI25vI3vzOlqVAZGGsiXo+ta8cFRsXzmk3Jdk5/nJ9dItOzQE
F6YyBEI8x0Hjh+MkZE2LyI0tlmZj8uEl26RAorKURb43JiCzyJBJHZz69JEoSCECYlyI151SZ1sh
ctymqtae0MacVKqRPzASILD2omxaU1fLOGDD4wUed5PcTuCHQTfri9ygG71Zp8R0R96fdRJFLkqB
hXy2izQlcqj2Kqfdy16LCDr2EuZ+VOzmGfOBu0lKi9ScyHUhveTg2LVtNHnuzURI3mWWkxuYCcKh
B6IJcbijb6v3IqudfZLMagdDpoVZPOjLdzNOT2u0g8sTDx2hZAfACD2xQmsgkKRbQcfK0+4EoeB3
zCdr3BnRo12duagqZnmjj7WZoL0tl3mrkzLrnOBSFGdasVQbaefdTaTN9W1judlXw0iKV6sbOgJs
kwYOip7bnR7GtVRIM+Mvg183lCJyD58olRr/V1vrbcWnJsDAjqVCGa6TtYZfeNUemx2O29ZVw7WW
Rs0NNJicbpmVXpRNZJ+J3twBhvN2ranMc26+dlXOxDzUlpB7Ii47QMW63ZMxVTZWf4Jf7jUBUy1k
AuS8x9Lwo+WNuk2EjcpyGJqMygUorXzSzYdea/QTsuVJAcuje7ucjOuWdlkwLsaLLuNyK5F6EiqN
HB1t6TzOO78lv5F0QNe4nAtHnoP7sm9rX5/agBBOpw9GaaI5QxD9CwEoDQnSEh1jT/qanqGnRAKf
OF9T2XkB7tZp3o+qWMzAWnIk8p6p39cTQY57InSNHZmG2g2JFnEgNVttRFyDJEqX55YgjHDAMIP6
LV2QoJjDrZvX/TbP/GYf+cWSbTi+VTRQpReSkM3XxKzV2WE2cAelEM4W6V1/Rp+jL7ZllEVY5NPW
vdNjeZcQSh+fcWjJT7MWoTAwnrTbI8yyJXHQc/6d6OiFO5nZOTNGHLOMCNKAkS8O1+QTa3vs/dpm
0K3lMh4cdcYxGylxmz6MeMMDJDpfIxONYJ9PQYMWFDfJfSvte8nJMVghp/Tmy1NclWo7sY4HExNX
YCQT2UT0Mnd5M+j2dhl9+8WQPn62olpBmh0Exi+Qhkd8SQkefEXeHmms07JFTN0ES6ba7WjFpHwo
XXwx2uS6wh4VRlSnwtFOyPmy9VPXj78ilW/+h7Lz2pHcWrP0qwz6ng26TQNMzwUZDJveVWbdEJVl
6O2m23z6/ljnnBlVSlPqAwiCpFJmZEaQm79Z61v3o+qyb+nkVKe6Ka/yQT4RvJagVTW5TKG5LuuX
wu3LHDV1MX2m2vnm2zzc0Eq890tnv+ZqdX8GVp+W1SxCJoAPi5/cagTiXfTO1j7l8XorFoSdYK/f
jPVbTyKrl/jf0tlYwhXlitJZJMUYWt1xitxBHrrVAFjtdHW0SPstSfwpLIV5a2gyCwfRst9dny13
QG+lL5fEWa5JA0WN5TTPiWZYB6GKHyNRba1nvvmifdfT7NkXKHQQDJOhMUIPIc/nCzzekazCVn2l
vnsg+u3J0wt9r0nmH6ahFYFo2zpsaoTkuUyuWq6xMo0DFK4PuG89Amym7qohmqM32gG3w+KEPXI+
HATGbWkrPiGcRIQeJleUn2UQlw1jntYxd3OjtJtqYKo4Eg4V4Ma0eAVdnBcn1XemN1tBVTV2kNYa
2bBWcwNHFVYF8TXBYLUuvZB1JJELhb6VPyWzc6DUWSkQRBct3CdjRsBk2SaPpsU95NXNbaH0EP43
eC0z++6hazxRvYktbtgkTBtOwzfSujHM5JW2fBtKMbwKzL1nrCftlY2UFyxDsTfajB990fyj1k63
hTS0cNLM5dHW+iE0qvpZV9Nldfs+6v2tyUgghpgCU2a7Qs31rlc5FcjjGdetBrKh2bej0qwum5UX
TsVZ9mV8yBaSQTV7jAabYRGjPj8UYgEc1GegVvGT3JQu5hRIB1VoGzofTOU+deuq7Wo5PueDsSfK
5H4LEwuYUmz53/N9kXtfGdNOIWdscqV1YohaLf0qzYRZt8mJWJPVGLh9UoW1JgUICHDepHR/NdP+
3KUQi3z8QVtS9g+AKIQBNFX2g/aQjVEZ65GnmvTbQITppSenZQ9SoHy0xVA+r3HHh2KmPtWNtkZ6
S9z5MBrkvJNvtWJBoGo+tLOpyK00v5u42rjqGGqMUmXXWVV7J6JQH1LDPhrz9FjVP/lBDyBS8lcS
ue6zJBOhlroqNFvvq6HKBGhKaZ3WqTeZZ6k8cjIico2uj+KSpIt0yG5WTueHvpsedIFO2Z+Xg4Mf
0W6WawtNH9e7/dwUNBdkYAZel9zlRXruIB2vy3SPI42DbpxuTLu4QZb5FK9oVVkce8dinn40K9oH
rHZXaYKzAIvs1WSOW7B5CsdR03840m8VH4ppXTLCiChV50vR4A/CUmviAp6vPOAyiJrJHjUn9xTL
5d6qufqJS8HZi1w8ZAn9RjK93LlbNjujEgJK67S40ZMZwaGOqNev62d/qL7S2aRbaPesBYXZjLue
wR/X4mojpHbVTSfVeej9NbJG/40DXJCKun6G5AQ2xEh4iFtOTp2iJVcI0fVr4gSQq5YiJM58vJ8r
LkpGFxVS9FIFKQzSoJ5iPM7roO3SRsVhHef7yc9IxiwOKUJdpJz8P0P2UJi4WFsclGHfVl9mzXfD
YkUzk2nkmdupv/fGIfBsNIuVnfaBnKzbmjo6BBL95NTdlVPmDGVMoqorv/2SzMZlSvzltoiLkWRM
GxWyJbudprRPU+tkyNEVmcZtfINvOY4MBgxlVZz08il2k2M8q53CL2N3xiXT02sXTSf8MZ7GdT2G
c6zpQVd0DZ4BK4JS8S2b0q+Om52S7b1NnfVJ6MDKsJu4p1mQ/Cyrnq8ADrPHJ0FOZcqqnyCoAwFN
B0DT+R7R8R1KjEDoj52wMdN28uBY2ktM1zaTQM2m7I5KY6/76xTYBXG0lv3NLKezzJoLRNFDr5tp
oI1EVJKGtk8KtZ9c746p8jO+zm/E8u7FQPSkY0f2mOEDch9nUd0iISuDtSreXALyOmt+bnB6piNP
WAnMw56gnw0moBnLK++Yn5b7ZZyayKyIe+2s0mEGliFwHvk4WDbumjqXN3k+U7DjSaxTznd2Ukcf
y2SQ1dYhFYhk0OY8dp2Mek1r9x7ztEBMW8GjNS86Ae6of3XYsPqDmbg3dsW4CbfbxWiGPCr1Yjiz
UiJmbrLToCmTCwL5+tAIbFPGoIGb0Rz/c8a0J4oLhVF7sMRu8dWdUvkFIsxV4SzTzVQ3X10ltNCd
8/yq8ajIqaY/eVV3t4Ww3o6rkx6FuUVOezy6KySCmBSPloq154yu5CnBA+3g5J8z9zTp3YPnaE8i
BvkgGRAujv0jc72JNtSidXPdjadIfq7TVsHsdgb7wfU6Y6MYYtYEduNOb4zXYYB7hPn2RMsCqcEW
bZhBapj4vUpCH9clP3to54vEe0xTzWWs0d2zv7lnQ9rc6Kbow7VZP9uzdu4HcrlT4tARprsPS0nW
sSvhCWxEGa3IylDGC/ITxz1RpJGWI+TeXzCA4zGEYCnc2yye3FA2Trdn3XKP5+y96Eci1LT0Fl8S
9dawlCilZffDNkpyew0Of+ZILPzaFwkkIexU+62x5nuj9e1T6ynrWTOGKjDnQeAnR6o+GnI5QwW6
HVwx7DQzmfZQ3yrsYqpyAy/tviB9uDLL9hqtu3vG/xnvLLqeHc8rbJfMAotrrrv1Aj3hbcCHF9ak
uut0gpiaLby1fobxvTKc+hinzVcN1u55GHw0/Wl22w3xbS2z8zyNBB5VuX9om4GnDk6fSLPnIjT6
FgqllxIsV+CV1c21j3LLATxE6EHg59VLt8qj6y0cZ5ws+FlcKPFafYUWfsVNZ+7APz03lfZ9FZ13
pycyvda9Tp0btzP3VcbHjHlAi8hiTa6tqdsj44U5YB5YDGlvU80LE+l88Cu8N7U3x4e61O5y2KNA
Jl6SaXhp4DeFpHWeXLc/cJrt9AFHmlysq2aQ981oEvvRdldQMiNfqCEsVA23oaXIwTPxMPruE7lz
+B7W/q7Txauq/Vtia49jpRun3uNt0jxv2WGPi/JEPtur9mwQv3fpvOZ+9pKHzgCJOio80mv2pk/d
wcI9FJDXdzWVzRI20tx28WdSZyNYUNeL3tOW0MHwqN6nw8IZ1bhYnvvDvCwRc4xTuQ4GDxZZ33ii
MQ2kxbW6wv8wRd3kn/Dz3xs28RmTixZFn+OT32KsqOaXqqy8XVJubkGaWoJR6ZSNH3Bztnu3NYIU
5Erklm7rIyJmsRb0sanTszaThX2lNItm1+Xz7Oy1ue9HoJmz/0zDODz6epxi29W1AgPsQjx0oOV5
3AIaNfT1RpQU0A9O1vOYVoNfyqMopvS6IzXxfkma7odsWMUHWo/JP+iI+r4xS3z8mJEGWzvHCzMf
ktmF+Y1JjnjRJrKgkPbMN4PlJAM+Qnd5Ib6+vW0zT4/Ra2Zauc/EaN7FLZv0XY9M3zk1VllGgzAL
D5d/4nUkVsxwvUfjqZnS0bgaxeA+Oe2Q3hGgm+zGRN3i9XzyPXVvMOF/X+Bh7DrvC+ddG+bq3erX
Wxx3Fs5JMz87iSp51mNGKoF76cSx8QZxhUEW8+PGoeNNp3thVuPeZZ6lSZqFPL2OteRpsY1grfm5
AY49xDTPGFrvzASlsFPXoernMax8AYobUlegmvzaXIhZDJNYxu8izYvbNMejmrtFmDdg/Nbc26nO
fu96z43ILJpPMA1azvZmtvmiVYS6tkUui56nTD8n59XKk6h2lua2qfsLDItPBb7ZQHb6+NS75hv+
1BfgvQzhyppReJu67zm4a3qO2AhYU62XzB+o9N30U1oIIGZGr0/HirMkKKV4KZVXPiL2fDVx83HN
wWNA4DSG6ButnVsOVkDVt7kUmxqL1LQaNJ5JB9oznfp5VyX10cV3oFndQzZat8OKniRdzPjCev29
KfLmkGRqeUxbrZquxgWKHH1Z8t7VvXdXtkW3XzKvfEhak8luhvmKpB2M4fP8wIASSIl3JvFmvVsm
NPpan6hDM4KSM3KDTioHlqrXiXjkBv8i++Uuo5q/rf0+R7/iN0WU14v2TCPMxDVmsfOohn498Vjs
QTVo9VNb0eOVIDzu8HOos4vqbSV0/kwexF0CRM7mc7g0NmzC1PXXF82puBAo2mQkpac/4+CEYJ5C
YJrToXr2VwYITlaJR4gD/AqOka4Bm8zTMnT+bhHOfNeuyNvQuThfBYiclxHiM8Fz9kuHnumSZlV5
C2SJOlws+XXpxROlBFv0IMsBa0B7wVhvXrx+GsOlFSLwZhnpqcESXy5fc1de87GwQZv7L2y2yYsT
7f3cNfOXFiksrvJkX5FAzqyN/CnWI3XUd211msgvPHlNWR2zKW6PTSumZ5y9cR72vvNqGoMZdRTR
IaWUsbd9LKOBa47k8FRFRCRplDEaCuxOmUerJi5uWpQzQYzwdrpaH50pw9BmWsV51eW05wYEyrpp
mlxBIdN78nVW84/cqveKbO2opFYM8eOZEU5ia4dfWOYHNXVOAywCy++uMp3+emhXJlaWNenPtoh5
LpgtjMDEz98YkqC+Iehswa8mjAvcSv3gE/MSahr213QY75RFJV1ioT5NoBB2Awk9YHH6ZdpDhpFH
1Qp3txCU0nO8l9oJS29+01dOe85w3yAJShEANY6FBN1LkkfyKsR1nY9XWmVWO+SH5Vs5ZOlbLXOB
ykvOipWbq38x06IHbudb30lsMFgSWMuEcQlbn+/nqX2VS3yQ7NHJncthMX1tt0kz/RL21CYeKVS4
dxLofmaac0Eq4XuBohakXFxU61j7dh1xC+88dyDfQS625gI+yeraD0abC/Ko+p5JhcbUmvt7FmOY
DLn/ZUXd7dCcrIRFnIEftfHZwKrWnKZ4SGum1Mx2zwawQvv7MMwTd+8w9nHgVGvdf875nvOr5fc8
C4xisJJ336yz5UpfByc7zdUoQUWxVniR1fBzKwFtLxoltxeMGA/HJg8JdpGKqn+g1taNA3wzS5x4
VjgNLZCTZI96ZTvvSZU4JBysm4v/5zqh7wqZnyhPlU1BUcsjwZKtd19OFHln259cax8PspiPzVAN
nxqn5KKqC4f/sEyLlQ8gEdnyMwhxtfyMQVP1YapGy0pDaS72cp57YjRvLExwd6Ua835vjbp1TKfJ
8cNeQCchd5Yp3xL0ldLfq64C5VjpXvN9MDVp32JCt6soF5UtWJUJHX9yMmvLvl+asTsylq+mEHef
rkUsLyvwA56ubWmTrV+cAQwNXpQzVd31GqCEdToYq3av7IWJrAdz23UPljkf/Ll9WOZifoUlHoDS
/qrNWBUbeYsvdj/1EhLH0HLc+EZ3nBgx36+MWwFRpsaFT/stpapNp/E7aMA1Ktx5fZNlhnOeaSSp
jtgaVmZ3dFzMGyI10/kMy+zsVM7AZWvi0z0gDpdW83Ofzj0mAZSMgZlIY08Xjx0QRksRJv23zPeO
kzZ/NnBx3zTOBCbCX/YJXM1bvsR+ZGRePFn+KF50owXCI5Z3b7B5dKere+yotiNaqHSzaZruueFn
DfLC9fiIGVNGsicirAiKyffLg60PjXM/l6XnwmyYOA1wxamDtMmnADCkFm4Rp6usq9HV63cou6A9
izyb7HMn58pi1rCtW/fGbObzMZcZDb0tit7b1fCZAI24Fu0JfeM4Mt0p/UPTYDS+yrpcNVHXesIP
077N6siaO8e9AFIDQ9rUZl3tuWA8ubemadEvLlZNcRuPE6msZpNpbmRrSAxAn4ni2pgS3bkQdWc1
Jz7ebD0ak2muuxiQhnXluh2yMTQjbGFRcyTzvukGs7inYiavfCgVeNtigeq7dyaNvytOIS/Q9cYf
dlYrAUysdXzV23487Jfal+k+FTZBP03sJV7Q9EVjXYG2VtYjSJzeuPiDkOVRz8p1PnqVKFoIeD+P
iQliQfV5cpwuu4MKl1fXRcdaZ6fPo2zzwGph5gW+U+nate+0ZnbkO8cMMPq0vBiDh2/Q6rvbxO7p
sEy3UGeoUDwS7ULecg2vw76frEGLLIQK88vo135k9UsL8kpL5bHSaAPLkvHGXaG3/REd2bztfF66
QRpeELfS3/WwIKKEuvNmhWh3Yhf3w3fXTzxSabIowC9db6lbDu/hktnOpZ688lilvnNArrApP2Zm
OQAOD5XZrFG6pg0+ut4Ojc6nNqpt7AVSg2a5Ld/Vwl4rFM5ofQO1re3ZmcevcW0C02Oslr5WMkvn
vZwRJdHl931+ZARNbTn1g7qq+zalqMu4FoS0ukvpWgyC0tLxb6pFLUczIxt8Hf1c0IbUcRQ3hYLj
0Coq90rW8mlbq+xHsrFel77wucwtr/4KyUJFIzk0SVwU70tiqHsNrMT9JLMZSapX9KDI1uS06voj
gBE0P0LP9sgzyEnuSjdj5iXjEBOwBM8wmueMI6I7LzRkB3Msv5eJlu8KP+4ezd6kq2EgZ/ObqHWm
/evJPUjmx5T1yeciq+edXvobhsGuw9IlCy3QG6DhkcpaqlnFeGvtdfu4Sis71yAX7lw61TuX6y6E
+PTJhuOShWxqzfeSKQKLM3cwd2w41DNYIv8lLazmvjDcVxBO7W4GmRZVhObex/HYEmPtqbuqJw7U
1psydM26vfb63mVYP3i3hY/5k1Een5MO2ILtpCymU+8P5YE0Uf99Hsvh0BIwe2XMtbyxYn0MXCaU
dN/CDJx0O+1Ajxh6bF3cdnzvC7OMkPqdXEJjr9TSOTueGMOND4n4jLxoi3vo2y/EeGXxzuhMYE99
vc1Ic2tq9mwTragUXZztcLrb75uHAF6OTxpYJIuKK6yYHfWlc0F/BnmsmbT9YDJ8Fnevqa2G17n0
eExY+r3Gd7q2jNW5HS02QxQY9XqGTKb5OwgRxc1MKbIHswb2SHTyvl5Teaf14zk3XOZGhjND8/GR
EQaitxgUGbmwiV1oVust7VYvgBjXRVaj6htpJ/qxd9EBBB7iStI7xrw4VLleRg5CHTh3oP8/p7Hj
7bW00eON7ZSwgm1bzlVvRMjVLsyJU3NAc2Ze1pSZoeE7JmOSCsTN3Aqd6f6cGNwqHmwky3MfLb2m
HUBReWAh6bPUg2l2SOEXZYGrlXqYzPW6X229u060qX93VW7d5MX0fdRrHypQB25mHpPQbeIhA+6h
6ae6apZT51CIisIXFyNjlhWvujjY3Uz82UAgx/1iuvNbK1vT30H0UNcbNfShTmYqj74tI1h33g0D
HC8omvg4ifVI/5btpT5inNeXBzQh2pMC2HTfsxWjfM2aPdc/8ghfz/cdAc+fpCG2zi0W1ikRXIlQ
rRv3Ic5QAHhNXp78fvKPbT7GxxGo87uT+bvc05szt+ypqNP1DTUdU+2E2SPc7P5es2PAeJT9dLQy
Lx5HazZeZ2EmN6LIcPlbZsocxzFvIU69FM42XzWqKj+MAr6V3qAtQI6Xhj4FPr2dNI9FtlqHOC3G
uxUeLWVGGXP9p/53a47lt6qov5d5Dba+G8cvU266N11jd7DbRhSorhx5HXZ6LLuXUGclHnqgOyls
8vIMr2HvlQZsLVKl7E47LnE9nYSTrBsr4WyacxdabgYTpVFvEuBrhJDkuaqKrwJnGodJFRiqtQNR
61cN0CybcgG9YGxq1ESdU+QIg6phDw2L+kYDZVorshWZqyxXBd24DNYlfWAUXl8WvXyYqJwnDyoU
tBPaCW1kHYl/zT83C3TGQOCMOCaAPNOL7DvIM9OUXNB5DHwQnIkwnHkAV8ywyPR8XPW52QHpk9HE
RRyWs0RKpftRMtpPrp6/V+jF9iDXkx0LwYjay3gejALiSJafK199BvMHWJb35rvW8DzKrDmzQ8dS
z6vXzkbQkjLFukCuCgrw4qVnba38T3EVVwwsXZXxFUbOWTlVMt95MY3BlkmVAq6qtUup0VY306w9
gSwZzuY4q0vC4zno07E4+kzTGMIv8lZuhHXDLfuQNXF68Qq3DlOEmjdghZihM3ZWxAgcmCnShNB2
gVW1UP75kx7mXdU+EXGCXIlDNarLSuwbnoJ7ezVzIq8rd9cye7lODIdZsF4xEswMGRrSBSVZw5xL
RSIe9NhVV6sau2cR08RWTCpfNUc7KaWdGzXqJnynpgHqr4X60H/ORlHdjaPAV5NX2RmssnHsek0+
x55tXPpO966apOu+MTzWL2QnJBfDqKcgtrIRvXKu36Lw0uKI84ytA2sylj5JHYohr46t2iBf3lYz
NpDcl8UqIlXW/t40NTGwtxDD3ejU2o2XsbZIaPyfWq317kCXcrIbzMLMZF3WcFJl86Cb7RfPgpQh
Sx6He6mm5ui2jRNltspDSJbDuz+w5YdMxXy6dTieK/PiLLRe14ox90Myp2yG1yrpjHBi1HvWJkaN
W8nIBqiBA9kZBYhCdzkwMzHO7gwEJY35DeoeAVY+M9mE7Ya5yFkWH7iMUt4ZPlK2Lbmbz4qTZjly
V/uPfVOUSZiT675LXSkVm0ytOarF4AzISgLgkasdK1cNEdoE7rZM9P2nuKfEZPbhgQ2a9KmQAZM7
/bL0mn1OmKmABRw799lOTP1HSibcceipySaV2vpzKxx5P9u29lxno3nd12R8r8MKdsarrhdarHsr
h/BaxU7zoFUbCaaFvXNy3G7sGaObaxXOLMfIQpvo7PVFXTPaLyPM47EewP81m1Pp1JzyYIAN5tck
79o7bUj60HEGHVo5Yd1fielJR5iTa/ycdkPxwypiYJuzxrPA89g0DIPOZSP9KeeSzxrdD9oGaKnZ
wmmGxcEgcpc1naAGNuRlkLI4cKBRs5ViRQNG3zgj+XWNvRxWl3nCipATbCvz7LG501K6hadq5vRz
FMq4MNYs77ZjoJcjoDF648VGU0HxlDvJ2avrOKQjd6yjWTNo0CHXDnBjGlYepBZgik2n1lAAa8bk
uz7kE3tRgDZtmxZn06qNd0vOpMD6K+eDsBa2GNZ61frsAGFVwn+atfgTMNf3dKk9NvLsvgvBOQYA
8Koo3OWGYLZi77akc7Ma3Lpku/lme/Np0NuYxMX8unHHt4yLnGniAtwra9INaCS8qFvsgsambasK
UJGsbwWKqSRChMapR7V9BEvWBZmZMVkarbwLEzNuDgZ0vyxwVAW53nA0FwmSZweT435ljJftSRQ5
SCHmKB1reV3mUx/2ZQEYSmJRQJINJMVA3ZL3wt+nqq9OJk1DaC3eV0hDiBwQUx6qzhg+5ZqRnPwm
TuSuHCAaMY4CpxkjhKDZ1QLVLckd7zc6IvR4lwIcNNrTuZn2K0acfZEqhscrH5KWDi10PT/TLoSA
V09TQ++5c6oZFGCt1derbax3nt9aTOVVoq1nzlV2tC7bYyoohl7sRwmznICNabYXLdmQn2RSU6Pz
Z3okOaRZIFedzsQMiQoNSXKcHMvqd0KfpyhBWLJn/AeLrJ7th5k14x4LBfsh10aEtYjPkyWExsN/
u/pM4R7psIbXtc7mo2G1JYWDV89BLbX21RoFC9W2sd1X4ivQCrq9qq6HWOQXQE/8HBR9MTsv+uVk
1KedNsn71GKkKUvFDHSsm/WUMYD9W9HlnySXqHQcfYtaIaMcDTh//ke5Mh5Oe+o35M8mp1+9Xi3Y
Ah1CXhjMI+qxKRE4s7auc3DjkyIL4QvLepdF8CB7DDI+XfBxjuOSK3apEbhyGi53PhtJqrF8qYtg
HazR3LXkj2vfMcSznAGBXM3/0A//W3bep6bir/+9fc1XRBN9lqTDT7Pp//u3/5nj9/C9uflSfZcf
v9Uv31n+n59/jIVq92X48su/RMgSBnWP01Y9fJf0Ov+yvG7/5//0D//X95/f5Um13//rP742Yz1s
3w2RTv1H6y5j7T/obLfv/8+v236B//oP2rEvQ/blT1/xT+Mf3lz0cgTncvcC4tziYP9h/DOs/9ws
AVsutLAM29+CE/7l9XX+UxAnRYopYWg6/4gt4l/GPxOvLwGeWPU85ObEuf47xr9N7vsHOTBwKswQ
fCPHwn2GDe+DgF8vO3/RairptK1l6Eia98SU09/YBDZz459exsH4xVtAtCN+x19vgXI26SFjm8aG
PJUHx5T6C6cDh3hmd/1DzMzx2cyn+UKcCnRuUomnJZh0n9os9xalhRk++E+pVJC+FLMQnZK6Z0Lu
MPy+iNqpntKCaeilEA63OZnK4safpxQREAvcDLUpbOHIMicG8uijtbcqNozHuczyl6koFlbxiAPy
XVoN/mPW4MYM7ETou7is80tXGER327Lwbr2RKWD4hyvl7h/v9B/tj3/xxgCx2Jz6OvZLhCS/vjGM
x2tRNtQqa7yGfe1jgfMe7fo5EVxv/9eK+hcvtPloPnzQv7zQh09gTYvCmCUv1CXjJ9U2Nx2Yegdo
gD9bEQilwFvY1CPy+v3LbtfPH16W3wvticNFTp/A6eyZv/5+SZaNpHLTW0uFrH1q/DlKQBITJ+3G
e0p/5EusS//mxP2QfseVzKsC3MCPAqHWJVfr11ftdMeOKY4RoaKjChufVMsCCjib+8q86woGU4EE
SrmHVb3ShQ6APBXRiiU3y9941+wPensKeIDj3Pp4Ozn79Y8huLKqWSNWC426Q+G2m8ZUXGMgNJdN
c92x9G30CbGStP0bpn3zsrMluM4uI0LzmEylX+11jJNX9AlDHFhxrz5lNFs0hMXIJKXx1bntDUTR
U5E0uCcYgamDnY+q3Xc9DOcwZ1p6zSNGXQsWUBeXccfdolnkRlRWjkza6Fzxvp02+h7cLm2u1duO
ipCLqocWByGUfIOU4JBV2LJvGiHJQJhKfUHfIPPPnSr07m8Oi+1K/OWS4R3bDNGMSwT2O2/DE/zh
cYmXKVnpnHADtB4wEc/pXlD/qPd2Yff6+6vzA2CAC4XXcoXwPGAM5Ad/5KtVRDM4Sc4YZXQQs7U+
GqjQk+NwZcHgvsMlMIQseoCUYS650Qow7xXxlPcib9Zjj2GjDDUYbVfCShu0wvBSG4vwr6Wwh/xv
rukPB8XPn9TjaYFKE78VXuVf3xXPLcCvN5KNXq3NDLH8YgolvOkdB2b7UNrt3ET//ptjY9nVWT3i
hMQK+etLIixDha2mJGRb4D+I0vW+x2ZVT59V25MeCSEVSXenp0ymlYUYP0UxZoRWLY3XobQEshEt
VqduzQrUV3VRMEsT1fQM53GkSc8maf6Nv+nDw2x7j2zKK2otCkiOnQ/WTSIlB3Js+TS5OR46S2JD
sUTNzf77N+ZPZxqSAFCaHoUn9jfx8/T5wwVKK1w4CHk5XWy01MOIHYiN92OnrcMd8QlJ0LaEXv/+
NT/6drbfjXvC40hzN6/kR5gQzZilAWgB7qArFBFrrNb8wDhJgOdtxvYN39S6BrN04Ty4NuODg1Q6
iSK9gxL79z/LX7zNgngUfStBBLyCD5eirRBXMNsjTCppWBKOVbtPgfzvf/8qH510P39jLIwo3ahS
dC6xXy+/SpQ2qIIWoexKzHPpFE1UMBylVLFilwV9YtufJ2SRp9hscZgV3lJxCrKmIVcju2lKtIXB
6KF1SdzUvPn9D/eXbwGVGz4iw6Cy//A0Jfe6sFI2QGwj0mEnRl07UeIk//6rOAbhiSQ8UR/yMPv1
HWgTCNKky2gwlo3hzm0QE5stS4ff/y4fzGfb+8zdbW4dCvcMiv5fX8X1BsdYF95nw0qrveYwC+gG
ozrGpCLdLKCbj5ZNEMFa0Zv8/pU/1CQ/X3krcAV0F1zN1of7Fd3DJPKBC4mQHcZ4tN5kRHC9afe5
rXxmHhtL13G0V1fNQAPmNsnvf/8TfKCo/HwAOLZlEvWDK5hJ4IeLTCaok5j187CZMyvMtBpBSo5g
AWhK/gB9szy2/ZAc5GhNJ9tt+0uRG+OxMDAzrqWLdaecebImbGIHT67T35w0f3Hoc4fxAVl4XgGr
fbjMRqPJxjrzklBze+O2cJzxPpGUEWGJEvmKyWvb/81d91cXA8/B7WCjiPrTY2apFzTwlpGEnLMV
omm5XlC2gr9PfGwshiV3GTgaRnyeev39R/EXpyr8DyoN09gohj8LqT+cqj4teSXIytgmb5RivcUF
2c4TRlO7R/AonThqwWP9zVn2F6/KBbjFhmIopkD9cPEvJtO1cmHj0unbWHrukrd5YsAS9SzsloBt
w5gB8l//Scb6/1rsf4bnfqhymOgyOgbB4W0d4K93Xb/01Tw65BZlCNVJEILWPxwdpPRn4tuIW0kc
vdWigQrsDO3Lms5WRYaMGpSmBXNlIzPpJl3/kZlxnjAITUj3IkcFCfCInrfdZb5a37PKWs0jJHUZ
ByKZCIVyS7srI1qxdd4bpUcye2JXzAkXip4jIzihTv/N3nksR45sW/ZfetwogxZTAKHIoCaTZE5g
KaGVQzq+/i3kvfd1MchmdPWszdpqVpWVAeFwcc7ea3cQHSkRlgt5IJ1hi/qyy2VnbWWdlntmfE+G
LZlRT7o7k1WqK7RS3KTAVkNWh86MW2XYVnvAw7i/vCKBBjfnWEzljHBig6uou/p83GgffCQchGGm
8B0D2TvFLBueQkqTuvAJe3p/GcU4kjNyFcAdiTrZ0V0cAgTOapiOWDkUy6xBpM3qNZImcy/xERxc
OTSHLDG867ZX9ZvRmDhgfn6RH6wXTN+Ow0zLd6WfzuRSt9DYjliNdbWyf2ZMZ4FU2vEMGvOD+dSl
LMY0xuMgF/Rk52ySIyZ5+2y8koajRkmfMtQnGwA2/fGUHkstjwR+Gnbowq4N0hzo5P/FfcI48jRy
AVkX1+fwt4+4nwgqltKGMU998kXTZReQjRWfCWj7aNvOUQoEGln1zFXWyY1ygCtVzs2UExrL3poF
NlJNxdPjReRhS2sgJEuWjXdA+ajvLF2kW5d8ilu9w/vfpLme+2QVVV8SbHB4OhcsaIQuEaaVFdqZ
B/J+PuUjhz9jU6dhelnZTn9/INIjZqYn9swvK4c1ojJQUzRq9tzUU3y9SE87yDh7nnvVPrO2nnJM
WFxNtqnrxp1fhop6MrNVqvCIfCC3tspaa1/osXVTjV59UGVsYShGv+mko/3bJgjYL8lTvMjUbLoW
9VCHVpW056qg778ALmfFifA02J7/udy/jQypSRTgZcumEUtuWNZTF5SSSvfn40/74Hkz9ImecXno
JtPr2+eddHozORPuqpm2/cbIpy5sqbfSPW5HfQdLYLmdOPC/LsgimkAQ/ePHTSnDLlVrc1uoRrXB
vecRV4Q0biJFMfmuA2Hckftl4ok03TOf7DrNv10GTAMWA0vuirfjw317vRDYMM72lAemqf6Os7Br
/EJV+iC15rw/83Der3Xks+pQAm1OLzRyT55NXJq1okmezRJlLk4bQZBYVhhPrVTtJ7yDbCssaX8/
80bWv/X0Dt11MiBgEjnoux1WSdlNzCrj0EueHDPCdBFZzM56rqK4kTlUAKVMtADfJ5nc+WJCSurc
kT7OnHp06xC1fn5FHz1yTtAUOykv8HWcrLwkBM3DxGkKLVCnbuN2pgilNBPu/SklSfHzH/toQJrU
fkwdECwx6PbJZ2gkNnUBj4eug1a/H6YZJQjh4C27DexqXr6vdcXIQwAr3rSP08iqkGlWWREkhduL
QNWtuQhh56Q7x16S+cUr4ob2PS397MZrKy/d0oEr00BadqLtP7/4Dz4mmkOUYCiOgHg5DW8nSFVz
8oFrd0ZtuhuzLNujKCR1rxjFDoxHcUWQYIa/W8er+/lPv1/KmCsoc/wpmfPgTmZ4wCyCqoRHYYYu
tBrobMG+0OTuiWBSxlS5W80fR5HFlvVLNablcR617N8cw//tHu2DEygXQXYD3VDOR6w1bz9OCRNt
bkaNizCr9HFqM4tqC0kUYrae3E50+3FBuAkQpN8MizK+NEWLTzPXJCFqUzcHmQWFdR81iXpmz/PB
0wEfalIiY94wOB+8vbBUNipEmxjwQKwtr8PUZ/a2w79zlYJ1W3ZT44mYVlw7HiJPGtAoOFw0T5+/
oQ8mdN7rWrkGwKNxZHh7DVKJOq9zQMUgQGp9BkgVzjI+dx754GO1dU6nQDUtdPqnc1blEg/n1swe
E1QAQufabFXqZw6+oNqezyzWH/4YCycVB8fDH7zuNP+2RlUlqEFQZwonUZrgqcjcb31Vvkz6rH35
xw+PAidPjfCIFTh28gJzJ08tLV6/rCpqD6T1jJtcLdIzxec/DNCTuRdimm6BfKG5wMHs7Q05xLpJ
gr6Y6jxcgqJBgwoaoDMOKEC6r3AUEv3gYP0NZQG8YYm1DE2yEv/Up4HUezL5vrkDJigap87vMo3b
Aqch3nn+srX3W6/KR+moxcM/fzjUOwyOgwBvgem9vWqqihbOxVHxizWPLu0JypVqY56Z3N4fG8Az
rfVCFKA2FYCTnVlRwoJdYn5FqQY76JhRdyma2CejTpwj+9juzEqgv+8EEIGsOrwGWmAr2/ftbeHX
B7no6YrPOQAr+dwqz+BbkG8t3bCLBdJD/HY4E2wVWXqRjyHeyQW9yoStsUHedhgmq0IE6JZ7GxvE
tnWF7nscjw+1YhxNr6+6lZEhzmy2P/jOAXjxqaPNhDuhnowhfalnrXEixa85LHEsFelekarc/PN3
TpeUNYZukWOo697lb59e0qP6sQrOtiSVWhdisRLf0cQ5ztJHH7il0V1g7ef7Pl3Qlpgo7Clit9XV
ERrs2YZC0XhGFiJ/wi/2+S199GNrdjLjiw4f0sG3tzQvllqKQirgqMrkiLBZHOqOWpJZx96Zzf5H
74hPHH0BEwoLw8k76oy8nYAWsrOz3N6vNBKSir40zxTLPtg/2uCUNArQVOtozry9ITQjjsCawgBG
5Byw1Rdb2Aq4Vrp7MpXCbEzbfzwq6M3wubgr4JaT3smosLpUEMHIOS/mQOvn5tzcWARlnxnh71+U
ZXmGa6GK/XNoPZlvENhpVDhYycZBxXSpOBGyxUVzNpqTxLvPB8X7N8Vv0Zlk1mce4Cj09hkOGUxt
BVFFwOlNxQWKgihuu+XM3PbBrpMKnsGAsNfBrp8SB3OZSHzYOHfXMLoforBnf9ZKPJp2O6HQJdmu
ywpxr+Zxdr0Sqi+tTA57ys0mrW+sl3lmtyHZYz/yCYndjF7iisyFDJN5Rery54/kg8dv66BZORWa
a4PjZKtXjLWRlh7DqkO9QvZ7TWfF6SePdmykv37+W++HMNUCHfIdUzGH4tM5GCMeNRGAUkGnOsA0
Kjp9Er8kXgrsGyx9In4glLK3ztziBzvJt797co9eHw1zDTMhUGLqmJYwvoFxgdukEVnhuKX1WNAT
3SGRVg4oFe0bb8y/lbm3YHNW8no79jj0ZT7V3z5/HKxzjLe3OwQubG0tcUJB+nBKnittSUvZA/xs
E+HZ3HVyUZQntQEXeQF2xsoeFjI5i0CPY+232/E9BiKFxRc6os+aO6tZA6iFUECB2agYt1kyEMBM
Fdd9oM1nm3tefOHs0jjWvyCKlBWVQaIfQTHFtsLO2LM2XpMhlatVUh99tiUJXCA82ErgujkMi4xg
x/xiXKPzQtpZaNwc15iBtCyLloU9fCkOB1gpf3VWbWGw51wVLNM03FGkIgO5ikX1Y6y1FJHjYGHQ
oaFk5n40G7MVcJXSClpitetj4VDxZK1dG7d9jVLRRxEin8GtENHnCc3BTRyRh8dz0ptLaoctdBvP
VaowX/Lpx6y3fMkuQhNUZ61nHRG39HYIYEuyZwIycodKZfol1AJdCc6TVh5JsQYnG4s8cnw5Rtmw
UYeBbZVad/LZYrOAh3sgdWZ2DHz+idkT2bAQxopU0CAOeVJH727S4rTYIKOvDRhk7Pk1d3KswG04
TPtqPy4GWBDdeHXayvzZdU2hY/DFThZHI+n2hTWOu4rIr3DWVOBN1AihpcSdA4guQvj5ozWG5tnu
bZy9AqN30kS6j4mXo6DOjtUnHr3z4CsZTrm1qgz1qJ6J3kRYgIPL17TIvZ8Sej+cl5JmAhGXmGOg
pEkCjESkxX05ZfNLh1DjZZblnUHEwEGkttA2blSKX22naz/ysa2fI09ZbpeCeNRAZr3104VeYASo
O7P2uqGjUIaVriLoNpWx7i7Qhwo3wIKLgbHDP/WojYPT+4XTaV+qQiC8RbHL2HGyxgOZEOWNdtWn
U34Z2SP+ElMKt4CblcbTPi8neWcj8/ymCtAnfqq5ynOfSvdH1ggTVp0bJw8GAAwtkHMnlkCNJtMO
zHxyvsrKdUSoePVy69jVLkKTnwdTby/VRiWc+qVdbRUh0O1qDBw3RhvNSI9tf7Ts6EFOha6T+RVr
xwkyGMyQWe2vR5kW3/OsJA/YdHrQIJj4D86aYEpApI51bsYmSz2we6izLNHwC6cpoelSwt/LjVm7
lHUtnA1OMDAVjVE3ydbWcONtEmweeMJRgtQQgiIFPIA3AIkze/A74dQ20TdzXvCTWV6P+yxeIto0
jL9yzW9PCMGdc9LUSft7sEYlXgGPMKt8iaY7RuPrimKXDdn4E7sxipEWpWu4NOogYA9WlEEodDVf
ijKr6rBouxF0Eo3K74OTk6DVVCl4CCIF3QWMj2Hau5lOUOk3k1cRZW6nsgQR1DY1Ul5tIfN4tPL1
O5TGcy66GpSwJo1LGdFZX8Vi42+sWNWjNnDeJKbcAh8A1G26ADTrOOEC3g5n81Smv2pAgsRXq0r0
AuayPlbSxdbkTZH3Va2r8cWsgcv6zkLB26e6NTnEfSttHhDKrAFG8IbyBrxjbYLB0vtHAl2WFxwu
y+OA6h6tOV592K+9XqyZTEv/RW3Ru3MusLqbRbMkev/F0l+dMYluU2ZtPOFdOtxTEFjuPBkX5Kki
E5EAIxZD7pAosGJHBtHKF61r4gpJpdAQA2vQRaquLn4gLk7GEN/itLGazLTDOFWmO1iA1vd2LLob
fCA4KxpzVL9P7VA4DNspx8uvtmpGIZSIHVekgOuEpT7LbPXi5GYX36HmSsH3pFZnB3zFFo+4cbG/
1jVI4FCnL3M/uQZlRQ1HM2D7tHMuQK71IjRbc7gqhp50Ussc2+kyUgb0++QqF48x7lSXvLnGfNT0
nlnPbvPsHopLgonZpogeRab7DS1T/pzKoX8wwdstewDiOp56h9Kmj6Kqf1aTKvoz/WA+mZgohGMP
qR+DOWR8GEr0uyYf9BnkgpE/2MZSvDB5e+5RNTkqg6hr6h+9HeWkagxKixZxkhC1ert4wnmxlNuI
z3S+xfxt9YFE4QYBcKwq3Ij6RH58qxolsEii7mWQzXRBfNQk5dHoI3FsGcvHKZ4VwV5g9asJDYwS
n8xQqQeF9GakMRHMemoQg/6NenDVorSZ4stI5F15MWS6YCVSbBsHcapd94Vgreoto9P2urThDGRG
lN/Qr45EiJIITZiH0wmzCrXJDPEQU2c4EN9yNUAksn2APjPdVUWSZo9hGfTrTAfpocTlDtkCqzs3
DVV5m7i9Vm+glCRPk7sIfReh3hEZntmC27yIJ741qQj6mUxpWGUGN2102uaKgo2H0Sf3sbso1x20
2CSIh8r+3iZO2fPf9PZGa7j8DSSrZG/1CMt9lxET++astT0cSbFMOyAn7X1eaW66ZRpI2UE4FXTe
sjVGDFGFE/2ImWC/LBzcf8IVyNV97ak2bUcblGhv63UWmFDGScPWotb2K7pLaVB5BaK6rrdIAeO4
tri7cjLdF91Z74bo5HHw6Vs4t7Om0Yud1ajgX1dtovt15KhHAXdRCRtVqW9iaXppkM5Wr+50UCvx
ftBG72XU3SE9ZK2Yr1yGgADLVdTeNRHmuNZ0bPVh+Ucw1FmVeTMDX7RWfBravBj9G1y4RiUQOs+X
wQ0jYL4kanl9G20x6aV48ROKnoR3u8VwjFLH+2kJXIBUMc2CTlbkPIBTzUa/EERa+Ebblt/YBxY6
SgePuN1xNNXR16zJ+CZnSLRBwj5PCZAqqtgXcLZpfqa4TLXR4Oko0b1Mv7a7wbtRsr6/b6IkubaX
Nr5JEs2RF1XH56pjSilY/bX5XlQCUN+M6S8P3BEdI6CbTn5lw4d5v7FyPcP7gykft0Oaj37TziCS
2Jp0d+Bv9NcczBSz1CJzEyG77VwXXVIR5jbAMxsAUQ5N6/3OOht0l05PU11kYqF9hPgTYFCH/QFu
BeRzyiZpaxhS21sYWvpNoiuIW4SekgZPb7q9tzuV1Hmr18f4nu+DaO65j6Maiw0zkZ/Hivs6yTwp
Lposq4rLwjRHEqnTAaKZUyYCnUqhFiLskiLLDznJLlcDdk0taJx2AIHIJqL1ddQF4soa2qhlfSvz
ctNahWeE7dBW/U6H+OHucP6mzcXsZrlOHTAT8VaJVCvbeaMwET0NssdZTrpiIZTsoU51D7g2/YQC
MI5iwg+LK/Gk1gY+EnOxRo2NSl4yDfVenG9mK8tlOIxe/owiytT9yKvVL1bpxI9WPZf6he7MCfZB
R1sIAYHv1OceKvCeoXJLNCd0OSMiwM7TjAkQ2jhMV6t1nDYVHDQ8uLUxVCFxIph6xtkpIB7YnbNK
0FoPxUy6zPsqd9miGd7MuIb85qwEADIInaIrnWNRG1BC2EwN7FcSxSMwaeq8e6108B4C+o1+jmMf
OwRoFHGBVcbSVwC5hY65qt3k9+gQ57H32J1cFRVAYivSofg6q5ABH4yr/2C5nL/wMVlzYCARvwPX
YFEbacrbhhT16NDokXhVG6+6QZudg2pTp3ZXT2OObkFfObNdo4FKjdnNb8QQ00WnH9AdmUt6QO2N
KsujWAYlBkMSaWLTwPnfQwbJutCc2AXg3MbwtS261UUq7HINt0aTBu/VGUDfmTlIypBQcXb/DcHm
gaAKZ+NEGgqmfRM75Be08u21hXIdtsciFUCdHnbru3xK8mbjqkU0hrE2tq0faW1Z+sgYTLm3DMn/
/z/jReRGPKDmqUmvZ0ViEoWpMirgddiH6GcqnB+0nClpEEm0OgqQtTgn5RoyTzw56hNrgLQaVMj9
zwHrNzVi/Keaq0U8B9ei4Dyp3zsxiItEHTv8RHP0y7bn5J9XdWwa7o5J03GVhJ5UqyTKrkqUcD8Y
M8muUfLul5PjRUsrE6zjmXP0R6doV1tFZOiiqGO+repgK2I7bfTcOEcxDG0ABaYu635XChxl2t76
mXP7B7I1y8ZPYdPO/SPRPXnSRouGoQEaC0CINjEnvYqFUlm81ek+/4yScnq0LcxFula2T7niNjet
hGo7WGDSW2zNxEJEHrSMQpnnXU684LmI7I8KLTY6dsq5yFFwxb99Ikg01druiGaVMVc5jwkHUm/G
jLiMrnILG0kN8FvJMyNwfacn1QyqCui4CAelK+WdVPKcmNWRL4pfNerhUpm11fIOQyjMam/ZdhBJ
/NQ1hiVo6zk/U3N7/9sM/lWn6qgkwdG+eHvHgNai3K34bbFkAAfzyd13WJuxhFff2AZHt3NJcWB1
eJ+pM79/1M6q9THokNHUpi/49ofnVPGMerLYyCjTcMF5p7ww1KjdLBQ94W3I4oVmeHbmSa/v7+2T
RvqKAofWLMJU2N9vf1QhUQgi2R8NcGZcYGLhZLCw+SEFMDnyH4rd51/YByOeicVjZjFWpQRVlpMf
VNNhbhukkJ1Sw7bqs2ITm6C1l5k9JmuaHWkrfZeVEkoLhLrIaznTIOVM7j21rbA9DuqFNg9ok8zU
S4KJ8JRzAosPHgrLIDMg4hOq/qeavikb3QZSE7zBsbH9CTb5Vq2PSWZs1Vb7+fkDWd/qyQtYYyAZ
6EhdEAmfdBcmRSXxpHKQQI3Yy73aEco+gwRnb4zEsfSg98z4eVhmJaZ4pHq5TzJI5Z6pz7832lC+
wf9BA1NDd4/T5u1bQVsHCGGVlOiR7MuLWl+Aq4kkNR9KTUz3SttqX+cIPlJYseyYoYTYUaC2SN2f
iqJ6Z9Pc3pfXXXWVO6kuto5VXPn2elLDVZo/loUxExDhisXEAsQGo1ly965Maora5J7uQEW6oOoW
CWrTaLftEI17kWXj60j9bzM0XRR+/rbej4z1umg5IYLC0XKqsRb67BmyZ2RkRVmE84KkwUklXqjY
VfZEEJ3TG76fjJC00mfAMYK8lWbq2+fQK6PaMhDplVeT+yxpT/lpD22M3cN6JIglu+ssp7xoWK4+
nVkNP3gJKH1wBjAi1tbhyUuwhywzmkgibZ2kIAezmYKeI9qZsffBI2Xk4UHAFINV8p2yDv/soq1S
w8RczMccCfWt0IH/ddXSHdzCluccOO/7FKwoNMD4UFAo08J5+0whTrXEZrCkDa2IbyyM/mGVVQC3
ekRmnw+XD37KoceGw3P1sKnGyZQ+lrrQ8AzHiICGBXd2l21m1DL+0kbzuYn1/UTCLzBY2N/Sk+bG
3t5W7OA1GxOVRXpOykt7qJpnjDxwxeE5uVfJGM+THylTdywx3e+nRf+tj2kdIqpUg6anYDw4dX1h
CkSV7QBNnhJNtLUHE8wWJdrpokD3euaaP3w85Oai+EVoSnv17SWP3oz2E6JYQLEq+0XHaIRRPWnb
VF2Ww+dv4n3nhmY079pDU8gnzE7y5Lfwx+WFWwF8ZMIqb8SQd27Y1+38M0vIAMaeNhavlY366CKb
zZgukp4m47cWlmK/EYsgHQ96dEIvgJaFftckXuyd2Xn8EUS8WQuQSZDx5XF+xy+C+vbtNRq92kUF
LKNgoR0on+MUolYwYd/wAjiPcg5hDcliZ2tVMpHIoHvyCQFRh0Q4d6JwdixIlIggBK0Kpvht27Q1
Lr+mHUhcKWrE43R+lOu4AEy2HfO2JzHEhDTg6xiSGn8eomq6KC1DXA2gZfJNX8Qz1EA1mQ/KEEFA
gTM7y+tu1vGof/56/ixzJ7eOOWjtefMEyNg5mWtw63NchYIQCLZ1u0lpFfDJqpt/pfZg1OHiDmW2
oWDo5GCmzaLZsqZCvUEVKK8w9szy2Ka1AvFhsp2Hjjwz42tBf+HBSDP5wyHejCAHz1wAofe8ep/d
1/A1K2udEsNoymKTzWlCdo+aJg+f39m7SZSCJZ5Zj2+Sf5zT7WRLbEjOfpPccZWDnicIXG6EnM5o
Id9vq9AMcD4yCORy2UWuPvO/6y54Um6qwZoKAKo0R9jf3rzrKtmBMC9NsSMvTFmepIgqatsEqO2F
m3VDkA5NHYJxAVqWVJanhPHc48Sm0hHpm9GdYfn+06eB6Q2BLH1K3QNQsT6tv8lDbGrb5Pch0aBz
M+/iAXqfygFv889/hYBSCJIsXnxJJ4OJmoiV8bFSREoINFPQRJJTtmRpc2bUrg/17aBFFeLgUWYG
c9YDy9u7Ufj3elfaKQixJgmt1Nb8iEoJKPO+qncZTIzLUWhkecJI7S6ElebW9vM7fbc/wCbA88SS
jfhJfSfqmYDDGC3k+MDUa2XbgZ/zHZxmR7qzMSgPo5+BPmreTqcvePv5T79bt/lpDxkU5yQUsfTg
3978TKt9IFaCfuoEkm3CeXKVktR1z6Sj3c1RXp45Hr3/kP6IipzVPgXi4DTNHLqRipyWYkvf5Oph
LsyfEo/9mTf6R0n39pWupm1OQqs3c92Rv72riJMweEuSI1O7tJ5zV+AuT7y1si/YNSSbrCNbJYTJ
iNuGxm81bhaso7JBCTZRW0KAURvjTZ12ww8Ftj+4JhqIlw4I12FPZ6F4Rk0yf4+UZGAeqDuq6p0+
Lffo13SCZ5ze2epT6gzEAdQGsVlc6de50TxlM+Q5+KAV+mLz8Shwulq1K6m2WU493NSygbFQIIik
x18pykOKBjD65ZLqOu5xzdjQmKfZ8Db0YSNcvKiEizBXEAXABCv7ZUPhuTRDUCSxuWWhn0kbYqV6
1iN81aFoGv2OM8lUP9aUf+TlrOdE9hTz2JMHBF2PYwqxDRrs076sgKTG3QspApkWJnFD0laWJBhM
U5u6/a7PF3hS+WLUN4oSOX04yo5OFahK+y5GaEWwOeS+Hx72l2ifkGYyvza0mg+W0wCN4hhIlMCf
gfyPaCj/Z6iTm+ZX9dCLX7/6q2/N/wu8kzUt9L/hEu94J9fp8OsN7GT94/+CnShsJP9il4SMxyAC
2WGS+Q/t5M9/AsXA4ZONFH6YtVDxb9yJorl/QWzgaEQqJXu6P8f7f/NOmGb+4iiB0cdgwlhRKs4/
AZ780fj9ry+VAwPaNZfxTwEN+5BxuqFb8LHHhac0T6rSoKph6yuSzWwYF/gP2obOq9Ne9yl8VL/U
ZV75wwiopxK6tgNuslDCTmdYT2m5xMeJJsfo62M5/aRT4dg+BP2nhGYuKhm36a6aTk2+L0uZ/0v+
/f9H3v9g9/rZyNsPVfxNyDeDb/0//jX4dP0vjrtrxCneDooAfyPt2H/hTeXfcyamLsPA/O+hZ7p/
Ucdiq/WfEctf9x/SjvWXQ1WNohoWLp1FWfsnA09DQf523V9t7JbmrDSU9dsAoP92kahpCwyVB9y+
c5WvnOS0tnhIoqXf06S39oZO75cqigpNn164Hl2TiKfuycBpQ0IRjK1Toy3I6XuEWV4+RbR7t0Cx
qeo6GXL4aVJJBKqNLbuvaUPR37hqDL3f45D7ZrhpdutkTnNhL2DPesDQvlXYr3Kyfo7Orhyib6KD
Dls37nAJR2S5pQbX0u2JjEAHAguiXlE2TdpptNDd2YPM5sS3JG7QVektfbdk0aFvcFkhrr+1FA/s
OklRTbMge52PijbnvqL3yi6xIWhEg6ZsSfs0rmZbMTaq0grEChXhlpEbOduCmIldonb5/WzHHEwG
L3MfyepqNyoFjA0cc/fLPLrR3rAycqWMLqWvJFCk6yHadBWmIeEY3KLy2LgIC4MZ5BrbnJg4io7T
WQG7fPJTzlJ7dxAut8N04M/toJIF53jK48CfWB9n00/0zhJjM6i9pW6qeYnoNyMfBsuYaGFLwTEJ
NJXFxYlZ66RMpzKMO8ucfSWp6hcvQVzl1MqG4K3mK8mHNPU0Ga8xCabSAfcjvtOMRzPCybCgBBtc
enGS/Fpvo3CjsBOjVDkiYAdLPZKXFThLmm6inlcHLRp5Bhob6p8EjtKVblytRIjg6M8jRlvMrLI8
kJEl93NT/DCk8asuFlROi70hDUL+plFDkylRhjZAKtReTctyqTV3WrwHNFDCL7GyACg+TeG8r+gA
DxluwWSQL1JLusuZ49Q3ZVAvAcP4C6yLIE47AzI10i+A4w8yrgk1Hq0f7ZqQqiivs7McdCciZiO+
ycWyq2Z1X2rlvfAcbqDoeatUpG4H3dN+dYlt+qJexLrvJRYwTswQeySpR0R36TFnIbsdL/XMLXaD
Vnq37EJCAuGQLYiNjPYem6Bj3BjlztWUNqws8R2/4H6pDPXb7JFYBbZdgG5lb59u01GtDmzVPVrZ
CCN8Mh3kF0yJ/HWGmitbogKKI9pZsVHz9q5rC4QwU+M+yrYr72aJbaAaUb1oYEr3vZmP1x6JVT7b
UIPatIMw2k7kZV4hp5vjHXJp/UCPP95keqpuiqyYn9BLkCJv9elxaCiQiVaNDnZXxAc9KtyXkWST
KzJGEV5lQzPCD22eskq8OgN9nnkl1wQ9u511hXLCCmxC0OZ9QGr9SzMRFGmIVtt5meGGpYl8EXP9
00g94preeHwYdNrRgDOLoOZU78+GlR6ddvwhC3AmvhRcV5QBUxwkOVxWp45uUJvooikh+H0qTN8r
1ARYokYqZFHbVzS/4vula+aj1VEmwpFN4Ffi2a9Y1x4QQTnEWmUPaVJdKI0Bu5GqXmB4IBuNfkzA
/iGLxKJUHdimEh8Duj7hrvNe+lGuU2a6WowEHvLs2JfuMLVX5eqW8B5qUXobBE1dIMjotM38t7Vk
1CUUzEj5qKtby43rm6hVj4NKGCVV9PlgLI5zn2IMJHvFdS8a5n7GoBlvrLx0rqAtFn5qM8/GCmqZ
fDOtIT2ju7dr/crT0l3rVrsCsyT6kPHgVsZVRDBJ1k0/8EoZiOIxyiM38ssBlRzWqDGsnORIxEmi
EPHndWKzDF6+idOSIDE3t4+RsEIUCr9alyo6t3MxQn0MPLDSIU2z5klUaAjUzr4vAWfeeUD4t4VG
6HUTuct2to36pzVjSSOiZrq1yjTbg5NqHi1VbNJqDsFYECmHeBN91RcJrNwXyANyy7qoRrjQlfYq
NZWpwnUuOcCb4IpTQTJ05x0QgKhUh+30MSlnwINVpfaH1ipRKWBCqTJ3g9SpCVRaqoR7uaYMSVV4
IiSTv95NlQ3tOd5BniGxHLqE519d6d2UItssor1pLXZgyJ/wyJD2DE2546Ob96mxPI/joLM6EPM6
yXZ4hqEdjkY9WkiwuolB7I23mUDKEg8xSIK+2WRjn2564ojEOM0XSUTj2ymIQCSqCji2fi2Rf5D7
odxqKFBuozbNg0arbko4a26UXOZazYWpeeh06a0SNa+TMaf08RMJDbpNX6wY+SXpJNwks0/gIGfT
HdRd+sDgMbp+vLGVDnmVbEPKRBv0EsY1fQkDphxZc16mzV/GuO33RbEc3An+OFFLiGQGdQgTvRku
aM5sNFJR8+Eo3c72s6rNiMR0G20XSY8gupYMpYYlOM7q/drZIVi0eRk7qftK3zyUnXAvKk60yP1Y
N2MxR4dJpN2uHsqIOZzoI7jXd0CQNpRS+4vYqHYkcBT7kc3pRQ974rHXrkcCJcJhGZHjkQi2ScxM
3dS4+49d9rq4CIQlmGPHz+r+HuiNtY/QkYWiV0Dy5QmBMrW2d1rVux1y3K1gG5sDa4S5L5hCgjrW
va1acRgLuAV7ZxMZ2ZKRpAI0h2jM/42kxnBLzqjDFQgyMgCF82Rk6c6w+01rktBcIm0g0+bGi8uf
QnfCtitYN5LoR8GzQGrWvyIX5M9m84RhFrCcvaTRS6uM033ssvBFmWoFNjJdwM/JfAT9Ss98tNuv
SS1gGJeLiDaA0ZZ0kzHdUDRM92zvjSCZGkSfhA4xfw9bpvXnqe23std2Elzq0mTHOX+JSxbM7AUs
/7VtFfTZu41JHq+VkUgnEuOeqiscjee5lg9VZt3F+XevRI/lFdvY876WQgm1/MoDq+8Yh7weXvSB
xZUo0bGvb/Du7duSOMMccmHSzu5GlRnzotHfY2NSL9qKPo5GWzl1xMHO4mcTd2yYqvZ9Oyb9Ppno
sLnCuK2plVdkRyqjoW76cezIQ9oZk7cldubCTF9ka20H1SMXrqy+5XNxo3Z6WDT6A2f3l0ZNLixz
uO5680bU7W3PgFmmFNWh8Oqww762wQdKlutUE96nWgeFbWtQaTIFRo9bBMBNfF0k8X5pEJLRpA5U
d6QKUFZf3RwxfpK6X5V80kmrYri4PcvDWIMDavnWZj9XUZezktU+lGbyJYzYQlBn63vyuXd5pb4u
LdmDQAiXIJqjW9Jy0r1pA+EflGgBl2o+4B9CLa7KYeMY/8XcmSzJbWzZ9otwDe7op9Eg+uw7cgJL
kin0naPH19cCVVbFTOoxTTV60kT3mqhAIAD34+fsvXZc31VLpoddV+H3WFNfo6hPtlJm7NgqtU5W
VxY7ryNAzCmmtR2pwI9VdMkn7S3ynIuyBh4uRP9GrX5MkXeZMCR4Y7Tx2shPW0qw2jC3RqxA9i6X
5dTqhYKN/wbk/6rexAtURxuj6SUTLb9j0ucvPGhgl7XqOUuHq861vxedfp9zjLlixPtGdVYdS+x5
L4YybnMdpLyNhm8hq9vavZmLW7dveJRkH1yLZrirI3FHP36nWAyaclpuIvEb1ljsJj5or5Pz8ArS
LbnHRz4e4uStQ6Qsc9dnfgvsN6PqwS1EdBBqPSLE8ovbpxLnaOVd51kKN2PO6zveqRs3z34gPd+W
Jv5oIPf6oZ/ScYskB1laLw1zoxjjn0lVIQHNNC0iZ8NTCWh6XqFev281N9IxM07TI0pR5xvGLHcd
lUN6DrD4bpbpzqqewHzZtdsS4UbMIUOXbiPoRtG6IoaUeqpYeWmMB9W2r4nxmsimw74ThdEBa2p1
LstUkq2QE9lcpl+6ILij/x1/ASJ/dtjp26r3tlFFFW5HWX3KRVP57MgKURbXKEpa7+XQma/o5OU+
Hxg0OoEkastFK7sS2A5WyeIedZKhPoWcGzRpsu/Df8lP0sv6U0yoHA4y0oGlsrpjOVTqfozm5roP
0N3S8s8ftAkpvO0QTbsKc24H43zvwG5Zn0AGhH5MTxPQqUa4TEZk9Zawg69uFYd+G0ryXljTd/Ng
lmvw6g2EUrcn3rWE6O+V3bHKmLPXpnyFoeT9mHg/AGuHyV2R0TVP6iSBa9jqq0EnZslNDbBfoTig
+CiOednNAmZapw5KheJxFPa8wQBPHpnmqe+SgAk/baZTAZ6MMNhUeI+Kztu29zSsD3rrHIEORZvS
zaet687Tysl7cke5qie0ijgMhpqk0zFiSZKDcPap05j7zh4IZKqwWuxdKQKMEtPzAMN9EzoVclbg
jN114lWoiNPxSzTnWbGpMfjgdayn+gK1IiBTCvGkypxpN7FSbttKmy9pR9SOmKt6NzWz8ZVGpPQ7
ux2OYpGjrl2TlZjYJvgvijhYnFZr2dvkSNHf9OFz18fG87Sj13Mqhh3z6IhUfx56KdZW0w1PM+X2
E553Zm0zdmlW93wnXIYk6DHBtEdYXHQ0rfNq0aKdgrprNqIokG46Aehv0K+bET/gNZE9mESdRP3V
Gy3Rvl4KVN5od7Eo7kbvOSsiTa7a/IkYzfJVROQlp06tsZMHci81zABzUX/3isbcEbPk0cGaSGOv
cEzuHJ1g0mSyAsC+wrzBDfKl9jTrseyFQvCMWLflPXue5KLwt+ziHCD/JUSjUivsWdYljeqHRFmL
08e0Dkz7CY9z8i9tzvMVqHEzqQQ+f9YRbtdQyk9Kd09yeSMhPj2lokpvO0MfEb+kYoNa7cYIkcSh
sN0MRl6cS8caL5zOx5u6F9627YqX3mqCXY8+71z1aYutZ5hZjsLh5DBMPCdDkPTbPLUCkL5zguJ1
mq8yDAnss9T6IMCHHTsIAVAjomNpXg1CBS9uV5IuZqHfJDnQ8r2SLUcfHGfvcDBcO04kVoPtrWyc
s0dN8F2C3m6PPZ3DQ9Cn9q0RetO+dvp8V05Uu5uinq0XWXvTLdheeUehZn0zXNVejXoXdxSBxnBd
s6azEkXmD63AkmPk/SE0qnpbM6+8ze3vUQ3qo7oBs/c9xOiY12De76KyXbv23miLbxN7+jGfYR16
ZZXvPaepfY8BDWXnkGhnr7a020wSgBnS3X9C8RlviIoovvNEwthykQLlqK7PWkdcmpbMd0luhC/c
+OQ0Gk76ZgbEnKDWt3Zu6mUPUF9YWBMcALU+P0ggRcBYgvEpyoX3Ugwt55ZB1l/GPi4OU2AkX5WJ
Znn2yBglbQySGXi6nMiFjmztkgzLvquzHyXJP/G6ZbTesCwJotZUN3X6lqQdR60C1yDgbSHQrkyi
V08tMHm5tV1NF7tWNajGTeIB70aKWs51ONteTDPUUur/rPsSQk8piJgdy7vCLsqblO+4I1GZ4CRI
fOl5MswBmxPJRNc4CfVDbOQolYkFIorBtCJxkWNlPNsEHF+NmRypHgRDilWWkWwOhT4Y7ruxGOaN
wUdG27K2r/RYZE9aJcxDLrT5Lm8aTqakjlQHZbglqZkRYLpoQIOygmXv3Jhzar0FXbRE+aYTmxgZ
OeuhSW1GM1binBzTinelhNK7Jt3e3XAQld9oTMuVPgaan9YEF7EuVVur1ozNJGYy32XJkSmBpDY4
ZXvUqw7EPh2NOj2RGVhqa47w3rfQm2/yoJaPZcrZIi/q5iRVQMuGoxWpXbXnbAJ6YfY6cm21ieuJ
U7XI5mYnA/fVishU7LxyrXelzmpfEGxPI+AYActfG1lZXcIqGQ/gtY5jwoEp0U5FZDwoJdZmjckF
mKLfchzpwia4BfBc7c3Fu10XZbPuGsXJfcaG7ClFQNK8U+alykEdxBk7ZCBv+RYHabUvpu1gYDK3
SedGm86uD64qQJwuj8FLPfTrxBG73BvWXQCqNybvabgKKV3vJtdpNktUAFHQCzcIlhDbelkbydqK
M7aYIS7kBltQvlXM6fTxKc3sW6ipG5kPPqa+B1PPt3Ed9Awl90P2ljZsaL05rOzYvrPmpnzgZNjv
9NH9C7cR7jidw23vWjgeO4NwJFTY88mObPvodam9jpPEd/Xw+xBGb4aYprMZp3trsoY1up9yPUls
XrGZPdG9IIWJxiKpWYAniQneWSPB6pbrnbCpcFaMrJNrWN/dZqnpiCrdFBAFqeB1NCkcPU32hNs0
mo11Uuhvk6T4dmD13bEDb52KrAGBWXXvIIVFvUS/g8wsJzKxQBjZdb4seBbuBfSSybRxC2GubJs6
T7fcV6NKN3Eifbp729xDTenO6WpUGaGBsibbNdh0KQdtQnAs5oEJLZR8iNZB3PyQo3M9u+LicYzv
Ku+xQHK81hBj3pF5a/s8oK/gg4zV8jyWGBb5uOmqDCfOJi6+H33iqSiYpRpvDZRrOfkm7E/qF52q
1x23mVFuUXzfm1a5daG8y8Y6jV741XH3NXiSuUbi5ngPZJfTG3NPghg1D+kJeMSVcioSGHpMH5H7
GFTWXU2OxkopZvGtdm1IY9eVRCpH6SVM+MatHDkK2FtzGr+SmUvY2OSPmcPmnl8lJBVG0bhq4uA4
ZOqOSvUqNWkSl5mdbIvA/VLH1rCZp2VND+/6osN5FnsQJwJ5mKYyWuF038QDFjJpznhDtF2RMLxN
0daSy0IjpVS1eWDXfyIBe01AkrvpRxgf8J7HmfRteRCc+zkjbkqdHBUOeB7DUmpGa2ROhXGQpzHf
hr1zpFWDsV8RJkUOxU2pFem+Dduj7ZXsZ+C4qJbKtaExI7f69eSW+8EpsDDn+8m4ofNI2T+MPgEy
GzPAITkNBQ5Ebg09sPaYpZxvkXqvWvTVhEgV415NJHRWRIr2aIvWNP9uBjfzm7TlXUPH0vYeghv6
bDTKDgTGhnTb72ZD39k1ShL7dRhcDnoqYDP3fjhIiY0EkXuWvlUqoGFvzu1Fx/F7q0gl2jhRxdJa
9ymsNjd8wsNmbkqTRMcqQN4II65acQ56zWTHaxPxdJfaxc5Z8LIxWbl9v8E1HaDyYSZ/jOp6g0z+
i1JPwgUH4XnXECPWdez5To3zuu9SHynrYq40zPsgPnuxS0gVeNLBDDaAyrxBYJd9rsQbqppXinNy
H0Wttlrj3qSFERxCazyVWc0LX3fzaWQy7wT6Td7Wl8Si5coi/63Qx2tOIId8GJ6bUZ316dmTzV1R
o+Gkw+Rsh4aSAOTHcxInu4hjil3xo1TIkAhjOsZdy4ZLnrQmL7FWMdPAVaJ3J+CqKzdHTAhaTOow
i/Mz082DFrv7Qs3hSfHvDd0B8xYMtps8nPyy32nqbNKnoggyj66Hizl7pO+wSoPHerjqbVYUZ74X
sqPT3/qxt+vpi1Yt7vHJ5sxIk1p31kHuXhipELB0SupnlqIVNQf2M8YaeIscdRdTkY7msJlsLPWz
cWNbj25Hzpb8Yk3f0uaRcQuHPY6D7AdEJ1P6jSfVrgun8hv3pdE1lB0CyU6715dioS2uWo2eG2qt
tGBN4zz5PGqNWJMefZr1ziGYzBsfGnPCCBmSvi2Z1qwz6T70CDb8YpR3ptNNhMorziFE+qzn9s0c
nWMOgNqU3XXGEc/3sMofzYpZA/XLRotccSqD4aGqmqs60Q5kry1PdcFPFnk5h0ZCfCKnnM8mtszZ
CI1N0jn7SOcYilQCl5B7m8ymvSUtmKAiu+V8N9nhSYrua2EZOCg01TkXI8dLPJjh3m2t6Uw7y8xu
QQy8sQXR/XCoZMyoOyNixbubLit5O7nXQdKOOzxVWC9SGh8sv0w0XoIw7CtO8yRZ6Y+OVlwRc7HK
cCGvm8iwr+PZsw+kv9DC7e7NlO6wzbGmJtnIGWexmYPwpW3N6ewMlk9tzbwO+lk1rZiJOpDIyrOU
N0QI41LbpXE67Zth9Hz0SMNWjM4DRqYNKdMnPdGvq+ppUD0d7vwhJS2p6duNbImmKHRxHBLTH3Im
bGRALk1TOYXHeMCYb5E67tMKT/bYJSHDdHN1MfWRqMG2usS6RTO32kR6dFfRyKXNwpSejNbbHIgA
Zxlr5M9Siml03HUDv1aQ01Py8C2Vi2FeT5lzNLjx6SEn2SUMTom0un3WTyHnkKDGgliqW+E5LwnJ
w4emITpEqBivNcrXY+yk64i7sEZ44lzgURzyuMQl6ddGzrRUuN9K/tjKkpm+0wj3Xk+o80bS2Ryx
L+it7oQ3EKRNOvy+tGMKIB5CJy5Xc4i1wbC1Lxa1Yepp0Z7iod1qztSsmB9k69HrR792KY5wOuoU
Fm7XXoUUzQ8kOzps1Ql1qJPfjURqY3PdCdkDF3DjHcTF5ynTrmglPKZWuscrtxckVc9JaG5avaNj
5fV0963jHJFtRlnXNcxqUc6votaIt3ndPhIvfVMiulgbc2vS/I3bdQ6T6CIagtktk6AnXNp/RZTQ
qzlx1X4u02/RRJC7abFf9UQ+7hCFvQJcc+b61kHxRsuB10mfLnDeH4nFvWi033exQdUUwjrzOcuD
PaitQ46edZ0QZLtWVX0fAKtGJejO2bFp03xHhvD3zGWUFy1cJHbCUL8H2ncoZsbwJZnda7JV8QKU
BQEoPN1BudHD9Kw5yPU5CzBDyLUiOtp9cqTFFvgkaE07sqrtDQDCbB2axq6c53VkK/6dCZmo3Q0H
ktW09ZzN+mOYu2JFKvUVrGaqG7vy1ssJBWM/vIcCjknPrHVNfC0jt/qWnTZeRRVYNZjN9q4uhrcK
5uiqs5NyHaSG8OcmJPE+FYC4JktdpZlxHSdDSxQ6z6xq3fzQqio/hrXBelON3SboVLcyGsPZ26L9
GkRz5dOwIEhMBdFGa3J/1MQ9L9+NimnV0MeKqK6k2NZzy2x3phMW6On4YhMFyZszDZzUVH0ipiv5
YSsTdnIdkX5XhhT2fWfSwZukH4OMw0qqW9t47og8s6PhUI9Wc9BsN+FFzNN1maqlvEsEyBACxBbn
2sYgogtXJ2oHMuHpGMVFvVWh/gMO6LOWU9Ph0NiJHs2BNIZsbSvCL1q3egkZGd1Ijhsbl2bUnTua
xZa2UbKWdaZtBuDuF2M2mVeUvb7Jk4X+5SX3U6ceJif4knW65ptq9s6UhiCBWkbfMZbOtdcsmlfd
vpQcgGNXqZMGH+iAPzN5hBvsnpuusg6qo5+NT48O86TfyGWWPFfZdWnLYhd7bfmjxYy6H6XSz7IO
vW/T0GjPZVqML7FezLDAuom+Z0j3P6+/Cq2wOerMV5UdXU+RvNMArdCU5QLcci7vx9oYaH4ysUDb
vCrGGou/8H6klbGJvL7YOlIR/tjmFD9x6iFRoGTIqcVBMiRmdjAzWCyOHOy7MDblJneqR9ujnkmk
i7rADPptM7pkwxbe9NCOcN5cQMuPeKYvudDjrwxR1H7EarwS+Nlzm3tI2smuj+NqiRS21olK8D+j
ZAkgC68MrMQ0oeD75MYWYWt+iNpJbBQpoYcySnz0hOnS9bqUQaauQfa8BoQqb5E+sKI1s2zWQ0TZ
gBmn2XiVOnr6eQr115buQaQJYtOiTWuQcagG3h48ICNsms4wVoxg7xu96XZllpV7OBHG31rkf6W+
+qOi71002v9TIfj/Yc4Zvqk/qa/u+9fs26v68av86ucf+Vt+ZRj/YZRjSnTFKPJRS2HR+++gM/0/
JoRjR5c4ZBdO3f/Kr1z9P46FDA+/MNFgC+71f+RXjvkfwnkwGOpAGnUsPu6/kV/x3/lFc03CFk6k
v9VcTF+XK3yvvdK0sZvTRhdbnNjDtYBjS36vJoWxwgQP+EPUdej6XQNGgvhHPWvPWp8L5/mXG3bz
t8zw17gvsUi8/ld9+PdlQEfHlbygZX+L9ChsSzTelHMZKo44dY+jCabc9eYAqt4QfI0xiWA5cKrs
hS2AI1anvHjaJnZqTXuwB8E1Hh7HPAQht45yD263nSps4fpU9wl/0CzCTwTbHywwePukaaGHEFBw
aUx5xgfZGoNMTxR2aXDWppkNInvaxShwr0oiCk59KDk+UjLdNS3eOa1L7EOOrQB7HYG2YU+dBSak
dug5BK76xGn2wX/496VxbUhDLUwg3NT3v2qnc+uEJoytNYj85Exw7nD845aKjN4HYUVVHRuHopGE
1GtC7OMZ+HgmaFB+ciXvBfX/fSEYnhcer7u4B95fSDrU9STqyNyas6elKzMPirdJadkNHbyBhgeZ
rEhLSehhThV8onD/+Ewtv4+FntXD86cv7tj3n63wDgiUc/w+gGx0NuIxNFdxl+h+ungx4KlZKT2b
uus+Ub3/0+2HHicsgSoXa9xHennTkV0/uJWxRVLEIq+NZJhriG/3jZs4gNSGXB30gtm1YpJ2N3ST
WE3dmN86pNWWn9yFDwlJy09gYf1E/glmXucl//CY2gRrWjP4862stFZneqZBhE6EgZqr1EtHbkLc
FclRJXKiR2SP2WslZmFwfK7D13/5mi+2aD6KdwZ8Lf+DpfBXv8rABHoO0sbburVJ0qrZ08DHEBJc
OJaG6OjtLPgSmzbV4FBlV7EZTI+9FtcPvaVzPCt0sCH9VH1R5qidxyS2aEtQ8VOUBc9/vtLfn9uf
6yKnFbzcqGM/LIstOXNhrA9oDqeIgp4DO0Q8e6zOrQovMguyK5Pp7f2EU2H/50/+/eEx2A9QEHGf
oDGKj2T0skYdpWoycd1Z130hK+RmZedpCY6ISv8S5418pj05/5Ui2tiP4D5QHo6xD06kvf7ztcjl
Ffl1WYYctuh/l2cI1qj781p/8Rehb0zwgoUcoOI4Y1Jajzavasmydm6NbL4rcq+YjgBlguuZQHF5
8Pq6QWVKrrlHESrm2yaDPnMqaCf2zwwt4O6FFs4aYAAcvJlNAKIhuIv8EYM2ZynzscVnVTpoixzU
mFSP5M9/sib9/kbgG2OP4e1cMoRQHr9/CmH72xYomN43rbbd991AxgteEgqrAY5JjVbYSI2JSlIm
38e+Z/Yqxv6zNfq96JnXkovAi43hB6fN8g/vL4IlOYxtkPu+tKtxXjVtvUTY6wnd4dZ5LPLM3P3r
H5PN1cBY5fCzUjZ8+ESjg+UpINj5ozkNX3QDXkDaZvCJ9KxwNzWHknW1KBXruazOXmXpx8ma0bjI
1rktyvxHI8fsqZ/tejVNMnki9TzcOr11isS0GN7yJt/jl6GnEFkL4i3WgEjZhuZ8//P3+AlueP9Q
8j0Wkgp7LxThjw5nQ2Ow56ZB77cYtNBTMFzf2qjpXkzIYadS9FTa4JBWsRZW+4oGwabJS+ee/uDt
ZKqKM2/YEdAu7TuTbW9r0Y0mGY+obo6SaIpYQT/ZD3BifHyNFs8H4g7eaRvQ6gcXFLpUSGKtGohb
UfFfCNoRKyGiuLagp91GQcTAmhfmAIYkv3O0gal16Z1l2ST4eGo73kLO0M5uQAx16drttQQutGk1
IwdgHszTMyhq2thIda+TsX106G0cehVcNDIXHcZibLHIn/qrkWnjJzXQ7w/x8hrh2198I1jbP3wx
2bq1mxSi94NOn85NqnXb3ujLayq56RAYZvLJM/z753n6UsdhPF4ig35iW39ZjywOMlYS0KiS41i8
oLn7QdERL1kmwzc9JFHmk83zHz4P1+OSQ+Jg+Of3e/+SqqrPWyvtmIMhYH90Iyt90+bROVkWLT8X
xcYnC+7vNSXHMEKvFooNhnr5MXjTSRPgmTpd5kqV1rrDTqCv6jK/H2LYX+upd660iH0HR3m/ZZor
KIS7wkpR4+nipnPa8MFoTWLT29H+ZF/6eFBAUW/ZuD/x3lLK8WK9vxVDW3kaI53R9zIjXTSY4ikM
gGF6md1djS2TN6K7xVvb9vnKkEXziQf1nz7eJVSSUw+WFORS7z++rHMzkkws/Jm+y6NOx+yr5Ymd
ZuZuy+G4NXBTtz/chlFelGjOJ1/+gx94Wa15BnBZkdfLkYvq5f3Huy7Tf/wyA01capaV23nWgzKr
ep3V0wyqam4e6DQ4NzC5DjH98oPSnf7amCyyWxLXyCD/VbDiweYiYMHN8/jnNfG3u/MzqM+wyeSg
0OWv95eH1gSXhV4bvk0psFdmIq/LsIzOmazrl8EyvrsD+jR4J4ZfZI1+/+dP/71kIRiCv9lTQeHb
vKLvPz5u6hKcSGP4SaykdqcRlvQ46IY3XCUNbxWpdaVNDhtc+XbbpA09qDgs1V6IJdhwTJr2X5f+
XBBUnIU6AxgHhvb7CwJJ3Ol5WpisEwMZmH2rAezTy/aC5R4WoGjPnVaYhz/fhn/4EZZ4DAp+SVQG
JP33H5rPZgDORJh+GjKGwh/fi79ay5p3U247O7Mf8u+OV6C6dhP+v1IDzPnnC/gAGuMphXtjYFyX
hLJQunofHoMxGmwZ9bbtt2BPGQy3M/PlFMQ+AhWp10dV6kl+mOKujkDsGtM5Ag083BitQFhLHlax
PLxB/lli7oeIh7+vy16M3ZQ5XJX14eeI7Um2jMMcP0hrREpzVvfW2nO6AgKK3pN0hPOc/iUw2ZnB
a2nnxo4Y3MZag8+zD2Oh94LpKO04cHvl7PkF+shoRRSG7myqObLuY1imCNXibg52zSDpoKEOA9Dx
yf1dfsF3lQccA3R2nGTBq4C/+HB/VZkTLSla+iFpkwT7pVuSrdykpuUQ9REkZNDygI4j9O8JygF3
3JRlQZick5pWuiWyZWp3Qxw214IAF3KV0UtUuBym+jMmy++PomR39Dh98iRiNv2wWDul3WZxzg3H
Uw9NOZusA2nZz7XMvIuMp2zv1mL6ZlXlbrLlZwm1v22aFDgUaHDYcKdytl4u7pdN2mT6H6B2c5hF
GBpw0rC/sUEpn0kHpU2igvqTONgP1tXl8cI/B3AJoq/ETuJ8eLxoMDS2iAzHj5yi+1ZpxrjLOPNu
UFbo58DQzBLUhTUQWVq6azf09C2h0eVBZixEjtbmV+UMB8MK8XAZOYS+fIprbYsklNlaOLsvEWLL
1TA11FcTE5xPHirjt4cK4y9cYh3mOxv/x401ivREQyKn4xOX7pWhPO9BFEZzKkMRPoEdhUY34o9H
QDK1Z29RLQpmXptqrLAeOEbS+zVhtMUnNeuHqITlpuIqJlnIg6ImDftj6I+iZVJWszH7gQozuH3s
e8imZVA9xqTIl8+jGenlYZhEFWEj7O1ym3fKPrez4RxbiyizFRY31KNNRy+bHOiQIRGw7+E0QMDE
QqPi3jpXcoj+LxcOtYeFFtgYF788nr88fjwJsrB7bfKFOzoRWpp8KLZpZ3s3hWMHX4q2RiweiKyg
fWh0JOkkQgxfu6ZgnMxWbXT4L3o8jHEDjpZJfujsuwCiLU2ApeJuRGfdRo6p6Z9d+FJDvF9d2K2k
zR1ncVnoI+8vfEAhEE1CzH5c66S9hYZoX4m1uRaghG8LMbZ+Dhbrq6ka7TaUUfPA5B6Nhz4WV0nL
i/3Jc/kPl7McTXF7GeZCpPhQcbVGz6mDmt+3nWHywwA/SifH+FjaVnOBY1DlAF6do1sO3rEkk/gq
gzR+4R8ODgPpT0Anvxdg0CPokuseeGLek487+pSVicybkQonLnckYECN1/MKlJoZBUsbQp6MMFV+
C7j5HNqqexzxazAsbSBKdMRtNomab0rTyBhg9dknZfs/rECcgMBfuZ7FLvez+f/rMyeLInSUXqPK
DcC5XUra10iVArSs2qgiZBQI4ZxnbdLanSW1ASuzNhnj1xgQbbzK8lwr/WjEx3yhf0YvObDsijDS
wEXxpZEEmB9nST7fBn5uWxEzG0Sln80xZWbMqeWzW/0PPzwIFgZ2LAGCBeDDcupWQ4qyqBd+UYCW
iCMJyTe0XQzUIcoxZTXzxZDUEUMfPmjckxtDJWi5vKDZpRkb+5+fQ/n7pstGpguKOAu0FQ7q96+F
za8XdZwM/MjO50OiF8VV0fJrbIhgR+bVGmLbTsx1CxA222CcWjpKjY4RYyz8qO71fdsO+KQgz2BC
RbVsbgnTUDjLlAUmMc4HEh+MTntwrF6umjyCxS9rvwyT9ltcjsmXLHfspz9/J/H7ms8RVvJtCFVD
3vHxOKFAD2upsj1f8oJdRyI1LrYKle8VWfraOw3pm2ldbaUeTww2Au+N2IVv/BDVZm6m6K7VMZ/8
Hy6JAxbZj3j76Vt/OMonZddKklUCP6RRdFYo184xzyvJIIjwZC+mnZ1l3YvHrnTFujBtRoq4FcBL
ezvzVa5nvfh3sNRlC1qYQ0vKkU4fnx/o/S9PIFs96gLfGgBwG8J+Hm8YFJUXavp+G2ml9mg2Tv7J
Ue8fnjdavjxrzMWYHFBSvP9UPN59l7ucHSKY9Dsan3LfFoS1JA0mADSl+cnjIl6IwUtOmAXtvwYj
fY3wMyQru7DKXeq26qJlHowMaRQnSzb21RIcAKRFIGQFdIALMQdRriVadpiLKngoMRo+sNGcG21W
zme/7M+mwa8bCzYiClf2FSZrBieUj9+IFIxlS9S3TVwr/MXjjHWlZWzwQO4aGDStr9S8aplIhBsW
YeStBp7zw5i3DXNjnLBkbqRtPa/m3Biqp0KWYbiRiMjm7dj0Ol5S3dCGla73o/o6imzc9owjdnMx
YfjqE2mGm7SwHyySsl4CVL6MXor0qRyhK4Vd1K/rCiYvSn2BXabzMqr3xKgLHBu8JqAZqY87ajdz
uEk7gfJiihwMs3Zkjl9B8aGwnNNY0NVMg+xoNE04EOTdixpnI9AkF/HkvDHFqHmbQlmoS2vbzLJD
YOrDlSMz8gYmOMW33DqC7pNEpW+qQ4Hhw2brOLn2CMJOPVVOsJd9MxDRK9um4QtqXXqgQkhvaeSo
v2IpB2818eU2hKMgHmA8MLjrGhH5lkzB+srEUId4vGqIpCnR3QFwGDzkAISL1II0BC3jrGBM2qkL
2vqFLIcKCQ7TW05L2lAS3hDoXrHu8OFdwcVWHkcNu1P7xiLMssGcqnwDTDpwhNAxt3qvjGuvmTTQ
riA94206Z6D2otCt9U0EKiLYDS3qwJ2RNtkdN4/lUKXLjcIqpq95G3GZiNJ2fuR1kSefnU5+a8Dz
QLKcA4SiXOfI+jGnuqpt4Bks6VvS5QQBy2nha4ttTYo6RpSSZ+Q7jQuUjk38aAJwP3B+FJ8c13/r
tfEBgNOWSYvNhIP3/f2LrqNuadDeB9spqdpDlgbhEa8SCAI3vgq7oTgYoX3vNlpMNzVUJzDF1n4C
hbFjKOJtwxYxJzEGzdufF+KPp6e/r4oaxyXnUTgLxuXXUqKqWf3rOQy2asqHtywdge93jrrpuzDD
dZ2V/p8/77fahRWOkxobLEAXIIn2h7NilfZRYave2bre6C1movSo9Cj74va9JG+55t0IzeJq7vLw
0Mx5XKz0qF+OWSIeV3YqLMYWyUJkx6B/R/x5cm/lFZ70yrHxLXesETUk7ZXXkxyD6wX7/J+/AEvy
convFjgKQ6i2PyFjOuXXh1/SM0erkl0WbCvRwfIoTUe5iwrOztY4kDoUn1MUHYOMBW2nZ8Z8X/P8
ge7oZt3zB0sMlzF0m2GXDnDCNqLnUIudNC6/xE0yOCvhoB+LitRYi6LRXzEXUXf3RQwMv8aFUeIs
rtonVZgnLbDCfBcg/4yOddPg0IjTMhpvo9wlOqOUnY1isXKKl8ie8WzULTkmO5p3qOHCSodS0Axh
22zLZAyybd/15XzAqV20N14QTGqd5K4FUjSKvI3UlbC2hQrL/pDOff6tqgDy+UkGSgwaihN9cwhS
yPZjkxCjbHuKwjEzVQdhJRazeUzmAL6FcNV0nlNaY5s05Peiaad+sEBk7QNNGPUNlKfNL9mR2OKz
9Yn8WMxFMTFLZ6y3gQloXWWuAdTZ1WNEGUk/D6/YFHLpm2OS5Cxpthh2nb0MmFC6FOGBsVg4rm3G
tuYWCCf637T2sm5VkZSNXpy4kYrcEsLm0Fpidjg6mWdOF9AGyPkxH1W7QR+Ci5Qs7RN5bMu9lndB
iTlwNTWG+i/KzmRJbhzLol9EM84gt06fY46QQsOGppEACc4DQH59H89Vp7It03pRZmWqksKDDgIP
7917LuCqXIc/2ICS5yhKZ2LBSkXKgm2clHkjro3arYMzfbH+LcRSRthaS5wGDqKoinYRjdon4+Cv
zoKIeJfdnLphuZeV638B3pA+j2Uhykx6bQWdAPIajq1m3D40jhnMYdORfnbaacH4VS3LA2YpkqpV
wO8IRrMZz0jro3KXt8LBFT47MTRQB8X+kf81xQ8uaQzvCCHc9JsYavVInS8kXIliOQlvKJo35fh9
fSDyYew/+MKbx2e8j81yAgZgoLzABvlZldxdkdNzZh7WbbxJpyE/fCR9Kl2O5GI3DupOfxjRN07a
7uQS0iWblBruWnTK7UGv+Iy4z5Mxx5kzpsqF+pGa/jlYlPayQK3Nx7Sku3RvEx4CMv3KHbLILWdo
SeUwkQ4cJtOJXBCz3C9LhaEyIqhjoKsHP+lYoqtH4oYU8LXhmF32QaNWNPdL1TyPHpE6uxJdosaF
5PnEZ7gsXd/MonhowtAHWLpZ9dpAUw0hvySEwvrY7Ls3Z+tis9O8m2hMB6CwO38zq3OyTYT5N0xm
wXjMEv1xvyFtnA684DW/ddBZfdr8SsuTF+N4MDT0619VhEcYJ6Qrw2vdLTHDFP7/qJsXjX8SCecM
+0n13rwj5y4KD4QIVDNa5NDbnlh64H1REYN7CKUejoWDWftIwg1CqtFLunPt5D2bOrcWLnkm/Qpu
nZSo2svtXgIruOeLHJmzV7O9zBVYZRyB8FxuyWzimQ1lWQGGexYHCSQHezRMQT9o4w+cXgl6wKKY
kVkvHufmA/5LXEghStvm6IVDjsVhlQFRcUVowl3ek3qHul+DzlLhmgLMmEPvSmZb9DaNyvyMhrll
e2uXOs3SgLBxQIq6luc6D5myOXQfR4LUtuFL6BNwmHULyRyHZQQhsnM8jd+B4xSE4uSSGHZx/XKe
QcYM6r0yc/LLwMB8D6uh6bPIiVDUuhGygLteNzdVb22SCB1v01Ayz8uIel8FKWpdUZff89ZFxr0F
7fgeM+4dgGGkZqOf52zbfimckIislgwa2CHFVD0DrwDDhEu7m14E+HX6GBOZPDuAi5i3SmHtHb5i
/aMkwa4+TCkBN0gdoi18ASo0XbGvUPHpcEOgH/LNxA8gQORXpyZjb+fPin2ijYgugjp0C+Xto1if
h7HAT1RA+uEFigkV2hfL5E4Z2vzpxe3n6eOGg2LKRpy8JUL4cuwOE/0C/2MajOFvnm7U3NVcsAA/
UCS9O2tILglap+2eCJjxVxAMI+3mbUn0IRDTRDqWs92w1EoOKFihzuZ7qJbGP1nLq3+yVMTLAapS
8XFGA43bhaldcImLHAxxWer5Us19+4aj2/UQ0k/1+mCVA8y2Rs1VHbXjGaTlKbS+fS8mirTEBYm2
61fOmYhe2gRgBpn3jh4SDpd6SMA+BIROArnBe3tW0y0XLS/mxN2HTcIClmMRXoPBr2EeUZ1moGxw
REzN1k2n1b8Z/uLO9T9Uoh3VW+4ojvJZm3S4tnKGCddQm1KxTfOHLtXdHePn4mWteEcPa1x6z5Ws
48/LJFryO9CWzw9rO9o3EYxSHsbaD7YniJkmzvCO+nAzR3hUV1SyQKL4XUhjI6reiP1UDZLar2xJ
2dt695Y06E35VWIUMJzRyv8k5zknAmhL0dGyDkBwtJEGP7KIfMsgLKILR4WnBzZ9e4vMtQHWAWYH
tj1ar0t/yTLhuSR+T4uS/nB3s12E5I0SUMi/Ek0trJgFV9S2LGbeJ7fda4cfiVNwoiLAELuSObYj
k4/mWzrT+4ZZh02sMv1aHMsqydvjxB8F+DPCBd/cUHpXspH69tAYqd/XLtDlnaHvvV6GROg1q7B7
1nvDZPqqJk2tk+iwwesdb6g/nFkPiO8boiHIEHNxxTheksHQ8Cl+KLHuVkEMNnWgmOUehX/kZkMd
4/2JnY3RZzFae991CbPZTQ/zsVPw0ACE0GC+5pXlIGyYhFAVKBpewbjFr8iOCBICHOOmH2otjftY
MzaTd3Mxx9/RruHnT1sfE4schqakF1FAh2r8fvomIY6RyDgH/DRu+dsX4aDoPixLOix4nbYxwotu
xikLSLdbd4vt19dyjcH76M2xP2cr3G/C0y8Fbwufq5+9NWN3ocE0B3o5xV1bzTu3dYOXfN18NPp0
uZH0MYHyHhy04KSEFZXzADWWfrlILSyMxaZ4Bqulqhe0NwQiopuH0Yp2f83xhAFMmojTI6ei0Twb
l0Dij4ru647+ZjWfTTjK4mEsGiQHPl2tOvM6EgZ35YSq5UJPxl5aYELT62abDmDC1oe/RCOtd6Tm
c9yXzRkEBowij/MjxPXphYjEaT3csDEbIh2f6ggfEeXwOOZEwlTNVrSZ7Kf0yrkaTntkqnWztyhh
l3PjNmI5smvEI0yJBWeaSFPlZ4KgneScmxV7YD4H4UuPJH8gjrKCABeZfs56NvKdBXJEe113YbfP
oy7BxdnkxDBBnHEYCCaTc4Y9uE3faHy6DwTlOA4GkNbV4AgxGj8XdTznJxcbAGNNj1yv3Rh5kIOD
TmHOp/5Jj1DL7XZKtJpoQIyjjE55F8b1wWEsWl74BeP8tSUt8IIALd8eerwb8ilMlmhA1uc57qla
fe83TafAEMqocdGFLiF3iw5r/yAm6BD7ekyb91C5kzg3yotr3lEVfKu4dcyksKAh2E9Wb8OjcVYq
y7YjOfocjtVAWF0P+GTPy45dsU2LrC5mcF+QtYkhlPpbQbzXR50mjdn78Yxbjci63n+GYcGezhxt
xMbnWPGFuLIiee66phyOXV6xDyVdKZez6ue4+IxF2S3OkWnk0zTXfn/HDk4fRkjfPpqkTqtrYEKS
QRtGhFsmbG/KY7UVXrRLi20292XIi3qPYWmkFu5CpS+qLlR+8Jk0PGMFvRm5uiHBVmCHlrk2+bXm
XqZzKO96JU2JHBp906kd4QCS4ofnpW9X9lQVBDX8JcwKO4Uk9gbLBzm7E6oP26PXrvrO87lo7hew
JeIQis7cgzzhEsEZ7HkPhXGXnO5LkHybZNtGh3x1259lrouWorHuLnnj9QVUL1ro8Hyq6LUPeh82
WIhg7MCFJffOspEQEhivQDpstSWtNZwMn8QKXPbZWpfbd1dVDvcQcDlX9KbphJ+75BE6PUe2qWFq
ZS4Kp574FLDQB8UI+GBAOlHvTEX/qwgXBl9WOyZ4LJ04OJO7Vn8PrOFWajEqI5Sa2hICIsadXwQ+
V/mlVXoGiyXxbWa2t+Q7AqtR3QGac4Gf0lkgCzbhOrfHBMDwLhz7McwwyI3Oa91M23yttpsuNgJL
/+H2NkBKqaMZ3qEpunfmlf2bx4pW+wguF/G2sMAC9ubE4pIvuIrtXBiomKtJ28SpMsJXmVoLUHOS
KAMNiKrfpiLk9K6f+2pk3AgQeNKijrHSdZ26OvgDzbEXOgr3YYICJGbngpEluFrd8z7Pz4VpkuQI
vrX55kH7VqdOQQi4Y++dXgxXifgwlXX0E1OX5xR7F7/zW7oAC1JT0ZzpczcZ9YnXMoAMXPEtjTb3
UVkq712tB3ss2tIkH9IJrd8+2TrmFaPLVQGzFma837FdAbyNo5eD7He6Qh/mJNw+YILtlgsTpfy+
7uIBb5HvDSFeocAfj57Xc5+Fe6OTQ4wbFRpBuonyqArWAyjWRn6bRdeTJu0NA4gLn78TVD6/dC0S
sp5zyI4/1eyo9zmsF4xGRWff6Nvh8e9b9weroqoOkgoJwnmUd9uFUn6Sj0XXN2oPVEZD/5PjOVyF
DnbkuFAfiBX/2D4UZrQvZKAK2JJ+OyGSrmXdZpHXe/4Jy8PcQkCLJ3Evt8ZP7gkC5eO067hgf/dT
egaDYCaSxSTR3dQplKlPQR1jgOU4KAFIMHyM9pa23WuIpsvut2VL2CdAP/QOiEY/r5+pgqp7MAvO
fC+FE59T6jj/IYCwCk0qrVNQgcafCPNbnMWS+OFD3rq51nYwQ8YVS2DRwrATCSHF5BIDc2WklE6H
AHRJ8NRVa3SyID0D9Ip5qs68MemXAB0oeDMfc3RB0bJdUr+K6KD7ZDplPV7p4qMsesoBH9gdJWYt
rjJdh3Xv9m0RZsM6uvmB8tojjEUOSuB3g3Z3ahnknRNcu6TVDHSBAu0u4eOInawlkRdlEgTYYDNH
mI/yzl2l+81MInEAf4r2ivLINdfVtjqEYTeoexDeUbHzjPLWQ5/4On4l8c87aC8GJtd0Prt+JLpx
uotcIsZPW4eXmBprgAcpPWJ+RQyGHdObp4+y0beuLyrKWOB9WYzItoIsuR1yP4X3dqiSmbgkWs8j
fre1r/Aj4xy/i7rUpU2eNjMNZ5XnYAByB36ZJNhxMGKY9mWeL1/lRn8B020MmXJmEtA/yTbV7Ye0
n530MYAPARiTOo5eO/prTsnEfBkwCZODA4z2sDTMfPeNnMkLLwq9TLu5E3nznDgUzJehbGA4iDXU
Y+asDUdK741Afex22zId3bcN1Qf35UtSzdEAtaIe3XfLVRYTqKHyOSwedORjh00bREBX5d9K6AW4
MWuuU4wcEN7vnSQv3zhj4vjM6Nmfz6wqqJHao2t250QqcJ94yOK7xDUI4Sm/wRaHvrPlk2cxfOzr
bfN+1B5N+UyDR1te8i5X8tBEjW3OpVbRSVQY+C6bNbc74jjpaxnC89p5zE0gqm4eJkWTAjO3rR05
BoGQFVkqWawQNGWamYbmwX5OkL/slQiHT1ss1XobMkYQZceeraElL2k4zQhr5RFYlM/RFFl8ydO8
IXpHVzPtDQkU6sGKxZBbmsikv4iB2/BTo93q3QJR+xYsFdg8Hy5ccfbLOFkyTegV6IhR+cVOjkZ+
ZjQ1ZVOABZcwg2T9ANvqZu3l0m2vXHRmBnjtnB9w3AbBnkaVvCpydp29mmXgZU1PxDkYZxJBdwVR
6A84dXB9Cxyh90QLcG/P+6ULrxHnxhcoSjjSO2nC7ykNP6AnZd5gPw9oihyxGxZrJl1u+DsX9yzN
OrqT9i5Nbbi9dFWKKl002FSykYb8Z1NjgLxjYRr2Y4Cy4kswDvVnb5UMJCFit+GTgt8UZfm04iv2
irYFyuXUyfsw+SVCDwiFBCwRYU9R2MMfTBdcqZiQC6KLLRpRDTCmw/piIYz/WkQssEaFSfmbez2g
w66rtvwxsisj2KY1wfelsS72yshLHmXKP7vjo/nJyVMDn0cVssp3voY9hQKQcBg6R+rAgDqnaLPa
uA/e5ibrni+FOjwQTvDS0OvxqI6L9BdauNk/FKYu3XPZlcwGl0XoZ9lF2D0tDWNi4SiaqXcB5HJ9
apa7od582l1CSs6zNc2nY+qtvSE+Tvj4g9sK6E7eM1TfMfmGkqrJoviF0AbQqp697/QGkbHoPMGC
5gItcLhvrTi9x+bzugGL49a0qvx5w3D9pRxsDMgUPWMHlG2ENDWTLGS54OPtoNZyxpG00jFU+y4e
f9PqNuIlDZQdjhHc3uE14HAiIBZ5SHMcNpFY9sg80Ht6Eml4defN17dSN7FZ6iS1fAgaY4c91JjC
2ZPlzArjuzYX4mtTuRdt0qEvnzaqN8tl/W1c6Wdck6m39bWTvfswBa16M0HHhWxM1pLrTpuu2bQ5
ZHL7QwKbSSVUmGtEvue93y0234dFxS2SW418LjoBCacbyfHe0cYQD+CEFLR3+iDjUQZuYx47SNbD
oyvWKIKKvS5caTxod98IDZcMJhMzQGhGKa471/laxzekWonA4ESF2Ex0RDpYUSj200uOLLWkYnBW
0GtLqQGGao1LGRbtEt56FiIhMXzZolOP3Fo8uU2FC2fayIzlb9k1/kQPsyMzOWhrWi2q7vszv3EJ
YAYF43jI8VktV4zekfNW5oG7XSegGeqsSE9KL6JcSvJxExd3fKKg7t+rcRmqY2SMAS3NjrbdgZbs
fwVdtFBp41TtqSTq2T85KyFPNCtSErqful66F+rKiW7q5uNWpmryzqb2BQJ2L6UGT2l9jl/7EeXM
o9H40682arvPYVWK76iBfUlQ0iRB3Oje+5AHQ/ECBhIWlDu4I1eGoSrXO0yeU3MaiwCW8cCZDo6t
Q7y19i1IJ69u5vU+otr7tLkxZ5MpgtLfj1GbMF2ON35DtrWw2of0zb6kW598Eo29SeRzOlD43lMW
v+ONK/TAwoJir+V3t52Lr/lSjus5IRkGDU5cq5+0+OZLaGZPHAc3X1maaQ/4Sabl/IZdqPDgef4V
XsQ3Q8tX+gnaiaIebp1QFyJcHw0Xv/TEp75yt5+VGqbhMnYRcNiiqt3yyPvcxadC0SHfe8sU2HNf
VUbctemt+0lj2MgHz/rgaiW/VXJqlsH9RZM1zD+LHnzUV2a3a37P7TGsd2npzd4RxnqTEEq+OAEX
PWGXX7G/3qAVqiBp2zMhwtWSlRg8b/1WD1kVKPrgFHNjeCxjoR/GCqbDC+Ph6lubSuRG0SqbPRHX
Ati3SRr6kMEQ7G7WkBMPgx/TezlXfD8aaCUMXYpBoczXEQokX45+lCI27XFjJv11sTgrQHO3AJAd
scBSoZSc9zFnzmEIG+Uce/psJtoF0AHjcySX+mcH0Qo8Q9g1008g1zMCH0NI9G4bisXNkEtxr1+b
GnAYbYAqfZA0rl7I6Io7ZmToPbKUMcinEF7Leg+Wd04hEAAT4YjiRDB02sLvNQv2fcy9uTu4QanP
aRmm/o0exHgf4Iwf0NoNb9CscnD1bwtXvcoM8szuGEVNvN2VhKjKLaM/HuaIlQZzVi3Dsr1B9v6T
23S57lfPd35zGnOf6px51HuFWtF9azZWDwRhhxHCmqbdWSmyU+6bIUCyZHsa9pnQFSyrWtdut5/i
afwwNg0vbN0o+qhKdklyIAHWJ9dX5X4JCtqCB7NDxRKGLFjPJ0fxAHZevhhcsailxcGt++Dq1AXY
D6AOjbNjwx720VoGwamsXXSnLqpJQVIw4+8MPE5QfjbDJn1unKA2PzJ/a59Qi0wRJKNhqu7mpQtc
gITcIk9EGKRP2MbiHE5L7DuZmYphPvAH467ENfwjwcqU7uRmwzPwDueT6dm4oL5tFXxuxwIW4ZGz
qdFbJonJoOh4LSQzZzDVeXBxtIGbinE0gMw7BsWjmuqhPJKANBkYQBXHzZp7TcphgNeOFyyhOxfE
RTeCsLTLnOlwpdE5xhU6FzOrGelvuMZkEiadA6R2QRK/b5kDz/uNFMD5uHiW3MIhAu2wD4e6fcHt
6NXHwNkW8Q0g7PihZ+v7PHjVrA44CHufgdEUPEg/gvWnE7u9rxIWzRU9sKwYKSxBiRI2cJ1D0Ak5
XpK5k/WeRK7EO0dqa3/QZuBZdfIW1szTXeq99hU8z7rWyWmUTOYyVw86PU3omLlOtaoQOziD9n2s
RfsjHyO4SQtDSxA0ucjPBn0xMEcueTdwlBjKfWCS8G7pu41JLPAI2Jk4synkBIkTIGObObyjWsVn
R3JF/IubUG+zKVlboNAd9JMrBiwkJHlbMm8TYNToSZPVgX7Dm8sDUyVwdw736yfdseQz1JtslCqW
iAxuF6AHF+22e+iMV0hK1G49SqLb5c7yf3mpa2/RQPt0JS+m1fLeBaBBaoBKh1+2CuseXJZ2IHUn
paZtgR3/WLETz8emlgkMpIX+DZ01xqh7uRnTPEnholNq+T3jE7DZODwSC65PzBDUcM/4kD5hs+b+
77IgH557t7bRmx6CXB3zeEK+EIT1dvbUzDR95wT0r7PBWXN3H3NnDaAzJjRivBj4DPlcyhz62fLE
axvl19HCfTuMfex+Vc3SRcjJjV3+S7p20+j9oYNAHHFzfxD1g9fzD39CUbnc2bw5PbQ5PaWRnsp+
WqL56jpqwT/YFj8LN7dMqj0xHml8eEfbxty25y24rnECjIwc0+u8bfG5agcNG32SHzveWQr4ovji
uTo6hGObQv/J9fjx33Uctw/3tw8PhiLCbOcDjEeSEv8h4iDKRZMZau2xxf65076vLlKIlLHOElyA
CjFEaYSlb8rw7j8kJOJPPSZe3JvSMgo9psP89z9+NkOqjXjsdgPa5Y9Pc4RELZ9IQNk1OnU13HyC
TVGHM/0uT2OemHw/xPEan2oB3PSIuQGEg/LreDwPXeNGKN0TWvvcspHIwTcN2XYostUdB13xMhpi
6EsBxPfRUyXoH+pVU1HEdwiYrZfPZI/2cV1Q6NGiO4S6W4ajXHLY7z7DHwYsDGmiw5DbuiN9dJWf
VETC6rHvN3WxzoI8fO0n81Fhzg6yZpt+BsiZwLWNzSdEsPMzgw6iW5LSFshalgjtyTiJuNkhLZ06
bmk8ar6kWL1Qomz9N1nmcbJ3J6ZwO1wM5bfNbj4MdYptp/lM0xln+BhGjgDw1VY/661Bn07euvs8
LzmyF8a35fIqi2HZTl6I7IodOm+/RkB1aJi3xvmKcgV1uUumDUSfLjSgVnmxaWgHVe4d66Xvv5Qx
TIv/Utz/Qzd0+9oJ+PRvgIibrZEl+b+sApBHHbrvAnundqYje2yyq7AjQR1mJwgmknWM2JbvQ1p9
IRZBAQiuxbEptoc4FIyb63B5MorP/O8vwj/UwbfVGIXMwHEY/WUP//vHkvRMfFqH9ogIpSNfwLjv
qSynUwic5a1ldH/qWQ07OgzDjSqcB+9RTIBhgGg3830Jl9I3dfAfcrmb2Pbvr2fIq8Ez8gVSHNAi
f/9Qk9+RBYVJ/+jorrgOwNRvN4W+vEg2RULdlbxEKG7+y4Vwe/P+/mMjrHwx6jTcsORH/iFLjsVE
4RQyzBo7mtpqGKk8q3B4REuPnAS/MxM0bs9vTq/VtQ+XT/wzzRPJxACbYuEeB3L0noFujYdtqKiV
/v2r+r8+HXgP9toYY7375wLyEENXTEG9IzvsE8kLIzFWVd0/dL6el/8Qwv/DZUm1F8bI3PAYsDJQ
fPz9G5AMmWUwF2zazhR+n8ceQmiq1/EwLa766a/UaoT2+gcVdutD08IZTXQnmE7n2+H/+2sTF8gh
Q7s/dAWYir9/kqmcOhOCHj/mykyvFVd32k0qTbOk38qf//6z/nksJD5CSM9Fpon5+M+tmebkjLpC
bkcIe1zMBfJQkK4BM8GWREU2nkp+nhNu/DPFwH/87H9oMVHok7r4lzAS5774Y38A+5UzdWLNzwpG
LyEg7j7xlzrYJaMeD6Swg+D899/W9/9c73jp6Wj7WK5wPRB2/vdH681yS3yA/wfCxTTfIIAjSI2L
2x6moKamD9S8XOYidhfEf1XfZlPjtScaWFzxuRK5lyYJqUgaWNV/Sbqn6Nl1qgpuqLPRpqwoB1g1
TAICMkoLsNdac+VTIXTxKzIy0or//Rfy/nyGUQrDRAiyBNF8s2j+0LNOlWUV9ZILPFLn79x3NiC5
uBY/sP03d30RmS990qOyrFf2tFrIBsVYSjdjuBlkOX6j3RwQZTcC/36YZyf4akVR3v/7p/y/PuSt
8MCvyH/Qev/9qXPU27pmzA3luBXecdVqXuHoO+SDuZP1xivmt3n69u8/9B8vNI+GJUpOOzpuAn//
dGkiX3KHEOLPqWvn/kLnp6MyC6NXarT8sDEwfwjifDkPK8OTnWluF0YjguLMMPq/7H5/mZP/9z4b
uwEgK/aXm20U+88fFVDh+Kp1GT+dCAZGXteiDrzFkvgPUVVs4r6L/Vrdbdz5qkfeiNw74cArxWXg
7oSXmLQAagNc8bBjlZsu9wheGWKgIRu8O/IraN2seuRP3GFkG3eqMXpkvqK3YxwkY38xPtvZri1g
k579scshCCPg2MVwHdess74aHmpEDuJahexz19Kr/PyesCz6OqOhv7PbQgMfQdGZI/9JBw4k0RYt
LwUtd6x7xPfj5wiUzPql2Eq3fGqHhoauHdftrltUGt8FIdztR39CyKSi0o3vC5aazsJZ4sdrnZmL
MXLc+CM4QJqGJq0j84y0TQJdjGecEQNG2NN/LI8/t4KY49a9GTaw9FMS/7nLrnpq6Dda94TxwM1h
DKSd2tH3xGZWuAKiVdDj/cv6yE0WjE8ycBAEktKekZo06zuA7AbNT+8Oy3+UAn+eeuzDfiDAMN1Q
EMjn/zCIYfN0ga8V6wkEI7TBqegwpla8rcXNqfofGwgH6R9bIvANvCgARrjaUH+IP869di2deoyn
4oRyTfQ3AZhHeF3bV7/rwOnWQ4ApAilXiTrsZU5H857OAPCvMw3C4mldMKScqrmI3K9FMnPfthFi
oxf6b/LxRsXesoK02vCuQpPkfYEBru2HXqpew/p0BnvounFwDxH57sE+Mi7l/rjCQnrIW/rtGFn+
euAtELDHDc7yQi5nrsqDsKbQp7wy4Fn5a1Hlvc+qsBB/x1DfElOQf5OJEJKMEAI08c5pBUc6dLC0
7W/j0c+plye/pjani1J4ApAdyTP0tfxmWgmv7nX91a8L7+R6cR5ftbeiwsWklbtkHeJbwmgP0YTa
PxifkHCTpWcIJPJOTMRqaNGSjEbmUcUtXjNwlvzjyNCeBDI6CVm01u0PGxCXd0SDNJByKLv+Qzr4
GFL63pl/d20NK3pLjf7BqUHHp06Duf7MmMbvs0kq78NqVQmeF7L38KmrouJScH2qL+EcLa9B2wGG
ZjbS5pdA5PZnwM7KFt9ikc+Cap4/JEGTmotheggNOi3Gz7fDKt31KExlFpWEl+zaUBIAEBPH/dvT
vksrVk3rL6Iqw7dAV4P4WVXJDcMu+5jYOyKOqhJntykIRyRajyEEi+V+pSFZZc1obLwTCd7SA3Ib
3SPAyudjKOqG+epg6Ssy/OEWg/RndjI/US70tKquSDwO2h5yNLiDgGOUJ45/JSmLU8yFdctcb26+
JJY+8E7Ui08/K+7yrxyQUGEp2yTZHC0Y+INfIr05F7Zc/XfMsziO/W1ariHo5ItYnC05oOtL8FEz
rmM/m8suORPqMdY3VP/4y5YLc8faK7hHkuyGTRkBHHMHhGuTues5gOTREjwKdpv7b3umLyGaOzl3
xZ2Bndhf6bELDFlKgOwn3El9n8qm7LAaGxhwnqfqOoO83zK9WDaxkXex8TXIJiKLZF1WoiMYXxbP
vkL8Tl8n0tXeCUw5Hpw6IsYjiMf6DZI+fVyvseouWaoQ+0AfR79IpKTRjzMl6TLT5utTzV8vYfbD
XniiR44QpticZ0suyjdu/2TR0JlaWQH1+D2stsg/UkZx1xE4zrMuDK3O1rDuBANiuYA8IjyH7Paa
8snI3CdedAjUNfYAeh+aiZzds1M3H9K4XC8NMoKfaEr6S0xGI2Nhv6rCY0cEYXppAr5BACYazSU+
maTbO9xjN+JE2zXZMSkM7pVP+uJ5WBqEwFM0dih18MdSfMNWuC5OL99px87DQzF19tX1NKDape68
eySdDpkfk+ibexqX8CIFGZz5q/GJ6rkrl7GMCFBjYoOJZfO/NJ5LR21UGAh3NNR43A2yRTxlXuFC
8aWMJWasspbhFaQ6orb7vHp2tJbrebW0thCylf6EyItOBxYefAo7HeWEzDJ3VQiN0oJdKL3JeUQe
jvckE67mAPVSBXSineYF1X7/OaRJJkDNR9GrWmw8ZAFJonfbzT2/cykRgr2o0I7seluZTwY5QHtN
EnD+DVaAzzU1KVHOq9Ns+6YrCVpbyKv9DImPPGO6L2GRbQxlyD2hAQPTKZUH3gpaAqbzYct4jfqi
Kwwv57Tu1RdMjFho8rQwPakFW/delOgCgbYJy87HNLFhVWjWNv988tEoBV68iPPyUzuAGYJ3Flmi
PlH+HLfS1v1BQObGYeenLgx1WaoNtaVfri9TWA/pIddx+Ey2FyMO8hLa1zGPI38/uM1NHrKhlc5u
s5xpVwOlUfTv/fBHRwiRe1jqTXQXL5y2zyaWlCHByEpV0LziTxpBPnITJEvlnhY+rkR/cnjJF8MA
n3jkFfR6FfjHNacVmnk2jQ4Of9BmohMIcqUb9T9iSbgPUgQF6APRvHgxlWX7aeSUf61rZvXZDKKI
7SdJETpOJsJjspbbxw2yFwGO4eC/UbeRKhIv0AAukMJuevYUv1K2RUN7y/DRDu0r3/F31g0dEoZ8
V+g7Zk32vbRMS9nHrZWvUTFWPwezeS/abXt5jhsInGxYRKwSvJB70SePuUpH8CKUoCv8BQdfJTnG
+5Hp2ievanDpL+j5CAuFFLR3V0Y9hfZs92nopE8gRdKgSmebYtocwiSE70EoxfbcNy4R0inCpWzb
XKXO63RLukHI7blHUnVrLqdMAfyTXrD5mcAm8VGGk4yPZeslfSZHv/2F421EEKM7nrPs0UQgt9Fx
giRRHLAwXdcB/gLuyhln2OYre+tht/2PhCGsS8vXD0wWrzYS5yUO8vBDNyaBRW89L96z9bck/pjH
LL0M7y+HGpQtelvpkhPJGiHA2JdlXrz6JWYeHOCLPQ1UDyMbOVatXYqojScy0foU/8PemezIjWTb
9lcuas4CG2M3qInTSXePvlGEmgkRUkjGnsbG2H39XV75gCeFEgrkG79JoZBZKsrZmB07Z++1ld7k
XcXc7yYcEADtubX6i7OWRlqRAmNMfpKzSvBnZiuEgSeNKu79BW+oudjmwG7a9elpyo0qv8xqYT1Z
80oKA217/F+068dvJTotKOFrl5r3gVmL2NchODzESFmPBMwqmp2luo8jIHoRZw1itsTyM9weawAI
C31reXZ4hDXDs4rg45JV+Rva7yLnJjrCI28BDwfy3SZP1nzRz35mpt/IqAwXslPlEmdlrV5KDopb
0uV1+92XASK/ni+zjpREf4Vloa31vsNbTHKrU9ILm+fcN1F7sHfhw3DHLZowdurdPHfLpc+Rh2mw
tU3z0TB6sDwjh19OwwC9bgiWl+IJXC/UeW0snZ+MuvUex7KoZeKJgnWs8hwiPwczrJ78DUg520+4
XU1tCZ8TGFBzqmyOBHx4mqc2NhJVa+t6VyqFJRmZAYaHJN0EnsklD7D6BYuN9NkoxgI0ryJm9h4z
nwI6OPSi2k/5Iup9X9Yrc3YvJIzQAqT4uvSyC3ZrrmxxKJbS73nPB5r6m+mj7RwD3oNQqkerLmyJ
HE0PT5Naq42K0RVRbZ87RBnfWR7JVTEOr4txQXdG64yIvLBbuoQ3hS9IOhz56nJbpyvGOd0LgCuc
B9ZiTu6twVB5JlZqJeIUQR1Lz2apZU+qcZ5dNWNDzJ9XbekXd5Lu947l5JxLXLjtZbNO9h1mOAY8
mJ/H0rs0GoeQ3EJ1S3ER5KA+yR9isb6CiwFn/jz9JN7LXHIRE4Mo0hs++i1ANzctcTiyaF0bzOCv
LbU27qVWFPP3oj3nkVkZMM+LoOEh7c9HaWQkWTDVkWOiLEts8vquqJK3dR+WJuGQTtEGnwy5ZIRu
L0ggCHIeu+CYyZLg4WrNN4NyAxhQvBqoe5udz7gmvMlSzhF7y7a2IFrmsttuS9cjriBwUh3EVNXj
dqRATwfSYVqN7x/0gwVIHnVDjF5SGftpqSgUpYlZ5ZNCQkJs9dR2FtuWQaTZYIvxGqS0UV+QzZa/
bKa2aQPrLv+WejzrCHeNHq9aC5nsZVc7lXcL8sibfgxuOk2kLGdyOjXFJu6NIhfugYpqYNVH4bbo
3Yr2o44pbcLPViaa45LlJnGyNWfffTUAvbnLhyxgBAFd34x9mhZ1XBgG7jbhFqO8yoUMi4fKmzMz
8Vi9ptMcVDL74GPGPNshlSPjvCzMmpgU9CTXNbTYKsEdIudP1iQVx/FhDbIGDTToH7/K0unAEK+V
DxV4bOwB3eRYmqGPN6yJ59Vpcc47JYVi5hSO7RIppkXV36FSQchvzHfwWXtaWlXR3stxQMbuw7sj
R2xmdnUlZ/qlH4k2au9RP+J13zKkAZSXef3JXGUeDu+07n7vIVHpo2OxAt9zQigav/aQGpm7yAOk
PiBVa2+AQHxRGPiI/l0w3at8eQ/Oe26c/dyxgRzCnACOSACwA+LWm844CQVjNa+rJg6qnJ4Hh1hB
doLiYc5GnTCtSMlqaOZPcGb0NfXue77xv7s8DQDgYrSO6FS++bk68Ogw90wlzHxGvqRbA8TFIET/
NItseA6tQf6oxhblVJsPV4Zj/Phze+Tt9c8TG/ojiLm5ERjXz92Tn2Y3tE/XvscsRaI0k6EdDi66
MNRjJ+RPYwzFo4u3gKwm1Hho6qktu3emR2/bEucuCPMZih2LrrQt3twARTVhAnlfwYWhJkdyLS+M
XJkfQ376VeDp6bPLXvxO5/03dML5qrSCwIV5jCsp83/92RJrHsmFGah5o3xmYpNfTHNDUhpa1Xxv
FpgcZBEEl4UFXKNC9v0AWqJ+p//z262Hguf+F54Awth2wvO//+nWB8GMWZgnc8goQ9sL1wPqdmnO
eppJ23FI++sgRzUPWSf61zqU5i1IlXFI/vz8/9s4/vn9p6gCagK6gDmsR5PszZ2Ay9KQkYdMvFjd
VXCOSim/zV7N22vvdvP0gGzF9qOedop79siNP2wq8TypgDWN12MxWNV1JWbbIIIsbIcf86gqTMAk
xclLKfxyO1ICEKszhSMEmEltVZymxIaxeGfokUTmseAaPfnZ5FJKskFH8uovtyVAULt0WTsnSphe
eiyAWdVP2C9E+wmdeGDfBIXGeOFmqZZHesAK8IUHnupY+XoWUenRBUl0G4oKCzmOw91iiMacMQy7
7UcG76sVa23Xr1hHzXFHShTRZQpw2Afa7xbHHagp1WVZL6n7Tpf8t8GkbzFYBiDjOrBxXN95c8tN
RLRkT884y8A67xeUMUnaBtve7ez8uUAIcuVW7XKh27olWqW1bqHJu4dSnWfneiWR2lTt8c+vgfXb
e8AgjAFcAPnSp8sG+e3Xt3HcVCMNOHRJOARwnmacZsbF2BSW8TyuNVyAgGhmTEiV00XSCbcm1j6V
0U1Pv4xvhAxG/byQUNGTz+Sv5gH1jtXtxETT4xVv9fAcYJuXx5XwtiyeG6P7TKoL2THrsriflHbJ
pk1Xv/toDH1VkACKArgClNslsja39ChsrAU73dmQYBe7QZwBJwPFS52u1IaStl9MDJwiaFGXk3+J
XWNuLuh+uOJ+dopFJZWALvsYjJ7sTpSdpFOHfZuJBKM7QV2jUQRXJfxDIvP4Rj7a3dZXCH27padZ
TuT5Z2X5xGOso9CcdAF49Elb0D7ZhVjhOCJPtJ4iaxxdNBeWPRZ3K4Wqf8Hxh4E34OmtiNel6PWt
Z/cNHcSm6x9EoUw2VOQ564lEn8J71hbcLGkUDuIp9Bnek+RBPc9T67wMhqvV5bDQfomzDF4bElg7
zcgaY7yCQnpAl0vA37YlFfKy/GYee2KM8mEjeXQSqxuVSm4PAx9WE7VARLx9QW2QJXVq0FXz3XrO
Oc/pEA9xgU8BMQPDMOaE4XTjTkXY7sE00DGHD9nHPIWNeM4e8V0yuIF+UZUkg30EuXKxWBJRrM6K
IdHLWngRVRw/IdOZh4JphteJQEAMuzCtLSMewMrnt1MB4uaiNWtecxdB0RT5UrXzN3inqPd3vACw
maGtjqB5GIQZzpXsw/P51RoMriW96oB+NVjvVDmYapcb/vCJIxmFMNIXlHBDaWfLrRzCznuwdFtd
IGayUI4HXpVh28k1ccNWayWpVcrs0BiL5V7iBORH50Di8huABuknrO4w0MMyED1IBmhUdW+l30U2
4oeq1hnB2Ay18WKoFn+4IP4YKZPhNfNzXQ6kAtIJNvU7u9jbUgnAIXWvew6/OYenOG+GnBDPlZnl
m4SuBRxPkn17v/WkvFDObKeGF+0fznHP16NOOEO9eB6W/2bDohjVerK5nlMbziP84m8rPpcsQnHy
NXP7+euf16TfhrhcD1R2EBIcgW4BBuuvS5JvhKoCEoMbzncxzvj9cpvJMOnxQX4uasgyQK2m6lKH
U7sL81lYuzG0lwOz9uCz7cmX0jcbDsie2M+bD2IWdnQRRE065ynJVjIjqTJsr0o1NVcZtmj8prn4
+Off8Hbsfv4J/ALbDhi9WIH5ZlXlfJZmuoS6JxewL7gNrMTHF7X3/I2eq7QBopm0Aa80toTDny9t
C27Pzzs7ehyCGUg9YvIfwmJ7M41tW40ukhzjpMmx3CBfLAHkDnODgyw1XR3eNPaEnwi5MVLXwZNo
PYy52Ejy7ly9t0co4BFFI2SngTM2Rj1H20cOmXgbwG9t37zK413zNhoTOD05xET4e8IsCVyNmFl2
lnGtcj8Em0P/adr9+df99u4zBODeohphCbKct2WL0UypbNpJ4U5ei71Hv+eHLOC5WhZGU5ToRvFO
neqcx3G/3k5Ig0DsUaFRMVIz//o2SliD4Idkd5hXk653KombCXQNpQ7nJRuB6Of80qcdUR9s2Xv2
rqCwIjrN4b7F5khOZSRaE4MJdI6QuY7X18/NUIkRBUKOaYDzGD5kP3MwGW0Mq5+NWi9P0ibr84SU
iGZ93mZkMqeDecTNV3NmFcV4KtFwfFOcDuP5PD1m9R2e/3ur/38i2b+Qw/z01u1fxpf/+d5AS1pv
Xurv//nX6dv36qVhkfzrH55e//PXn/grkIymw7+hlNLNJYnHoYw+v4Pz92H8z78MW/wbKhvJYiyS
6K6IjvrX/zRtP2b/+Zfn/5thjMAZaPKnWBP4VwNUyPO/cv5NzpGN1x81kM3SZ/+TSLJfD1aU8x5z
Xhiq56XTPEskfn1f8W7iktTtFPttdtsz9o/XolsOXbCQeAdbD9ue+meH9/M1CT9D03j+JklVe6ut
0h7VOLsSVAN/yF+mGXaoNVv3WJenu2lGg/LT47j76+P7Oe/sXCj/30/yr8shz6WEJg+EUJA3Z/fR
5LBSOt0A9yIUh0Gw4fc21ECzgPv6/3ApjkkWMaMO8s43Xz9mHmWCTRxiaRnmApECibfQaxruzFaU
72zsv54M/8/vCs+6xQCBmvX2Ng5131pna2XcguK6yZxeH3L2wS8dE9PH0Zi9fV/Zaua8wzyM8kC8
c/1fF9e/rg9jnt4A8LyQ3/vrqzOZZsqRA3UrvNr6UiE22gVl30Ol1sV+7gznnef4t9cjjMI8i67R
Q7zpAYQpkykbUFq8pWn3EGxdd+0tzsRhmDN4yNzkz8/y7y8XIpK1fcbfb+WGXa3D2ZWij5XP+SvE
UItXoMU0yat2nMOgOv7z63ku8+sQLQpf/vnv89NBH39d3uTzClssWAgVkJ51Z86Qpmtbdrez7bwX
YPD2s6DAMc95h+Z5BXLIUfj1ehUV+SbKpY/PLcw7lEVFAmso21eK0d+ff9ob8RVk2TfXelODhvbs
FY1DCLlumuHE0LKJ4Jz3kVnSrTcgaRESbN8tVrvcB6mhb9S8iCsaqeF75N2/+9G8sIhHychDC/Zm
LZjpMVR1xV+Ewh9vIvk/FIVZfjnp7r3C9Fw4/bzs8JttYZnESaLbYZl985uxaihJpFMXu1jkdzk+
ip2LnflxJMApjBAaf6OD6dYxhvo0+fP9frsyCDCfbDmo3BwaRpR1vz5aZaHpWztZx/VzHhs3wo70
J+Og1/32+A8vxErH5sZvoUvBCnIuLn96Z6UYtYHxPYvLuQx2qPlcrH5+l0U+x6+YdpSP+TxzYqNC
E6bGSr9Tvf52jyldaUqeI9M8dEu/QYtzz8mNtpfo9qf80sk887i5erkKGC1EnbReZ4aPJ7k1/jtr
3293mGaXYHRIE9oM2IzP79lPP1wjCrS6AU8wQpke7MmIWDYMiou1W819HsBRQx0CLHBqOKNL8rr/
6X23KQw41bOlsYm+PWOBUQutIh2gbG1M72zpbDsn7UTkqNGzYpAIJM2Th4NgZgQVxOQVf+af/wa/
33kU0iiFz+Jovqa3OrGhanIzG7EPLoPqIqIWX3PYsVHHuPFg9VO77+AYJLNl9u+8239/4XNFTxSW
SS/y1zuvckTZHi1ReCG4wcKwDWkMVs1hIxP0RhZaPC3r9BBkZv7O3v62UhKW8Lkg7XcqMpP9/dcL
m7jbLFxHbewXwbA3llUlJkomyPj4qpeG91+123v2hL/5tWCx+YZBcrPpBW/XK4/x5dTDimzwxFzN
Wegmg2dPJ1WHfgQQwXqYgyF4bEI3f+cN//3K1J8B1SGNfxJh3h6rnXn2FxiPWDPQFoEqNtrPEhiC
WoVzDLRwTps1XFfSdN8JGHm77eIK4szGc6VT659DJX69zbPdGVXLloASCzkFwBkrprHjXAarc2+R
DX7683v8RjLN6nHebGlTnDcEQcP1zfXwrtpnLqCxdwpreyFI2tr7NtYcWEmzeQyWtL9KyaXApAd4
90rCoLv2mR5+HXVAiwvB0I6+mTipWQ0fDNGjNbDD+Z1n8durxzcuzjmVfG+c0d8eKssV/STCxXnv
qQwD74SoT5A9T8+8Ko7GcqZ6D9l4eOfOILbhXv+yhRFuFIS0V6i5/hvN9uuzgKrQ0bdCv5P6C0oh
02XY/8VyWqf6IYj47m78sG2WqxqGoXkpyfF04iItNu8wuZlTHdQ228VhmZelehzydutdnKl4kvam
Tu38i041dLtzEJj1SP8D9iVpG2caLFN956JcGsg8qega98tkry18Illu5X4diLQdMV+a0owxbaXb
RZA5dXXUjmXClbIhvyRGUVX1jTPDrxowW3sfU3TL8lrRaAaGBvo7x8maI1wrjHH8ai5kJl0YjHOf
GbjbZqSM/szs4lVHkk6T90Ey14PEBcSKPuNZsBYvTiXsXTq06V3nZBV4sZbiMGmgQ5gfdDCL76Vq
lyOgk/UTYoumj4K1b0iZm0L5xAHJzCH6jQHwHgW6vE9Do4EC4cz6hJAyZIZZ1Yw8hk0ZVx2LAJKB
sR5eQjE5Kjl30Q41kKH11MkCZlGDfp3uJIkmn3QtzPu+8+HX9ZubfllRZkwXsjcQO0KM92+WYAHf
NHMWOgtJAMMdyjBlgM9r5NMJBeDV7lswyFAPJ/638ZLbJUCHFWA7qJPhpenpaMaCKJ/nQPeDHfUg
0s8DmR6JWTEUywu94+lGt743JzOxlNPtBPePGHvstjrJcxq60WopjRXfQ2MClxixwNZhHuX/r0P0
Wfg3MPLaH45rgiIAJRG6J9hMo4743TlJptA15BFWK/SbtN+aK98yM/REmam6i0zi7yWODHJ477qj
TKzNwLTe2HktIheMOBmWqfRuQB3zD7x+7M44Dcsq4jCY+mmfzbaPzDvLAjuZvcUvL3KBaDTKjHVI
2PSdNC4o6s7dzXqZ91BS2jI2B6J2FgFfPza6Qo4nhJgN6mSrw4xYUdbqE51jL09sRCHfw9CYb7zB
hFNahCUs4wAJPemrNPs+OKrHy5grRSFez3ZG4200UrBs3tR+xItl57HoR6uhie+IJhFkn31wmIbz
GPoxldE6QChxgFy1D7Ym8mBvjbYs7s3ZGbAZlkt9CYUnrw+4W8bgFhtvMJ0czpA3M6gQedlRbj0u
5IiibG1DwHmgAdPgUY1Nf6U2uFFxmPktV+jnNdiPhDeglKtXicsky53+0K/WfDAbXbQH7Yr0TlQ9
QaVUEAXDH1VMfE7d0FEIo+SaSGdg4MZXVYxsMJVZPFlDmD6znxXMkDMTiyw5J+Edxt4Gycvo4Zqs
q8o5pyXb2gRntbZfwaWwR1GhGgLZSLjmSWMW3XSXQbMz7+2sQmxIk6O6F7b0jIPDVCyhT9bUDIL6
duR2mDq8W5XXhXccfHDmqyF31PXs+8tjq2yrvAhrU1/lvZX1sb2WzbelzAHYjQuGy70bIK2mc2pt
zJvQfEZhDs5w75Y2osKpMhkRli60pyhNnaXdN2Gt17huK6QKnDgmA3eVJ1+L0Ta3WGJGIstCtOE+
h5p1nFY6NrA+AvN27Ik4K4b8Lsv6zonyFLkeqwmHJ6RlPpi8CpdPpOvC6j9KAzv3blRDMyVTqQCu
BJ0/ZrdaWaDmrD5T2UVZz8jz2nbmM89aP4Ro2ky45mk1I0lFS2yZ+6oO3RvNgH19gqZJCEjDYtMe
ihEH4YNwO3fai8pE5LUSvPi9BhKg0elxRI5zr0vhVOCmOOcNIgsaHbWh9DJIZPfIVkq2ckDauMy+
tpOunxHGkKcMzHhozhn0dDeVCb2jKG6bVTXVHp+1dG61KdCwmb1vHkFQzfdhiBwmDVbvEypWTljQ
sgbkgbw2xxKhut55U4plLFtKBZSAwjDHYOqILvZ81ERMFJvNw1ZqWEuUTrlCbd3Nc42yMG+eSpm6
a5ynTXHnwdkKCS5Hxr8L6pG5luqC+nEhjo4FdPWsR5+J5bchnJQCQLDSN/P6VX0vV+rJE1jNdj2V
fOcSL2u4lodNj9NwEkyIkrnNfPb0IddsR0Euv2P46fqohe/OtGa0/KdwybNxb89k1rAwrimAqBpQ
DcSHTYNxr1aIw2NzAaiT+ZXZpuOjWlrC+YbMmC+3QWATWVF5DiwDiyQHMbUryK0w0T/1w7b9aGpn
Ab0AxdE6goIKooEpHIzqJgNlQfDFYuxoINV5wivFsiTtrbhmwDcPeF5T4/tZBXYPGGdVp3VKUZLh
YznDexUmAYg7DHwzw7QvxOYIXG8gUKu946QBGjikE0wDBsddIqozdiLdtOsUzQsCxz1gH7iOmec0
CEPrydA7mVN08H2s9ld4usMV+tHwq0tAbEeSU4OROIX6kayqX6DTtrVQuzLMt6/SmgwVtYoQ0730
ZtIGSsP3bjsbjS5EWw/ajm+WeLyltyrQXem8pVGdQVlq21cpKCtix2/9G+RHwwfcAuULsRDZBVgU
vIkbJg8ZUZ00X+EIqpqyTMhrdsFhQr2/+l9b0QEsCztLIV/TUGBQQ0K33q0lUKcdLLzSvMoZooA9
I7rlWlj59kFCCP0MrNHUcDqGoH9c/TkND7BGvI5ppyVfDS0xPxmQHrKnut/KWyB6FS4kYcP+NVzU
9LvJqMpvayuADXtSezEsWqc+TK0MP6y81uSsFCZIpRE+JKLEsuzx10/lN9htTPQVpkjotFgh54t2
Ws51rkPpg0GpK3czJRz0Ya2rUy2WoUrmDcKpOVrL51mt9lEFsDR2BQHpTlTxwOs9ysEGoKsVyCeJ
9DWxBYsLM4jU+p6O5rxG0KrUvKe5Ft5BwnSz4+ZPFk2oygQoMhiZid2gYSy3p2IKLtrGGM1o6015
j9ycpzUEVs87ZG29dY2ddxiSSquAnwXIRcYM3AoEdUhHoUJ5BsCiRTiOugRBBP8x3yb7pYVS10U1
+G5iqklKEccO+RdyVz5omLDbtGaJraVaLzpZhc+IcZhJB1+pJoVz7VhuTsZERpvKGVEU5puJawYR
NeyS/LkRTF13EopSSefwnDM1jWJ5In+wjcWUBx8aghH6fdil6wwWOwheZwpRGkJeZpNyQODXyhiu
pcCv6o8bk271atIIPoTI2x0EGMtSXzcpKbeoZoBBRVtlLyXVrezGq2HLiis9Ql+7ndy+uyjSYFIJ
YRiKVQyd9nzagrnwd2G91sfNYEwKqYOe0a6aHLTXqzt5zUUP/C2Dr63oLBhzNyD/W3JA+1lKxOtN
P5kTYzwwJhtjKqa+R4UIGIz9AELkuIJZcPCeCFGfKhVsNQDNmVADGnDz50qCCdktWdMHl5S8I7Ki
PtymHZ72YEPyHYwv4Vpj3RDp1NTEHFTVJQE3JplnoKepbIJUHpmWOD4RXQrW3bxkDmNJ+FxxBQJC
g1i1hq+Go61vEDUm6iKIzOSPub2zn3WzhdGEk15GdJWsD2aR5yv2R+DSER47PlGU7YCS+Z6rhYGy
rhMfjdON0YW2BeGHzLa9H3Ywikjr4q+X2Rlu7MnciBBfSqrcyB5LXIILHltQiWSF3BfdyJpod1aD
45KN8agWlMi4j0Ku2ax28DrCHyLmS6zLNwOBBdrnHv/XzhfzmO8ztWKkqou5peLELpcfR9kite8I
ZSVtofJnEIa1bRIY5xfOF3IeipeppBl0GFZELLsKkfB1XqVhHy8Kj8munZzqY0GHpTnT1/lCc3Ib
SKKSs33qlTNSdgpKXcpJCxgZjQliXcYeFtpOBF0XJsYQzE1kFwDgqeKWrqEQbvriFAA7OZhDWMBv
EqU73q7BFiAmVWOujkIMBlUIJtF95uZnYxrcYdBiq2G6+25sy48TexfZDL3lg/davJboAzQjGCSK
HChXSZ15sZzRobFNqTfjiyNxYkKXfpfV2v8gF3O4gBrdG0k5pxz0PHOZkxZYhhlrPu2eSUiuTYoz
LP17qIxN7IR9dQQebhO3aGj9XNITIefTV9qOCoXL7tBawuWBclt5MX1iP3ZgTJUXK2lPr8VM9/EC
m8ZgwqLqBuc1CMb1KNCEaFIA8uZrQDCOSIi0rL8VvKV8KUJr9oozgh1+PKO/nQBd3IBttohggJBf
CcCy43bww3G0Y4/7ZBzIz7HqaGmWImmI3jH2ah7bk7EiAz9Ofm18456SZOj6QKp3veLsC0tlCvGo
L+sDp1jNBo4Vd0eKJ1+ZZdjwOY0tnE4EA4S4DDoQdJ0bEKShO8LFjpgbtjmuiqV9KFFecnad3fDM
eed57Op8IKfBr8WGs7cUwK45dz9NBXUCf3wNC/5Kk76zKDyeDa9y+2hiVGTuWsuGbkbAng/rkh0z
zrfOwZskN0rfbEnrK03zwImwjftPiJwJLGGRZfmjv6t3nGNyG/Bjxels4bPtj0Sjj8Num0dKukw1
Ts0n2FCxWMFkQ01aCFEcRracniOd3qNWrvIImlRGYlJHyRDkuflUBZBfpk4Clib5EGSKSAfBf+2M
4WLI3TA8IcOvj21A3nck3SUHC6iyPkFSCP0dbD4+MstZsAOCQqXlzCRuLpBDzX4XAZ3ajghQho7v
SlQByOPG+opfK4PhnNk+aVdISnKBbu7ehKGURllGFNEOuH8IzhfThL3HEMauB0xPyVvmUd4HoTFG
REYvnWuBYEiwsNljCPQ/qPHOGDQuLo26WlsSUXQK+7sysjlu17Gf6F+NCqKmr9eTUmCJk3PTp4vz
wWt45YEYy0u7y3x9YNHfpqiBUyoONTYv7D0yhBwNWSx9DNwCAGeuWjePdFGLIXHVpvpb7RFY/73K
C4kIi0AAHDCaX8Wch1y+Otb12vGilUMZnrrCl+uu74piPbrb2OdovYTZxRUqpu2AfTWo6bup4IPX
t3r7AH7FQs0Y6PU5MMv57ERM0aS3DaBUY6GgwxyQL182WxnHBXpqvfMkEVmRmSv9XZTDdiUNSK9y
J9x8vsrhw1oRzJemIWevHaw9XjV3uWptqyZ+ovH1GJvWwOAbMpIeCONsU+OkMKfp2AHQd5+aC86o
lt0DPKzBDk6QkXbym9HwszAJ2MgMwN+2L4+NloxEu9IIu6SiNp72XhuiwsPpvALQG8qa0kxIJ5lw
JnQ4OZf6h6gM/1qF9mYnjjw/EqAFkh1/6rw9GAocJZakQx05kiYl4Gxn+OzTDgvioMSlgZBvnqy9
E46zfbGmW/cl2JDWXBAfbHhPywbYl6O3bV0seJuCiCjk5d5foW89LpnosXvqEGYz6vcRv2PQ0nEO
vcX+1taQE/AiVQUWRAtLECDOChEuf6ZfrvAnFRaeODZzvFBGaCfsVjWn3/GsoxpGJZ9MKjDY/kAU
MyJ1iKTfEbU7MoTb5iA7kESbgXKpcQmhByLdKdpqE7PmtmJBj0uCnAaOFr0tjzNWYxlblJ4IWvij
eLmwp9BLwCvLCjITWSlcd9lbqgEaJgK7tiNT54AjmfTlL4s96JuMopYPtXW8hqp5cuSO7kZecJDu
sfFY6yafrTrnrJ5a5Gj0lSw9ssMz/2oTBmE8BcbiHzkr79d69IKn3hgWfD8ErfMLxMTEZQtU/8gl
3fUCw0/77ODmWgDhZelrRrzCBjWaRM9jxkmSHQUrCeQv1fm3VIjbevSmvF7uBsJHcFRTbKp9IcBb
gSdt8GbRC+h91uVxuCkGiekJk2f/1bdy0Bk1ldl3Y638r+bYtbcC1xJdiyUIqOYbkmYoqem6XLY0
brLYyVz3qpDMmI+jZ0OyAgRpPvdsOR/FVM/Zbh3n8mnwc/O1863FvlFdQ4tsygDs7U3BHzxtFajV
VnUSg1/VFUeBIYOxNb2yEQOjwGjmHhTbjR1N0vHQJBddftCDwxm27SnsEVpb2503F+K0Yqp4BVuC
h7jpDKC5HDm6B2popN8Dcl/YFD4FxJ4+Q8n7znEMBxK5iQupCOdsYs7I3askt2Eh5A1vY0SHDIrA
4NCxGfyNB33OnPkycDTkwBwG/Ke/9qK9zAECwwQwJ5Je8OKS803DZNizkW8wCgfyJY6riUVJkT5U
7E08W7QTnX5N3ByWNg3WZhoQF9s+R9dym8bIz/3xU+2UxhQZDrtxMlmT+VXDQAEz6eEYp/hwuscC
lkZwmeI8hDImRkU2XFHNvLGE7NSXHpkSiew0nkN/hGALq8sfsWQ6528Wyeh0wcZUl5h9fGZ7rSJa
LG2c8pasvYU6ph3hAhYShPzBDjCAJVkRaoNTmccpCth49oWlrgQsWrnypixD+d03ZGZR9A64wehD
FzyyztfzQTFvMmHq8zlEWpBoFZGwZbTM72s+mIkKg5ypguFUyWOMWk3OwtHqHM5TDlJYmA7TGFpE
/2qr4ojddRPtOwx1aze1nwEOC4AkwDEfGiz7K+IcsI+7QQZWc/adLicLmzY9B+hgxLkM9PG4wsA6
BGdVPUtykaxTOLHoP9KwwTNcbySP7BramCKZNu0CD5djRqc6bMs2Ka1szQ90Qji5s1KANXAE9Bm8
3aMcIw+2FgcXHMcOEwHQRgdeuvEWZy1Rxm4FEbbKrS4J/W0LOJOoadivWzbQuQ02GKHkIdTjjgZv
fZMpndGKytztmV4Ow7PAJM8Ihix9DdMv5k+D6Og02F72UYea/Ga38KYsGjmHdDvpGHg+YbesPG26
xukumNaJjqRUzitq74amki/QZW6F0+7g+6EyLPvuibtj4f43quxSMaoKd/60jZekMnkgm+zGPbAg
cJKZ5m3RkQJm2e7J5jGwsXarymJgkXyOhvL6lHkL+PwjlYVJabF1YG0XS9F5byifOdEERbBEmdxQ
FFgo0n1cl/Wkr8YyX28NOPhhslaWOyQs9FN7BcmhDg7BRuDeEbZDTVUjRwToiwuPN7Et1X2mn1ty
AtrO/m45NR2Zn7wu0cyYajoYnV19GAtYW0fXJRk+Q/5j7XyOf59LurkiSg1zuPecHu9jUZnymnsP
L7tAQnKbuq2D/55NIY0UNkPqFwl5MjKHVJC1nEp757k5py9bdHkZ0+WCKT0CLOzwF6KU3XU26WsJ
7mqHdHopy4eQBAhOISBIXv6XujNrrhvZsvNfcfi5IWMeItr9cOaBo8RRLwiSEjEDiUQCCeDX9wep
fLvE8lX5+smOqKgoqUiC5xwgc+fea30rzQBBr7I6DmB7a2eAqh+S54pTdGaXZRq0ESqUOB4bjtsT
fYd4mzCHrDdh4NVYg4nBAUQIv6E/KO6PrxLHM8chIEQ1MtGZu7CJZvvNHgSK7cmuwze/aO07d44I
7Vt6vf0qtkdimfLELnYJUXPfAwwRw3qq+/bRl0649+E8kSIVGwbzjQBuLxskGem7LHUcc8ss2xlR
MukntA3D66g1fZIYJyqAct2ik2/niekISmgXeis/f5VyWybwVsqSyM+6AaiqDCZc+8aoslPhBwWR
QsmMqbPqJu9zxMkIqEDX+x0pNjqyaAd1yS0N7vmzF3V5uhX4+rP95KKeuaT648RS0pCLz67TDPHn
jPlEt4FBYur3FrhwiSEawXxwz7gl8jblxChy37Q8r2cDw0R6a1dwS676cRym6xAyd/S5sWFtXLiF
n6mvMK4cPAEWOZyER+XdzRLXR9qyawn/72RVf5lfM6FFE4HFGruzG3wUVLqVmHwOjWDb4bUdR0X4
BIbwCOLB4OzsmZvyx5j2X9LdXmZvsiFiRf378m1vjZgkIHz1H//+y5+uxff6i5Lfv6vLF/HxK3/5
xu4/fvzv5HuzqF1/+QO4DpSvt/13OX3+3vXlz4v88ZX/p//zD6nsHW3w//nf35q+VstPS7Km/lVF
iybhf/x4EX/8/F91t+qlnP7y9T9Vt1aI6DaIXKSJZJz+0Mj+Ibr1PyHaQe0eoJGiREBq9w/NrRt8
QjeFxZAGH2om10f00/3U3DreJ7RUjFt8FCeOg9Lp/15zG4AJcryFs4EsjgBduiy/jtUbDqCzQo+/
opzSRDyYL+Qq8ogo2znM3Pjr1LPSv2M7Ws7yY/9rmo9vC0Eqqk00vosvg97nr5e13aqQlPbmSsSK
hYq5c14fKyI1UTeS1dVv8Kvk/gV0GCGuiAJpgutZg5KgF+TW7TmvDU+eHEYIEliRDGHaddSGS+Mr
m49LeOOWQtz+ZiW2BUCLTh1nKJlGDTm5WL2ew5IcN6pf4kFOZgdwYOM5uai3QTuM0PqL2DmLourI
WhO2eEQTOH0zsPy0FMloecDtRu0qDrrhaShw3ew03VV7TVSBljc56bRf/JyT6WbQYvZPVkTFu/K6
EnB1OUfuk8cRMNkboc+gOC9GMh4gqEFk33aRw2uocVvYHNX8AeifZxmk/TGroagZ0V5MG9rLWXBO
hwEw9UZBA4ENJSVZCSomIu4zya0xMTzJEO0rq+9viRW0ru0EeuzaROD9XFXmtdGOKaqhOdHYHTpY
6vTc/ZVPp2AZX3UuCLXObW5iHTTVrsTYZ3zpHGdytko7fXmBuY1g+NDPx3xvpVbxrK3afxyJ7tnW
tmQr9EQlnkMRStILQg2w0uVE4nHMijdxNvNCG03ayNqC2Va9mk1XEbLZYjuFTEXbgZ4wDYc1bV3S
UczC4O9JPIw2lHSCja41i2A1T4kmcM52vgxxEXg7py6JEYz9RG0TgT9h7skcwFSB9rC/yaZpGL50
AFqWL6naZ5M0+LXfTlNN5iC9QUAAwXzKGVRfFUuhfQqbKrsL3MbKdhSvut4yys7fzEqBYxizFn0T
Mi/b348O9fK6nWcXD9dU1YXcc8go53Q9h7MTX0sKOP0tdCignFOEtIfJmJvMpjgx6a0IaqRvUq0x
+bMNVGYjns0h5z8Lw+WzH9yWjgYYIMY1qyHImuaaS09tvpMxaPutEUSxRCtLHB6yj14Ve7IJRkEr
FLVKvlfK4f6yvIqyZGylkQjAMk3d640GtqZvTIr6/L4SjKUvPG577kKQk3z1qsHu6ZirP/6SNmo2
HEbivXHrmeBoKfnGgAYteUQ+gaRAYcOZw6qOvWHeZEQ990eviAP/q5sY2M8msvs6uv1+ajxKek0+
fnwQEfAsZ/FMzJGPIrPVpCVM+Ijzde3g518ngtDMmhk4ScxD13bPkzeCPoyhiBOH5RAyqkO6q3TH
kqiGVg2pZ2X0Upn7Jhit4n4oJY+KKbDzgfJryvyBqbMsbrSPMe5OUTIh+K8y1g3Voa7b5oQZZtgL
8+4uc8npObYTHaFNO6E2fKMCy4ONTwyKua9hNn1XRMO/l9KKPiu7Ed5zWofzKu8bS9EPsk5FAVrI
YIL+4ORuseSMd+5d0mbBFTlP5mU7ldAmaJgTez2yUIKdgcZuDwRj5nSssy445oOtvvacC5kU9bs5
8e5hvQwHQuAvPFUTe9gi8lFDH9xESVPetB5phX0FoYzJQTaencKKH8jw6uW2sI0suMWqeUdT8r1t
Yk52TTZ6pKEr69jPA/PkOoPigaaGA0OsynUbufpLbbEQYiNvvlF6cm4aTf+WcN8DQxe5CxLvEYNl
BjojdTf9bD2IsPle8TlfBq1qN6lrMSjS3Z4cnZikx/61VtU1bpRwayvN4SM2vpAft0xdmTNEywcT
Me5RRtie5BRtWmME20SYtDLTXZfi1wuBl10O6Em4HYZ9z1kMOIfFYAzkkt83V4y9WVjDMBCcw7GS
Rnn6QEg5RFyIXWViKywlSDgKeNNPsHuddVEwEpvOITRWgG0J6HPKVDNtT4oQBNiWNAKWTpmML5gA
cc5y2Qucfj4nDZNGJt5QZwkq25ngrlato84wo1nE+vwzO5gmaWxBTrnVyRYso/lMGhfy6kd69neQ
O8KVAih7SDubHCV7lkfXdI6JKunaNPPFktUlZgPCfL2g+luSV7GSNPQr0WZFkZSrpHf2febDcAk3
DhAhuprfcNQciV8ml9J2VqKrpue4wNyzxguKHEbT8qYhTTSLcWHnyZ0TkcXtQW+WEXqkeZQKpHNY
tZjpszwl12JGHWUOTnjbmpFBEodqL93EPyUY5q/62Ls1BZb/tOJmiqP+keCiWzNPjVXfZRcq8g4D
xKYVMoMrO4tZuMeIiZub75lc5jQu7ek4TeWNR3jGxuqYK6BXT06RgTiFbZKNyijq7GiI6DUfOkIa
Xcpk2iaDb9J+YH1EpD8juQhHkrlYe7aeLm8tOeOfSxQcfqk6EmTHcKpfsLeyNIFrrBhTkARJm58e
1wpNTrsVfqn3g1Xjn6j9/B5tESm4/ZigTraQdkEv95MnXEcJj8ZCFTJI0RFInXoCDOJR3NUqsF6i
tkq+RvBrfEaT0MK31iQuWDmma9rkNRESXvgEhsBCd1DUL2ncSWtXpdO8QR6zpBnTuO+h/Gwg9hRg
q4u4WsncEfl2sY3fdaI3aAbmOhUrYEJ4j3XUECDfZpdoykvWxmQmOXEcuucxVdYBllXwFWBru20I
r7jloOGwTQDh2fnj5F/3VvRievAtw8RwnRXI6LLYE/TY+K8cSpR1ESm+DYdgQlInGUbcNEGIX1H4
A1AlRaonWL70urWS8T1qM3sTNcxp181kZI9eiGgFNivu6VY2RbLpOXqbJOAACNi6seMP+DVjuuS2
ifN4zccYPpp5qa6qLNEc6W0kVqilCvOW9gVaNsNE9/FD2bHBHmhcVXPqU3IJGez7oXZWHaf6a/Qy
3T62dfAamUNxmMluP4VFQdpLkDhb2Sm1AVMDJMEfq4ltEVM9zZOyZenlSIoEwrsNhAd/ZiIHAe2L
UbSXeAyydZkOQcsQuiPcBdbylxaRxgE/yjCuCVOwjmY22hthdQSCTUkyvCH5mvZOl1tPrbBIuaLF
X0Jic0GoMfzq0wNple4TJ1DAEVWv7F0yGGBogNmZD0wP921EZjhRToqeh6yOZmWOhD4zxFg1XUxf
JtHupZW3wSmxq+YLCVWPNFhNwrQGuDjm0B2Y9NZXGayEtar9fce6uKcFWsCpcwzrjkBAe8sWi5aQ
ZLb13I56HyHvvc1KNzu4LKAH1dr5MXOachdTuLMcZh5Ngbw7B60h93XvRBQ75XBUsq9XTlb4twzS
ZgKCkE7W9MXOyvPeR3Msj6JcFuE2XCRYZS+bbU4eCTnUxH9c5kVvnny4Tlcp3MgKfFWemdsEyN1b
G3Yd1CHGUMcwGuqreYxAYciYTD5ZI3edF06wdFQRfFYGMTTrxM/jPWxrRf8oN15pCaRPQIYhVHmY
sI8B6uX4EMCC3JDmyzSAURRiDb85d0Flrkf6id/ZUzscsYrQmID4sdOEmPWEOzpaozh3ER15+pal
p180TKQDoumcqHtT2R9m8kn2MDr7cJHoyQ3T/yVTPBtPMT2kXQ7J8145Dq3XIjemA7yO/Lzk5O0q
WzvPEQed5rvbxL7JeN6P+vPgz+q66CL9IEzLBUFZ+TQgS9dgMD8FSKnCoQ0vHRlYlDPl8JkTpQn7
2AhQOMYDh7QQ1Cf9oJ7FegI0yjzJ7MY7bVrDwAMdpu9+ZXJLI4+1vyaLNaZDj1OszSnCJ+FKoXdQ
jxltYXlE4lMDzF359OuZR1aYV5xhehXaFvkuKlJahHiFx2tfGyHS6CTM5MFXHhkRY540wRkbyG2p
ZtyGYxE16DAHSTKn5VR3jhu5a1SQ3akvoOTVVYm7uwnzLbDGN0G7vN3MyhouvGaRInCp9tYY0aPk
HuqrSDrl1s6YyxQmyDvmgOBIZreLi7UzsKg3BmGxJI/SwCerbkjc7UC5k1ynfPwQRYVPvzrnmL4C
jFrQcW2rbG/3RAEiUrEOJJS8dEMzfUY1WBY7elDEhVOKqTUt8fJSx7VxZJqfXPRgIRBOZw8x2Y5n
VnXrHOKlvhoQZa4kq+YenKjNGM2LL11W8WsPefPWDom1gkWa3ZOJTU+5nVMmoXZ6OSy9pS533Dcc
cOIRok53MdI9uzVis9jXTXgPLLs9mpNTXHheVd/Lse12sxizLRCibg8gpiFr2JYJJvaJMT5NtxL8
BK0k5oT6slA2GzXizWbbZBmF/szd3AeaxakdP8/D6O89ckvg46IqlBsyeLr+7HGg3Ka0xjeOizt9
lbHl70e7HY4mAH6F5C02dku3A+qazxyKR8Y4tBUBX46sR3qWXJ6LZlSIIhLwJAE1ew9+F9IlrTl3
5wlPbe8pm018JsVAO1axQnRb7AtlJTfx6Pu7CqvwZdnWwUNC3Pp7HhmBXCnTnK8rU15zgOyidctv
u43IuV+TGoJfv6A9tx6V0UdnVH0k9fiqMc9hCOPSzAk7mgtoKzKT82c0rN5G1VT2+1IbxY0fNEO0
MsgE5EuVYAFLPHSeTM+t9NSXuhnX8BTnLZmbpEHHZfatbWbEs70rdlOakWyiKyNVu7r1nWFNPsFy
Q3LMPOtA05cVHC0viEIMjlNXEQ/j0x7FoKOuXfyQr/7Ue18mPc2nsiOSilSeDlBs1rvT1pxy214l
HDAAaspwAGbbmDStwY09MuNvn70yIRgThPlniznV1kNbdESzkJ1qAfd9JZlV3PW6Y5rlE343rWdy
xN6Roud3phmg8RzZdZeZ2Dq1u8FZ88lHHsTh2H6cIDCSO58L502SeL5xFBscZUDJ+XNEJ70eVCHO
6WwXx05mw44cWCYUYMiTbduayZqhSoasvlPNjiun6yKzqo2NLnzlSkZcsGG6Rza36oiCg27pPKqD
NAgMX5ncMzZz9Lr8EpHHdFk6ZXZX+VNxhSCJ5CehZt798BzwsZzinPTC1plGooLBJ3UcgCSFArl1
+Teig+j+l33mvE29U7yUlUHbP0EOSVdxPAlPiH1e183RlFGG/DKSuYWyh/kBe3Gib5WMYTCVaVCN
x36wvC9zoO3hIGxVP6qBD50hEBRgXZgQXzhNA45lAfTPxdQSHQSlDetEjz57j5ShhdHGZOI2tzkT
bePC9r+C7y37NT0bwNz2LLqEsVyuykNgF7O1K1UXvGoR6vai8PQcYNmYR+eYdmn9UtZT+2Ia1Xw/
kuBUrMbGQE2lNHUp715qyEvt1iBkh6Ko4JsXk95VeZg+pr6g+GEPNeeDpOJ8pzjruFFJiG9WRkbq
rN2ZSb/B7CCvR6eynulOgWNWnk7OSLXix7YK7ti/TXYOAka/aWYzKZrIqPW4s6buBcSgfdJpzXGc
mFH6D1458N8VqKs39oUhPWrDCG5DxxrEhtVS3mdFDyLHTh3C0VtaLgcMDbNcM2IdTga+6m2Koucu
Q9GwzSoP2dQC339EV0k4b4nlHLuKl7wsZmhWMiPGjocA16DXMGrhlEfCBOrHgQwDbwe5ku6aoQI6
A8WUjgzvg65jLqMcDA5MTfg3lsGMNkUKh22tKiv7OrrwvdeyJ6xwtWhm2P+rFEmPDUpYnOIuIjep
0al847sp+lHfhpzUSvGsUiM+1yQaaI4OeSGKLWc3fojw2KI2RtKaw46QFuTBpCSWW7er3PsQrcea
nYkv45l0uHmjYeYZcqq8WnYs/h4bxfJCl96JnRH1w0j9lCQ1GhYS1e3yiBofJtGq0JLdegX0vTcF
dqDeAjLWIclEvJIMormukpw3w2YKYU6MBP25OpfRoANiUCdN28kJhDHvgorItFUzoi+58dFooa+P
RvGMsIH3SmAUG9c6RJuwtvLKrs70rM3m3rHrzg45/jrlvbQmPn6pRKgOKu3ZhXBDTfyCo26d4rLz
Irt9reqAFgxUp6X986OVs1CYJxaLnFZQX8msvEhzI/M2dRvEzTaq4IwfTI1iZO17fT7ejnErng0P
bD0E6Zy36Wdvx0EYV50NI2UKqDuTz8AXCS/Od5CyU5Hqtth2HhbO/eSh/zJBqhFOfujBniPa6hx+
vuJzovMqRN1cG1D9SH1WhVWdW9lW3XO5EAJJJ4/n5t5EDDfeslwmJIVBtyjglUo+K+LZeaXVNLo5
WRhogIsri6Wnuhj6on+k8O/UQ+1j7cNxYs4CIX7QLBtaEqt9jwKwXSPy5KdV3cwvKnXjlVfRj5cK
+qX3j7QBjXZdV/Bu2NK7+irH5pJuBn6H8Qw1FAdH7ju07cIFULzWhliCwhkLISctl6Qzwjf1SIEk
k33WIxqRnVtdGP6koCqO7gOyDZtT6hKrBxSoYDRe3SGF1f7q30w7JZiNJv+qUUTFrmp8qYQ40s0U
1y4c/+YYNp33/KfBys3PGcGfCRq/zrSA2MAmIjHlB/mRWKSPNu9cJ3ZkZiBnUttpr+vRAZWsqsEf
VzBKZLaDJFqp9e+vaf/lonwvSCTfY5LGVMb/MK6gmGY2Q/GE+MMQz3TvSAeIuRu+S453G7ufvZM7
dS3z2sGAuF8SG2LsJlotK7Qr7W1JNKJYI+L2tjkkuBXBAtVuclrva6tDpQH6a47G7QxTArWLU9cc
XFR476LS+BK0VkpEXGudIItZSLQhBlb/koGa95QnM4TvEoaL85RZ0K/TGGKShcX2gfCYzib3diOP
ZFu3m8UUcSO1qy/JSqvXOXLuu9+/s399Yy1mvAAtaCc4yyjq1yu3PGpDVmOBGFA/XJhF6R/pGqff
U09wgGDwDAv591f8wDJcXixFa0gKxjKQs0z3g2lb1lnXDxVtJFmV8dXsMulfeUYEwG/2EF7EUXgB
djq4NrxBnOpQIh+WI/Nmsw87A+tjA9E4TR27/5tfbLnun0Zi/F6hRTuZmR/TwtAOPrwV4PXsomVD
J6HbHm9CLH03eSopF6WZUxv8/l1YPtGPF3OhitlOyPCN5+nX9z2aYr9BcNgj1684XKWlcKDGjon7
N5bmjy/KIvwpgFlCk9QkUStkjPlnNsE0zHhvMK7wcEJGp541MtDkTUoGK60M9obfv6xfjeIMSxfK
1UI2YkLKHOCjgbqerKxmPWpW4sfGk5Em2u2miSbQPoyXeHT0LEsTio2BzvJMjbX5/S/wg5P0yzvL
rBORILgNj5Eq9MUPS0WmgcQjmmbaMqu2f0w7Qhe3uesqnwmkkVxTc+BfM7pEMC1Iu+I5nvGY0+Np
exp6gSQHpjcTOiaKoeIVyjqkN3EdhGKrwCsmKyfMMwx4Cs3Q2h1jjCGFYv2AMKEzzhizPR9GJ9dk
NRjp1NAAroNyNZmNbR7Q7hjpxuvxyKDVpV2/8wbFRssgYalBkTs01za9aUKbqW7zdWWM3dcwmdzs
XFPI2ldMInwo5qU/TQdZAjO6KfXIh4j/w2ruOVuwoTK5YTrY5iObrkJog4eqNnnnO3xh1W6E08/W
q2P+3cAmLrZFE3vnNnCCWyxp/G1LRJW3ktoJ+pXLimfttektOzGadbb3oeKXh1uV7ZWj+ChZ15KX
RIyCxODcCk8Ver5846qgv8jDIno3nZQNnPc4owaIGTOceoV2+LGOYoQcQNjTh1mq+TYwJsVmarv8
Cl4ZM5VCrMS8JZOEdO7LYKAIUaExzofUg7383StdqmiysXvjy5g7sTpOzcB23/Ueolsep9za4GjN
ql1DUkZ5AaU5r7f23NYT0jpKqvUkU6qoAoJPt6NPk+2NMee9jJnmzIe4Swx1VNXIBo35LWOe96Me
8VrcZCfU0Ma4yxxFK7Uj/cY8KEub1XkMdOWjKmlpX/fRJFpCKJafQIodF+n5xIlZQVSD34W48ejA
bO/HmxDwosFfcfXGaPhlZ2r8fK2rIe1uFNqe527O0fXaYozpNOtohxw9eLQdJLR2bjLnmLDkXMVK
oa6OBZpsAYjlJS7Gyy4ntwijZT5dWb7LAbLsQASfflZpo84HcuzywV0ZLQnHLp3Nd6sp7NspKSx3
lcDB9jaks80lMBOBveX3D+uvKANWC5+lghIqYtn1fP8jQBYBUyEcAiIIB8qo6RNmire8RtYpovQM
Iubb9CoPe97A31/34+JLLB7wVzPg+jblxMdqwtacD8mSZd6N8RtZobGgjvDIjTe/v86yuP55kUdZ
QEPLsiIPx6qJ4uLXxZe+qjuovJErjPTBQxpZ1ffcdGR7QIXpYQGqESJD7oMqc45nq3lSPBTvv/8V
/vIWR5EL6CxghBOxqf3YjN9ePmd10oGm+7c5mmyjrnwGNzocb5ZEr4xWU3Br2UgqV443fauSiffg
91f9WFXwilHHLPxNh/f6L0AYZnDY4GibrmrErmfH4nzDqrWMuyHkPA/QFqy/Wff/ss/xOtFPROCr
PAQtf2Gj8OziyWQMPKdZdI3bSotNMjrfYZWzlPz+1X28fWzTY48BOINaBxrAx5qpRrQSqRGxfxJx
FMGcKgrjtlFirl9/f6H/3YcHbMUHqYT+xPpImUn7pCYdD+IxgXrFq+fFGXjktOQv4JcCJZHh+O2n
oOP31+XJ/3DnQsZzkUN5oetQm7ofkfpseqSfx8AhaT2V16bZwad1TbTEEK5rsbXdxv+WBcX4jufR
+uYZirhwGxTOS5c6mdoa4dR+s5tc2vDZTO9cMEGcNiC8ytsA6ds9Ls7qIhrpbi5C+fwBj1j+UmW2
qTYNacscs+nusdUSUyPWZL7rjZ0Mw0uZhYtkJ4vGk8fN12xsHU0vjjd07drIoS1csDozYmr95lWr
2Gj3s2WPR7QZdQhQLGC7gp6SZE8Num+l8Cy0YYQ53UAvuA9+nK97CgNjLRikVQx2sB0e0cuy3US2
YhkigXoWJ01gUsA4rR6MA4IbVu0UrGa/kr2BAxQfDat5JAV/X/9oLhkO54rLirN+eOMOEz8hKeG7
XZmkzH0ucPIyxsW6ZFannqiacNuFSqAe6quKM6/dgfR267Sx2Tij+SZBj46sJHQRq8yCK5XMFy/b
QVbhLptdFrJa58Z1hz4AI8fSCCL/eV6VzGxBCwDnprsYmdedVyleCDIdes4TRUKEmneP/9VFsF2j
67HAo8JXILTIL4aEjZ+M9W7dQTgzLzovp2PtFS4ieSl699CIeqLDaXjxY5bWNQQBDEqHEfHqUycy
/bDYyahDDN8TJ6NxvHMtEwzTU5qH2RbPdreX+bIyKdR4B8bVob/OSFKn3ZG7yiV7Qw/y3BUz4jSh
AS3/2BOwjfLqTMznxcXPplBO3kv3LFK9fFRRSE0goGFgvPrx9UyCFg9N5gUhXmsZuhcBLcunEXHw
Jgj9URyIhYn8TVF2xrPBfObORWZD98g14/krspjiXFsGkTuDMABIKsrcvTcBYdJTpNWuRF8MFgcv
fnyZ1zSgd7JSXbtFBVJVl5lGyL0uR9+1Nh4CHxwwjsfN/FP+MsPKIPK8JtBx71fhoiSe2Dppfwti
UiTPCGiMHx9uLjPMh8izm+jcAELf/3jy/yUB6V1T8c9HTegv6tF/qjH9f1E5ugQX/3Pl6Oml/m+X
L2QU/qIeXb7nD2Zr8Akcqgf5imgRzoXhIpX8g9kafVpIrbCmoVwzO/NNCoA/mK2B9cmCphiiDo04
gdHr/4d+NDA/LadLZyG5wor7X5rWm5+VA3Jb3mo0rn/8+c+tmB8bwH8VGB5DRjBV4YL79EyCwT9G
gZALI7rWQG3ODl/7RLpPCdoly4ULFhQHhknYZZIhg+gqDdlfkfnbZ4SmmRtu4iRPSpKZFrtzEjsB
TZzWwwCVKo0uBVg8Gp8AVvfj4GHcXJNypumYp1mwI99sZEvKzYw2okXcFMaJBAQL6zDyoGZGU2oL
5waP/vhunenZMBxAW+NAUYp6bET7mcKQubwr6pd8VrTWzTjvvyjIYirgfMqkojPvNR4iQAVZVJ1p
NM5y40Dd4cjY2sgKa9yyW04a6UmTXPhm6/kYenB21rk9JicxuiPyd1/0D+xxTD2gKrZ7YhzHHb0l
QknrSN1FdVaRkWPPG4KY0oPLUrCrDavJtojA4t2cGtaLjcRsWlU9qJIJfsPLKHL1lWQpcWg0VmhP
4Ub515+/f/pw/fII/n8n4HYBiv3zx/DihYnNyy/P4PINP59BO/xkQ0Ill5sa1uSO/8cjaJufIqbl
8BeRNHPWXzpnfzyBXvjJhB1nRbbPGJGKzf7HE+h5nzgB0G6j8xJR6fLcfnjqfvcU0rb5tVqiX+fQ
bEAjDDs14EofNNzkCxD/B6qKwY1Xv1eRip4hdmczMuB+v2Qify/qAcsrTuFwaTcU/TYkt+xy4R+5
OwsSyIMPvkMsEHIZrBDxJGQ/wMnZ57PAaSU5h41rot8C0p4wpyIRdcsSOSaewmdGLh4Gc+5//xSN
PQoFCXK/BYdW4AQsvBhWTU//YWd5QWwjlMOgtS50WtzxrqlihdNxfBtdeiP7ynMVpYgIUQ4lDXMf
SA+a+AUi9Ra6kJe1+bYh3W9XpK6pV94YQy6LURE8OWXoMlj0GZgQNdVKsXWc1EG4NhgOZdvYjtRC
vosjsnGlebB1YZywnUzozfR8M0Rx/Q6lwjgBLIdvNTAaDyCa38Ye5dHGnO1u3FWOXb5UBd7fx8nq
8cc7vRldKruarjx7mgCS5O70MJEFmG5HwAvHKCo4/WcytJ6JLBskFhbM+LuW3JEnmSaCs39Ui5ex
YKtfASQC0lQ4Zqg2LN0lLbnBgG0W5ir4JrUBsWUGB0FJJzLvMuh9dGltW7rJBsNZ/04UZPaQuFxm
W9JrXdJtAQVDLEzSEimINi4t3NZonCeZ3E/ClQ60DT0/0tWgkK/71EM3GZIRsskSi5xupo/JgzJz
8lvItIpaRBwh0rog99EfCr/R6pRhn0QdMbNLbOsyLQAQFRbDpnhmzK2nGqNWMuTWt76PnJMjINGv
tCXRnAxD0V91JdGO+9bm5fDxOnTsXB2P3k7MQ3+aKrsXDPZ6hsUFzhV3bdkVgCvadV6ywU4r5GFg
pvUUqbCNVsQsOBn8CnI1GmMKtvDcKhMZTMvow7S7/qKHy1CTs1nzOyDsSvSh94Pp1TG8+ok+V8M9
g8H41RVmCZHARV+07V03zTYK8kO8Vn3MrSSRAQI+Ahp8IZG6p5s069pb1wiKR2CNJhElpVd8W4Qi
FPZZ4N9Xi199W4Q52vAWXFWxXQKbVkAkoyc1MBdGCl4SHDIFy0ffAFYRKyfqZbsdsS8+uhMWABLf
++TdDAs97WtNA2ejnS4rrkeUcojDIrtuN/Uopj3GJpiFFjJT1G62TB/iOYm6dU7GtNwnUgAZyJUz
PwgKXU7gk81AWk0dVj1DSk2uL8bRdGcQHFOuK3Ab7KS5Bt2CFTQHT6ilsYJKpr6Ofes8xqGU8YZj
NWN9IWTcXTphMeQrlOhBtQeMmFcnsqJr95gkTS+P9KArgM5l7obryh49tcc2nOXXkzZ686Ah5uCC
72Y+c8tAh7B2ZYw8T5bRzMQsCxIEta27kIZCKoq1iKIl/Nzu5pHoljS+g4TBk2zOzGE3mciG21CG
jXXKDLf0DiMzLP1lhLtkfc1qx622AUzPZfZljYKo2bl7QiPnuaDH9ADXRDrUuvaUQ/+j8plwjSOD
KyQWOaQU4jorUi++BU0SIMiIDfhKtpKRviDkyLH21UBE7FXhRNm78kFhrtIiQldSjyXqe1RzTrdH
6WU+OJRy4TYqRP5WdGOgdhpKvb1B2O4kry7wpq+Ys5NvQ6+cbzKtzJLIzd4FGNAPCy7GN82HWtnu
phGsI1vpW4a3J7OseLSwkisCpjh9rWToJ49BZXftBbLzLNjWwlOP9ZIjtek516NyGMcClNVYgzvz
PNqla7cBF7PFV+Mntzb4H2aGuGIquJWv0WAZ49KXRXs3+rrvNyL0ZmBDdebczbADunVP9HWzKc3A
aEmBGiTKh9KMmVtZKDa5bPfYumX36uhCxQwB2i5YgcMn4jy23KZed0TgwmLwenRnMQwkkhNTv8l2
PSSjjexLKz8aphG8U3OOHNDyGIEL1aYzHdFiRQ46YIv1KouByHE7FXTGQ7cNtsgJQWeGQlSM0tMR
UZKX+hq1Cc2hp4wNwNqTJ2K9SlPEksUj982NtI0B9NYcE+uYZoWMjjQ81FsncaGuRtXOd4YVx3dd
EIbdoQrDZyOgTe9WJDbtyxSl9BxL/er1TXLuSZjCyUv7G6aQDYixGZs76YbqUqN4fF8oJeHeTOvp
oFAQsX5yiTeRe+J9NEbcGCVYbzYTXeJet3y0mytd5uhYsACMX1m+A0LMuUWfPOVa+s6gB/55Dn31
GLZW16xJFu1vAsL59LaYY/1YAImhHe7+J3vntSM5kmbpV1nsPQsUZkby1rUILTPihgiRSa1Jo3j6
/RhZW1VZO9PYmrmZFd1Ao9HZkeXh7jT7xTnfWSQcfEBy70LoIHE2nrIjjIMaHCb8ynLX1IqhXeEm
I/bOdLLtDe0GzEOrI7qxyeR9ybY73OSa8f02klhTsSxTqKPPMP0XXeXQEsgMid6IEsKnXFaJmcH3
8okF9ALPEmtdMX5ZcRzNP/h9aK+ZGPv+fko0jTEqsaTeTAjXUXcCG7iOmmiCwptaI+iTEH3nymwK
hIglwfc1pIkitdboyYk6jQbiun5u5v5RV/p/a1VMrfgvquIYUcZb8ffCmJ/5vTBWv3mUniws2d0S
6LS0rT9706UwlqzMfQaU7MthuP1ZGKvfKFSxGFuWsBl2/LUwdn4jO8lldibZTS5/3T+oi7+yNP7s
TrE2+lTFjCksxYGoGJj+Ov4Wgcw4d2W1IVu98jcVm8FyZRbCfmMQ06WbEqv/M3WIfmjG8ZUdf8D4
hKniDg9hZm0nK3LbDeCo/IwXkWTjuc1djvHS8IytrcOOPLm41v5NESZTex5Hy5g2TavGp7+85f9G
l+24f5uGUt/zKzAFUATd2ZJV6q+/CBBSxwXUArMFY4Z/mMM66rGyQwc71YjnwpWbZvFnjHbvjLa5
/h5z3SPWrwe21lyIYQaKK16eNlQuKEPYfj52qGpuVCByUq15lM8jo/slTirs7swQCi5lkK/i4ygn
b9HX5TauDI/Q1wOMm7E+tHaHYQdbiUH3PYQhg01s/d+CHgU+ayOEgx42rojNeTLYmJSG/EmQ+wzj
rTWX/PIZ/QwlfkcOkBfleksW2fg1CQyIGTJLmKFN3Gn0yqPtOYCaVSK3xeAhHIonnUZsJhdzvGa/
765FajDaYq5a3UROR4KcX6WsMFtXe9WuDYMBgBgf8gX3rHervGyx5rjOoGm0Y39Y67JFA9flymoP
iuRslNBAHy/Q0U7eiX4qqPaYVLjolJtVn17s1qd69hkCNl6OujspmmNGdf+SuEkjVjCHHN4ko64b
lOJWgReB5MFD3fThi2TIeqOjDgRWNtogpbg49BVUHO4Usy+oXmxjNtTWylxEd1ArGHMYU9iH6Lis
5DqPtUP96hfzZ9BB2F3l0eD8QEFBnafhLj5YWa+hxjmR/T1EqEpRlzbIhCcjubIIorOvy7GwL+pB
Ldr2rOQJGHjFuRM2UKaJzsOkag7zQ+qEznDn4qWcWYzBU96NtWyvzTz2AUsgRWRz62jb2Tg1tGQi
tyyIxKRBAnJgZgzkuBHyqSht7yP+OothHXIuE/PLGU0JznltfZ3dBKNxjquvMx2mOOe7vxz189ep
b3zdAPPXbWB83Qzj1y2BVY4L4+vuAH3IPWJ+3Sl8E7lfsq+7Rughehu+biBnuYwmaL38GU4wMNpf
91VoVQPY6QS+sM19Zn/dbMbXLeeCH+jJL8i4/Sg7uAnRNHErMqYiXPHrrhyWa9P4ukGzr9sU9uPw
THPOHcsUvL/xv25eQwOwCZbrGLzBPDw4dpt8S77u65iB8quAOzYCJTUQG4MIAvImi0JFx+nr1vfB
7fwwllKg/6oK5qVAyKvS8/YYC7MfhZy6S1rs8kFRU3DJUl3or0oj4yE+m0v5kS+FiPyqSXA1BVCU
vJfuq2IhETl4mJYyJo0Mvn3DUtwQF1T5Rx/22MzzvdQ/SAiphRDOUReRSmi9Tz311t5oa++bT7Be
d4i+6in/q7byv+qsFi/tFpwn1VfyVYlZMsCqSzQHGr/0q1qbmorKjdkDVVxoUdBh7ae200uZ5/2s
+Ay3s5DmLZWg2ZCex2RiqRAj0w4qLANL5Tj7YUsVuRSUtkzbZ1mEVJlEbganBd6R7jE8UIf2jujK
jSaUfoHDWfYDqAge5umrgi3mkGoW8RWVLTai6T0N7LLYBmOGI9QW4W3pYPLZWvzzUmYRS50cs7Qu
t/qrfk7IyCbHxGu655Sj1ccABUKNvqCnQTFk5AL6iPXgnE03z7e4Q/wTq8eB3l4F6XNM+0Pc9Qjl
cjWONRCPqs/Cu8hnIb7GbEYta7VeUSCrZJPP+AOG1UrUfoBtFLyJBPBGvN2qUWMbrdhux9ZNSCEd
7qI8ZthDMBQOY0WPAdeu14KMe7aF8Y6hS3iFBh6zkQFKi3cIiTqSJ6YVGWujbHjDTRA9eA4ywHVB
cvin3fti3CKx1/oCAvGQf6oYplnEM65WhO114Nkth/lL1tj+fGKmizUN934uNpVdTGe6JS/fDJ45
vqWgwS5JxK4YDgQDYCZU/vSxkApXBFNxZJUIdghNJXn33seKcQYAMj1Gk5NlfMnb4hbyhHftRkgE
7GBsf9DogeHVxdjs0tSRgJIIU+3gmbWIXlo/tX2eMMYp9BkYO7fY78GV4KcLr3ElcVWUgywECzjE
BmkdhNaFV3XtG51+SrvU++0S8E5nt26qCn1l3LndI2xMmqsRNXO8brUrpwNck9nkr4r7eudNunut
IzOBtcJkIUHZnMbjNhhk+gHnCh5YoT2s1jXGrmQDkVE8xMHE/zvLO+2duh4C2lrwfNwoJ4dZLUMD
R0ANKGtaGzb8W9SmyKjxgI7Fxh2GlllNT2TqShO6mV7Y7GVuhqbrHsacSBQAZ0NwMzX1gv4mGYAO
ogaNtv0qUP5/efzfYW/8pVb7X9L27rNSv6V/r475kd+rY/s3SVwFcXvKdZEG2PzJz+rYWupmh1YI
kRiHDoEaf1THwgcK4jADAorhYPWS/NAiLiVsDyYIfhPSQah5iBxDb/BPymN+8O91JeZmhsZ8MZYt
juQ1/lpXtu2UQrOt9DpoKPBeluOaASNeSnNraGtO2UM3DHsBLhIx3zgy+/QSRnJzDwxMYxoc4nQC
oeUHVrtGl+7t58BJXicEncdgsOsXxoRg2HPmXSHFzBOaS54kc36QFfM+klz6TTtix6e0lftB+4jS
HDf9nnVVctYijb4NsKPuEszx7DzCi9ybjYNZp+PWbXTxYVNQEh0x6qdKtxKuvDRug6ozLipcXuHK
c9t6J9FDHWyTEfZUq+YkuoIu/4kczlUavmLsQDImPoakuPHTm0g8VUGQ35Yz5mDp5CS7c2WofhCf
oH3yexzg4/UAwa/H3m13V25lyfdw0vZd75box5JIfSsmk0Ejo5wlUNPnwk4GdZtkEOp8rbpTYjYZ
gxavO1WOt3Yl2Fggoeyf+sQ7BITyreoqU7smhBDl92V9GAYZfAMsJq4CUVv0zJuWoIe9xui5A6Nk
rtgAzgRUJI89en1moHCh9RYf+3jh1NVwztlM7Uqd4rYSYXQBiCzYB2zTVCs/rJTI1I6RyU3hyvFS
O3lxgS/FYjgAjasU8Y3nVNamQwW/owJIbofUf8LPzfSnQTDU5y2/QtZTwYWoM0oAchscsScIaRV3
tvikx1LHuJH4D1XxYEhDXvoRdLm+7MY9cqziYrSh1MNdCZ+HuchWrNJgaahWPSaxfMFCJG9I7Ajg
vLnORRlG1T6IY6Yf3oTGAoO52E9F/RGAbVkNU+4cuIIRlkV5sHUap3zr8ycFjxmuctLcKqO3Lwe6
gzWh7j9gWk6LRq+3rvMpSDeFKrvLkdcFiQLMpirmJc4dnAVvQ5fdeWHRr0et84ObhsUeoBu4hIkc
Dt2N3ZOFxetp1LxxOp3MZ6edHyVz5OXOD8/kANQnBPfAxqUxbMKsZGDKADavbROQbb30ZJjv8Sbb
wykYCG1Bqi9eYWKzMMS2B3+4Mi+xxIxbp4tnwOm1vRWTCq6T0quBc7IfYHGakB9nJONLYY9gTOkD
rstiwd9rVp8b3U3PJj+ynkfYYcfcQXiFllAQXt65B2ByGIUQXV43/kI57qinQSPMYB6bYaJmzCdU
izZc+tF2T71vqLUBZHXbxHEAPQSwDrOt6Wyz8tlBF20+OhyJq66yWGw2ofUIU7Q5BkFsWivkPnC8
s8o6Wmbj7JiIvwwuCKACWciaIDxzm4XJ3UjGm8bGNPiffHve/MQARQws7hQNZblxWjDLyVQQdTUg
gG0RPe0jMfLfzDLcjbN6nb0IPCpCY39LgUVnZSdEhuu6Pufg6I5cxNyqbg0kb55VukFKwwmU4psl
yQWKKj6I+zyO9ckEfrMmUCXBdKr1WVoiPwe2QHY1WP6DSob6TOcEeJcelLfJwBqsAts49gN2CbAg
9oGBvXiLiI+hUgP8grq6WWfW4ikHUgl6orLvjdi2t2EmLuy5vJSeil9QC961ZfpioFLfVmghr1xc
wBdRFEZHIw3v5wnfYaXUNdoapppug9WXR5rydaSMHDSQb2CuwFtYJDWTm64MYwh5PSWfYDmkFwEG
i7UZCpd03ml6HNsRakgu3HsSK1KAEGZ4Digut0k/DLi4HXXR5L7gmehAlgwTp29ZaZMMHPMmtJL3
2D4IYbTbybV3Ri9Igj8ohZxHLbUh64DdWNXvQiDYgnswXExRjy4ATzEpOBjO7pg2z9eON1X4T5xj
agxbhkqAH3XTr0xoiJs01tU2IrZ8p6uhORIiCliiHZ6BRSRb08zXscQ0ZAZIhrOZnUFISAaTDmm5
hGjZqT6Hll0ceyXRVuP3PPhzey+8+HqyFFYoqe0tqTX5VQ8l82bo4/DZDLpq29sQOuFiIZOV3g2s
BmfXqGIb6+BbId1jbS/j48n2T4PwD+x5T6a0u3t3TnZWlPZ7Y3CPbleTm0kUFexsQiamkKgBM1TA
o5iU7MLBOI2O/8NJkhtJhtMWwHqAUCF8M30m+oY1WFdAvKuTUHG9cXOq1qbx5g9mIlSNLc9poirA
IPAFQkXdZ6Qm2Sp2oCT9PKwlWIo/sBO8AHYPtwKS0oOB5GlnZpBPwCt8R7mBX8a1CHYRQQboy5Av
sYq9i7ZicGuwHaPTEGcN22dbsg8liZyzaoy1ZLETkK3kufUunNOagrm/HAm1ObnsnxrHuuUh21kq
GtK1zbJk5c5Xlpcm1z3hZL7C470tbe0coe2yQqXiZh6svWw/ahrqnapgfzLTjn74OtCPuHGqQyYG
7PmzY16VQ/ZatrazD4GQHlU7OEcVNT90lCGkiFC8rUa/9O7TCptT4Ulz3RJEfTZwbeyBb7diZbqk
HwRGIO9q1pZXod9XN54Ae84sb9rDos3v2Eibe1ZpCgRCF1wyoVG7uu4rhuNZeSbIZzoaMf0sdBsG
ME1iPBI8QOteElUzTQm3XTfHfbcyIc88+mFM1pDnVe13gX0zhuNVg2Sgml+73BN0m5imXADwJ78A
3ZmxOnxKEHDdEE7Ekg5192dROWWK0V+EZybo4SXYEG9L/hRiZX3h2iTNi1wdZG+agLpMjOIdUYAu
jHGRABevSvGZDoI3liv7mJkOrjOn01uIXPQkZoFBmDffRYes1NZ0jOB6TCZ5qCmyNpFhe6wfvfC1
NWZKPQ9fsc+ccDqTWbNKhbFTtbkzHXftVLJep/TdadwfYVwdGj859/hOIGNxeA8QzOC+ZpeyGqBX
Ts6JnDEU3/StGycjqCKFKVZ6udjVbbFP+xFWcVDdTlq5t2TB4xlYnOUqnD7Y/hwDxiUzyA5znG6m
7hx3IbDTeA8zZeMm4QvbdBZBY3lpInD0QiD3rTEBpzBgwvJF3veyebbS+VK7Be4Cem4FMwL0FJzn
hr4xJ+yBOdAaaIqxR/rI303WiZkdckMcs2leqJnmpvb9j4iIxE2U8CXmGdnFC8QWiZO/j/A/9+nw
XhuvXUUQFc+oNV7CSJAbZ8a4BXHnjpCiOy9o6P15J0cAXjtWoxc4Ax81Wsm1ysoHL/Ic/llUXWFJ
3GBW7ePi2p8iPMez3Lch2J4J+wxjtQ7Z4mTmsOv1Z2PZw8YZ2CKZRsGoGrfv5HjQZajBWdTl+BuC
D5zuT1KdJhtaNaX3qnCgKRtmftcEit9Bn516SQfhfQ6yzuGh4aCJXO5HDMuriuniqvKDeY0rZC9C
6yE13IPFuor0i3a6DqLuk2yBMzwaomemXG0HN3rqBLMfsycMorxn6Pupm/BHkNbbwUwOUZHW8ODh
RMRULFM6MViU8W2AcXY9VzlWRGgCQP4ofnvwrtPU+RsLraoI7V3UK7FiGB5v24H6OuPDZ6AovXuf
z5uOAJe9coCS6ucIBQKmIKsmVS/cwY6+CiX+fsawa8hQWHMwqxYLYpdRyxM881MybvTImTohVL0d
wwQEd3hED1CeLLwtJBaEwzMiS/JKNAPnd6NzHvRcGMixLWw4PM1gB04Vhodp7A9NUz9UMra3Vkce
TB7L9ZhkyRV5Pc3JWBBEUwQfac03z/8G3ZrhdW7YP7I5ka8ZFH783eAUcFksUgKn7LZ1yGSCzQeC
zuoq5atIfzHi7AHnAu0pZHwua7f5rhk970KAEOuy5ptuAxZxanfeTmaCIi8ujKuhgWnUKeud3+6U
GcZlrju1cVWrr02deo+dpxBHMIi4chsZUBjN3rY2VIMkoK83jdcAZMwx8ltJO6xdX1/nFpjeCEfT
Xne1cTYks2WUzfll7YfqkZghUn2UqvY2LtdtV91NzsjL9jnsvI20mnWb4MawQcsn3ZuG/J7BuBr4
CGdTTRfewPBvApEs7KsyiE9VDAdgFRbxqfXgt+rkZWq68jrppA28R5/SYjmdWBiQwRHij/euYss3
z/ivyGpiKHJJXaJWcsDQVzjjjufukkCh19TUaifG+ZIEOC495OlHDaro0M5Dcuxr74ZrwF4Zc3Du
iL7YZmU9PgvE6pTRw3fy5iBgKAhKogtOKD4o9htjWA0IyCn7m3FfRs4l2pG7rgalQCeJZyisBM9J
/C3TbMTnvCXwCgDytTY79Y3UFEiHHKkb1xDtNjK69yyOFaqZkN8rc9ydr8IdPPEHkeVPIJQ4zn31
Q1v+vV1CCi69TRHHzLcM9+gpZuCYkgmbWEaKPbkZ6ymbpjXsq0UK7wcIwXmdgDEZpeGKygfSydwi
e7ND5GF2NBmbFDfxGmJ+vDWBXn6wrtoXdPLoObL1AN/ZLIJTkZbZxrB0vg29KtyG2J2f0bFuXRT3
p1ZKyOM92Zfw3tZu4j7ZFolBmS9PqKuAevgXkQ32Hd3QeKwsZJvuzMGKPOsOPX60naW8zDx3ywEW
bIC3KyjVEBnJekaLtgyzWUNfNqWatjq2PzqbJBWzu0YSFNzAzL61ZXxm6PdiJ+DOoPoedA7v2fOC
gMoksfaRZT6LFOEqscrU5p4dbOsG82valE+QkMkbiCLz0lGskSh6sz1lZ/Udn9d0ap164E3sJ5o6
os2wsfWfPQsAvsVjNYK+9zPvOBVG8m0ZeF5Kl5xMlzU+dMeZXVlSTe5bkc/2HoamLuiI0uxkJ3nw
zZi180waKHI1FRvnmKSBdRgRwZqEfckyZklTi3L/2DRz9Wj3PGNB3jqEK6kxDTnAKTKnJcgqSsga
BcYmn3MjG4iC8eNvUdIxGJg5pVdIHKGWu+Y0XanamXalmamHKu8/+rHNj+Tt5ae6JJIthSyzwUeA
vcZA1uaFdri2IxfCSSzEseiBhbgdHh8ygNi3pqV55NSLHwqpkh1dnnHlzxM3r9u5aFgD0V51IAPA
fprG2xCk3S0+g2LdiU7+gNfRn9J5si5xaIwPpD4tyauZXNlSzsWq5iFl8JnUz7FePHDmnB55GPU1
D5QtUPGg91KVhe6DWXZwzybCAI7HCHmrqqK+G5oyee1bDAU2WWIHGREQC0nduEPwNp892oG13dLX
N1Uhtw4hY9wtgbcLzcDce0DJNl0ZZzvXchMMb9Uc3frIXfZDg/zOxw95zshjWLdOq95ZeLhnq2+Z
/ycl7s2IbcpatJp/6NzyIGoHtlFfz1zjYyHyeFt5E6mF4HAhiIf2uBt8p9nV/eBB8xihfOV6wAxh
uCBHotHt1x3SiGsvWgx/rkdgZhG0+pzFUr0Q4mVeQp/v1pOW2cat0xpmk29A37Dao12wk83jNNh5
wk4eUfG81czvblGUvkmDCWApXAM8WdQcZRA6m8xnPD1EHFdpzeCcj1BspW9S/ZUbBTmETfFlToWy
iU3GdMFMrCPp492M2ZcWX827NNe82OhBeCwTiWPfVGOPgad3vROFvr8xXDkfYgN2t6zAsyB7MhFS
SuelqPt1UhBQQVzmQgB0qCyZpxk3RRt1pPWOeXSCwB4fGkP4HyUw1QNaOuO9Qpm160q736smAjDf
kU736E2dvIdk8D0xfE4rF+EXuYnO3QynBHtFhfcR1tONETBi4LY3NlbuNYfaHTU2ngHVn125aCft
7NnXMn4Io8C9Ms0x2pd269wFfcgZkMEmu0tsXxzn2MqeIANdsVEyeAVjMaCYH4LhHrsLFR1rTMOn
vILbisg2ya9QpjnP2DOsy9Gr82gVh4IOrCRE9Aj82ALNIgbkNeGUXqTo69B5CiPZu+jgbkKTnCTB
1IaxAEj3lwGnKKEUsQy/DVxbaGQ5Eu4j9unpWnqGaTFmItxlSypGd86cRP104v2j3cC/lIr/Iir/
d0U2/xV9HfJfCsov3/AgF3Hdf/9FVL780O/GDmX+5qHd4t+QJTz55eP73dihrN9sKBa4OxZagQvf
84/9gCV+83AD+b7Daexi+/hjPcCfOIR3MNKnIsHYb/8jLviXqORP9Qy2P16Q5bIOJvHdxumxeCz/
4txkl26WSRmR7luAi2ZY4AYHBm/owXB/zw94gwXOtmXCgyQQi0M/PKu5Fd9z0mXeiH44wK/SxYYd
MpGaAnrYs+WQHkaY9Y1OIUoLrEcXc9L4D0R1UwcMSbbvMdQRW1cVr8xhzYdlpfa9reRtGLo117xj
as5HDf5b29F1m8vgFLFmXauycZ2VPbXiymtYdDOKABM3as/6VMQMfcMK03ADOiT7zGN7z+WA4mPs
coZCMybq+8RgcLqSVfZjqlofPORkdUukgjCfLLt2PmeWhXo1wGq5bUYSh0LS7Ji4jYLjgRbc0atS
epCiOjJ36FRaWu3SmrYBF/M3RdDByoQ3flmCknkNcszXpJaOcgVL2d3105I/lZIIfixZV36ycQr3
uAh3SW/eAA+yHhUQoU9gyd0TadhM9pzQNGFEFf6a7LfGJtOPVlZjBz0yDM7MVW3McNmWocia1mMA
VZHGH3/Zcv0biqRf90bLVwN96vKthUEPYwEA/S9fjQI+lSBAttjgeSEfWLrmkXmrt/nna8X//aPj
Wn9vur75jpmqav/bri8+38A4F3+3kf1XPEgE2rh/pcH7/hF134u2+x7/ahJbfu7nWcLOEIXqF9ME
VxcCfxwiP48S/zfBM4w/Rdg/V5B8Vr8bVFgn2i7qPSzLbKR41v80qCzpA+yhGDhbX+I94f6TTeOi
9av+PEoQ4im+MCYHCe419XOl+dejpDcHvGsoSjFm5c2mV6jl5k5cM1tHghR0/S6UGfRpydC3E8uq
Y8Rp6RRTujHNXj244DQ2lBv95QyXHn25XpOU826I+BuReQ3IJ9LTcyWvMfQPmxSFSNKlF3omRwbp
7nOqSMdsMs8+phX6PY86mxRKdAzbyoE/BQc3qFly5iUuiqzaiJJEnRE0DFE6/fxo5CUtXGq7xyoh
GESxuQJ46hU71HDiGlsWhavOyVExoxvDwErgmaTupdYApdtJoFTAyAbfU0T7gKy5O1H34j/wnPxn
PJO/3MD77+XVW/69/T/iueFb/i+em378nr9T/oS/XMB8lX9/aNRv9KaCL+YiQuVBcPja/nxoJHt2
1uI+/7Idd1Gv/vHQSPM3vM3cychUMWViy/zj/mVzLwT7fh5DTJc8jt4/eWh+oo9+eWp4UljN82Qz
U6RSoHL461MzVTIKnT4UK7vFFeX047TtctLt/TJrPuqq4gKoWG9HSW7dsoNnlVobkOzNBMOhRbmt
0xnRUYAWEw+SvVeW7z3RobzLdu4wpg9MCpeMKT/s3uJcvVVu8FQ24mUGTRLVjBU8Gf9wbPVgTsWw
UlGG+Dtadg4NSQtdcdFF0j+5U3jnGt6nEEsoqqjq4zhzwVUR8cbKQ99l25lxLqAgMKYL3uvRH146
i3Q/konie7ISpzV4lR6Fp+ledtaS1K6mglkmPazGBUTISwnSs2oBLRftvPNCwuAjUrWvacL8Q6CG
8YLblLD4CLRJ2xV715kevSJ4DZlknVI7vY0CB4soWjDo6VLX+0RO6ak3kAikuHTWeW+9omO+taNk
3KMb+3CjMTv5YC5XOY3iaAVnLxrBsoQOqMwyfye40dnHHaJLNio1qF+GJkNLa2OSp7Pmw6F+QJGA
rDYkmjGXMPmV9zZ02Kk1UHtgbFF3Ii45PLed91q1DcsEt7HfS9xWeM8aVx4Ex+Q5SmbE/3B7VuHg
PhaLNYnx4nRJIvcCCDCTdcKCC8cMjqwpm4+5Z1xARYUcibb2aigndvdeggB4moYNRqE71qSgPWe/
RQlNn2/H8FVlm/BCG/YAMXMU8HH5WlbNkzPZ2AARwPIfi4TDrx+dZMpWtBwTagVYrn35QAKkt/bk
OG8AYz8hkOp2qTVdyqFdMrPG/speeBFstz0ctRy8ABKZMUFDjgNGHiIgljGy9HM3MKESdn3fWjUr
sFZfdoIFSgmYc2vC8SPfc9oRqbqTyytIvOwtqEhOCixgtt0SmcAatAbUMgMB3gC6fjenUNFMA/jK
qnJXCfOlV87MEU4caw5ynpPgnLF3XIUhF0Hh4/zQDHOyYr42wuIR88QuXRTI9mh0q1Y+Z6zmdl2g
xh2Zf/W20ziUymps1o3NgCh3+uZhqMyD50TuqgnEZzhIBq4F5XArBMw0lhYR+dirjJnB1m/6FxTb
DxXBb/cS6s0hDhOi3aNo72FB3UzCPtmtd+CSL1ZGUCkGGi7FKb+ltYtLNOe4NZkPV8ROsr/xiY5t
XhC7CXQRnoXmbKnSScUgdpAVtu7Hg+6cI/Rb7+BPzr6SRYJ8xM6fza557xQsWasgQqBcPoQwcoad
MuppF2vv1ezDD6jTjwhD7NXI+mXjZbjcWl7TKvdnf4/XB2wsdHtyurOryh9JPRG80WXrntOemTRC
8/lixKF0agt8zoWvQBHCdl45izWKcBWEcshJItYbTDFsE4tJ+sxMOdvFIkVi1A73jkxe4njYdnM1
bzwWh1h1iL0JoopoeQtJLmejvRctjh9K8Hnt53WETN4ib9czuivZMOzGGLUmrBJJEMu0g4z7eIfM
JkcEbjLk9FJxN7mtfCBCwtvgdPuit6NAmDn9N5Y1nRFMHBlLNzxqCnd2Fs0rO20R/zMnQfN1tgvE
GtAjrHXxJoZ5vEOEcwwcGLYGCYPgi7Bq+rPprgZUQ344vTfBkO4hdUGklgFJnCEh2HW1APndR98n
/AzlPl8/AJCQl+fHvnDfNYnEmU55RMtQ4a2qnV0Q1M/Z4KNeGaJDQXTiNq/N95n9GrQqVa+x2wU7
sic2WdONcJ36iXQng+AUlFY8PrweC6XwIYjd72nTIyXK2MN4jr4c7fETpv+4ShCEOmBej06Ie8wN
CIj85xX+/5OVi6TU/vcrl8sy+0RY+EvZsvzEz1rfoQLBCELrJUwJU+8PUaG9xInxPzIZgMdA0c+P
/M9S3yOCjPvdtxwJemopTf4QFZImtpAgfDp9D46E/EdedKzvS/P317KFQQZjCYBP4C+ZX/y9ORz9
zGnqSMQbU+mzHowl3ImlzW0CnZsmWlu1wbaW4RqUz5WZuNaWBbCm/1cQ8IWZJwc0wGa7a/rYK1k0
RJ19kFMw3hVqOiHlTXaGpz8dbIKrrkvqndmCcyfwgfOrHeWTaXEyl011tqvJQHdIugLFUQLqvBAb
LKmXUhlAv9OwJfgLyn2TGz/sahgvLTXdIxj7RONDOB7zywp1nt+hgrHgRVrchDWNdcRxvYqE3T/O
ZR5eCRm0Gzd0BvMGEhE7YCvUcUozENicQPVgdB+ljs3ogZY5i3ZDX6gDQZfM3ghYfpjz4RWlkDcC
nqHQWUELghbh18TM7iztmweOWCIrismAlhhKVtHxDOeGEIMJcHz9RFq30extewrumGqH81aPMujX
keEKCH5jfLSQ5AQrlagW71yN6LntHm34xc9e2IuLUbWohwhE5A/DCVeMU/gZvy2A+t4BRkicFcBv
sEfpJONVU5oIBwCyX4N0hhrnjoHaMo0Ortsor9495GLoiJa7olLiwMY9uEaQH+lTE/ryUeb0oAcD
3ZWxJYJyfPANS962ImOQ0klpfZjcTBtFLq2/EuBtTgE7Yyqs1CYdwPTZi/X90L/J3IUF3BrypEUo
DNacIKEzXyTb2qs0CusmPRLExD6xaYpX9BVckKDkypVslloPQtAZbLmkuGqMa/jlqj8OfqDP6EQl
OfKOeAyWF98rte7Cln4UiWy9bSDD3k3+TRmWDGuqQvubtJPJqw0BZL0YpJFc2ZepHie2GlUdY5v2
48OIv3Kd0H0SXir4xI0x3ghYaGDtQozdPI6YJdll1C2QnwAq0q5rxnZFXBWckbw/j6X3HEKwJ2Ey
RE1ulhh7i2FnMBTbyUZswnq6VKzLKc+E2pZushmqQe59IwhogslR7zzS7dHBN+xdxIQI1msJA6gN
xXLdvlVj6F7w9do4Df7ULHUTHKKwdEuPgCmIJ8FGFvMLCgob5zzfhmiepn0lHLmphd6RozqspUXK
sg6gBszoacjZMGOIR8kF7KuTn94OhIMecc9AsurYmznL4q8AEnjyahFuldMbJ9IJ0lWc+vewiJo9
slZSoPqMoZYPDl6O2RN+07XobPhxvpUhPRMsSiHNoyo2iLbt2ircjGrRJWShxgbnLluGCc1Ped1O
qLzG4CKA6AVqsht2pjBBEjSIdcTKN7JH3yzix4HIm+Mgkg3elEd3StWFrvG5kjjOA9HYepW5EkO/
E/+YkzkHhTG8z5WrdpluHlFH47+o3dvJjb6Fvs6Y8XV8Q3IGcyzH8fP343gbsRq6KUibO4Z5ShE1
mbtYKfXeaczCKIvpRAygtKvK6A614ZlP0MD+B3lnstw4smbpV2nrdfk1OGYsqhckwEmiSM2h2MCk
GDDDMU9P3x8iy+pGRNXNtNyVWS3TMiRSJOBwP/853+EOLEvrGXZEMeD4d4CbEdiHTQ/xjHDsOh+W
+I/6YdIPRaSp0bczOpLYeQ67qoVhAWDzblm41TEVWGFGiRAMfqgfQ/4MAEyHuN4jrCJdZN2lxGpC
VfUt2mN4a88jUSK0VVpisWUZ1H+QMrlfKDu5J53mbnE/fevpxD3lTCAPQib2PtdsAXBBtysQow6k
x4QUiQEY5KbGxJxXebzVncrFVqd6BYoKM9em5IJ/sSjlzv1U5NkjWHbg/oKovMHCY0Q7NNd6Y9Sm
DIj3pPdcKHq1WTr9zdRm96i4uINprM37om2ZqBVdRXoib6qXSuQhC2WsGdYOJyk5+wJszsbVOZjp
wkUDnhwy1cEI3Xo/UtSzqbg3dhgk5RH/BLO0ZSK/Es/rNj9XONW71n4n4giUp8rNAOa1daDRJoZw
T5BoIfiNlQiLXRy0luy1bY5ixAbLK/baUJE5GaaQhx8pviFz1vJyr7plrklnC2eQh2gQ5i2T7jDA
ds/BeRijW0yfjR81JjwEpjfGQ0IOVeHtTIBhdhQBfrbnxbnUU+/tNKvIzhF1e1ixudq4Dc9t1nwa
5+OQ884tuzkAuAxiZSdnfBdX1dcqaDT+bZgPyw3QkfzijkzyRBM2zdZQU+bnBMXxYZuF7/a2Dvku
tSm24FrtTKAcdSdeyzASp1hr1TWPpLWT6Rxel5b1LDHKwOZq0ntOZoatbiks5FotyksxkKlqKKS9
9BVG4QF35jD6Wp7zuBPCtyw9CuZ4MAKoFxMmVVoOy550k5aubD3ZneyWbFRIKQ71RI/JFH0k7mxs
ceaKA1C4Zm9NZMIkFQNYrObUywP4IlcPsj+Ut+rOdp2roXnVycjN7thPwnxM8/p7m0mMElLdVtSh
f5mXnkyNrGlkTO8c0On7WoHgsLjyHmrBHw0menmkAQW9AmvQbVSWYue0Oq5SOy1uoTdoV07W6YlD
cX/Mcz54vYjqS1oW1VXkGu+9LeSHdFFCVRkOO02RmvdS85w4HkCoWb3pIEcPnBu5Hnv9pRG0l5mq
4vkFvxCmnGlxS8QhhHoSPz3W2vsa/esRo1D0MhOHgvOK7XIcu+2kxvAuqTKMLmg+m7pgEtDZ9sMw
VeuvpJJKd7RkTzMpsNO0yT8G2p021SSaU92N2rY22/ZcWvGtUVA7tzYfbTmjvseiqR41kPiPWTZW
Nza8Ce77cjni12a7JFNI4VZfBHwecOk8+y0HoLXnS0JNBc7Mkk2g9zY0K+pptOmk8CbckpIRPMNs
72gzHT6qecm/tKNuYuGZNdAQ43OlnJc0KqnjM8bTIMHitJZXXp0hnAIyWRiJgBw/j6M3XrDnuhe0
qmfpcnpxDDx6JjqK4LH+IOYQ00o0qIPSPHXTsKw80p8w3SwVJ/NERdjIdVxj7YaQa/JWG6ZAQ+Hu
sPbJnFQ3zIrLx64TIkBCsjBo4MC6qeTaHts12YhjoEQ/pqsvf88sDXyMarz3pfHUJzlqyRnWl0tL
K2JJIIx8eR+h0kBlmdv+M44f68GeFm6+blIvRWGZ17mH2WLHVksI2XlG9LEOBk/zG6BuqCpTrN2T
M0XAqNo4fuoxkL2Ndjx8z6aoDAixMWFmwo+zjl69u6Uv6sNC6vR7BVfxgdY7jug16nQovDmgW6v4
Wjh9fcLLHn8nbf0tLfpwW4421rW+sGn1zrpbLRrth86w6FJk5d+aTqVAR48FhaOzSeFLroR+mM2B
jNrCaPncEeUUvp1bzlOar194OrIIakauYPOUlj+0nrejKsKwgs7iyLAJRZoeQ8vFPdhZxslp47sp
6SmXclkZhSdoa1XdsquGzLhbmlr/ktmVxTuCJ1h2S/udewS+jkmMdJfU5HHYWHrmyW6m1wl9gBxR
9q2zWJtVbtgvHcjKG66/6gqB/yN1hug4RWwXUkcRZtJt5dcC7Y3NYv9coertcI2/OWiagS69HtPy
gF7iPkcDPhlTOwJ2O1n2gCCmnHAf6y21eWPvl0t2W/REI6JZa5/KPnqsO8W8Mj7zvNt0GHO0tsfI
IJZtv7R3br62D8ads490x9ssYUzHbNleS1frsR8s78oVd0neYtrssBhWOtZ+C0S8b7KnJDgPDqvW
ZYBPjP217gQthEwQnHu2IMmxRFpbywX3lKy1RxWb2YnruCDyYIyHegB8J/n3NwI3KTufXO7ELEu/
1xz3Po5yOnBDT+wKnEpnRcgGkqkHWn0pvUNCU7FPghuwyiRZ5OLphdKrcsNWJ6IDbLiF26P71K98
ySaM/+EA35lKL/SKuQ+mCVeJnTPzGYNas+adxm4DFxsRDmKep6wNv8u0OtWkxY8hh4itmAljARAI
j/MoqeP1osYvsiE/dVmbUbcQeqeeePeOrk/hqxjHyLJQejfpGLxyZ0wOlhQnMXF9G4yKDgNGottI
wTEwLfyimdZ8yHg2NxIbnwWwJ2isEsjPQnSi7ul2ojkKkyj3c8u+AePo3I3vRG3TcyGEcWElfi27
unksUyvc653OTmvGxuXM5oH8+eTzj3ig55SkDmyPbyuOepvG6wpKXGAm4PAG1TBd+9b1VsbfUx7r
kivaOzS4jRWI/tGd6HiB4hA26bRjUPzSsZ54hrBvkdXxGpo0OQMo5/fQWh0wQzCOjTHBPl8EC6jq
U8om8HNXXvkharvjUxaJ70yleyt1M7y47vxGcU9xwM5yQvIhgGQEPPLJ8J+tuWkPYL/AFRWWg0XG
UPvQtLcLmaXAEnLZNaZWH4AfYw3VveaAyfAZRZCSo1qMB6/tdq4Xx8+5yPLPXnROXEYB2EFHl1ci
YlNSVIQZtdW3YRqTa/XCB57xww6S1y2um8PUVrTh6eHBi/hK5KCAeYmgJohoyfLZqlMecWhp7FHq
g0ISDbSx300NBby0dnDbFrDwsnnXZMZLTisBt9+YHdHa+hvRd8Svuh+wWSYlmIMSqkS2GXm2yUl3
eubEAemOchfFuN4KL38qI4Fnmm1+WISHhmZaBO2OCQQM1UCieCYUyPlidHMIZE3m17Oe74To4/2S
9sArTd48a/5Rh6thkH8CzEZ0YwAOe1iIjEG3XLu3ZHnF+d0csqV3DnHRqcOctuHBtryOlRtKmT4r
9psOe+UlwBs3H9MpW8lIScfwMv06xca1NXdFa6fXyMJrPeImOmRt96mppNgahfG55m/zc5kBFmNp
uPWKSz98GzmrboRhjXza8uilON4J4LC5/pTZVGDaxecsrWhq0omA5iNKzoDhvLS/qq74LBx94Ec4
CetF/0wjgM4QJCO8TbesdR577y5x7Vdjcj/CyEso1m5zP7fsm45hMCUg03lE69l6mObxmZBe0lNy
8WWzHI2Ku1JUKfQQbggfE+Z0k8qpo+GrxqWuuxVJ1IIjRM/0YInMgRtazbjeGhovewBGnGuLm1jT
oF9Z3T1MCAxl3XAnl+7N0TFGejWcsLDE0OYKfCY2cUwvIaek4erMVNJurcG959tpd3wKmD/RTfo4
i4LcXY6LbQUZY8ODI7sO/QB6WIsIxnYilodYKUxczgxPA03sE3fE3cpkURjDO50EwEhqnh1lZeBW
dx3kmq4OwqEctmnRMql4cb0s84ehHa86uhUrHjRSc/UXhhZtqzHOYI1+0iN5ALGpadW4kcWEky6m
Q1hvGw4q9HgiE0eeSaiCMK3W4mGv3WCGa+ZPooZJ0l6KarzQR8apj+emW6+h/GLchqEznlhvIrLm
0w+57mZYJ2MUDwWQAtmgeMZTYujnGL1mQ8qq9wWa32aZ63nbxdKlEFeZB7ewqrW64QEs5Yb7hLge
8RWzGrMDpsyL51UgqFq3+qj0tAHaWCV3sE7jgxDp94R2MvSoqjrWC35Bz1rQKJi0bydLczfGzJJZ
Whozian8PMQjR42Ujy7pTHGSRAdO5KHICLTii8SnwIRCLRuH/pFNWRE3SBRRXbw6OjmyxYDLINsg
NZiC9Uk3XcJF83xvhPjKoSM7s41fT6TGI1fuvev2uzkLuzOeYoH0EQ0BwG8+mommH2CgT04Vnsfc
DkJlfcFgsLdS8VBwIj/UXfLAkAzpUcsfGnAwN3o+H+ciundVqTHpwejfNXgiohec2l9pnc92MgcS
3TCp25oF/UGF3tCSrbMc6sBhj3Z43zh5wS4VoxZlqvd62fBuWCUsj8DRJLR9HLsbz+hSDlTuGchf
MAI6ArVZYlEsniIg9Rs6uoybkbEMliLGZT1NlsP0Ong1QN2e4NpUkqZpIqYATk3Ht5NfvDixfcCi
NESaPe6OybxQNHVyuujZGYc9JdYD1Q/RNY8ZoZiLTeRVet/LiGhFDA2Rfk+2F8Mbau2Bmchl0Qbg
Q8LxhfqWFeN76/Qz6hTTES3SMFYM6YObxI9gzD/M1tH2hZqxibgGE0VmZ7t+iN7pCtyNMZ+CblIl
3jDwSpmRDiYp7dnLOMjQPkobXXQPRJHHpyveyD99Br50RZw2fT7FxB+ifldI4c9AorC8F6Ddu3sI
8y/IEkBHKzLME/BeaKMRdzUMpQ34Tx5XSxbus7m84AJjovs6K/UdjiFrkWPkmzAurp5dJls2dvkV
bJagqCqvya6itix65KMSE3mc272qoIbaLSk6e5acMdjhxTQzRaKBHd6d+5z4sMzqb5PevURNu5tS
/X0uspb0n8txydSRCRPngMsfaQ8hbMvTnCanvFi2w+xegKF+ZgjwEVNBQkCTHSNooC+DU+EDxlDm
k1Po2GyzxWR4lUGjg61U6t0usmm2A4d4HCdn4JHf3xNrRybR6ihQa2IIpOMjhMR065W6CubZhlwO
yQSNE+fuJBGGgQOsdX1Cbey8fhaj9jkz2UyFEwDB3KheOLZB6QLNyftK72olHgHdf6ZU5ItTTn4k
PZCMBlZdOSd0fSLIbCtHbzBPO19xWY4U+VYEtmL6KcfiQn9Z7k9r4BLJOtkmsrwX/OCWTl8N7pF+
JP52gpeKRGrPFdENMjYlNSWb0aQZEA+8JEaeWezVM21rLCLyl5kSzlaEXDe1+GqGymGGbsFIcaee
PB+pZ1uloJhK5JRYBwmjm2wFDA7mIf74CrXB5tVEwlMtz91DxE23YUKoE+Wb7/OGaWNdanskpsew
hHkA5tIgNgdjlcYUYkT00ftjJb476XAUdfYNbziPE0lbanZsnP49cimD0RfjJXF0moGM+DKnJSXS
MUD77kbqRkG2gxEptZT1Km73l4xE3MECy8LDOwUoMPSFTxHQvIs11ws8FKyto5s6I3Yeps6UPaBZ
bDQVB7mQWEEb+yWN85u50j44XY/7RLsdpmFPEPOKYfl5ymYCpEO0ysfhaWKD3ebf6Gf6AmHxFFvD
p55AsazfE917BRz1mSCq/VJ0jQLXtjgnqfEsUubafxCneOUZPcdzT0MsMBw6gkzDb53yIN1lP3X2
i6WbH10nX7K0jQ/MmHw+LZdsFtsB9c1ln1XBwY2MPPP1Zv7cQWnbFKn+iaMkgYdJt3xRQylE5Mr8
LiqbLZe+P9rGqbWrLxWPRl+DxH8ibMMbAFt3NGvaWzhqWAdbjlAhhgqUOLvBumju516gz+dP7mjc
u5X4ZBmESajoUIGudQwqKrZDxBe+xlpXn8NB8D30n12lhq07rHNYGsa3ThxmAZ3TcNDEbJNrd5nN
0id4g7x+M+XejWl4t/Ar5TZxlje1EDDSVexR5cnTsXBII24KUX9zlnGaN2ETE1+2LhiN6VsOs/up
75jNUH4h++hJheaVHtvrlLJQS/LdQ6thDR+XQ1lYl04x0S8tjBytVpnbfLDnTTJ2xcFly0GxJRXl
XsJezRrl/dATRygIkhhjnPpQaXwaQwjqY/8h3MKkOm6x6cIOxcTvtt5DjF6Bzj2qS163H39/tPwv
3eS/ON7+1GL6P9Auqq8T1389PH780SdAeE/9PD/+8UN/zI8lVBr6aVzPxEFuwLDF2P2H7Y3/gxnU
ApWmwRmES/dP25tp/IOCG4/B8eor/3WAvDIb+VWujlmSok4Q6H8D2vijHu2n8TFvFMwnznMb8xvy
3Oqv+9n11iEM6ADqGKQ5XGClPSV7z525wMrW9dXcenu6YgN4eMNFDNZe1snRTLtqp+nZU57qAdfT
o5UwwrKmuL5tlPVikLfcGAVaA1FwSLoeu9lmgEoBZXsk5bXahupB7eIM2K8jwm+5PvJMH4yU/bgk
VK45350KHxJVeQfXK18d6lMIhzK2tXv5CI2XuWbEoiTWhxFIfteiBCTqj2X9GQAs8+POpureDPHM
65e/f5n/r3RQOFy1//omuPvWxd+a/L382v58F8j1p/64C/A+o6DhqNKstZzQW+MNf9wFxj+QbeGP
ajpE/x8o0v+0UVjGP0B0cXd42EPXTg0cFv/BZsIXCnkfP+jKblpdFH/rLtD5Rb+YKEh9mJz1aMyy
4ZYymfj1LuCx1k7AmTyMXrV4mltLX90O2kqZ5yzhO1nHjDIz2y5oaRXapyauz4CG9HUhZpqra1Mf
xOmon1w79N6WdCpf62nKGdl2iHE7GIt4iSJy3E8m/rWjV2ns8mZn3v30qf83QYHfCsg0/gyLD4My
ONilBnmBX/8MzZzd2oDGjel6MXaVMWAmhD1CGUfUkd3Mi/pBMZc8jMLLjvSCaNs/f31jfYGfVpM/
3gB9gzYDpB+8rV/fAMoRIXngaTz28vS2SbXs3I0JRLWu5iwUhqvNoY2G8FRlrjg4PTi/OBKPOUyj
Y1mRIF1IV60AT95le1mGrL7o3tQS8qu9feW2zZH1UJqBagkwxmUlGCob0CJN23tL+3Yxz2YjU1RC
J1t21o+5+I+PusDD/ud/qlwXxt/+1JURi2GZzQ/B5dWE/1Nep8TONjhA7Cj7y6qHDAvCXTtp1P4t
S+XZu1gt093oeiS8SBC6PHgrEjDbzAyNbY4sR5JtzN8dGAB0GoEmgX2wmuFwn1q9JVCHUq64v3jL
q4/6t/dsk1ci+Wvx9KBHg5vw5/c8GuaQyw5sY0dI/U7K6RuejAX92jADb6W3FIyxTp03PRK2WQ5O
MWpIfJ31MRdDcRmMqcx9hSnXlyz2e7yzeXWHm6C/wT84PmMxdr9EMKC6QC0NVuO5Kepnk5Q+hxVv
PAH263eGXWpXF85nivSz52usd6IgA19WrbGfkqz+yKauOUsCmOzojfm7MjzxUMsCUTdhEBCGFUNd
sRYqMawNiBLiyW2y9gaHpnNx5xKASj+Wj441eF9VuDw3tMS9MIctXwlXlS/CyW2/h5wPRwsqUBK1
XhDCnr1S9J6DHCTj0pKxn04o7/ZdNVftWS1leWn0mmKOkGAw/o3w1pILqpmXPYBMa2liTEb4xk5R
7TKIjo+GQQU5RI/wWE8W0cCFX7Zxhnk8O464xSDZHaN2QXRJ28uQe4imFl5KiI5er71xdIH5gIMU
7zJIcuQWQISBmXvavYRhSdCqHBhTTFQzFJObniMcn77NeXYbeop721bVvKFTOCPvWb26gJl2gz10
19oBrQkV4kQkVe4IVqngL66v35cfyQbHAffjmuyEPaz+v15elR0lk7IwwwKNGpuNPeGZt1SLCVzn
FP+9x3N6mDuO+oK6cXbxWXOebee1E7oo/CYbOHZP2GWkzwEIc5IRQSnzVHIY1rtfd0h9zDB0bv/i
Xa9tLT/fyLxr22D7I217ddEZv+2AYN0ZjqOAmxeV0Py0AvrrYStlUZ+9w8QV5EAC/iap4N4zfjeY
aM6t7+VJ+Pbnb+T3BWV9H+QPSCZ6HvsxbTX6/bSgTMTN4sVBoOZUVz95REj91KkTP+5nudOJ8zyZ
lez+6jv7r6/Kw8Jx6M6VIMKpUvz1VdHoIl30SIjFrDPZiIex/mQ6TfSlzwwG7zYJiBEtbSmfs0x5
e9r9iow9Gq1nb0ONQtzFnvlGerC9FZ6LJmVI98auJx/yBMbdP/+EgKj+/l1hqFwfbzbzPc9j2/zr
u21G7M+J4CCfeCT2iTFfePMf8VwZxobMULj3YteXTY1Li94Wte8G+wZeUIR6mbsxLQW4hgkfvuNr
UjgI8+Yu02kwsRudOlgrl/5ohs1HaQgy0So5DUMHQswqX4251ramhAmYlG34aNt6cbTrQtsz9nim
ZXiU/uKG897EI+6HUeU+NmHsYfOO6N+TDOdQfZz+ztX4jy1qlI7tTyD40f06oV1shFnQEQt0dLPU
Q//KkBZ504y9qyUxHzV9qFFbGuKyXrQl/px4znxS1CbtIZ42QetF4S6LMlA2cIctHGu1/dgyqjgI
DN/7jGk3EhU4VgxYPJnRyd8oMCbHueT88iWV9ieIJwuuBZVCvJ2z8ZY6dVNs4ZKcmlFvrpZVt/ed
KIevZoQvnuUsu9MqHNN+aA7LqYh7wABppTswz8TEeKsGuWHp0GPTcV/pRvXJDmsFgjay7qy2T66C
LMUpCsswSNn8HaGzhLSwDKRE1eqVygiXt1QkQa+zh31heBF6+cC40dYiNCfAfdCnK8dSByK75kdb
2zLoIhtJQfQRPKLU4HyBhp3ssaCPmwY4KPwc0TLScufATbIk9Euise8yUvBYyJG42pIeiyjp7+Zk
tH03CadbKniPIOK6XRFan4ArGJB64he6muDNIR9t2gGTAVQM3B6rYW4s27tcWOoWA0S3h47ofRQ8
bfalXTNlHgCArwJZBVNvIK6+WMo9d27zDOgqPLf4qy7uj7KRrMzPzlAiBcrK2qO7XrVWfI7bZHqY
UaRXDYBjVDUMjHhr9G64tg2XvL6nFQdeZRp+ijJD3Y+jjfhoz+Dz2As9oyvKF7bR+lGRf7jRouxo
GIu7lzOTv9jN5qeizsWWk1b10M1TdsOEkqxQar+WAv3AFuZ4bexqvg6eSE6idJmvFmxnc+XusTaN
26rHIebD2sUbiLBFZfvgllxhxF/SpATF2E7dZ77D8TG3us9hlSeEfib9OgxAzS2iPycec86nOqMa
JsUOsANrF/pFRLm00SNkiZm+KtVPAN4nA39CWub6aamZiRdEO7Z2SuwXU8M3hXux3GBmS3ZTZoH6
HuRTWCJEJtFSn3uN3emu0ZW477hh7keoqx+lis6E0Cb8Uo36wl4MkZZiK64g13ZPBh7bBxOn63Zx
mx6ugP6YVpF5ougF92RuFJJAJBfykihGZwhfnU8Gej7kfAF3pYjNd8mi/yqw/hwUa8+zmy/VpWp1
9YmtKngVkj63LXAZdsYwY9K9nU54dBn0lQGmvXjcwRZKI6ankvNu5sXwSXAWMW9Pk28NVUyF38VF
eU5AszBfMcdjHun6nmus/hAT+aq6xCXR6EzyHdJEeezZe4n/+MaJQBAkebJcWr2xbhwL/LHrLK9G
Yn9X3PE7bMx7Ho0eBA692ErME3reF9vCY9oV5tLe955jvg+JTS03qGONjA4AMy9zXhwvZqIFOh8E
zbAk4wuEtNrwQU3mvmXmst4lAiPkSLriy4wcF9C2GG+qdswwZZfDsu+jetg04FMDr+oYQKczbge2
AndxbGvcedkIS6keykeIYIAp7KpN9jl7B/bXGhkLDDbY4dC6Bwk0YIOeAUo9cm/qSpVnkVhZtXWJ
B5EtmvKvCX2+27ZZileXUckGnoj50dOi9kjVOAv/bAZhS7u2N5jjObXr5sANLe8onvVgCHl8M4Pl
CNtnnFbapwGeyDbKHLpMIwAsGpOaqQn3zrhOEnn+qzcmdb3hz/bYnCTrWLrVTF1wB6xFQ1XFYE5n
ZHAgbldckny1Y1eWDL1gCA19DhIaBabnxLY43QHm6PwJFB1d7UQUvo79ouRlQCKEHLS+Ujqm9jky
jIgZ4HobzJivTphANAtzN9lCXPzzqN83uGPV155+djI9tnY3qNAocEKuBrXI1hbaYUxmuNxrQduC
jdIWiwdwCjNvD2l1uo7lDJqWDt5kn06LxMlXuf7SaMYxtVh88TMVBeaFH+BbpbMQo49aQQXKtNq1
zWQau3FI6tWcyB7lRiV9zvXaFXy6WpbsR6AP+wku4C3Pce+FF8/rBy2L0/QjnGCIXE271vstiCni
y/YgK9JMTUh1LdPSqt9gnem+DhXtdXbRyjtYsHBF1rdKgMc8Vmuv/ayP8qnSiuZglbm8K3ouYwlK
FcIIP+ZJHsYc3hrXnzseVSFPmVtZlCjaav3rk2n0ggK25wOkOUbYLujPZ8WMEj9BNLMFMtQwXTtr
7ZvvHHt4mEQh7+JFAf1lO2m+p5geo42cABNga7VCuUs5UOKJy8Zk34brL9LKvDm0OCtuLatlMAK9
5o1yZd4HtWaMV7WmevP6pqu3jXKrB73yHEof8qgjgjmkXLCYj46AlPlD2nLh22hhNne+TrcIffaU
CYR8ncxjaJyZrnnDiajPoZhiEB2bQ9Pq1kWxTyyBqXqgRssSM18+aQQeHUt4L16k+OhwGi3UC+nt
V1M53su8zHFNvQtyKDuKyXrPQzhP0huAKik5TdUOVuJwRaYOvy+uSM8m4KwdrlRnoyqPCzSeyJ8V
J9rO6mbbk329lt4iAvyGRKocc1RBZnf5zksgvLTDvA5RynutWcz3HJv86p05jqLEuQi8EOfeFJ8i
sYx3cR8zrWiHRcJyc8InRhTNFJip9UXFnSSfxmkK02o+H0DzZxfHSKt7DPLmefHWsuq85Oc6ozkB
50uC0fPWkxq+OvwBkdq5Tuh8kOdg5mlUozrUtO7dyG6maSxM8q+tw66j1vdZrHnprTG77FSqvjhI
6ZTfcaNO5yLsNKKKQFupbFlDlHbXyGRX1lX/tnSooJ1RyZj6CMkTJMzQWZOixhO/EN7fNzVMZoYW
XHgOMddtqZb8YHdxyFC3N5IbveYxDShKHtPc9Oh5rmTDpy1DrKoIr+FBm1abYism6Jm4acwcM0pj
4EtC/JUPqcmIc9ty8j8oc4nOZsadzYBifiHB88oe89GJo/smhvAn6qq5aWdgN3nfPdA2jjoM3wrx
p/mIlAH02FEWjm8nulQTGymYf+JejDO7dOKV+3kR9/GoebhSOEsK25oDug97XmstB9St6RJ1Q3+j
wKUAJVmmAyqC+9mIS/1adJ7aamNmXFKYAYGJJTOQVpJsR4oYz22ehXf21Lf3ZVynz3RVvlYKMLNB
HeGdUfbvYgjVS2NV4N5EXJFqSROm83OXHLywfYlUbb/hZfa2rRk1X5uE0NWyuC3XQUe9zoKxio2h
a+51Ue0WN6FGMe26e8yyWkucx0UilIazx2ls8u0bXxMSB5Cxz0sXQxXLm+Df8MSqMQUhv7Fa947D
C7Pe0aQco3OfS7adyaxdNHIvm3LixGbI5qO1uwe3t77omXyloAtVXKsAS/aPmUif4pg5Njx9Pdae
f5zE1vHLP6uI/yhF/YJc0CRR3P32n//vf6cOzvn5T3Rw1Yzv868SOD/wH0FCKqItTWocNhwTpWTt
rv1DAjf/YZsQhFCfdfAgumsgT//UK028j+UVAMIf057/lMBpqnYYGgFMQGhfE4h/ZxD0qw6AIqiB
mdFR1H+QZuQ6pfpZfQhx4lAfoBZfnzLtCw0d1dVWFv0EQl9Zel3RFbcrTuAvZNRf04vry5LGR0F1
foCPTGdVLH8SPRbDmTHsLTarjSif2erYmHnL9vjTt3D9Q8z5P2VfXFVSdu2//9/firP/eBnGXNSm
4WuHu7kqVz+9jFf2ogbUaflzWPSv+G7FozWL5gJQDqI+Wov+ZHSjE21rrXM5EBWd+UgvAs7AoW6J
BCmGx8m+qFHfQaLb3rJh76Ywq/Z69EX78QnZDQuFn09Tp2/bhIfHpiiTsMDPVlDBAjGgA0VNzWTA
WQfEP4YdUoooFZy48y6milMfIMMr+H0Ls7SeYIGDyART3ohkuCqF/VctSYrE10cFNJ/4o3xP4yV9
8vqYxDVH7Sy6GVvGcZT3UalQx4n20rlk2DedRLTFOqNaD1w18YpNalvFAADfyR6NPIXHKUMUZ75l
zeNDpv6l2C/Q4pzDYkrNZiHO5KmhlMfc1uQe8oAeQmrpyR1Fx7muEkWN49jcUZ4V4+ciCUOpadRF
5vbfcOhbnBMbm+1dbV7LLEH7KOpR3WTLVOPE7mI+qURLE1x1Bn0D/p9/8+tl+09x78cXv85QuT0I
7664rl+/+EGjq1QmwoCUp4ygDwHU21ZTk6njhJ3Q0vkXV5r5q0L14wVBNbnMP9bLzfz9Poopfsrw
LhCpw+yFGzxVuXPLoGjAsgs0GVSiTllzt5jiwRs6DBMRe7h4T+etHW97w0xiculTZPq4cymZtPr4
w1giByOZ3Y/jwTEs+T2bwYHuRD3nu0a41Urvx3A1tG6zflVsoUq6e0gFTBDco6Fo6HiTYc6jNEzJ
j7S5qD2S6lQm50jqcj30ceI0vBoYnyGVeMGvjtlFFp4HYbDumlNWgJneWs7chzyoouTzUirMLn/7
q1oz0xLxE6VQ+3EP/3yPzhILJFMLvxiHJYjpWt4n+SR2Oo68Q1J58vznr/dD2vzt2mDGDo4Gphaa
tf7boiA5pVGkGUk/Cg3no1BIDbHF7kR41XjXciyCtLDWCLtw6p84D2E/GxihoR951Uu0Vhw7mYWA
Y4EXIzdjNw2FbtoIohSn2ScjpLkNQILSdhTp1QGju/IvLm79v66ekGqY40jANQ79NcavV3dEC3lU
UgLjF6VycUNHbXJTlDn7z34aPHocOpJieVL8f87Oa8dtJd3CT0SgSBbTrURKne2223a3bwhH5lTM
fPrz0eemFSBhz54ZYAMemEHFCv+/1rcGO7ASAcEzRJvvYgAv+E4LCWjYL+OJAJE0JJ4EfHgXgy6o
VggOedn0tsqm7cHbU9G5tyPpjsAaQ+S+NGcM8vEmsWpX277czngK7Sul6XXqP/x51nwwYnIceomO
sI4q07iyCJAk+tRHdWY8QlAoA8wh5c2SleLKi9QP+5brV+s6rL2GydtcC8vri3439jJuQ1HD1DgT
Ca3342xaQPNmDtmtVkvFdNtr0/gbcX/9vVmS5N5FgOUR8bRm7F0elafrsLv2nwWdaJbEf33y93dS
DUiPFBHygdPoTRBx+KIkrK1zJschLI2SHOk6L69c9d8CePiywRi6tI1XsQmQgaPWTVdGWVM4XRzI
YVb5tivk2qLr6vrJDPGgIWMdEUVbnMO3lZO5yO4yhGerXUc+AMAhVbw3eg0nPqHm+maJc4dkYa9C
gJfhpP9gEjmC3ksXiKB6rczCBzohID5aI2QTXeA//YaulVkuJj7k3kSubW7cMCu4Wq8PHxDdgpDO
W1atO1WZyTcrZhoCLYtHOACgS2oeAdE9k6mn4YydXFN+dXS3rG6lplEYzBfMd8/p3Cc3ehFS6RsJ
KiUsW09wS6ZpQXXZ6izOLfOybz3IZxu79yZkhXVP9MrlH/hkRUL3vDabVqkBYVTyaKPVxUsUeirO
8SoO3p+EMJmbZtGT+ynF8Soyea0rd/56ls7Pys9L4+RwaE8sC4ZhF3mQYN7eOYpghDVaXNsOVieD
GJZzc2UwnXy4dLJQUdi6C0nLAV14eMV5MiIs4hUeIyixfK6xvp/bGJe4zMaXyy9TP1lu12utyC4U
IHSFjvePhZ4T3sI+JNDHaXyYusTc9zKdK/TUffet9gbR+4lmUcwnWPTzEttuS8uKAELkRb3x98rd
nMzH3A1Ec1Z9mGRIuk5+W5vutKrzgG9V725zTndPI6VuSplD9lBHqOirNFt+T26PY8RS7RfDst1g
6ZDNmrOOFVklzb4MIchfubN1n3PwfXNnyGu4N8dhxfu3bXk3wQF/CEdq62SNk2WY7dus0p9d4tZT
zpSgFdbM6ZqUvJH1YTtC6Fu2tZ4X38krSEJcIN5ib8M51LHAWNSotw1l+49YLmv3hi4MwlKaBzlA
29nR1P7yrZ8ZTfy8NoQ3JC3r+elwNIVTs6TmmICAQJl5UztJg98iFJ+E1lT/eRnQhWnzciQaIDrB
3tG1bJznhpgizc+Ntv2ikXl9k8qo+DHT9XpyZRd9j+3Fvq2LftkNreH+RBYor/Sjz3yv6/mQQcTP
xR7y6OtZHDkNERRTwGWRpIkhZPXS43Ler/DPEacNQcRXdl76+ncejQ4e2mCLzDSB6vBojkiF2WQa
ZUA/T2KaTl1biJRceUmsZQlq/UtpFihYwzwn7cgCjuIhk2q2UDukt0bMTmhzQYbYfoTd3fTHfG52
c2+wStVm4nwhYmXh4FALSi7wOOrd5QGim2funoMw227LtokgXv/83diuCG5ZZxwMe8SXTZsEUkyx
tUNFXWsMbfhOi6qRq7O+yMGXXbJS0oUJYqbgbn5Ry9GKnSNGE28c5pPhyu0568s7erlszpie+EtN
ivnrAH93e7KO5kTVg+OzPi7hHRyEleoPa/YDSOqEFCtG40cLhy4iRzFq92Pvypy9mJmp/ZS6BDTE
o4Yxao699mFKycbewNUD7EmNKF2x/7FGzkun6ieS5dH/jqQx/9EmnaSWWoMw4IPzQDZPZ10fAuG1
EBhaj8r9FzMih9vve/zMRNjV8ZYlvR3eRlQc8WMCcWQXkvaUPRF3Nb70bWf8kgVRuIjXYrC37ONh
N8B9TzZ9XZjGDmxMvmzaWstYcMlxIvPJWz6HxjD9KU1u7NGitip9PIQd42VIV6pGlKyUUkVc1zpU
1EeZdSHyOWf41KZNbG9LAAM3LVIo+kJhVLwltWb/zvBX/tHpuYlACDTOa15B/iOm2IrTuS1Z2pyI
9DZ02EXOYO7cmWgsOs7a3gnj6TVKMvnJlj0+4MsD8cyXu6oHIaOsJR7LPvqho8i0JNUSUAuWaB+T
EGGapZXov+K2JMBrNP6H6YrVdQ20XMV2zF2HI6urh7RMYBL5Q2ipz3Q2pd/X9KsJsjN2i5ID2/jZ
MXccQdtfFgKEXaw31pWl5czcYa/SEXqh//TK61t5N7zZzciUhBLNp4wgd3ldqA1x01gAJjPx9dn7
Pc1J/ElvLURJWOevvIOT7TLlh3WhJaSOxc3Uj965SzsDjLMb+nhQCL3WScUOS53gLsQf1OTnW5P4
qCszNF/G6SeNkBvsr8l/+Jej+dJSGjxLjRePSxpgDgQrkqGR1jd0LdSSc2TiaNXj1qOLO5DWQwsM
F5RUL0NaIPRwp9CxSVMU2n3m4unYwMs3bB+39YSJdknki0YLgHj4ZRI/qywneLLUcG6SXrAW6xep
mANwfgkUaUXmTfSNYvuGl5tg5bW85BOsgQgGTOqV2rYpXAx5Xi4KDnLF0pQY2bIFDFKsty+6RcFp
U+aT+2GMtPZL1bgSTWBXPMN2ST+2CCUwp7uEM9N/nnJ9X8P7fgZcU8d7B1rGb4vZM8deMWZPkuTs
n31uzmmArSE2Udml7KTHLofzMIYpOJmpX/JH4Aysa4gw8CmxryPbQhLqgz7OWxaPBJd4/A6Uk1AF
IiDEdyh4+GETI+so2sTV+FM0YU8i86xccp1WPPrUpmhXOrvuPy0tTq0tPml0rhnM0I3RtMl3+FiV
zhG1RjvXEyTy6Ewj1i07zUychuiEPlQt/MqtLQROz2gy1j5QThwxmigEBxvUApj1m87WCQwdQoQx
dm/mD26lVL/NaP6+JmES/ybTEacJCjP7CVta/WoNI4yOGI7UHzFMGDF7BHEY74T1VwezViL4k8VH
9Bf2lxqE1kcle6CcmjN+nT0TlhF5NgSfpXFWTkzYI/S20dCAXyFTi77NuoHnJB0Q8m5bRMbwNCl1
Ua5MKvUNaojd7pJOt61tR9es3ZpJ6b6kqPvxIKa19igtBKDgW9h1YReqsEEVqZfd2fYsxE1aFemH
zLHGaiPjUr+VmGVg28BRS2GjjlH/47/Om1jdbYcdyHoGRyN+OIO4CZUt3SsdH7dsHLAygp4HyvVk
xfighDeOweXrnX69qwIdHSznMIqC5tH1ipiw1VYrWJCL2mbOMJePFsvtc6sTiHT5UmeWhPXQha6P
+rxHWfDw0Yohz6yKuA/Ujcr9mrh59uQSkrmNFKJI6nPelSXo9NFoL1B+RP5NP4GN/uH1dFg5tNaA
xNNEJbKoUHjuIrzPRYkB8vKjndZM/rUy2DMatC2A0x9NgkYSaVllpZ7fhTScNrikrMdycrXbMcXM
5+AI/rLIqM325ZiM9+xqWyJt+ya68shnVgAk77xcQZOEM+fRImhW0lpkCiLONSYEm63SxyUwMg1U
XE8oWkgGWF+aK/wCYtnlV3Du0hLXDBVEsNHcwuHbhpyqo01ToR/D9bgbC7vftdT+bieUKXdLMTc3
BN1nV85DZ05yLvJam0BFqpYn5yFNtaNVTTlDajLMcR/TQ2Dhw3KQbrzGYjHwamXDf+q9re51yZW1
78yAZjzzrNwAN/FvZXy32huVraMshjMToSn9lSgSfhGl9mBYUrQEPeDot8vvmPMHb/Fo/0xnSlBJ
MBjc7vG2ChkugTnwR3xQrFmy09UifkRZ3yItUYuabwZvnlzftvKo9L3JRUChx0jfnwdlosXyZEXh
Lpsh0iDVq36QSO/AArMFsmhXrBM4waisgdm8RAVwQcPEMxxBkHMgfvwkSZhzAlrp+jE3WaZ8GBrR
KxZKyjQjTeBoU+HPVTsSjOxX4RirbNidWOlI2iN8O2WTTKZlmk+baKmybxV8y95nBvRMGszd6n6t
cXTg812zix0qMoEtXcqsXhJ2QANMuCJtH+XMzGOKdlrTK9IYi5E6XUK551fZzmG6xm6N38fSdumf
hXlHXpBudTwQ5vwNxPXqh4NKvt3ZRg/tUmtzEI4o8VnepijLQlC4brumCbmrgn9uPpSYttc7cEN8
oOaSkb+BQPsFYVcNQbok+QK+SBfSSOhj7QcrCCTNmrg89GvAC+VGzRnQjlooW6OJQdRCNQ7WJ0Xq
4V82skm1GZsoij4nKe5Mf4zD+q87J6ED1DHHf47xfvxsd0mmgaqp52YL3lo2m4Kc12lTdHFsIjQt
Eo0kxlFFDzUQnuci9GpACGHf3ozUCClVUCrkOKiyON8vg9P+wTOJIE1Uk/hW0jKhfClnIO8Vu4u7
sDENGMmoVAFiLKFBz64x6+bblDfjL2aelNyljHiWLULDGiwGexYOVmgxEe2YlYJbTeons07PWJI0
5vdgxor8gwlerSZyr7Ujn4xb/pYiCZV8oP+zkMgcpS3MyzAKjV1hVMu4QQAD+pIQXqqttB9da1sZ
Cc9sRc3wfSzyokQMijIIdHPvvE4JqWubPNGITxnYgpPshWDL2uqilM+Y7VBF2KM2/UwiFaKk0fTp
l4gn6xcp6SC+awKQ/rI5s5w7F7FotU/c3kngxwirAT+hKw1vtVv9NRfyWyhEFOmDBTpl2KL8Yqev
MCbnm3KR8xtw7um+tiA7krFnIsRCapR+I39M/tKXEP1/2mjMRIk9rXm0TaX6GwNIXbdD6ywX39EQ
tyOWsZYomOYBuoylCKREhI22ErFo1IFXq6oFeZmuWVsrCsfWVyC9LN/LyvKFO8kr30jW9BXynyaT
qOtOJvcqpXIOi7yL/vuBQ8d0RkuCI71LlMfRCgvqTuEmR++XqJLyCAG7c7Gt6bNGG1PM6W0bVfE+
q9pry+25WdBEG0BNlToeXtLDtSYCizm581qaYgdFt25NCHUGSbxhV9HZs2gWOI09PYtiwMUsKwr1
lyfiM1sLD6+d96/EyQ7j6AacTqSdhkKVdEOrvLOGSn+MwkWixI+/X77S6bLKoc4BJLFuYmgGrn/+
bo3p6q6NnEm6Pmqz9eBBSkCgg8H8rVkL4MEa8eMwR9aVxfz0+diFYivSaQDpju4cPV/VtHDFesfx
R5ccNZaGmdLBVD0vrsiuvMrTJZxLUQsi8oKoCcqahw84TybRwQMFK2MR1WNmA+gwgP9yPRPJWcEb
ZeNt969tml9ZTc88pMkeSYIsosNq/yunv3u1qB8jPVWCV2uTeC0qJPVLLN2vCy/0ysl8tUkfrduo
maiE4FJmk0h17vApwXhFopekx2odsNi3ek4EibLwWulR590fR6UyIWXXsaGccE722VaEY8B9d5Bz
l1oDjwnlpYInKWV7m8WlunLuOPMyqHkalksD1RSM7cMbdECQDhaaPX/M4CgaxBTflLnW+dKDyPyf
h7TEj+lKVDbsF4+HdJxaoDkWGfpgrkAHaGhVkT1DowRZ/VR2xhDwB4T/Xr7q6Zyh49xbnbWSIwg9
9cMHnKF3LzPxfL5JvyvaF65BPTufC53ztCYn3CJaRWJgrzPLGp14dpRI6itPfu4lc/yhx8RoIL5q
/fN3I45mQUG8ngh9kTbF35JiyhuwD3QPBY3C58vPe2bioBFuGo4Fep3BffS8irKftMk0JbGEoKBd
PHnNvImZrMmJl1POU8fiq9WFzZVN8ZnrUl5mrrLxmfIv65fw7hnryCJFaTZcX3kpcExbpH8hqRAd
0xYRv3E0dgSYJMt/P+yxDgEQ+NceJzru6Bw72aFmN/RPWTQhEOydmWHLXoscDwJWuitqiTNzFk9I
sY0tKyk0x9bRUjhaCz8qDVIK64FbChftiXTcYIjm/DdAHtLpLIS5G9tTWhJc/mHPDCIHzyqZPJw7
1grK4Qt2siHWEWDEQQQkCCJs299S3RePWo5W+fKlzvyWHNNZ5yQmRpOZ8vBSmetm6J9Q6+jLXOkP
pqy1IMxdzpEFhWQgigT+ohduw//8nRg8HvQX6rk0Cv5Zd9+NoQbtuWuZtGn11oR/IJrqm3Dd9Bbf
oXVz+RFPJ+bDSx09ojnixR4NeqYJxg4yrYsURJCF+OrKZ7H+PYcHN+gSBrFOCApcZqGj+ZUyZW+I
dM6CtIzLB/jr7YeSjteDBqVz6yAy211+riNL9loDNuBYIOkRLlx041gx0nPSIjckywNvaBDJVmnh
4YVoWGhqcIKyfgoTNX5uvNibdm7Vd8/Y+utvNNfUPqTxg0tO0zVAyNSMYgRjaWltiA2t/HrO01tc
GLRvL9+xcTrakFuwPnKUtxAmWkczB0ce1L4uEvZ4ADHyVKko/xKPeIg+NNTZaM6GpJ7gBJNeF5BM
H//tnYK4X00V+N8HLy8zyKWx8yoQ8HR+V6UjZd+mcr6rvKbfYYLz/DwUZvxdGG3zPKEVSjcqK4tx
h0ho+FIsrnT8opCQlgxpwYwaEm8mcN7AA35lMTr9hikRIfbkNwLogEDu8MPSncLkLBQngZyMNeCt
cJ8mN/sRQtB6ufxWz+w8EPKsXloYKuhZj/dXKSGPhaOBCjQpGAPPJKQpMwf3I/lM5hO17OVjJZrx
U8+R6UlWyFgyKwlbzndQl51s5XeDkEbzGjo0cy7f25kfHNCEgaAX2RZlgqO3sNQYpOok4QfXVblX
cbHsvHoNCQdO/0Hv2HkCxouvDLN/osOjLxGYzCqR8Nj+IYY8fPduMswpZmxydYcZcbmHr+gxEfnS
EE01YvvKSr2RWxMXv7kjfcJwXqwoan8bom88kEntlG+VN1JCCWfk6BvkbM6rq5tJsS96O/L2l9/R
6baFw9UKpmH/LxCsGEd36+gROdvUODBMpIEkdYNMhWbKI58IrMS9s0wwZ3rZA4uVpQe5jDXrz+Vb
ODNFcgvUFdFi899/I+zdbMwS72auHqHZXOJip8jd/oOJb/l2+SpnJkiHjScixPU8aZpHE2SDb0p2
QIeDKlqg5eejrgVLNsOHdfoOtuSaAX/5iqefxipxcyX1NBdtDryQw3dbzLVRNSqxAtHPVcTJuc5f
rMVpHlFIhzsc6PrHGHXQ3pprMCUU3BSBHhZu2zZz1OcxjsRDtyTZPtHpY12+t5OfHdAR5UwkkjQz
pW2Yh7fWkMA6NAqwJzAWSkc9e//XpcS3EYjWbPR9NTVYuNloRH/hyY+hbxQ2+pXLN3HyfXITSIUN
lzxOw+Owe3gTc9RpRVENQCRIjUYGVyy3yKkR63RauCkGouyidEiDyxc1zzw6vngWL2QMlFWP1Tmd
EY3YzdMw6FvZUkeTcml27FtLoq/MIasCr7RTcxflofnJyML4D2rL9hegwfHnSEAY1TbTbf7OZAEy
vZtw0zeJuzJFV2/xD6MStUDbtthwbrt8/OuMSOSZ73NFuHoaDs/jINUzm9gEqXg6j1i8CpTNW0zu
7t5NJnyU+WROPy2bcLWg7SL9Yz6I3NkuYoyW20GmQPWIqrPgJNpw2k3uM/7ITnmw7nInNO0r+5cz
vxFAIDRBfIXrlvT4N5LaQHyXUkHipLVfzoX60AGL2ME4IAO+i+HFRt61gXEyI7CRofasm/xPX1eX
o4HRTtbcVHUbNHrc3hA9BAKunhx0JZfHwmlbZd0xGbbHWXGlg/0bK++mnn60cYHqC0/nmvpjz6K6
1WB97GWqZNC4ZeOnXos9LVYYCqwemGA86V8v38S5N8wGmPo+XwCT4NHDIhEzG9eRKlC6SCj4JHPA
fDBup7k18d3J5gZJcVxcefSTIwZfnqA1R82AqZ/+weEr1tEJIdqc2gAEu3lbLphRCqEltwRcgxHD
vrAHiP1Dla24+6+Pu+rKEGzQhYS9cbw8xlpjlD3w6QD5t/dm0E3aZtiniVrwID37YWukW7zamryy
Lp/M/zzwOqCYkPnHO64KqDXn2oIvFRQQbJ4m4lH3ZBSI26Er9PuxSPufl5/zVC25XpD9B6/Xpv5z
rJZQUgu7YkkIX/DgOvqg1S2A2in8cEQT7l8nwoVhp6pwtnghmxbUdTc/NeNEdz4xlOiv/OCntpz1
fmwqYII6n2mtMcrvD86VBrueNaUNtHkm9tcnFIVocpTIfeSbqZaSU7goFDRYHy38wDG4i60F03hl
XDekzoA1ae+FAhxxB/jKzAI8Ku24wR5KVlY82Lm2YebU6z1QHrrZhrbEf5YcPdEdYu/0w8hO8bsm
kfqzxTY0ak+5EoDcqeb6zSTYDsOhlstD2y/pm9ajxNiA8SWJwA2RB2bGCEweFBg3lfeJ/SHu8/CF
YWO+muaUgYUdwUUILSNSLG+XQac9oFewaiPR3LYVEsN9HTXxK44L62kZi3n2ddpXN2QXrnSiBr0m
8MrSJBiqyavpd6ioEQYjUt69QW+CBCN0w3T9CHrzkhflYYEHpwuipEzGuCJoEGjJLbvjaKcn7VTc
mhwPvpQjyZarCWgxb3AVIA4azG71pA4gz2noChcFSTH/nT2lmkA2CfK5y4Nw3Wse7EX5zW2OAEzg
1AbR7Bz+5nVEN2lMamJxtHm4QbTk4IBPlxuLav2VdZXawOnFqPBRqOf4SUNMHO+wMBmnVmQUcI+E
270OmizfcrfUdZoLq1ZOGzXnJ0fUEG/QlExv7I5M43PZajmhnHUufqVWOw3oHXPA79UyqL+60YWa
7wptme/7MOq+ZBRUnVu1ahPvck1MxgO4lwIxuYLZjgvIGV6wh1a6r0hbk0TVLfjv9S4rScQRZrwF
OEdJcJo4loJCVtMXr7WJmVgV+O5HVSN5DybLhvIQIviBeCpMbDq9g3tnIFKq3w4CAxY5uHFO7EpL
oIUvx96CqaFi1dxw4PU+TGXW/M6TEmRVZvSZADUsxmd9noUDyMiIiLLoJPJDy+thADMTiMCJYtKE
DI+UBM4AbXPnNEvRbWEClLh0GXfWNrKK6numdajM+s6u8BHBgbG31mg7Nx7xeMMum+hEM+dYEdva
WAd5h8pQbhX91tGfcVXbvg08lWzNvmBxW4gypjhcjuUNAckRRImi03/DI2+KVxkNJKFNnaAsTDlZ
3NoDMMgtzvKUlCqbZtAmg8D+m+1MbQQwqKLHIe/cb2NHpYq/U0/kE5ntlbmVqHBAJUsyDp/nqKl1
FEqZs0I8vO4N/b0c6OGYyZ/WyBr38wRyfNrH5ADYSHkIT9/kvZJ4q+iDWXfAZUJvi9E+j3YqBvW6
6SPIHS8M7Tb7oIZuhNrsEKQ2h9gb/C71FpqEUy13bZqMgz9DARofPT3Kvk6Efso9UoXa8m3Nnn1n
VKAk2AO241aEkhw1I6M6t9Fzm7q5Z2n47WcA1imQgAJ6VVjPIVtH/rH2yqMVtffqbMFbpxd95heJ
VH/pOabuDmw+lvoqt6wfQLm9icq3ToszjOHkR6GzfGobIV4VIo4WrEIE/hpgfvJqaVUa+cQ+tS+Z
PmEu0rOem2pDek1bPG8zQQN59NPGPbFyzMKCAkw7RL8jZ0g9WlXIrzZ4oBPyBslSq57bKFf5s9nb
hHpZ6YCWuiMpwk/zcX6FVWC9XJ52zswEq8EFewuyGPbYxuG0YzaKlcBo+4AK4/iJEMKYqLzyt4vh
7pkawjWN0Zm9zFrKW5uEtHpYbA8vF1lNOYNhJ1A7NMA70OVYqVlwpKk/kLWCqKbZ4ffMb0sUa/8P
KT3wZh+4Xc9MehJFzrqToZBprvf2bgc5G90kGDdFALcuptAVL+Te5t0N7AGUR91kvOYpbIH//H45
J1OF5tbZzhhHF7UaziFDM1VAXwt0d1VNQAMKyp1Luedr3BCUePl6p1tUCv38BVTc6WMJ7+j37Hs5
9SU0paAso2Vf2yZnHhvmrJm23S3xJjbFveKa9ubcBgpIkon4hQ4e0p/1IPfu1Wq6gGvSUSHSOmge
AXu78e8sG0xqDkiaDHlcmd3NNdEzBC8NXf7FdeKyuUH3Zb+2mQSKd/ktnBnVnBiplHirBJdD/eH9
tKKwy9lOVOBoXvy1gXWxAZqAJCtpl0BV07Wv6MzivZaQ8InTvKRldjSss3YotdSRfWDUVfqpaRBE
IL7xHlDcJFd+4NNqLp25tc1Os4FtN9btw2dL6tgZzT4dA46v5g2qhPy25v/rh2zjg8EquiBvEm1H
KK1OPyLKfROw0GemP7KyUicz4bPY866xjZGoZ6A0vg2PcieMznL9y7/CmTObxUnURlVkOPRh/vkr
3g2L3hbUO3sJPo94la/46ABb5OUMsC9ZiNIao/GtwUIexIS8fPZogt5kfdhde2GnVQSLWGF+GmTQ
9MCOBwMWfhIPnGRAmZRn2V52dlS8FBGyhCBH49n6TTY3n2O97UmRSFIyGfU6K7705qJ/i1g2V5N0
UT+BME9+pXUi7pZUjg5K/5ziFInlwzcU0eFnGerLlcn5zMeMhJ2TAFJ2CkDHhbAqiZLSbhe4od7k
3PcoWUEzJcO9qMs6ILENNd2SFVd2h+tx8mgjSmmY0xDnbIum0tG3o0XII92OZpaz0k5geKmvVR2Z
V0tu6zdxch2K/BzoTQ+a99GcgW4iBe2wSruqHgpKOrnlG1Cd6MltR4nO1pnVTdHU3S6PZVPv1g36
Q6iH5f/wjukGo2NiznRppx1+Th45JpkFEiloPKQNcoS1pJZ4DeEV6UPZLr91Vu4re/3T6YnDHe11
SltUT6juHV4TkYYH4pBrJmWa3+Z9PP9MsCu7W057xBrEIPWufInr33j4sjnXMu1iG6aKKNyjSSPN
bbsvxMIyPyXgHOXcSLJYlqr3eaXxRx3U3WrsNZDoVd2K2Qc0rD81VJq/a1mv/7lyO6e/PQYNjtys
iKuL+XhioIpQQN4bxsCNSHOcI6YIc6X5k1SFQKsFE1CWYnhMM7Gaa70E85KM3i7fxKnPHacpWxHB
boD2mnesbPG8QbWzZo1Br5utHtQLAv+tUZTe/ezZ2Yg9SuNGXHzOGkdnpZ4booeLTTW78tmJLGPe
GB3M5o1QSr2F9tQApNFrOI8TdYu3WQsxxttDpm4z2F0jtNYsIYBKEsp3e/lJTvsYzLG09Txq7TQG
cFQdjifAqGkSDc0YYDgq6PIv7U3h0pxjf2Xy7mZ9YopV6W1G1TKotEQ30S6ixd/gl6LWKcBp1F1S
3TptXdwRWVsHYjDrm8t3eToN22gd1g7kOq3I4/ZF3U3wPKCIBRZ7d1o8hNt2ZYW0DdnsJ5wC08eh
7MVtgf4xMMBzXfnOz16e0qAwHOp3+j+E6ru1iDpZOiEJmwPSHrqJiC8TSvns9E74UDgVgcKtorWN
xjW3xk0pJ9SgyE9D7com9F+z9ehLpGVIp0+wXQDdfrRBI5Iyp9iHsoVVqHYfAY+l8UOiQ577gBoV
GxL5WNbHkGLuW03anfZkGeNAsmdSeHceEW3ZjR2bJkiGagSXmUnomEGuLwBYmrmZoAvqnGrJlS49
tZ1osRq3ZogAAfdhbDb4vhPtR2mSzLYGirEjhctXILcNKwrb+qhhui4yV27yIeZXmHpUvrOy4nsQ
3L21yRJc5n4aNdGNsThtuCthmndbx4vSW5WXMFcZPCHxH1m8tHcDGXo/3G6qv8KHlp+I6cmyL2Mo
s9uG40GzsWe2xeQhy3o/ExPx4Ax26W2pa4srwrnT3Rn6GvxIgqMHIonjHdMAoM7OwRQGvT0nxJVw
dMurlkFuVOXu8iD/d146+nnZCdMoWUU9LCrr6vpumI0eQLRBrIItz2jIMBM6R1G/RrJFuHoqDRXE
VDeKJ12LGg7gRJ3lmB6nxfmlt6oRt6Xdt/ELQ5GWxeVbO7Po0DPEmMW2kdL1cRkZeWLftC3I7H5J
NEi3YenjSmh+jkP7DVDM4l++3Jl9qkNTjRwPNl7s/o4VTkMTir4r1xpTZOJJBiGXMGDDkaxdJOtD
3u+cXFQmeYfkJfke64Hyh6Ii8HMa26EIPCwiw7YYBpSwFZmy2qZeTKximWqHj0Tuhh8HFN/yym2f
jhWHbSJrJa1A6u3yqAzneGBu8WtmtBlC+kVp1w+7Xo3jfd3Gof3fL8almJQMVBkuG5DDwdKytkSz
sYAJ0hvnzltmFbgOwXkRbbUrlzqzF2eRYxO8ToCU/eyjbZ1HRjzTEgGNlRUPD4uu1980qtA7SchA
vem47M3INnPHohnheE3iL4gl3Stj8HRDS7EesdTacuek5K5//u7rcEKPNEYwUYHF7voXIhLnZfLI
692ouHYCDXUuyaahVTlX1p5/n/jBZ2lS6URqw+EYOzeOicMLx9COhrCBiqEmnGV3fSTEk2qXLHu0
iknUu1jBftzHlGPe0ngw38qhTF8snSjXvchH9w8N3vhjnbGV21kgjB3WePSYm7Svm2mTq6TtCQGd
Z+TqIRO5hr0bY3LTRiEokLmrN/NSWOG2ryTqdDsETCe1zn2t1Bz1PiTXZrlLCjF9UlMCttS1e3KK
G+7sj03lfthM4dATfUVbMbttSdr4cuVTPdmOrScjICOclzFZ2Mf9BkxXEwY5VwZDzKFVRWQewJ6q
lX7fpnESBqTWlDfCxQamj7K+S5NexPcSQc7r5Rs5GR78SvxAtOExhDskAx3+SigwY2lEyULsZFNm
EHeK+lZ1rQ7Ucux1B/qvFhF5rME1uXzhdfAfDw/04WQ8S94E38HRhUsr5OQuRTAZY1zeTaGhWNZw
ziDq763sSx3baQQZxNVHJObTfOW5TyYdnhuJG8pM+rcWx/vDy2cRtvQ4azl4kta+mV1rwpSYAhR3
qYT95yelAMa3zseAz+/EoisjhFHkmAYkNTOyYkUvHJwtqcexGu2HWXIqmT1cLACVo/3la/8T4x+9
ZmS3nsH+Zq0VHfc4kkRwoItqPYCchLEUc0hFcd7Lm4cq1EvXn2gfl77mhtZNngwFWRZjSfEWAA4h
nCw0FoXkQojpdggjrHMCmirRyjkw4HhaAwxhzcnPGrcPlBYEHChXJw13haNXwu9EBSjYrUaDHNau
qj8sxmx9T8oYo36mN9HfOhwyb9vwXtB/qKK99pGd+ZGlRGVCaB3vnwLk4Y9sjXpt9qGlB57bj/Wd
0HT992Q6sXrq44jOBkisKtqFlrP8HGC6gnbCOD9uof1PdaCa2dkXrZLRaikjB4b9abhVZU5l6/KP
dOYbXKWzAkE5CQhoBw9vE6N8Gc7m2ixoY2AB0AeWlZHjutMjxVl73EdY6GJ4vkuYXPkKTzdPfPa2
BSGH9+NIWxztjcfJKZmlOwNqTUkU+Twn7pdh6Oa/vb7inLOEGrgrKd4jEXKeKOa2NWm4dvYGdHXa
YvdNrnwtp6smd4RQk4I1hERG7NHE4JpRlbqCEWvSTPxUlcN8u7BSQK4tU++Gg2N1R8aJ7RPtnT17
w2L4S8su78pvcipPQviKuwU95FpktI5VxjouWV7GLIIMka92Vwuwi1skVEPt00kPf9UOFJKttJDq
D6Wyspu4Q4G6ERgPIeOHcfeRKQ0ihNngHd8q+sPyyi2e7C5NznZQN00Tc4NzUtg3SGZ1i8ohahLA
51OFJWfLZ6t/6pul/JLndf7z8jA9cz0Qi2vWFbs0NphHXxMG/B5V52AGbiPDckuYU3ifalr25kQD
eFenpLp15RFPFwlkuxSs1t/BRHFhHH4ZY2UlcTRlMlC9Hm7b1kuyjSgy8HbmjFkjTWeakWm47Fw8
Dct/LRkxYfKrIARZz/f2cR+hyfrachNLBnWPVbLDBP+j5Qyds7PICc2aEmMxrwz+0wkLIzxFBTom
Dh70kw384o2mbCIrmGh63eFJ6ktIz0q7V3YisysHpzO/JyVOayVDrrKHf27XdzvD/+PsvHbcRrY1
/EQEmMOtKFGd3XY73xBuB+Yci0+/v+p9gGNRgghvDAZzYYxLVaywwh+ySqcxPxcM5g7UpbtKQVQw
jx5FUvwCEFJvwPbXw+Fow0sv2Rd8R7Sk5Lf+azjPiWZtSJooSC0DxUl0IO9ghGBgo02hdReDatva
Pet79W1EpOuQ7JNPPKq0JyNipsDtaanKgSvbfoAd36NE0FTvVRRfoKXjldq5wxZklEo7f+3fT64c
1qbBT2MGKUcA56fDjnoZOlhqugfUM/UnolivDnAEmL9qAyC4Xe31xi9TDRW0q2psJA4o/Gl3Hm3g
Hq+y0JNkGE19Ru8DIt9od4ZKU7vKbks9jd/jSTeTxpcGrtqiE9GHJjbKFxt8ALKcajb8mtBAnIKw
iiSFtIy7Hz3uwl+KuUc5V7UW28HD0x4iH4kNNQfCmEAIqahCPi1u1fxeitwpd9EQO8EExkS969J5
uNPLxkGkYkzi73ECoIDmaT2KndpVTu17YqJGXyktoYPbRSlmpfUyAgixYGC4Sjf+iAD04zbeq9G4
l9EGfxWw99/skiH0i4Xg2k8qWu+ignSGxXuPB3TcglpJuUWbXRuKOT0gs8/E21YJzT04JeUZ64cs
PoTCSR+ENUaLjzx/f+upfOtDmpk42NqKkf4kQUAro2SjhbvZs9tPIVFfdQgbHbFSzRLasKO9Td1u
GozsUVETqB3wfqWbea5Dxk26AjRhhwo/4uCd0i1PqP+kiz+gYU6WYBpKu4soVT60/Nn7sIhQkvX0
UYn8uSxltFck0g8dZu/7ZQKcEIxVPf62O5dgbE7N7mtFP/Z3P1ZkLyS9Lni2Pqq+6kUrkECdRHMP
qxKfSrAqaHrbqRb/IanQSgy57Bp39GH2BJDyEDE5UZjYruCzgxpSCpDgizOoWnSTlmp6E+rOhDam
BoptR5RRgyBtVSk9h10AQKaq6kufV34WO/qz8R2dkchgNFqGO2RdFOuzoCMO2GOkNwPXF/e1nRd5
9BZTfeijW2PAvAnlLQUZd68csUZBa1f8WtQQXvoEn93clUWSPw5AtZEQG5Y/aRhavzDldKUjrEnJ
DUL9jMW7N8YPVHGz76mVcXK1YrKFP5Ac2zsdjYyflUA+9CD00XloKi99ZeHgHVtKwr18/bk7K/Ei
4kfV1KWTDB+CR2hVKhhkAyOdvCKArD8DlBE2lrdLPJKtJKOOJrsKoZmeoGXXf5Bqm2OeIlH8hPAR
OXuzm4rnpEHNfC/qyr2p8TnQsbdxFyRFxlJXNn7t+V0HZo1cWCZT5PvrJrSVdUVihHUd0ADU/KoB
o5sACf0x5MmXMTa/Mkn14/UFemN1nV50XOPoPaGIQM2JBOf0oqtc5AqGGu8M1R7QhDGqsLqZs0at
DnXakaS3sbRq0EUJcMjEsgkcmlLMYo+peGf5ndCbdodGcP4RrEmJ+tjU2+E7u8FSbgpnrkeXzi54
QCd3PyVghIu9PWtNTZ5h00F0gaI9JyDE+0dDYNOoTHPV7jvET5YPQxUbyTvcYgUMH9MBLRonUGwK
Bbtu9mSG/IkZ/Y6GyPpiAc1JoON5s7jL9Lz+sdCOQnY16qnQO25PYVcdY/o3bhqVT4ky9684OEZK
QGGBQr+aav1HgOAm5kos8Qc7l/UKT8Pp6jbsSucLj/003lkAnNCkoP36bZhGKmhOOiWPngmqkeNY
lH/aOFYpJCPjjAJuJMp915QVdUOYPscC4JACPmzBWrly8qHy8wZwj88pHr/WuJlM+9jIhvZWa+0h
Bg+fI+kQNV7+qV9QyDjiBgXJsdfCYiuHP990WOwRJ9P3p67OA3q6ASxhinKiUys7hWqwaEgFVR0t
cavXM79FWwknHLP9xxiJ55VlkL1S2V4GanA6qNlBS9PRAgxUo6qPbkdnAWdBARlAnb9d3+FyA59u
cDQqqeDSMSRyQQX3dKg2irI8ilVg3E2LSUptWuODUtvN0/VhzpfRpC2Jyi5kO1msWwXWLs2ixc77
KDBAMWgHJcrCdyAecE6xc7Azo2iSd61mb0FILsQpUPjJIUg6gfuv0070axR6N0kc9GNU4iW4aDeo
TBlPFGK6Jz2Mra0b9Qxky6dzYZi4mDxT5zXXHDPHaEQZmQZWSqAXutdhmftvVN9q/OASJfXu3SaK
bwqjlEZziD58RTMHWriqodjh900Y5p+dzgbQWNC8ecpKqKU3FnonjY8Ulmft9ahTar/rNe0T9jB6
73f0E38mAC6qoKxnYE8CCALiVQnE/V2YoP67E2Vm3CscDRyGykW8ozxstjsv1I0ycIWlPsRZPUpZ
lNzEGw+ulgLusSgDYv8l3RVFOFZgGEGw8fyqmu0baW58GhSdjBlq+fDFzsSMUnmjOMqeXmJNw1Ad
+542YJTphxx59cZPRV2/DJZYhuOMVNgSQLvX0MwRtfZaV04bo2ikEyWlInWAGIZG0u1RxMS/L01L
h1AgQrOlzcCy7bIuRiu8rvTyKdSiedyrXCPod5TYfh5ofUziyIPp/Wo9OiM4v9EF8ZfIy34KNS8f
89pTh5vrm/uMWMgz+iYTwUtKLYZU9fQQOY01Y7gzZsFixLrlc2NgFODaCrr8FrIkuYVhF7aC3Kgx
hjDdMii+N2Th5GPohhys3U7qwgIm/e+yNATc4npCjJ66Q9En4sUITefec1tBKUqtkv0sFkwz28jw
UZsq/dY25yckIEuxR3wetk41BNfn94YIOb0keAXpKQCsoeVFnng6v7ZYDLcfvTQwUh1RwSzSDTIM
1ex2od0AnhznxkEpZ8xvuC8N7BZn2/qEe8RSHvXYng2/AfT/vc8xeXgYjVYvnmb5JIDaIswnIxsr
6xFOaNb6bDxiHUMgayyNCaFO8r1Gwmk1LKt33hj1j9gjiGnv1ji5+cWMJjvnWnF+922uPBdea/8y
7AJtyutLcH6RoCqKug6XJOUSPJdPV2CG1ulgzJUF1lyVd2JB2i2NqCCXqo1ZaltEGy/A+bXMeJLh
DmNBGpSu7kvcittxrJss0Is41lA10sru0cvz5Xh9XutsnJ3LtUiJmsGoAK31qi0tmtCot9JgRD3p
MXXaCmXRtnsnWl3s/3koutOGRIzQKYIserqEQFspz1lzHnSAOI+IK4J472z3mTqMskExOSsJMy1o
F7KQQ82fhvhq+ULMwJzCTZIAW8+hvi8HG0cquv/e04S1/e/Y5k4lsejB27vpYJPF5UmNypFqCfiZ
i53eeLyB+VOYugtESKs3nr0sH7iFB6Bwe3ZKG9/1fYNPWato0a1pj9afUccWbOdqAxpA1HGGz41l
SmJrsdDZETSke1+1uvaTqDrDhuRF4fMh7OxNV4zzvWpzcN6asqA1aQCeLnSjVOBt674IUNefS3+c
vMF7CR1FuVfylgxcccfJ2vi4bxn/6RUhwSLgfekEghZZA56SItfUbprKIFUyD2f33tKPXdpZ98Wg
qHdQo62bArfnHbJiw29TiTBHbLGf8j2jtG48dNx2Fqqej225YPFJ9ZVkzytykNGaOpQ7vTOijUv7
PCKB8KpJcg5S5vSvVyc6xvzDXkbs4vl2znHqDSSj+nJfNxYtYact7nsn7jcu0vPT5iEOIc0jNPnP
OoMJazcrCHHbAB5Gm+6QK7Q+lQ7e7bixlxvzk2/O6QeBUAnpCCSYy6W9Fic04QwiG9RVbw7pByLK
g1flAaR9i2ir8J6qSBU+VAz12z8ec/rAzAxLBUsjtlpLOgibW6uepyZohfuJ+kJKVd/MzECMRvPh
+lBnG52h6PZajo1aORft6pQr7gxNbNaw/0IS8LdRdOaRYlLxSu+f6owTLVt4t3VHE1gXsnL0mXTU
KjwSw9OTZXIlu21X1UGP+udLHBadhCJDCKy7ZjoWlibVduKeP+fBuKPlWAaIp7kbt9tZ+4CfYRFC
46AB0IwEftVMKfKxRpkgboM4TZSfqTa6WLkp9kFYELyokU3mvVmligGD0M13gwocSrhlvXHkz1ef
Th/nBuifSxdhDQ8TNHvwh1yGQM018Ti03rJn8dxbrBAnlV+BOPPu+vc+29JsZ5ICqdzAi8jmPl1+
bYQVEyZJF4TYNt3kOoVNyDLpsYjm5dHyCvxVBrStadHlG+IaZweXkTUaqUB9qAGAPj4deRwMs11Q
ygoSe8g0GHL6cFdZJNcEQGm4Mc2zm0kOBjubs8OXpqx7OhhnVhHwh7vA7QzjB/AC7abr1GrfmPq0
92Bk3s5QozcGvThDgJxI3QGwIdI7HbQdDVrkeGMFLgWcvarDxm9qT7/J66y/vf4ZLw3F6+TRK6G8
CE73dKgyQ/sx0vESNtTY3g3D+APpvfGL2TnR8/WRLmxRtibqW8hMErytNVGgoeRFPekEkbHi3Ilp
7t/De3+N09jtQelR+Lg+3vkGBZskH0FuXAOV0tWFBD9YgcPZA23AxvmnE2ax7yyha+9ci9bvTp8L
o4WZ1qIjLyz35frg55OFyAvxTSXokbp1q/gqxhmzB3FIiKrl7jHm2H9Gj764U7gpnqFE/g/Dceo1
qLQS+LXGvpAIYbOlFXmwdIv5iAu32M0NvSsrcrJvE9oCh+vTOz8VlAP4jIDg3kLW1a6RER2OizbT
6+DZ2IM936nlEO6bYah3Wqcp9+VsbEGp5Ac7eUQRxiPxkeARgABQi063akH0MQM75N0chB1ExVzs
xKRAmm2b2qcaZ5HH0SLtzCp/sOsx2pjz+UlheDYT3UGpIrf2U6sd4bm12eWgg/TsnVK7aIKwwfYe
TZSN2/zS8iJaQpJnk6MDrTudadQ6+kTdLg+mWRsfyoz8K8wL9FTjwn1FLWkCSLkpoHzWmgfABxiA
8It+K/3wNXILEI6zKJgMB3Y0Ve8jqZl9XAq6IICh9FtrMfBTQLSUBgaKYo9Jng67uvCsVxebIxzC
U/XH9U12foDBslHsleJxcAikNeTfDTzgXFE5IP8ZeIVaPZcC8ulgkBJoZoEYldvFB6czlL1Xte4/
f2pZREAlG84CW9xbbe9YKbGAxwokUOss+zx2VHQtvRpuk8Tdcgw641UhSMZHBhREL/9tX53O0urx
6COhdLCccrwbCwGfJ3pHy7MU6r7JR8tod2k1uMGUGpBErBCaU6bln3OcVT9dX++zO4tfwh7wpEQK
Qc36RUf+x6kLa3RAi4PFqfT5I13u5L3oIvyrCtPaeMbPPq8HgU3yEoGgEC+ucRd5WhpTZNgzHnFz
8wGExoMYNfNrNmXFDaoE4bNZDe3r4OjKzb/OE3wxJRSdfIwurSV/2F+NYRYbn6R0UYNmqCzgbyRC
JnLO75ws+pGV+hZK9nxZIfeAYCBk4friiJ0OlyD3qldprQU9KnI76Rd/xJ6DttREk2ccauXn9emd
R6RUMyEQ8xIghw4Ga3VPJl6pCltZtEClAPNselP6bojs5FjFxMM7kY/NLvRs8uQ0K76KuJj9TjVR
67v+M864F9IGygTLAH5DJiDr6zqqFavAl1ENOrwGy08dCtD2k1qn2ldoIUDQvMmKpz0ZV28ixFy6
Ac5Mon6gEdgTJ+fG8ll3OPSHJjS0Zac06mT5uMY0AK4FhJtdVzZ275eI8+Kxjk5GsiuxEK5wWkjR
fr8+mfO9SoEY+AMMQNmCWutlogHT51Y3aUEFvlyAWnKcTwKI17tMscMbQ8nTQ4Kw1j635y1UiIwU
/n71cBaBdU6MTTsAbMqad9iDGBhwq1r8bDJ0P6pc+y6tx2oDLLF+ceQoUjyOLwYK6exjYfykm22s
Ln6p6cvP1Em+l7OdP/WJpzxSbKZZG7db2j9nD85/B6XbCRcKru5av35yTSgIo7n4EXF8Qx8CVG4V
us1+NiP9o9aimJbXMCB9QGHJS9WDVV48UT6ZOAgf22RsNi6Gi4tA8ETkzZuLStTpSTVnO8NtPVHB
SZTcs86bHy7rJcBJuMhKFKNxbACxbJyUt/rh6hPTpUPmnWiVXPZNyuGvC8kqwrYqw37xFXwld6FR
eEelzbyPpVlFv9IGyEZaI27Qjep8hOlb0gBsottcJ79EdEg8AflqAi8EOWw6Jabq4Qgyq+jzr3OE
gUaUu/HG+3jmO8WXAy3HCeda5nleu4WlVTej8g5erzV758HGNX4Xoc6HVpoSQTKxWwf+Re6pyDLE
U9Camb3HztU5OHqqfAQ8SUDTp1uFxjM6gvxVElMIgo5rhwvw9PtpSkXRKNIlTLCfvut5N+LBIkbv
87RU7l2VhIq6R3pVi/axMlBKNFF2UXZFrQ63M3VPWiok6tgtqYr6TkFg8HNtJ8YzpcFk3JUWcI/g
+q2yjijl7+Vok+WRPhO7ry7qEahP2Y+ZAEaXdM8ofid3A+4o+8HG/fz6UGePwttYMLJQApBkhLVT
2JTbRGk50BB09/qPuuKUHxUF8FWUj8NrE6nmDmhWyvauk4NQnC5YBntLEHf9EsrfQKIpYUoyxFgT
Z+yo4+LqUd+tjOWXoiU0/Fq8kf0W7O83q8zUrUnLGsTqYMmoitKXfIPgBJxuiJbMGcozd6exDLT3
OxH7CmWFG/qeOHVhU4R5QpU5txw5/VgAuN1l8yyaXW2E0/vrH+DC3KXOmSTFAbY7iwJGD6nJKmoW
v6Dxwoz7ZR+lZnmnqp1A1HIxNlKIN5LZeu4a3QoSbbgQ9EFP564gIhYy3uL3iBzd6hOY6iermjv6
/RBBh53bhaAMc6UjwB/KIbX9COj6j8GCRrgzcTVC7spIW4RGQkW8jqmCHko5xIiLOsaiHGeuG+WI
IEj7HQNs832UzwWbJqr7W8vurWnjar60fOAG2bwUMrmbV0FUJDrPQglIgKwolV032dmTcJ1uN4GB
95csNP+xRc5WBWlAhxwuIxHUOkZsBqx4UCgXfuNkPwZvUgNcLS2AEE2B+F7OJZE3y+31LXJ2HVB/
IRy16VoSfaMVdPrFmiUCF4ZMD16Cpns/LgUMQDeLUJTRt5xYz146OZQsClt0Zcj3ViFwEy3TEiou
Q+md8oBvx4QceSkgrlk2ImuVfViqrt9Y04vzI5mS6ovSu0z++V/PXIh5tGlkXrkHyNL8oDUd77tW
RR5XSp1fX8qzoIn5IZQn0aZg3PmMp0O1Kdt/Rh1r71R29TVFZ9a3E0BxWy/3xXGA/KMLzdmmfXE6
To2zD+K5cDeLMFzuKIZQd/FY2H22JOFHI8xKHxWU+rs9FuO7WBMg17BH80u7QB8l7B3rZ9+MZpCh
zLKxAmcHBhN2+FAgmakf8FSvYplWbyY9RFee6qHhvZD0zQeoLgKqp0BqDaWjjXL8hY8LkNi1MQQy
6SuueT0j5kt2UgEkairHQRFIA4eGB48fLd7Wx700NTbt2/Q4outbPUtSAWiKc4IfN2D0FMxmF8W1
31ddfqyFpmws5aWpkZ9L8Q+o7IDbTz+yHqpZbsFb2A+0JV/iAte60qmb+8Fxtwq/6xIXT4OFyApz
AmNPD3hVVHdp0KsmEip7aEiIoU4Ix6M6PhuvHBbjocOF5QkVq1EJGsVKD2rW9/vrB2ed6MgfwDS5
8mgdAu5bXQxVr4ZOWGKLbjvN/AiuQ3lXtkVzI007nxYxJ3cTsm4x7cC5CK4PfR6+ybEJgWUZiuO0
Fg4il616zYazOqV9VR1sc0jHI3wNzLKJvMObRiX3uqMSQWM3RufJOYZmMWGzDPzW/JMtZRM4Gqr7
j82Sm58aQWl21y1K/D1CchEdUyg3G6/ShWv05BevPldUlErUktvvMZXpXhxbjLdwy1JYryaAQSSm
X0aT0Pz6Ol0alEYTB42UgU0pj8df16jt4HdFLlztRy9M/oi2RXtLy9DbKbrpHXieIYhALByuD3pG
T5Ebg21JW5lLFZrM6j5BzYFSoFJU+7jRvPhb4iHI6qtdH6b3VokmKFhUwFz7uh3N2zzusu/dYvXJ
AZL7PD9P6OUjLNk3ePgZogRn7kIOe7n+Ey9tXdaDUIfsn1O6+hhVnoJqi4lvxqlwApz75oM7ojeo
0f7+Mw5A49XGLAK3zrdseC9dSAAjpIqjlCKyVq+AliaqmYu8xhnM6NEvVFGZ4UNYn10q4XjBNj/+
eabSQJ3v76KscoYTaTDyymPA0Psua/R955op/oFV6GO/qR6KOf5VqUb6FTXGLYeACxOlo4HKD2UI
qTOyugnR2ElSi2Lsvojw2NPMvrgd8mzY64piHiPN3BJOv/C82rzkMlyAj8M/p1t9cswmrMKIhSXg
04PBtcr4Fr2VTe0U+YVOgmUIk4TnJOC0qACWrgaqkYcJ3YmubGhIpOsiUvs4DmH3MLXdhG7NrBwb
pc78MKahupvKoX+05wHufxkV9o5KRbybND19f/07XzjpACJkish/2NKr9CUVHpJ6g4asIeD/p0Hv
M18BGntTtmH3AZyv8dCm1afrY15acqIBGFyyzcJzt1ryJcv1Ei8UPG27cp9Huf3oKHGzUU8720iA
uMlEESqQFwoZ8OkoaW1qU4FUqT9EafqkafsUrahUQpL1URs2LoYLgyE/g7YfeEg+8VsF/q8LM0kp
Cyp0dvisZeIDC8deNqygos6DejcAT9p4Qy+Nxw0k5f4hdFFVO52cU+udro6O61cYtYMjHb0jfVH7
UXXLxm+SaRPxeLZ7AVZJZh4bGCw+eKfTARcaFI4+6wyoK9B5lDx2fi5LPUeHDjNZrIintor31lKj
3qxHyIPFsDB0X4Nn4B2oR1NfqvTWOCgY0wIB5i4LrGSIywBX1/jPDKTTw4ssag6Ngaj1rk7q7GFK
kno84o7aeTslcuotlY2zvc+cSIQQBQFzrZnr7oCBCH9Z1oXru5YC+U0Hso9cD0zDQylq/aghaxkY
1qa23lmsx7AEP1QoaDlxQa5uuNwYbFcZwHBowuhAQM42lmZ9aQCn0CdvI+E7O2tyMCT1LOIP8MLr
660QKgLiFoOZ0rnsxk0dPCy6co62lLUvDYQcCAVGLMV4x1ePd62QvDdK4fljCc7V7O3pQ1VZxefr
V8elfU8nR5pDc4+yjKfbcLIrQ82FAEisO/0HbcKHrRryyl8QVLvtG7Svro934VtBloThR/WYu2qd
L7fxMMI+K+B0lRn1xqHsqoce6WNtV+lV+3p9sAv7kfuDtXvbk95ax2OCAZSk2HShJ6l1j5oh/izG
lO7MOhtuvTIvHnK27EZ4eWFBpRI6vqDAekjkVnexQCCN5Mby/ModIczNGMZngF19BafO12XUt6DF
5wV5+p0gFuj/0u6QrNDTLzhbGYYcFH39BQUpSDFFge0FyXkzFAR4GRL4UY5jS9/SEJhbp4GZu3hH
e2rHG6QQt0TRL06fYE7+HC7uNQoGAaOwGvQ4lLCN4ViMFaQ5WdgtYucrsXwSXP/CZ/Ejk5cxHIUf
kg8KTaeTd3D8yJeYW1QpQ0u/I852njJvGh9S5DReF3NRb5rOcHEp0QZjY+xLuwuCpYm5rAx31rGr
iWBKPzpg8NMQi2QL/eWHJoGFVxZt9zIU6fQBI+F5i9D91oI7CXuYMoxRdhggajrtq9uuo4OAM1oe
+mUbWeIeSZps+AZ1CIHtoVLmrvLhzgp0Alwvf+92wM79adT6n8rS4bzbmYozQyqEonl0HYS3fH0O
3Q9hqE+tn5D9lMckpr298/qob3xMWLxiz9rC8WvCOdZfl0KNP6ZjX1JeB0Iy+uZoI7drogp0qO0K
JWAAHV55nylzm+/SBWJh0Otul7xH9Gy8KRO1mnZtVxSf7NBC/VsYbphvNMYunglCbKniR07Ba3S6
LYQaJl2VzqhWtcJGMwO1xj92WBV3DVDefacvxXf0bdD0Grz6VlvSbpfW3vSSK7Rmdnkk6i2zkAvH
AswAfG3CCxRFzrA+gyvSoZt1PwnL4cvSTLZ8EtPxPkXYWEosR9FGbeesKkF16/9AzISiMJtPl6Ap
66aavFT3+7kz/WGxZx/AuHYUBVDL3aj0VJnTuoGjSRDSUt9L4NVeP5wXJk3KQRRMdI7189ooPUNa
uh2jRvcLVuWmNiLBkF2uegckqYenoRDQaq4Pef68AI3HjIVjR3cSaMTprCv8V2gu14ZfpdXyMJlN
scP/IoczOmxVfs9nBzCeUjOD4PV25oagx/pAZkOjM08n8iq1FIEzpK+pmyYHXUv/VQCLCxX6PXcd
pp8mMerqmreVSTUS/vWBjaKuMI/xsXbz6rPQKHj/+yLK2PS/4Fi8CU8XUYx6G1W1rfuY6HjZbq6S
4XUYStsJaFNBYrw+2vlGJUlE2IQGIM8FHe3VaI5IyCtig6Axo4JepfmrPXhYOGSpph6XJPa6fZ8p
cIS1rK5e9XxSth6t81BL8hNRTKeBgP3nOn/yWtMZInMC7lu36v2SL8YLm2bYmOilDSPNAIEdQ+Cw
dPnnf6U0k4WbaZ1DOkrnCl0qW4TGPjPgL5dUnT4tHpfu9ZU9gynJPSMFFQzZp4QDsxpRbRv0spIC
9lDtuVWgzfpw6IcOSyrE35+BL0AZze2s8JtibL6ENDpIO8rwW5Q3+vP133LpYMKQRiSFXh3p3Gr7
dqIfm3mCdNrbMVaMVRHfJL2tHqXlwsY6XxhKQ7OJggAkUBZ8lcrNwjAUB0qKH6Za/s5M3Rcy8fCh
i+aP1+f05j9y+hST58jaJ3kjNNO1+Adubpgrpa3pO3NbfqDUVn8MiX9qIgKRIF8EFPoZcIIpDlkT
dfNuTloHe/IO2tIutjssmmKnHA7R0FT2zrLh9vlaA0v/38+zNFYlSqQgrtNcPN14rq6oXT6CZqex
2uBHDkQhQHuimFCO0Kv9xqLIt3W9KOw5uhhUwyX08nS01EITpe8Gwy9wJDHQgai1YcHgSVviD24m
TDgTadR+m3OPHgAaPtPvwqUhuZj8f75qTlW0dQzkB1//IjYCUn5A3ikZrX4R/atWLdpUxTEvzg8I
KBi/Bkw2AqyRlJ893MsOgkWBLQRoiASvi1INxNJ3Gwsjn57VrwDQz9VNuA7kYS3bEpeL1KCM8OWY
RoiIM2nkLfJEabOLPCWJCTvG/Btd2WKjg3dpl8pICNQeAFGoq6tIIEHZUwmdQvXDMp/uVLNP7/NU
bT9ZfSTuqILipVXMlR83CyFgrkT691FVq5t8TsZj2Xb5C0if6vtUqfmdVVnp7+v75cLdiy4+u5Ny
B2nhGsDomgigFlWm+naNiZSBDDkaJK0db+i7nmMppOonKBVyXQiYnLzTbSncsGpEhLNY3eg2Kn4T
SIm2h9Wxi+a6gT9vzh9rMjdd6kuo79IFSh8SsNFGaHrhEaAhBcFLapHKevDpz5hsc3ScpFUJxor4
o54lzRdTT5LPiDXY9zN41Y3Nf2nX8d4g/MSzwzO7el016adcu1iPWJCl35WuEx2GKS/udG+qb3uj
BbdFn/P2+je9uOVgsHHowGqiHCR/1d9PHbOpFzIm3+bJ+yH7YHf1lIuPQLHLY+kueYJUQRj+sW3R
fi3oC5iA+qV5C/m5+mRGsy12faQWoATc/v1UVBgsXf+Jl74DCDY4IvTuwSjIbfnXL6wW2k28HZgc
KWoUDKL2nmHIobmHwETz3jGXdmOfXxqQzUfnC4Q4d+MqJUkyb5hwMtX8Ua8i/GQbkbzPYOwZSFba
SePr44gGzfVJXjpbIBAlVcQm73hr3v01SaVz1NpshOarwlxesJr7jGfm9O36IBeeW0Lg/x9kdb1k
ZezWM30vX7RQqPYQ2ha09LyoLFDG7Of/ZRkByGL1RqeVauPpdwuXlle/xJwK5VmjOJAEDtOB/S/Q
JGxor3Xxlu7+eYlB1nGgrcEegKu1JhMpi6kpZZ0QDSd6cVsPeCrOWWcFA148t5gb/aLkUd+V4Ltv
/n1h4WtAX6LAASZCLvxfX8/r0yVzOoRaQARDADVwQu2zdnyCQNdtbJSLc+Qc8CxJM8m1zmYKSEKx
ufn9zovm9ptWaOH0MKcYStNYLg10sJCRCiIDQypf1+boX92kCVSJF2AvADED5r2uQqZVkk+xS7Kq
o3YVRAL9l1ZdyucGWYfD9VU9b4oyFowULNyQ9cIHfXUj1vTKKiyadH+x7Xm+t8d0mt+h2DZFPiow
LDIe5YCZSzVrlcdsNtE+b7uSJDYXugLC31BeQ1No/dHp4+FzrLbmlt7ipasCQWA6tvTTydxXVwUg
pgTz5BCPpwg6Wa0leIUscfeAYdEv6G7LRoBw6YmQ1C7kRVQZH62OVD8AObFmSliIXsNzLIzPIy5u
N+GQ50d3apw9FPB+Y29fSk2oEdL24EOQZ3qrOZaOlRijxtVULu1QfnGzOb4zW6+ZDwBTa3CfKcrp
YlyUYTckpWLcTV02lTslBqa4I1OOq/9hX5CIArIkoyf7XbO/AB5oFbtP9WNlrpSjGllaHwBvbrKv
AJodL2gbp8sPfW0s0zGOEghwRPUpyzPm5tdUK/SR3Bx89E6d8fgB9q5FW5v3woXOPcArgj8LdJ81
b7XXlYJsuVMp4zW4RSShjjG2K4LrR0ReLKtIlb8diVFUDXB3Xzvb0lYdRmzcMfIkmbidq8X6XAzD
ezVtlOO/jsTFyg6Q3X8soNavsOeFbdtHtY1uwFQck8hFgohC+Y+0GcuX60Od73KGoifFZ5Qjrt/C
GACD0Rmd7RcOD76bKGrAZsKKQYF+IBRtCmZLzBsreXFQkIGyzweAbq2i0CymA0kSlzmepZ4Chk0h
nhqAG3goWD8khTnfeo26JUt6fn8QuFDHAEnGK8kVd/pw5NjTGHrj4G2XwD/lDUYMalatI0pjxdGp
cMS7vrQXYmuIqHT6JUBQk52d0wHRxJmGjPqO3wqxfIqLmiY7YK/8Bb5xdwBBHD5qKPsd0lY3HsPZ
ER+7Smw9l2fcFYkdpB4uLXlkEXCd58R4R05o0dlEWLXmZCj4SD2cKJ1HRAlgdjc7Te+Nu2hw5u99
Fevv8kVqBlkhPKKdntrNH7Wy3e9Wmdb9o1VMzReUExDUjK1ZVLtuVOZfTeM2XuDlpnuXmFZr3EEx
UT5dX025WKenj2lQMWU5Ac2edaK1WJi9gaKP72jNpB7tQktc/P/0ipp8jN8eSO95DgausOyQDUZS
+RU1CvP2+q84v2koF9B7pLSBMDKiLaeftNXtTg0NOIJ62kKctNLkfYfcx0bccX7TyHwYTrsEz1Ge
WI2yYDFZK4tr+uo8adWHZqxzZW9K8+Z6IY3eeHQujkYVjKxLqsJYq22Ke+mQRbZn+h5epe0dnaMp
fVx0dNh8x+7QI7y+hJeGowiF2AFyrVLO6nQJURqTpC6cQ5Y+cb/bbloehjBOvlb6pofEha+Fcrd0
YYaqzT26Knn1OMlJQwuHJLqNf2oIhH2uo2QjTrhwrUh5cIJuNgZ99tW1AvjYBVXJIItaKwbuC1UW
UNSLIfjM7WLfFqhJfL++hJdulpMxZeD6dwysAwRxx9LBkQMOFaiG+IA40Rz0kO0/UNmMXhahuSmO
k9N8TOdYvR+7efpy/Vdc+JAnP2K1b6ywXcxRcCIFopSHDJdZrNXrFtm+aEuK/dJQCN7TPwXOQGa6
GgrsYFdQU3R9+CutjvLMEt4pS8MFpczLVm1A/mWrmwb8M/A7Ih6ZI64Wt6ZpWHt5DW5CGXPjWMe5
8Wxa3WIcPa1osr2X6CjI2n22TDe6PUGoBVYbFv/csqEypwFDJi8GT2GutpUaRmZLX5q9m3X2L4ie
xQ+S9nncpYY+bWXEl/YwB4T0G8wudZHVYCNt+xIqBYPlCA+Oi1E+aRNRb5ypna+7Ytjgy176njjs
MRZpKc/SaonNKEnSUUsdoCmOou1RNfgPZ2fVIzeyhuFfZMkMt7YbhjPBTW6s3ZPEzOxff56aq7Tb
amuig1K0qa5ywQcv2KOrxHIcAAEcyn9vb9S3Itb6i1p0GSlwka+CHrk8LoilAc7vOaKk6/y3Po59
59Vd3IPRyjL1U7zEs+5yX2G1A5umOA2NRumlAICZdUP0KgXj4N/+TVsrgOMjcSTEBXhe4ov8cYIX
VNjCCJ1fSDx6/yUPm8GraKZDyzaU0+2htm5B5IhYanaz7qzpUjbi/HFGDdSLk7H5kVBVv69QUIt2
7nWxiKtFpuwv2qtkkeBqV4scWDO+lQXImMgw8NzGMln+iaIvYpadpGluI+XyjwS/7523cuO0AsAD
tkCKJmpqq+dEL7U5JwywvbHS7QLRiKg+RsSV+hE3vCV059nERUaVq/Bz10wZJt5jZyk7P2IryOK6
cGDswcUWROzLz1kvU9kju+V4VZBYiHMPkrL4jQVs2K36RfoYSXkee5Nphdg2g0wJkbk3ltE34i7+
LI/L8mvOsvI7GFsWsDcVvKD13rJCF0derfVsuYVgZs1JdSfV0QhsRauw400aIJ7vP5oGAauQ4BFW
mOuuiBTHWjvUQvln0hyf9j9eD5m8/DSTWtkpPl+fAbxDGAnIBi1O4qnLRWtHbSqHoIt8OgPdoxWj
QoN0a8ZTEhU7m/P6gmMom5sNsrwFQXG1OZXOSqs5bEAODn19Sk0h1mxrxSmdcS8GqbEHgrk+c1RR
RbBNtRRY6BqAI5FT4Y+USF7hoNYYYlbv2n2yB3K6XkDhtSkMbEkTkfEQv+KPS6Re4iJrO0giEqqu
lIpTXnxKVM9a1Tnv3hYMRRUAHr5IodYANWcabGzQJhqjJYiWpup7QCxCocTWyuPt+2pzVmIglg+s
xhqeHwwaBuLODM0pMINjlpe1h1iefFArpM1uD3W9LVC0e8t7YT3RB9EuFzDpoVUmUSp5qpqhqJc4
xnyIpWAGsWS95LL++/ZwV7LYpJ0yQGGCRerrUItW14SMkCrqZcD8lpTrxKWtglJyF+DHiocAApVo
vMudaAtG0H8hrzVO73adIX+3EYLG3cTS5s512saoIT8l/fg84nmtntBBww3HXcoay5mdn3zdJaQL
QOJFY170CtcF+oBAsqchInlTUJqfzGaaPqVlPLl1jyEhP23wQ8cqz2ai3auIsT6FMYLJt3/D9RUv
KAJoEPF+kcauEWXRbIw61SVUT0cTY8pSINSjWj0mTV5SBqvUO4tr94DMb/KYtZCpbg+/0bZhfEpL
zJ/4CGTy5S6xIszsgYEi0p/aAgIGO8dLkMX/qWoSlg9oRrduHibl92hWmo+RvsRHyrrDTzwFGlDu
Wn8y0KQ9ltkwBIfEwUjv9g+8fnn5fYBtUJAjb7zqZL6V5BLZkujhOfZBT4OUvECJMAeK+hNiE7Ov
tHmzM6gI0S6fe3pnCpLEfBaO0Lpjl8Vtg1k4Eu1kWca3oCpL3qdm8NXK6vxZNpe7Po5nL5GGaAdw
v3U/CO0K1BVpVBGyXn6OGjIweM0MuVhFQdkgUS3fyQP7XjOKveLJxlCiMU2giu6W2H2XQ0mRGhez
zspCciZWs8YUqNZUjpM/lk2+t882jhqDEaHBwsTTxlntMxyaY/7DoxGq1mx/j6uy82lT9r7cz3Jy
yNQs/I1qjhMcRx1tKhjhhuNGU7En2bQ1ayFECJuB2XPbX87aUZYUZzN4ptjQxaHnKJOCG2QUWA+t
beSn25t3azA2L60kRGzI0leDla2lBH2fh76T9RZWfjI+Oe6AvypoPISt91APW8OJq4yzLPCp65bK
UKpyXTawNWpnBAojZeU/uQwkF5GK7tv7Z8adQXBP2Y0YZ5XkUMLtQwfgiyfp5KyZbuXnpI2x4JhQ
ff+LoWj/Ca0rgTBWL79Y0I4VClda4IVT4mA1sWih1yZD/ktKzL03c2sF6b/gVY/QEYso/vyPoANS
e5djCht4uh4OvV9AKG9OyCpji5jbeff+RIlKLUhmBNoAobFPLodLtZoPNkqBp2Kc9hSZY+qVGZ4H
RMZauLOMW++zChBV4PUoUcEauhwsVhHl6ds48BKdSsYD72H3NTBM6ZNWKcXvJUjrFsWeWn8mVbWo
lKMxi4GbYlco2izT/3r00gNuwHDCwIFgApMYU0tfeowvft7+4Ju/VHCTbYS2uPX11bHBTm2OUCAR
xyav0DHIbLjYUlB1h6S29I9EcL3ihktUvVS1HM3+jArjQeqVwY2Dtn82YpQtY0yfuaGxLTzg/bic
LcoYe4CCjbebY82/gM0h+7MmLIUtKmfFbBDMhZZ0aJ3UeoT/4CCWMWoHyp+6j5Yg/s710Bpu1kIa
ub1QGxEe/FuE1zjwrNSaBhDG+ejoCYC+os37Y9NLA8h3nsVgmp6hjbxXj4sADzQqzxJcP7iF6zyj
MWbqtg5XJxbF9ypaUR6m4IRIbTaelOn9oiBiODEQvgCMu36E80VW21HGeTDpuvjYUD87wHmI7pwJ
w5RaS6sC6xWj/7wMWfUttJziLmoH864ZFmsnPxDHcBUOAKpEFJjyOIi/K1w12gE9+tOSpw3qci/8
blGo1dvz7a+5sZtI8rm3CZ05qGuNAmIfyQkDNfJ7bBPP6RKFH6RkdJCizCsvByh47PjR7tyhGBYr
/XuNYvi6yHAS8Yi3ihb56nooNKm3tRnQjVapyjFH/B9LaQVFuSbSfaM2ZNdGcmQnLNi4b+Fu0e9+
g6kx7cs7qVMmoepD6lorgXUAHZr6+NNZh2Dcv/82IhDECKh8glHktKxLRQ2XuMNJjHxlaZbYA/th
ftXrcbpvdDk6qE46PepTvLjIFFMWGFNoDV0Y7+k9bMyYjN8kdbYJLCmBXs44bp0axT4z9ONlVE5d
SUBJ4ST7rydQ27vxRYa32re6UNUAwkKvX16rWcdYQFl09CM4cVl5V9FH/tyYUncq4jQ7D3lb/5Ol
nSMe1gJrcgi8d3pTwRTJjODfvoYSPXXQTXYSno1LCy6LwDmIn0Qx7XIBGkAOupYAoJCc+LfWgi7R
wsg+mPmQnEqnnXbuyK31Jr8hM6UkCytkFVAvtQ4CslIxgJgKWr8jVkjczzUkmIjW6F/MjZInyCvq
vjRnVoNRU20Rj+8ZrGxlMtfJeXSyxL4rC/i1XqN1y86AW+kb1REQ5gY9Lu6m1XYCViPlBooe/qhF
ymnoNOtkwWr1AyM4YXLyAgbWFKZC2V1IAOJWGH2+tM2g+C2ybPeJhlblEFaI943699vX2dbCk8dA
WqKnSUi6esQTjEtnO9Viv5RL+5gs5rcGTTa/7YNw5xOLOa63OXrFRGs4XQFgF8fgj6CNqqK8WAaX
CDXpFzPq8v86jHUpKJTdo1Mo5qthwfZ3LCn78O4p0sCgAgbNh6++PsuBZOpBEBShLxXI4k3TglJ/
G8O614a/iBRB0QNSoTkryNGr1QR25PRdVYd+ORTLycCc/cGMIC6lbbEnHrDx2lGf0jiab22/dfV+
DlDjz8Ws7FAJnrQo1J7Kconenxqh1y0kEym/AIxdTQh2UJTVxhz6RTyEmN80vVMfkhH7+TaW97oE
G3cOx5LPzwrSJViHvtrQgdKJiVyoXBuPTj7wos3FFLtx7QyNH0h6t7P7t0YkZhAGsYI5v6YMp8WU
q4XGNT/XZXCyqqX2oTP+jkwtfAA3tEf72BqOpA9VDeE0g1vw5RFoQnkZassI/bauJb+rFf3APdS5
0RLZX9LWjv/i64ksAtUD6FCQHi7HWxDzCdpSD31zJMpNAyow5oxjPdZCf5HUgsLE9FQmECRlX22U
osbDcNCFLVBdLX4clI1n5bHxGvA4vT8aYY+8WdlyZUHpvZyVtXRQrgotQ75YXdww6KWzHOL/EGHd
8/46D+UlBhMuMmAtVkPVcexYxaJn/jzW7Yum5uY9hu/jY7JI484bsXER0xYwSWqhA/A2rZ6IvLZz
sPVx6qtRhW5A2iHBpNdNUbvpMEw7Syh+9+ouFowLYY8L/+AKaakNvb1YNMb81JDrr6Ba6oc23NU3
Ee/o1SjoV1HVRljliocHqImGVNykfgvB8zQnNnYZNXJW42JjyAer3LUaBSXWdMo/RY31XoM0QmXI
f4LCJva+svZlq/mclZOMqT+b0XgCtfraB3H+GQHQ7q6ckmBnr1yreKI+QFVdtxiOhG8NgJ7oRWSa
Uid+mjcEF2YX6NSGzWD0p8DJnzrqiWepK6xDr8f1CxjC4lMLAO8xLHQ99sq81v7VjTH+3+3Xb+NT
U83D1wmgBAW99eunFKrTaHmZ+Es8yGASJeglUbpHZdl43NlGdLeB0SMysW7ZBTNBVI9lCZ96Bh4K
dB/bPZWkBH2LJTVP02iZD+ZIRGNPVr1XCN44O9TRuAxIjagGr0MLGCEzEIk087NsTn4VlhQ+hmNt
3sd2sVNQ25onLXNQVxQSkCRZXXNqbw0FHxoERtGY9+Ql6R2xgHygZq8dRvT6HwOjS04EAfr59nfc
eDt4f+nbKJRbAKCJNfgjfOrbSK6MhDnSx4x/d4bRHsZZG/AYNur23OfjHgJsa6pUnCnvMAPI9OLP
/xiwixYT3hEI57SXhyN938Ftkxh6XJThqJjU9mswLJWronX9+hdThaOmEJUCZ1pj3kl2YpR4WGQd
kQgXGevxS2vPP2Z5mk524Vh3t4fb2j2UDegCk1sLLsFqojOQHz2ZkAcYjOKfqTFCj3Iz1lhRp/6+
PdTWRxRu3YQaIsJZq4hWBXKBxSJnvjoWJhyzQvm36LL8w6DQQdXMzNlBaV0ffqpslGcgVlHQ5wG7
nFrcLE07pBLWq/GSejjrlM/tsOype14v4OUoqzADJ7u0KDPUCBo1U74MRUFtTSm6D9NIy+C9C8gV
A8qNF4UPRbp8OSFFauY2yhYBG42sTyi1/pCW0jw7oNYfsmLYw+tev2CiW0/jhewNkPC6dKiPhlKn
clj4tjDKKElSWzeFpPYsT0uD8gu+xa4xitxtwo6W5yyNm5244HrL8BMcagP08QFWvuHw/jiGVYDl
j4wgkA/CzW59tdCrz8bU9veB5kinDIWadws0YpEjRDNE7wXKxzpKHQqdPovNiDLdtENaxcppsSOH
BpS+J4WwtXMYDHNWGt9AMMTk/5hcq1cN9Z268BGf6egz0694gnnX9G4WGM4O1mPrMKB2IJIZhLZJ
nC4HAwnW2aEzIoioQ3ilH1S42D7He2GAeAIuox4xIxHHcXvRtludhhQpRbR7UPuK61anNmUObmYO
Ju3pRfUTbXKO86xmh0rt5pMdBXT7AzX4dfuYXN/dvAL08QAwUKi80l2SrTSyS1vN/aEcHFcbyaQK
oCB3mNInXqBP8x2bfvblOR92irBb21UoYhNckXQA4blcZHzjFyuouAu61J6fjWT+nRnqkLvIjJoe
xifj4fZMRcq0Xm10EITEDo8/4LrL8ZIMjHIoM55sLT9HZdF7tyzG4nGKOstDiLly+6iLdqiiW8sr
MChvZnfQlleDloiT1FkXF76j0xVqA8IpJBEQXMmN9KnvlfSUxk78VZH68P31XwvRAKEzjCqUKMde
zreIq44WEcKwUtVHniYV7fMc4Q3UoRTlZ4VReqaZzDtp8gYniMeYTjvdELYU9dDLUaXCrszBQSST
4iyKSYUjZboXZ6b2gysi7A4hAJLiTkI5tHMbK8BKCEfeBjzyIMRW21HdAzeJbbT67MBBMEoTDGUA
f+tlIAjsExktv8VoFLdOreUeWX20q9Qu+H17h21O3tHp/SHUAPNmDeE2qrA1dHxN/Cw1R79K8rRy
I4QLKpdIlgfViIfHcoyWbyDOicJIGIfX2Qj7U60njrfzYzZuF9Hb4eVz6D7gOXr5Jea0yymjoWWd
WxECit2Sfx/Er5iUID7bGNoTddv5nYECiV86anpsTH2PVbJxkYoMB3gyRS4RN13+BqULkCyX+A2g
BUYMEQbcmNvy/P6Z4p/EQG8erkjXXY7CbZlLQUqaHxL8yU91ZIxPuj076BY0KetMnByVrkEg2jxK
Zhx9DbKkGZFe0ckzb/+WjTCAVrPw82Dh4UKsFn1KpBmj6DD1F6Wt7vtRtc+pko/3RQlETNIC7b7s
hsxD6aH/MsFV3rlurjc7yEQawjRECAEo51yuxBzrSl0NyFktcw4WGktAb9KkyB16qfFvz/T6On0j
ldB5wSEK5Tnx538+yFlfTTEOtx5IPgcmr1J9Hap09oN6yu8kXFu+6ZMpZ+/f1dRzUMCACE3Kzv+9
HLYrG2XCtMHBL6VTzy3cHj+FkP4EeWv08VblaltM9RP8ivM82uWDMrX5zm+4+sYsrCnaarycgEHe
xL3+mLmUtW3WacrozUoMrCyNAYWiB1Bm8KUGyXIVezE+RuUcdxTqm6k4UH7N7t65+vwG2tS0LklD
SGhXH3qUgFeoYHuQIDDC+3TuypOl18khSiTrdewzx3XmXTPVqxf7bVD6sogfCJnBVfrTKm0XDlWF
kKFUVmidRP05qPT+0M75NykMhtPtOV6XScR4QmkHWiGoinUID0N70JB2HhHWzJ2vZWZW940TtffV
ssy+hhrUuXPM8Z6AwfrQ9Enwig+qce47p38sJ1n7UYfdbOx8/KsHXdQTAdbRohdxyxoUyXWSorbY
CNNyyT4WZaW6UVh0nt5kk2s46eilFqJk6oAN6+3luDrbYmTkH97qMwTrq51v4Prp9CAEvC5zwkPd
1I0PfT7xZqvZwzBuTlIUaIUnjxjz8pDldIh1zPUGzzIb6Rn5RdmFzKucmzypjqPjSMdGrRtXptu7
ExNvjsyQIp8nyl8LzzjmUkhOxSRtY4C210y18lSAGvtvVpfyVCp284qJZRPgsy5rO1H/1gKLbwtG
gX4ub8nlrNW26hqzZGzil6HxyljT/tfPCd3rUnfSvU7f1f1JUsoDgVMYpB3AiasTjLTCVLQTTAo7
r/LTMkQAMWOMdT+NYzueSi2vX625xyTz9i7aHJbYhMyDNv2VnCYa8prTTOkAhTZfToE2mme1mDBz
TZb44LwZteRxs7N1N74qwo7oAINGAIa1vjHBX5NImogYtmmTYLfc9D4u8ppbQ8uCVTAEPzVrDO+6
JRmOt6e78U2hkaBn+6bUAi/88pvSIlcGGATo2BZycQfjP32xtTH7pVSKurN1N25Harm8h7BXRIdo
dWjSudY6ot3BIwREm2bAdgmbjap9zHpNfyrKsPlye25bnxK5XAq/xLcC2Ho5N1UN0cNp6wE3zEg/
hMmc3WWag56GXDSHuAlQDJzi4r1ML7btG9qBEhg3xPpO5j62FWD8A0isaDoGyMzdj1UbPsD4jv7i
29GJhaWDxizNm1UFR2Y5TQ7i4DXIoJ7ipJGf7LHJvdjug++3l/JtrS6yBDEt6GQmlVpapeuqdNca
mDtY4eBJidK/9FKagJrlTTE8SK1O5CKsGDfHWVd6060lJ/juhEP6MdOdYHSTMOlhoNUpNJRAU2cf
kc3sgyapkuEVoxxZ913WWo4vZYH+j0NI/pQUWfijRvMfB8COLoM7UwZ+N5iMeixBKCcOvicP1eo6
U9K2kqPB4SrtE/2x17r21DpDemgVp30AFr7XtX+zqFitoZBUFptCnPQ11tJU5nDRakLOBjSFjTUI
3vG/KJplhptkwRjeL92YfrdYyeU8FHmevyb1nI0+xVNENXsriD/YQ5A7rqEWSHtQgu3mb1M2TehY
GEgZu0u/DJ+yQRl3ouaNkwuORHAoOb/cxKuVog2bmVEgTR4JG5xznOjCn01v1DhTxk4Uumh5xNZO
onCVGfF12NfU6MkVidnFb/ojiFTwG2vGVsEyrZqr19Bx/uvUUt3Z1luDYOVKRV4oCFBruRwkb5dY
6VqVkCHKejcqdBMyTJEebh+ejXuIqif4NpAMgJrWQLOlquxY7iRiUWVYznzS4U5fOqEeEM7nJUfD
PI0cZ+dJ2bjYNRo4lAOFWy/pwOXUEn3unHwhDkubpvg9zEu0HAPJ0ug3oAC3E/RtzRAQHdo27BOi
31UVRx6WVktCIv6qirFNy2e9eu0QnvvWIP2I7kXSHO0mNF9vr+vGq0k9GUw7DWUUQ9dor6QdlbGE
TuJNpdx1XliY8WsyI/84YM6LxFlmpI+ynsZPWTdKO990a3lB8QFfhNBLhW+1PUHrxUrhcHmIruCh
b2Y5PNHzaBdBCJTGnUdla5+yQQXLHhz/FT2jkJ0JzFI0eVZRmN/55qrqyom5V3HcmpRwnoUZA7wX
dvblnlkcp24M+vEebngzZstV+zBMlXaP2AaSjrc/3tZYQvbdosdLbXPdpJ94neW5B+bcU+PyjWgi
3GkVuXlM0qb9i7Mg1OV5uIh1rLV0R4FkJLhGDAgaBfXwgO3hzXR672dZSXZOwsaXIh3j0qZ7K7CX
q2PXj8uIDiknQZMRIG8rPXhIi6ba2Q8bFzIFRBxB4NMJ2J34FX9cjppedFo+j+y+OqKTMVaKRffQ
6HLXGKKyvp8z09wJ/q9rdzj1gQcmQkXBkFr46hGgdFLzJNkDOmtVLB043fIvKFP6EzpO82+8/MBX
KElbgbJwplz20zjMT3IttSpsuBKxqXfvH5H9QjQRNyuB5eUSRHkI0KpIuLopo7jJNFtgA/ryNKKH
sjP1ja0KcouXj6SLwvialJyMk5pQ5xiw9C3Nk9F25pe+TjSocmm2M9TGlWZQpdPpbHLYgVxczsqk
7NY3PZZEQPj1o9PnPzvFGJ8lS51ejCWVz3aNbwEau9qHdy8nHWohGIKloJDzuBw47ljGQGOOhjFH
z2FWaYQT8Vhlrpxr847IxtaCks8IRXkeDZQJLwfrLWjJ/YzUQmG16Zc0gfwsS5rxCEw3ubs9r42T
InTtCFopy4BPWw2l14ZZyRgSwNGUxue5VdTjG3q0ZYf7WjPu4dI2XkLGs0TDCmFY0KCXU0sdtXUq
xUDjtuiHY0iFzJWG+oupRNrZypzprpB3fbfEyVvFlVxrfDvCJUwT18BTU5IRMI2H3psNPc3dkB5h
6+qzYz6HaHpUbqkN+beMf9Z0w6ouP6t2Wu75Nm58UqptQEc4KZA6LbGx/7iReidQoO6xzqGR5v+L
dCn9OMvO/GTaXbwXuG+tMUUvepz0VpF/Wq2x2Rh2HOoReR0G5ne9NhkHKFLDU4Irty/E5gB0Z3t6
4VuL/Oegq43UKYmyhCYJUGUWOIYt1nyXLSEs4yi1cC1P4gfJLH7mJL9C7e0vXjAaofRb6VwjTHOV
yqay0UZidMR9dL8cleoI3V7CKbZoj7dPzNaXhPVBV4Ksmadl9SUbPQypJbG6UzTMZ6Ug78pgofhd
Yio7Q70RaNY7V6hp0bOGI3AVcOD5UzQd6oOeNZjtYWmq5GGR1OShUaL0R2mhXeA6SV1/rHvVM5L+
3Fe5Wbu53sRwGDLjJIJ3IujF/IkTwpKQc/fGv1GPpurtNREfd/07oeIJxpHgc5qrt8+eFtUExo32
3VxIP60pmlQXV+D6Y1tB/0Z7RPl0e8CNjwBbgiuLD8HSrMMIMONFlyYcJ5hpWFXaWfuUU1M+Wk24
fPuLoeA2CWgSLZm1gYE2Uu9rBrlHsbqRPmpFCg4qnXPurXrQdhLJjeeNxwXkPqtIgLROuWkX1Hlh
zL1X2+hPSxoNx5Zz/rkvEglFzKI6V4Ap3WbCoO/2LDfiMkYmKhMqPNQvV3GZOrcUvI2p9zLNlM7Y
n5qeA4FgZ59cSzkBiqCmIOAejmD9iqvrj2uwrsg0Fp0NLeVqfm826QfLqsfDaIfSQQ+l4OM4OIk7
yfCdwkpH6tEq9rybNreO8KgS6pqignr5E5xZ01sWgtdA5tTqoa37kk2KC25w9m8v6uZQosaPpAYE
7rUVVhvK0KQSm13qzPYZN4EUDc9UOXKrvBucIBaWNj0sIiGgvUbS2HKYRQtNQc+prOAQD5SLukgN
T2HU9V5H/oy0eLlHpbnmZb6NCjAacUPhMLnaNUtkynlUaL03oKV+XHIrPSA7uDzbqNGdaR5b87Eq
9fqY2omGvWKZlYBxg+ExkLPxqKnJeBqkEWU+K+yjQwaOwy9AF+wJy268hyIwFx0n/oeDdfnF68YO
kzBTOFVtOLz08ZzwTJTOPbzA5BNCjI5v0mk83/72G+8hXT4SKiI4ztMaLaKjkwCUim3W9NNwB9+k
+Z4my/wkL0tyGvo8NVw16IPHpEFGQIp6dc9HfGvWnDKBWteoc67fqSnpKOtERD2aNNmnrLWnhyYk
xwv1uPdrCa+NRZWyHUzO1jUi9gFKBdSk2IuXSx13aquWlOe9wSjtpxC/ErcPxz23kK1zRc+dapG4
SahPXo4y6WqFcDiXlV7X7UGpiuJ/dd7+CpK620kkr8W0BIqLbIOOh1BoWQMQ+oA9AzGv96o2sF3E
JaWXquj+Mc2ueFalsKB3qau+HEozWq8FmH25bHGFr/XHIs2j77f31Oa8BUZQFMrov6xCj3IYoyFV
xfNgBN1R66T/UJ0dPtMAKXd6ERubhyfIQGmDSisg5NWRKdpUJTYPOi91Sjl026KX7go1aXUXDfPl
JW5K7RWTiz0w2cYEBYqeGiAeN4jhrCa4JE4/lEvdexPluR9KUNvuZHTmy5RPu+z3rSmiKQ9ilXoz
ogWrmCVC1j/gHibz6WX9WFXR9AUxEwoT6mj2guRq+VZdtIE7dm2H8RXKh8c0tuo78OfFydHLeXLt
Ikn0w6D3zp0T04HyQ6mUDqNRT3+x5YHXQZsT2HoydzGbPx7OKlOaKh4dzJAjirCZE8V+lgTJozk0
e9yorY+gc19Q5Xpr0os//2OoSZrLXqorFqaGNBdPVfBf1Ffxg2mV1s4227guRI4rIgI29ZX8VhPH
Uh4yHF0TVsxpzfygBJ36+fax2YhOgToIhWHA7MD3xJ//MaF6HnHG7DGS7mR1Rux3zJ3HDNj892rq
7OdESpvftwfcWkGSL8EwI2iCWXw5oD4bzTiXGqcHXbizrnefFUnC6yZu96TYNqdGhRA+D/bOFFlW
I0VZVdcjI6GvRnAIec2LwwC9okye7vqkiHZeta0ql4gORRxMxQBnh8sB50gPVatmLemwBAAe5ejb
hILlvaYPODc0QGsOODvI/8i9oT2mfSA9S7y+5yGte/n9FS5if4JVQS8iHVt91rYemwFPR7QNx6Z+
yYJc82uc7CPX7JM9P+OtL2qDzSY2h5OBIP/ltAHNa6S0rHOVh1HuoT1g3LclwomuJqXTx9vbZ+tm
okZAzR7QCnj3VZFrkppMWmheeSVCUN/jtE//qQGlvJZwtjp/NJe5cFW6cDuvy9ZhdBQU4EXZAAbm
6tPqVsvfbOidl08BPrJdGhylvpSPtye3ERcJUzagL0yP7sDqbGhxb5lxwyiJ041+MCayC50PIvKc
Gx4E0/Qx6LL4cSxxpw6MYa8Osz08jQmyd9qM6+hfCicpQNqLuyCHGV1MRgXpbdYO2tJ1d4vVLfed
oXUnZ3Ik+rR6sHN+rj8toE5ODYE6ILsrIZNmnOqk04ETpMqyfJ+GzD4EqPUlfjk5VIbzwBoldygt
eecKvN6/ZDv8m3IwURl43sv9W9hmWRZRNHqY7FCimXP5Q2s2L43BUb39fd8iostaAA1DTiUJFkhC
Kn2XQ81SNmlJS30Ey9rGOIyoWHxQYuxW3Whu0u9yY6qnQLWkH9OSFC+0MdV7J06iB1ED/6dSBukR
6Vv7UyEHe1J7W4tP6wH5UdIxUR+7/GVgSAottYKeUkkA26eVMVxqsHsucaBqIwwibcON22UP8XW9
5TjMlFYF1I4bZG1A22Fubel4fnmOk+a1Wy72DEi9NdvvYA4V00NmITlpQzX8iBa0Mo+ptmBGdfur
XL8T/AbkpiiQcVteNciWvK0s2HCDF5VDfWrlbHiOw676qtK4/kyf5t0yHqLIyT8HPQ/cHRT8y6Ve
rKhU7Zgy75hTdsLgKPWjBmczkC3mzpHa2NrMCHwHqC922xqh06OWbDUZf3fGc+zV0RCCZ7FNpJqK
PYLM5lCIo8G7J7ejQn85KynpCrPWKQXJTvRc2sJRKXeU4sFU+107ws2xuKbAA6FHTOhyOZY6WFlY
VKTWVEqU5mEyxso5lymm9rJTzF/fvT1g5gpGKSBo+rWrkxFFTiwPDoNVNR4IQaQ/J9oSxH40Wrmv
zGO6R0G+fmtQ06OcRZCJTyePweXseAViDTNiCpsAOJ5hOYLwrrgJbk9r48CLDS/0BOhqAs64HEVv
UsnoJtKJGVHgyY9sdC/cKqrT8zxZzufYbNRDUgXlXrt/c3YmmAbiE2L2q2J/qJozRtZcNIFkj54T
l/EJDIe8B7Pc2iNcsZTsuNTAO4rf8UdgK/fQcagcU+DRGlC0LSDeHNkPL6b05t9eys2hxN+GpqeI
/1ZDpVUWJCNdKU+r5NAjSlLu82H4n94X9k4NdKNGiFYdXRISbk4aAfvlrCT0IUQRkcvCbmuv0dvy
Z1kstp/VenpXLpL5qHf6x3AYlf+SOF6+4Yy0R8bb+oAEKZwJVC+4n1ezRRXb6ByU+rwIFpUXmsty
RKk72VnTjYeBFh8dBAvtNRpTqyOOI1peNlkOgnOOFp6BMbgbjDk/aKXdP3W102LW11GHRbX7VGvO
nsPQ1icFOUprGAw65e1VvKdVjRYZA82afomT4ySltY8uAK1Vc+oO7989ADcBzYvYgyfo8pO20STZ
eVFiQl0khtfWc+IPBnZ/k16/m1LI3070QR8IGjr32erThR2d51oG9IfqevufPLTVFydK8rsIaNjO
Tt1YQHYHpDcdWxfoSqvrJZ87vZCWij4bWYiv51F9kCZrdPOxdd7/fqOyZhKcoz7KnbbaKqMcDMij
UE2UF16AWO0G9LWF/q1NvS30qhQTmdufbKPyJWg/qJUguAawcY1naHIjG2TxrhYJtmZuni2l8aGX
xlE5lO1U/8/s9LgDPN4XBrS/xHqtc0uBXtkG1suUYhtyCM1C6f/d+VkbRxOwKgw8R/DiaVZcbqVk
MkLJtLkdsmKqj9JopvWx70Zc2bg0ql+mAZzEg4AYqV/baDSfUiyZei/JouJZT3A4eJyMyKI5mOXy
p06b0monHNk41KJugig8PQ7ikdWpQihnMuQ4oXoCGNo3KRB56MLrB6dOX+Ial0WeKeU8zHVPAVzT
dxosW1tSVXUsm6j8akBsL1entAwycpMJVxHes+DQpYc4VP6Te1PZqfRujaQJpAtwKygFzuqcJU4W
SjVJGnsPu/iypOwJ6ibyjGUad+7JjWdcJIssq+DuAoi4nJRGtBUh9EQwGdXzQ9WEM2FsYwO9iLXw
VKszzts1VfTbO038ras8BvcdnceVB4+cYRUTWRRVWwhuA2pk8eiN6pR9N42y2AG0bGwXRrEEJpCL
EYLG5dywJ1KSQQfQomCQ6+dLpz5Ebar96ySJdZQ6PToiWmX6sROqbim3+sfbk3zDAK5nqTjcLKAx
RB1utWHiwdEzSPWD1w04YJ/VAEKOp81BMEO0U6LAC2qIMQerryT9EERlN7m4TrS/Epi98G17+Udd
RPWpxIPoOARBdDei/PqlldLYPITpqLdHbYxUyY2zqKU+NHKNHuKyNavjTDUMHqGRjdm9ZUjFIdNC
p9yZ33U2SgghMO6i3EA5ZV1uSHH76kwiI2zMnK9xNZycwBQNXJGOOpJDZyrHJGqeoSPlILEUcdWh
l/9PHpuvRYf+ndG93l7yq90sdhSqam88f4Kp1auRGEMa0zKklBTOxkOHGlTqyrUtP4TUnY5WZ0Ol
JuDb09gQH/LiQ78NSwuMaIbi+loatLLwIct4OP7P2ZksyW0zW/iJGMGZ4JasqUdZrdHeMCRL5kyC
IDg+/f2ou1FVV3SFfju8si0UQAyZJ0+eE6dLGJKbh/3B7SG6rskSQAgt+xvvx6v74dfBgUzCWNAk
Lg9tDWwl0TIHsO6C8Ci7cTpVyVDHWtjzjTD/2lC0q20CIoKY+5L8QXJbQEynWLFZN++05yqSiWHB
e9q6xbrebu/LVYQKQF2PBHAjgZ4f16GxvT6vR9q1hEpaWrW0+60ureQLTZn9Dq9MVBWLYn4eltW9
EW1cHRr1043iAhXhsnTueFNbmO7EB1z9DN1b242ELMajmKf0cd6kq+tOVVE/yz/2I+JT0mDPP6C+
zPvijiqNHpOTHgZxQeNcpCt7RRvcn/ZJpW5JO1/bpTbMUPozURCi9/x8fUtHeYUXLhrXy76KABKX
3RwiwVl7XrVbR9++Ud+7Oh6Qrs9oBOGXFTWQSD4yZYDYNA1zXxdw2zvXxQhHYLVJke9WO//V8cgI
WUt6RLiPzudHxFXM05pvFu/l9KKHLtzRFdneKT+FYKKWW04gryv0fDsngJUDM4d85nJBbaPtgMNr
IiCNusbBNDClOWQGPU2xMwTeu7rwa7FzwmDg3QmN9F1runr6y8yGlfUvsmmKmt5pRCTKQWCB0NCq
yb+0P9B/7/1xRrL9WMTuf5n6kg9frA6552yhU0HdhOd+H86ieE5ysmYS2+rr27fw6yyTsSAOkaCj
7k2ieXGS0ylv6lUaVE4M0/jKmZVfS3d1T8GwWN+1auiAtWpF1YtL4MU1xPrTMtUgbsRr1/YDSTW7
AfgF0ZyLXDdZ6EMokE2PzSpZd2WWL0+utv0vZpLnX6Uwq89vT/vaePizwE7ePIRQ0Trff0g3VjSz
KeDvwRnezUmp0bpfxx7Xm6QodzqXt2gIr8Io1pkLi2ZBB8QVqPN8xC4tpRWojhuzb42PtEFa77Ms
uRFFXZsWyqZwPPmiW9H6fBD8WtZ1CqSOp3Dx7/uu/lD0UNC80iABmEf79PYqXntwfh9u+zm/4S6W
BZ/UFK2OUe6vd1luh3GGrOuu7wt///ZQV2cG4LGxlRyqlxfRghjqMagpQMeGUMsjmKT5viUc/yqJ
59rIWLiCoz8fETRgU6DgQoQucz45Mwn9hDxex0J00ykUuo/AKPyoST1/b0MrvHEEXrfOsUMQVyTy
gzNChnsxRfrZPG92eFOzcXayvad7570NpuMfqHKrD8YkdYF1Wjfne0yZl3xPhJMGkaca/QnTuiWI
0J2wqjijAO/dcX3QMd/Y9phFbSV9J8rNyvqryHqIUF5ll3cFXm9uNDp18WNy8RCORqQr7Rvf7doW
ASfjDkPPfxNjP1/Fng/jtx6rGAYrttHAuQftlOYxpNx8I1G5tkXAbIFyTFQWQSPOhwpEI4PGo6TV
zOWyV2PtfQcgK+PJ9wxUgO1bGe61qW2NPVS2uUfIAM/Hy8zVya1kZTwbcLMxBifWyIQcXTe5tRev
DYXwCuQ5FPDocb4YykorF9CREm9QJTn6zFP3WCwLjTB9k9/IZ6+EV4AK5JI0NUMqvaykj57hj+6S
DfGAwfnPBDX7NpLuMsa+aXT3cC/r/STNdjd5Q5feOHJXpknODiHeoVrC2bu4I1UvyryVDZiBXcvI
7zx9KqFJRoE1lYe3T/fVoTaWILxwilGXHi+BtSinawg28jz9b9Stc7DlMFKOmoobI23f5iJUposZ
1xoqX8hiXsKLssxoxzZ5YNPGaPfF1vnvevKWKcC1+XjcG8CovGav0gzu35DObOajPbRLo6xT09dO
29NIrimr73++eDxj1G1hnUGOuvhOS9ibHpZxQ4zGXR4bw9TfV/gjPCPubX16e6jtj3q1elt3IncI
/QiXbdIzlol+UQGvWCE2kbbdhkdnHYdDWU5ejP60BTQ9/THKuEkTAzESj4BIkEqdn2wkfNUqBwaF
25I8DjwDCN9O9mFJ6DMdIZ7dSNyuTZKUjVyGvb/lNefj2RlNLgEyU/Hg624/ucP0ghu4e2I7BQ19
VKq9y9HfvZFIXbkvN3Vu7hQeuK04eT7qOru9BxDHe9OpYF81k7gLEZ7B4hlFPYio4/7tT3lti1I5
oQjF8w0seLFryiJPW2Sl+7gd1mZfBoN5ao3pX4jctwoKV9aTjm0KrrgYgQFeNrxvVQbdB0bPOwer
OUuk/aV0K8TfW9OkVSAwlYHlp7bdf96e4ZW7c9O+3fqHGJ1S2/mKcpkmndpivFk5804UhhdZc9U+
tbW7buYBTlS0XkYBp+5u5G+vJV5QOyUt3Z4hIJ5XjgYKc5xQDRic+kq3LyUt0B2Iwzi90yMINC4o
ThwUZn0oBt3u7FXp9304IXaPfvS/cjHVPjWK9n/AWriS+FloAmzPycV6SGd2Bq8lYYb+Mu0Nr7Pv
UsdJoibUy52feubx7fV/zcraViHkb4IomhQuo0RHiQzMGWzAMoDp495oCZBKu87FyRiH9cVamt49
DEWY3oPPttZuMsqxiF25qP9GMRI7vP2Drmx5fg+nGvXaLUTY/v3vAXKXi9Q2+T3ZPBA+ysbD+dX+
G6jif4iPN80ASuSbuSycg/ORHNjcYC0FgAGiFdlx7cguoyVwNJROr86ei9CpbtHer1wgVCUBDWiM
Jz6+LF4HVu1JmuT6mEbZ7jAOeA8tm/ZyzUP1slYIo729mlfH4w3dCjE825dNjwhv+uki7D4O5tb/
R+tZxtqobAoeKTWFuf5jJX520yZyCByNOMgrFq7QWTdU2uuReHGTyJ16M3bAeo62Nv6XobjMQ3xY
ts6Fy2fOWIMq8zqrpzPJoQRadPnTvIQ/3HBKX/58EQmPEYznkQPn3hb5ty1pJ2s1KezRERnws5PX
I9yIG/VXw+9xldLkAm8Pd+0EcBFuPekQM+FxnA+Xo9u49OQV8Zx6Q0R3TRi7ba4jf7oJz10JtPhU
G8OBAAg5oIsjMKjQo585A1AWbo/dc26dUHdXN27aa5twI1vC6II9xQtzPiG55njiWVT87MZ23nUG
9iU2hLIokK0ZUdVtbsTjV+804ke44HD8t97U8wHD3OuLSnDKaGZpuEMABfNWh3tDWfluLafhsGhh
7Gh5azaNFT8a7Lo/pipwb/ySazPfWrKQbKOoDG/v/IdooeiWsHm/LdGUcbfiTW7LQEUzVald16GO
/fbWufY9sb/g6LHQuJ5dfM+cQq/Oc75nV6XWoUwDL1Zh6P/19ijXNuhGR8MUEE0Kgr7zWeXkFpbQ
pY4V/ud74LAfUqTdi4TlcWP9rkUHWzEUK9HN8vCSVwqsqCbHId7y0Z+Oc8zt/04m1T4Cd9SAT/n6
EJaIyRA7pB/enuPVleTQc3VurK3LWqw/l4gLa3CabKytL02bS7gc9MG8Pcr2PS5CdVLhrcWH/AOp
jYt4Uo+wnHwJREM3gXGi9p//nTuNRB5ymvfO1KMIgODTyaxHM7bmIb8RfF39kBvX7v+Hv9SJV3LK
/TpkkrUjfSrfs/cX4g0qps0tP70906tf0qfUQqiOUNUvAZ/f7lDLzgzbMtiZitxh11qpeWSPolUp
CoKbZHViqm3qoMV6qw/n6hlkjsTRm53wZdpqFPmwMn+8wY20gKC2mDs3M704I8KLl442/P9hptto
8Am3+/siMym8buvLYry2zqrnMKuT4zJurZ+iruZyn/Su8VKsg35ZLdHeeDp+URguNxSBHIRNAHto
UNsX/22Zfa0hLYgUeJFSy3I3dc5ooVe3lp9hPpj2HRlogOCabWR/TcWQ+bzTVbmvxixBSgJPID/W
RWeGNDpAhoySMuzbaJ5nc4r6LrCN/eL25hdRjJPCl3103Btrd21D+mCQG28REfHLJh5jsZ2+wGA0
Rr1/2BORW1k0myvCZhJd/D/uViFY+X20i9tyaQurKextTyK/dZir0qTMnNf5fb4G7i086to2JP1H
eQKLRaylLh7BCd5bP4WgDbbu1pgsrD6Z6KPGolraQ9jL7MYlfe1q4YvSGcPjzmN4sRPStS7qxaBo
C0HaeHDQiDQj118Wk27OZZRxhwretBusIftcVJ74d15celrfPgrXLlFa7Db0Gco8Xfbnu7HMs8zw
SwUwVmXmwyqV98H361v9q6+JCHxH0riNwEszFj3v58PYfL0i6QVND222lscc/9MfqZpQwTfY+cj+
+snHusEnCe3lqt7lVpX9DBLR5RSLMLoEIUwpo0zzXD8ZjZPoHfq54xJNhrMOkVD1+o8cpK5j4dQy
iIreSFAV8705i2zDquVz3tsWneRV11S7Sejuj5k57A1qqGAdQEfopF8EhEEnS1VvnZHzUPvvRpFI
WnXN8qC1eeO9vXL+eNa3PjGKtrQ8bR/0t+ujWzv8diSoStl5boSghXcixEoiu4AV/fbeeC1QsDE9
cf/km4GJvWqmRk2UQEaQ+YdJUTRxICXduyvyKP/khW28p7haBFFaIL96R7/Q4H3QsvXZw1461VHu
+ZgarEthPQlAMBUVphzyR9Wr6X2/sJQHmeIIfSM3vQKSbBEBJOet7EafwvnyrLCCl74A6HXhDBzy
xZN7YdhN7K92/2NpM5lHsm5978ateC2eRRkBNG+r4W/0j/NxZVD5XZ6Raiuncp+NfvJ21DeyOmqB
RWgTRhSazv5pLGNR0hI/LkYY+Uq0e474LXOQK1uEZNIGqgF42+yhz38L/Ha9BmvYxchCON/zbLT3
Vifgu/bjUt56S68sON3hEPZ4u2lcvKQYCQPIwRIjb2nSNY+i1E489mN6IOVD5rKy63/wMh9ufOUr
M2RQMG7uEyLAy8IqFk9ou6gVCu3UIU8+DPadO5gm9t76fyj1bA7KIAE814D326Px+3lD3c3uherj
3h3rvZCUUMdqtvdoo97CVa4t5XaqoSRDQHlFbl2FmL26IssbbQQh4L1UcU/T0tGXUIQlWoMPgZvd
ir2uLeW2hGQL5M+0NJ7Pb52En9qYkqED2VmxWxT64OoALkDe6xsB5tWhCPD4i9fgVT9oNZm5N+ZN
H2e1nR3TsHGOOpTTrhmaW/S+awQAqqr0p9AOQyPCJc08z82Wyj/QQ5Nz0krahGPqP9l+thdMbCp0
Jb2hxWA6l/MuDKmQm1PZ30gdfklaXoR6oB7Q736JlcEXPV9bN5CmHBFhjTe99e7Q8lk/AlSkn1Yl
AwT+S8E9KUujSk+iH+ltnE0pZVRrXQlurCB9CKyZWh9Qn383NYqwXKH19enta/5K2IMjOYHor1o+
KOv5rxyzrkUWxFaxQEmZek627p3B+dQrq7pPQi+9AdBf2QV0yWFoArJHTHBJLW3NBdKKD/4EO6fC
0Ttp6bJM0kcpV/PWA7Yt8MUH2NriEALZ2sCxlD+fGsHemDgzKIPs5sTfO0sw7ChyOwh9jV1zmhvs
2CMrSTC0dhbjWOCHXEe+4RmHP15i2ua2GIGuB0w3LjaCBL8J8hl4xRwXDIlxuN9ldr7svXBQD23T
pZ/fHu/qGsOX21pwTMoSF5eWNEkQ5pWk3AkHH0oZFoDAHPp+BBL443iEXCZ0uLdQbOD+uAia23mx
bO07mBilVXjCVASfLyszD3Wnbxkcv57VNhSDbPqCYDUXG7XHHB7rZl/Fg9nMB4/u4Mgck+FQJTd7
wV6fCaB2SCBUHXlJoaqdb5ylC0o3adMNT1xRMnfH7I4ieLZffbuLKAt0d29/sF9Q6PlOZQE3EVGC
pq3Is839t2cG8dWgpULG3ADznbgZhdceRoNUPBo5I++KxoV+jb1tSQDjafehLd0Q7wBXpD0S8xOp
gzPhoBElQVOXe5SinPuiTsYfhajtQ5LkutypebYeWTucDCV6zH+lKHhk+7cncuXiBaXk8YJXTWmf
/Pp8IklrLL5ZGiouXXf6CYBf37Xo3N01NT1nUWBovS9nIzx22PjehSIxvwC3q/TGyb/2/TZXka3X
ma1y2T2eo+lUdlnJJWP49t5IA+Ng9oN3HBPbxs/+puHClfgPmQlwPUiNNPwQdJ1PO1SZ4xjbrYaP
uPfUzBNogqML4yQrzCqr4pD57vRYcvPFOp2DnWbfWt5N+aPXIQQ/A+E9G7o5c7/sn3AX3FMHzRPr
pO6EuUwwHOcqGxGr7oncQR5PpVvcgvmvLDbRJlRsAEDqJpeyMJLEaK56T8WhEnT9BO3ymDh5/zyF
ZTnQ+j2iLvz2LnsNVSHWCL+SFlqOzKugZQrMpk0257SuMuACdOYSV5ONrHlH3Ss3DA+fusncBaPd
fXx75C12vjinmzYNpibUTizCwvPvDBw4y0kCwC3Z7MayaYsnsd4WYrg6DD1V/E1agSjM+TDd0Jdr
MocqNt0OWYnEX9o70S9LpBO77CONMFq2N5A23KcLsGuRG8XHqc6tnRmW2Xstxqo9qCTLDmvmiBt3
1bXPTT/uBpdDOqW8c/7bjB6dSjvnbK1Fa390XNpf1BSUhyCF5bKzEjC+3duLfm1XbwpPNIeguIS3
4vmIXeKboGSMaJi62deZ68aZFsE7HZbozxk83x7o2I1Br03z90EvUnqva9faNzPK7UPpU5woul1o
EDm4fmK/G5P5j9XhWNEtDKPUuZmPXib2pjkVU1riLOEv4XIHuUxFXaKMPSZFazQE87QHtHSPWD/f
cgB/NVPqELTfgAKBhRKbX8xU5sHiU+CnF8bIg/7kuipFBGOzwEDcrzLLY7PO6S37lm0Hnx0k8lIC
IpI4uiShf13g6smaFdVC9Swe6K6uj/bg9I+eSqyHxreSW6pwr47TNhgtMJu6B9jrr0D9t9d16Ust
7bYlA05X+109zPYh7Jrg49vb9NWtxCg0wyPgsyHor0s7Jh1MBHQQbKYxe59LCgRQLSUIdrBGxBE0
SIJg7vp2udWS/JoowdDcgyB4pKgeYnTnJ2QTkmxbA4hsUcL6Ntht9pOo1l8QQoUaQCjmbIbTTv4D
6+71M5pHaRilswyfk0J5y15WmGVCBU/Uy9tL8urkbr+LFwFwEdoSa3/+uwJRW7Oh0bRShQ6duJOJ
dQimMd+lIzGb6qUHFGLhkvD2sFe+N9rI1DLpISANvIymgo35HG5Uc79Oyi9NIzILrNC9SX++Mj1w
j63oDHIKSW07Wb/tK6LPTrEZGGc2i2PlZqKMLDHnTjx1i/gEbkxSZxjD+P3t+V3ZaVtF2Kb/Bj8z
WgrPxy0RHKRNhXHXlCJt0yt9EHnrRm1mrftwtUK8roQbgUneopi/XllEe0nbQCm2CPyyUNzNUKB4
e1C6LYLhyUqM5UOX6/4GvvP6RiJ4JNKHX0NA8SoaHrJiYeJk732RhnHRj+4Jd7xv66rHUzaD8769
nK8/I2wxNgskLnSuYeufLycOoeHguJTzc/qYqxhjnf5Q2jo9FY6XvCTeZN8ro5B/mghvHDXQkF9W
gOzTi3e0liOZqQefa0WP7ZC29bxrayeP83KWN87D68uWobiRNs4SefAltVG7o1fkAh7NgMz396yd
kx9zUVnvCuDfL//DWm7dF78gSGKl87U0rGxiqSlYeohoB59qO02zvZ/mJCuNWU4BxL8qP+LH09yy
NLw6SQLQrZaC+vxlVW8xnE4B/3IYzS45St8tH0RdB0cHcPbGhnl9/kgM4ftx5mEYEvCfTxLVNM8w
bIAduvrFUbo0/R1DtY5Hx+nEzyA1WxEtixc8uU3m36gIv86w2Dc0qW0b1aQEcEmKIhLB497gzKVK
2WVUC1OX1I2GDoX/VK5fctef6kO6juqjJ5r1vxCyCgLC1TBbH97+1lcuA0DRDTYkdtiu2vNlMJKs
nOaEOmpZ9zW2ODSWxlbVCOfGcl8bBz0R2v+2LOOVLXtqwSSFl82ecmv1kNpGd1js/Jb087VL5/dR
tl/x22UOgl+MEt0ciFhDSccuDreiT6CDt1rqAxrf48+3l+91E/7GfIe58AtYpqrjnI/YAgAaDaKa
MSVo+yMemG62Syo7eG4osv89cgffA9hYSOaKyblDdkQ/VqGTv9RJU98HmUMT3du/6OoSoHaAcwOp
DTfixQ9CyCEvNzJHW1b9Z99oq/ulDKy/O1EHO4Fl9C3I+9qZJQbaoCr4TSiPnA/oDbpWegUYS0oj
P01Us3eJXMr9Jqt0I225OtQGOkJS4XZ6VRnSwTr5AopYR1/YYQ2a6g6igd4V1uSd3l7Ga9cDxU7a
DsHFwKAvzoVfG0OhU9EDVAVVsPNEMfzUWTJoVKXdTS4Wt2RT5eaBZovi+PbYV6b5q5OTO4IkDc7u
+YquWwdFg8ZHPKJW+TQsnfk+nQI6R2mcObw9FNq6V04muBWhAMEn6dklsOn2eGJ0Cs58gGWTejDm
UmCU3FGzxQnGaV9UZjDN1M/s9aisYfhIC/wMii2UoSM3C8r8YEGl/WCUvvFtWebkQ6uSxI/QJqit
3WIm3bTrRWeFEW6ay3JcLC8dd3kV5OZRDp780SnHlQelBv2v3zTzHKlV+VnUj3n/fjFpTotzX7o/
RDeXPyw9F+0JLyC3irpezn9hKzO0EUjaFqQXTvUvMb31uRFK+dQIpPg69cHYH5e1Lb5uProtbGO3
9+lcTcqX3HWIW5WNLxU2831WRLQLm099MYbyBORKUxUhJyyMwlzVj3FUfvVc+QBRsEnJzolacfYK
MblOdnOVK/+ILyfqKQ5OtYcsXEV+SsIkJLcXTTDu0LZssnhpl77aU0dp1p3RWvl8QCCkOoWymoDV
pCGcqK6XLn2vxrT9Cl02/daoZviKF6fXQtaoZU/bJ+p7O3dcvSesaLHPpNt3fAYbsoydkQzDHBuh
PVsPSVFLN+KSKP5tPJ0ZTyLIrBf4ZB3mW3mQfLCUJNAckFhCkTKrIJ/3ZhMULyMmMMVejND5ospr
li+0AWR5ZNt6WPhPuuLzOq+jQ0aEMquH7ghI2Zj1T81q4O6xWg2/afCsZN66q/KfYROkWKfRu5/G
7lzO/TupaQdEAQwFrUOKcBZYo5HbzwbeL/k9Cm/Ncx4ECTPNwvI+9YzaO9SC7R/zQLlf27HIvk00
wn6FgBjiYo6yv0k9oFiONQ+qs88tj9pANReoyCVuShZcNQV1ggY7wifXdJdpn7ZBhzhkbs1NlGYK
j1VItUt91NLBratJky9jvVoeVAPEcXZqsgr3EAxtWNGY08jyCVkCC9JDPWb3nWVCXGMW1iHVXube
G+4MxA1ByC2j3qkzGYkRGZaTNwamsdNDb+OrChZ0b2SJ+IlEEi5XMgMtYkF1ON3RVlJgipOawTd3
Cjvv4Ce0/0QVrkkisi2ksV+GuSmXYx5Ws7hrFs8qdqhVtt7RSRL+MMOYl/vJzT0DwYiifS/srn2H
J7LUUWWq/rFIMudlmnITffWhnv7xfUr9sT3BBD7ixlWVEPK0791bIkkcqEmkmFjTQ+M/rL1YLUx6
vB4WWy6YZhWMc3Vn+sipPhBrN04U4CDy4hmpgV6kmer2UC2qQ+xk6JJ/Bz9YypPbJfrfNrGbL7OH
VQNs98kFGMNvuD0s6WL9lxV+8biYc85V5GfdGLlzoOinD1I3iJpOhR/61GC7tksHlsYal6eZvUjD
pT9U75NUImk9kxLczygGB0ccg8kkm9Zu/usL6hvQwUeN/gCGs2VkDF1/FwSV40WKwLs5VMBR4DVZ
VQ+nqQqSXQg9392XmUjsO7gJbbkdivFfYGJniCbwupcQaw2xG1U93aWemD6p0YB1u7hl8rc/s1V2
DU6u6m5M5+wn6fbyt+d2frcba2fipVy8GUl/vrS5kyI06rgSQ/ii/XFq9naalemdka3TjCSmgY6R
3cgu3TtiMq2d4w3mGsHHcM1T6VDk3mtVJl3UtrRFx9OC9PZeWY2BE+dqrrgHJzIVu95sGzNSTVbA
jjfboXjOsgGt9z4flnG3lE09nvKkmJOHsGkndZ+bdPtHWYAvYpzqeRzvWmFUuEPpHkRvmVGsOBnL
LLsoyExj/ifL07n6SIbr/rDElGEyIjPVPsFgsIHSy7VV6/uenzPthbMAiKE7P9ePVucE8xEX81Q8
sPgI1PsLzHMjDruq0O8WMTv5Q7IaY7LvEIprf/jO6Ndf06xquBOXpTNSfLB9gebD0fdUGHz387QX
31Nr0XYO7DqqBTVP5HGDL3bpIa0ZTd46GB861yvCnwvhotyJcmmUcTSzZLaMyFsSCqDRbNk9XVaG
FKVc6LNV02LGrVn65REJ/T77hkSyWUXaWcX6w7DGsfMwNvFld0pSD53uh0SE3FmxlYfa/KjnwZo/
Q0tMkA6zWmt6Rjcx1z/Kwc7sL4Zb9NWDwavixGgxpsl/ysFRfjhIsTF4juRHS/Ee5qw9Pc1ztrgd
eUEI0Trqa8toi50CcWx/5uFqNw166LodPqB0nrcP5Tx1AaU9seLfrWqdfkW1zTMl28cc0udi6qSL
uV86t48piD0Em6H2euejsNG7BYh3hxES6eTI4sWo/L5M961dOgXvVacTIdFlgH76gXUznR10JLt/
J6hfpka09qhbIlezuqm7xKSXXjt+qRwan/aF2YhFxjOA9JxHSyqm5KT9UmfPug5H+bPO100lcnLY
+s9uNy3eweJsQMQx0b9F8cYEsSl+UjLpU7UbHSy57zIy6HRnJ379PNqz1ieFvV5Lqd4d5YNoUZhN
o7BGr8eJ/U62yTukACUSg1awLq6IGjmFSPkUmTtQp3PbSj+56yLDp6wKgjRa6qFPIP44C4JREW6l
of+x7nM+Ctw0YyrLSM/hII9zGRbzqawH1z61wuvdu7KdPTrEzTYsDtKHHhe51RbMtoZTNfFaD4OZ
YjQQptkPEaxj+izhONrR6tUo0KXduLiROQyoRvVGRn3RdpblXb/JcOzWpCIwlZXTYg5lTxIXCxRq
68Mwt44bdxOKVx0mpjoPd9gJ1tTHy9wy6bBu8PdocHbaXsk1yXZYjyEm71lD9Q4GOCLN62AVnzMN
8ztuR+0ZRwdG47uw8VMnslsjHHbjaOsv5mrpMaroBcSrw0ynO2p0yEk3KpipWeU4z+zy0nfeLdXc
f6WaP63x4BqWisiFkvm+kaG/7GhpGeB55J2d79G8QNrID3QF/yyx+e/NqUq/1x4SK7EMx7Q5Ld5a
PWI1Whc7Z5btgzYsM3tK6AFY9uuYZO9G7j0WDkrtJ2+j1mXRape+4MGi/hfrpquoRgT8v3FdDAQH
QRHAMhszMNW4UAjyIQCEDUXUmH1v/iPLvqYcp0MlI0JF0UVhEkjngJPeGB4FAhheNPWNFLtAt9zM
SnboUHfW0GM8YA6L/ihrPXXHPK/X6Tuho+1GVPiq4mdmTAWMEawSpmPS0w42P6dT5pSHNV2n1Yim
sJm6r6KptBkcVuyzbbTeEk/tu96fqn1npaHx3RqV+bdU9O/biN53y505qUlEPvxrzlVe5MHexKne
iBbaeWrqPsLWD03vFScz8fLmfsS3TUQW6mjDe8ucTJP421vkLjWTZt37ZHTqYdHzMh/nubM1gW0w
1Gz1Qrs7fPIw0LXqEHDWr+eVJhprnBBL9sR6h79Ttu7CtvGs/Zgr4rKIbFqlz1zGVvlsT35Wvs91
YzXvlhZ9oH3htKqlf0rMHxDsS6oTTL3gLu+qTMYyyeV6dHNAtseQ73h0q9Vjb7hEvXvEROfyfesv
jrPPZCfu+8JYfwYSmuPcbXFpU+XNc+nV6kuFNVcfBZ1JiNLNFBwg6k61Hwknh4warE71nVOjv3v0
YJiR3a3Sf5SrlsO+NWv/P18Mab93/Kmr752yDf4bR7fPdimX52OrkHjbpX4JbbsmwK1jy2urfDd3
Yf1h4pp4cftO0+AIdZB3us6b5Bm/AkdF/VCi9IIGsJ3tUDexX2aZF21EeNz+tda8bnd9ZvPSyqZY
k3veYYWSYdYQxWqVbupjwcKPEF7WzU8hBmNPpdxEpJQyxjLiSu3aODO6BvOLvO7/EbIu33OXi5Ui
d1N/nssSUI+TkH1IpMcfOvi0ZMYzjF4is9FY1H4qciTCxhSbwb2vF4bvUUw+0XIwBRGlZXrtyjJs
mp3qDdIxtNnCuO+8ilboOTHfZ3nhFYRVFp51WvTtQzqPZv0FeK7/liRdC+twtKS650wGR2OAevS3
n1VpRr27LooI75Dk8zgWYxdBslv7XZhWyowI8PJ/tN/pg9GFjYzsEcb7x9UX9frYu9LIY1Bgre+r
eZDfRydc+cE0DUJ6dTIxnbTLLVAXbTgcukCN1b2fB+tdqfhaL20iskdr5GbcL8perXuOZtLcgXa0
deR2eIo8TsPa9UfhUkI4lF2D1YMR5n5H4KBHZ68DnO6/9vZUNl+tyfSbCCm2pvg81YYfxsbaukVU
Fk2HREnjhAkUp05/S40KfgeZT5G7cT0NMojnkPgO/NomwEVMwl4PY1FN4j5TTlnGtcxM9RVRzUVE
aZAnX23uVjQ3qnT85BY6+9ss1+mLWN3uc7cEzfNSy/Ub5a2iuhNcHXOUj+zknV17Y31M2qz5FGQ6
AQLNWbwGvR/9zRgCZ4ocBcV78jvxucv8cDylug+/i0Sv/dFLk9F9CVXhevtusd1/E8Oa/V1YNJ64
4xrnSvVyIlW1lpX16AVt+5j5BFURD4WA5dpJ82WsSdhPyN9YznM2Kd2fJuzP/4+jM1uOU9fC8BNR
BYjxloYePM+Oc0PF2wkgBIhZ8PTn63O7dyqxu0Fa6x85ZMK8a+/VuM/1efW0dN6bfdbDU+0w797p
pTIn2RipEQws1g3fpPnP2/tFnzyrW9unhsFU3HmzN/8rkWYO6aCwBCdedM0iq6Nu7A5zJ+nAm3yE
L/dlpTCdO8QlOo+5G1k1CXN+9GPbJn5T9MpNF8CMyk1WqVr7fqY46rJWdZSnvuVFy2kZRc4oNvnq
1Ih2Lc5VZ1dP1tKs5jZo3Wk9j5GTH0sgmemuXaV/CRan8w/F6u72bcOnQ934NW2P6HunvUC+BvJS
tEK8iaJXDBdiqlHUD5H4dOydQrWpA7hNrAkk8er6UWAEo3Br/nWEqAmubJaKjkLTX/Oa95JiGp5R
qe3czXrX0S/oRkV74M60bvuhH2S6hoLSBK/nH06I8xj+uo2VM7XlU+Whh1bVzGg7eV++MXVzcQdN
VlEeDOIGi4cMDwu7r3gy4xwdBzeM8pO/N65KhmGXU7ZQsrgmS8PDlHKCcrgx/5n/HK+s2rTrF8tO
oiKq/nZy2IpsDgJzU63kuJlEOYUAO6ay1dypLu+GxJsnoCJRVT4XSifb7mhvSCpOLHkTyZORtZdr
lzgtjUPU70Tdg+tbtTnTmwKSZhP3zmGCLWu4diurW3eX/u0mm9BObLBq51l2Y78fAb1c/7hArX8K
E7vboZfEdh5tkILixpXttKdobwkiyd1K/m1zIvETAgMt58Rr7TqnhRmlORuPJNiLV+xbdSs3c22s
wY/lJWoiLJkd0CqjQ8R31J97UYaneRMYKDl1HKwVJCf5xyKfy/6Ait/Z7wnXXKasjTt3/pgs5sRs
58fJmFnxrxdoKLrDokVdgr+x6PCOxoVPmJkNdjLyT/dJZYXha+HkbZhUZdGUSdHNIC1RWfTYjeo2
tw4uMfiPlUWHfVJj1x4evXILz7Wt5JCCWzlPHOLqFyKH0ktc47XfpeU1N9HsIsK1msquL3plTiSs
0V+DVNa79yLxTP3mp722SdT0058kGMUXESDireHtW07K7XuVkYvjf7bxVvWJEOtwP3lcTv/Wyfbe
Cbh2xgwlvnyYiyXa2UgCsB8gtO03Rh+PxtDFuOVhla5d3VkDH1ZSLt160Z0YO6IxXed5lrVtncuB
CrY7HzZgTkl4Dm5b3Cd12rVVrI/o2cRL1FhDjO7YlUMSBFY+sPT9/7vd19j6AaXT+nWPHD0+hh7N
llk/e8Waed4YqXQenPHV55D4uy9MqgdCxRr/ItS4vNsDKeeZRvkeZxHXjcPpHy13Bm8iTz7vyak2
sbLeu7aev3c3XLt0UqXoj463qqtdy9sfp16P6rLgdJwS7k/x0Tj+XqRRM5f5WWxe/ry7neF1si1m
5NWy+7RbSkKUSAnFpVOOJa4CMZnCJPM+9YKvteBrm/M9fETRDHbI4zO5ieoRsqQb8srzuhBWk7ga
uXxmWtseUq/GtMI0NrekN9Td9mdBcKsPMldrnVRhVwEbNlP5QjB9XhPCxQB9JoEYHKf2x/p50pja
jqC1w9vg10jLECNOwwEfE/xmVQ7RD7uNuYQW+2MClqBPTeWCPcST6ubvKXb78diNttC3rV8M1p+d
zsB/8VBN+WFUpXeXD0r/RADDdSa31Xuf57y67G5eqIyRwa8Sfy3pmY2AEP+JGvAsK+eB8OuhH1fS
KdocNj7h26/nl6FzzX6cMDAt6c5JcfEYplWGs9B7i/POQNiV1vgRi9a8mICrR23gRIe+GJy3bisX
76YxWj2bbc3tl4ChYD5a9gq5ueEVGE4wnuOjwp2gEo7W9tHaWR4zrx/aSwQJ6B7Mzgx575tmP62E
ALIn7I5qMreU06eL9nm8EM+qHrQa8zYJC39aTo41qnNkOre6aa4CEpYcv+kAu1TH6MQdgTM6X5uf
DTB9A3IeGvewTIJxfs1X7FZNsE95urmR+Ywoa1VJHYXiyQqqkn3QRPZ9Tw3llIVubP4wmyp5sCdW
tzRkxlcHIo3MLx3n/hPJhrI5FXXovQ+RB1i3BIHc6X7YYmDgLpJ/5qW6ftXu7meBZdqvK+1RHvTe
Sg+34Lw/t17DCkeGBdG7u52XSzLuRf+ExZXW0mYNZ14E3YTHaPXy9WEJ+rhASrFP2S7nYHyYI4uJ
qYj6+p6xZqvSsarcJTVhsDpJDHT+1hWUmX3Ufd3wMVGLNL7aLGBfBL9G+0EL2pcf9FbNdx6BMD5v
A+ZyyZGnPZHU9GX8Ux0022nbBv2AYyzYYQOo1XgUVcADB9isE+nK6zBdrH13KtpxzBjlkNu5oqH4
1iW5+3VCUdbe+kWVn0dulNdub927zr3Wl7nR3KEQbuJ8f7bi0sWSQ61TYsAzCR6yLe3eF7PlfwMO
+vrCHu/f730XFOd177FZ4v4Sv5HJ1985JxYoNh63u81RVZcwcI0fSlTKgsOx1vtg7SxefYo5SBre
ek8cvCaqxjTKC1virGh4P3lV4zULLX4XgFcT3m1REXqZQ9g44mZ6kx8d3wef2OJZ9egUxshOQJw8
K3HLaH/Tg89k0W8bOoLcEvAxo7XmhNt7u3MoHK2LBNSDl4dNCwyUmZPQ31BQx8L4AJFx8eWmbTDU
3ZVnQOrllTvactJ6Q66aBeW+VHeBM3LvGOa2/gGEcpN3Sxez/pA77OpL4xSlSH3pbo+53Jvfsg+x
yiw+NaoiogrxwRslHxvZdJV1qPWk9nvTiOZz8ZnAPlQTTH/UUvn+ixJipFRw8mfnLqIR9mYzXrVk
K00xvFG5qDyw1Db4UXVcOAmkWVfel9pe76dxhEcZh3j+5RZVKEEgCdOjBX4PkwGDya0OgGvTpinN
Q5fLZX4dlqmKMgIkhjbxRKFhbqijuSlMXar3eIvd+fq1BuT1r2v3JcK+KS8Lm7CVCRL833pjFp5Y
6n3ibzEAxtGvZBcf66qiT8yo/NBVQ25gQqagydO5M3OXBkbk+tw3JjS3Kqrb540HdLsRWufvET13
3lvbNWF/KKGgzVeg5XBD6iACmN0WjXVoBteAzy1DTLckZ/7EvMSvwomiiOLHOWLF5xyY2Dq3oyWs
e1WhQbi/Qol/AikCQ0REwFiy6NHd0621hzVdF3/ZMsuS4reYp9FKHCtuxyQ3S18d+xU2Ld09MXwA
6cTWeaq34dtpoTMetGiGn2Cy5eOkFoFzD2mre5jcDWNn7ZhVH8Iq7p8h4nFqhUUZXzaSw9y32q8g
kxxBpFZKvEUYfxpYtPoMomyWu6gKxlfVwJp9j948y4N2po6DPmi2VLEFbOx/LODJspvAv3Vj3qdz
sVD5fVft2tfAjhgLLxsJ3eptLMuhShhi+hKCZwdOHVnw4kNdLqLiUww3wOygflj91Wuf43Xq/tEe
7tGKhcCL07QprOE8wRPqM22l/ELc+yMfDTIy/4z8JNwO3eBX583KvS6NSbe6Ukh5fgvl47MPVG18
T4ROUKE3iyVRCHHf/xMeG0cq2pHW12Cfg/3qQumeMeKYx16qwRw0gYc5N6im9SKAogL95lCd0yLq
3PNV+UX+vw7n6gnKlbwySPP8P5uNnZCOJrRgd6dg2A9R4AwPFVWdQ1I61f4H+heKkOJQP09II2VS
QU/KzHoNoLztgqUT51HX8jOIYk6ORu7Ff2PT5U3Gzs0fXhH2EoSLN29P9Ax6fpRNlP/sQTP89aqe
YXutnYo5vfWfPdIe+4ee0JT5OGphZYyTVnnsq76dnv1l1WeH+W4HfVR+l5QlG9MR7N3XJ36X0AX6
arZXsaCUfunZv/vTYlbrI1bTRtjQ0sfOiSzvXl9qMuLHpLZL8xTBushscvcOpXWVbytZJTsrC2jS
ZFNw5nAO7uPobL/EZnrIxLg1LKeRwgxgqBY3hz009stcmvDP3JeOPOz/fz5aTCAqNQir4cD31anJ
J3fjX/awlw5Mxqj+a52cOOjO6rB2lo0dnJZolFXKXylfi97qnde4pWgkWd1Rjcd46MVImFC4gfDM
AhqhpoctOEKXeRKY38YYsSLT2hO/y3V7A/1EKiJdYmY4Rrry7LQuumK7z4ndfNzFhhSHw8n+146h
ulOIveeTsiXtcXVggkxypFyhyKZXaFZ4zcsYs9VBD6srySYTQFh6nqK72o+0dRHa6WRGJVCr71k9
izlh32eRF01Qp7B5Rt/EdQT97LKawlVH7tJlC5cAAHJhAcyRK/dnEKKG9Y3aSWdl6/ZsKrOrm6Rd
tPkidWHk3jNCnZB9FjvHa+NV57gq5HjjwW/yOTjXB1ZpU6RBweh18VHfVgcRruBjY5eTWASOQgoB
mWKtR7aaG3RkYpSxSequjOlT44JCSSJ2XnqrxfmTqX7WD31dwUeiLSmjhMVEfzE/yy1hUVdB4oSM
ZGmLHvWlrei6vZVryBZkjT59DkRwiyMmnGZI9zZc5Z3v97rJ4iKPAFB8U9zGsVVvdxYlkHfduOKI
GiYXCs8zJQ7+sejn7sw1Zb93bmP/9d2NioryqlAFyekamsCVU/O8WbmpD//P18rGQozHfKnb9su0
iiF+qX37YZyKBv27abHbeu7ggK9a2zgkEb7tLQmpk7mQFAKz4K2+8hI0m+VrXXnKOU5zDpfFeDPf
QmWv5Wl0PGi73Sn408WIDudiEPFaiOu9SSc7CdADDOe2vBSQUeNBNcXMf8gXuHixE4W4NaGsjszM
K9m4Nl13CXvWeom32g8P0Gx1f83s2F+WGlF/WuAIis6qxIFxqciE+ujhJ2/Wfdq6QwdXXzAyzas6
brq1rESxTFxLLRz93oCrfLT7thOhtl4lCksUqCnNq5EIIlzksr+xIKhfe8Ym751tcNRPnjB9+Bfc
vUQmEFaQNw2AkEnVWjpgPGgRmXqLtfuu52HU+GxHPGv4WfJL3kiS48at9qqLcMy4peg4OathzfPt
X2Dt/MGFJegVpYZiXhfjLhLEPzarUR/Hxyoq/ZDztNncs1K6fpVFX/0uZnhkslq6AsGCEy87zs5W
/oXTcCAYdri4iuPcRONx2/XkpmAFCCGYx5EtwlUF5HrGU3zbbgPFeCElICikGh9N0dJp/c2mwCiw
R6H6r4M3WxJTgUJlTuMs++1W1yLb6HdfMLq4feojetcXdo15zFSBsyClizC4cb2r+mApOcsPyC82
bji/NDDl2m/tg+q8fXjsNsIhwMbomUs6zdHWKzQH52XuOK+jIWifUPP03rPt8j39DvSu9vPMWR4l
o72UwauMtBviNJNQ2Ia0lvIB3oOzDmYZEM4dPTfG6kvQWlIAc/G2BqoFZmmcFeRNiQ+YI67+ZpLF
8BGsHPufyqsUK+j1zud+F9thjqfxDal/XmfXSKwy5WPWn/06h/N91dquvICywPo3//9VdjtSHl8w
s85zUQnEBkbv8nPTW9kndWPw3MW6kGTuVpUUmLB3fTGGkecqta6jg9vnRLuMBK/88oAyeLIQhzQH
Q+1He3Qaj6sq5H/+6VffX0HVI/st6Ez1Y2+lLBJEJ/Z3N4ZBeZsPPT1zkHfBdHQ2rd/WYWv+RloN
e0aqk1zv9NzMMb1mUU9OqCiJ5d1nkoFvHGcs/jXWGJUHsqMJcsTMaL+wA6E/n8C7Cz57lqzFjVBi
Sd+ZuL9HjvRDS9HJmhEJV/w3I416m1DSr/wC0gnSyOuBIQfPs9x0iNti/a3DsXulqj5GpLSPhTrS
T+2iKyirIG064ulJEel7QolsZ0A/sPfxRHmet5fV3ahC1ySyJmsrFcUIeN8DTd7tCAFQFm3G/9eH
CzG/RK/37/S4DYSTDNH22gTacRLuHgFzXROneLdrjsQ03KeAklLg4fy+H0Yg/rE3VphpEi3X3/PS
2t5hkcNs30O/O33mtUS3Za6Vq8dobF0DUqW4xfJx3pfnYLWCIB2Gbe1vpLEYGYZ68O6DXMxbRtTV
VKa7kbGdcbxpOykjny6aHrom6yI97OlUInG74rPbXRuNTnBctsXxsEL1estaSwYBPN+mPqwFeSAQ
wcxnXq8oAJ/zKow5sGcd3ObMCa+58BB8iRjZ6gJOg+Ek74P1GMdD+MgY0n1BeInhIRpreZ5s16zn
ruevJhxD1Q+O1y1kmPVaP1ptHf4LdsWUAOEatUd4eO9xYPT9gizo/AR/DAIbgsAJCu21CaPELxFA
XHIPhMkqiLT+W4ty3xKJOgR2dNWmTpkykb6MOxSIbkavyvq+XWwSY0nz8u1CRhAeNitTgu6GGdTW
SL8zim65r2nSmZhEFWRN1vpNgQIMOv+lx2zkH6ZVjD/5xjF2KyfkGWnuKGdJ9XWTZJWVM4N1XlSP
82ia4a2q0fvdWTTwvV1FpXsSedt+DkCVxy/W2fEbqrYRD5PKTZOimsn9zGJyvds7eNSDs1r7XTUa
4yXoIWI/KcH35zuCoYbX0vfpEuNJ5gjaJp/jj0pe/dDtAVWl6C82lSzr1vwOmtmvb7jP/O81n6uH
jQCdt3jsA9LGNx+1O3KJ+p18/yU/eDaIK0omO3oC4/em+zLg4kn0UMZk9c3B8rNXHpA8CT3FflZu
Wd9vtqxQScHlA2wMI3KIqFfRDUO6KNPSgQFJt6Bo3taFQuwjiujBfpTlwsnDLjn8tJuRj82QWzyS
Laf9YcpVfXQmGlkgEEFiP7e2mcZksehyRg+fbw/duq/Df363m8fZFUt0YrjPnWzKpyVGw2jFv3dd
+yyE5P2DKqEqcv4LBVrBrF5Ed7p2ZeBPa0TJ6LfGcXngKFrHWykKM8EeEHN3WIJKPGrLn/9w7a4b
nTGiM5k7Od1nIfca/dFIvue5jW1T3Oh6HmE8+yZ+cPQceIctj6CWCQJT7rmIp/ad3buBkjZV8cgh
0Idpicb3W2+h/BJLARh/Bcc+vaYv32TeifBQgBnxO5Pdw8NY19Exj+iZyMLdLt6VXXakRU5IjlAP
qbxAJNdxoBZm7F+gPuIkXykORkk6CsCnEVUr40NU/lJzpcasjmL9llc5hwKKAf8JcSxCLoff77kZ
/djnqChkk8xD7433c2MVXwCslO7aVdURLBprjtmgqMcb4e1mO5iuItWRwDzzF1QP4yaR/bs6zBKC
OyMSjfBYpw/i4bqLhPZLPavORa5mnJLgdKt52ONa/JrxV7g3S+SsNyxtLncat8pycr1d7M814Ncf
GW3GOug5ZKtgzSyCYzUv4cdOYrR8MNXuFmywqv3yNyucMxPwkXDGVjtbSTV2dhZu4QTwUyo5n+Uc
d1hoC1FcwKJle2ydQN4GAuUxnLjiSlXbBsq/78r9Yxkvtk6FUgW/Tty79xKQ2eIpXQed7mUk+Hc2
1/21jUIFJ3T969llCbiu+0P/FK2WW2aj7/NkRoiwvkiJAxZdC9EiHVflSzWERXHo59n/rwlCFEcN
1XzvTtM6r1VtLRYquYBwnzWmWvbQh4weR6uZ/K9wmdR/VeUsH2Rk4D4POj5e5jRrB8GS8ZLMfrj/
W5CazCc36C22tnYWdwrN4K8KFV9/XKFxQtQdV9oZUm7Gy0h3tkbgzdRWtZ7eDoizCsbiVqvbKQ/X
9jCMrnz3cuFsh5U0Geu0N1fKn+6f5blBGwV3kofqAwWP16FGcPig3CrwoYzZI54qfyqocq3i9c9i
S04bEpyiu9xGYXlctzVaE7Da4iuvZxsVreU7pE0J1WyJJWHeGR6JldJFpWUGRtr8ahAyIs2aHEXf
kNeRODNec3XOAKQjp7wzuqCGsnjOeawRl1cWQMU4tBGSFi9oybiehXsuZ8duz73jm8cASkMeJsQ+
YUJ2ipEJQTPDcI0TCZek8DdIF9sDeH0K69x6QS6FKKMYJ/m+LHB0bbKwtd6QlFC36KvWCtEzhm5W
JkZFiCNLeyeirL0tnYYw7vkLC+R06B+6PekQEU9JOeT6CPg/QBjGW+mxSyzF8jsmg+o/6eXhX/RA
4a0YfIBkZ2WuR6dTBXEaxXM5ZYUwrnsK+QzewrhyvQwR3HyZScuZHmjaqv9be6u0HxBj+MvN2Bk1
P5aOjp7hO7v2oJfBfZIrGWQ3S+c0v1tE30iuPJvuuMZa5wcKDIM1qWdR3SEymXoK4BvrA4awRHeM
UP3g6oCbwl0b9dxpK/xeSc6N/0NsKKajRHXuwWeu8h7BPOCjnr34p1siYCWBsiwbsJRS/eHWXXWI
lsmzzvW2yB396ra3N/6UG3NqRqdp0gF1oXcHGZI/zRH8/9EMrQaGF0VuH80oIfetvq+pLRAVcBBb
66uN/lUdWSyC47CVtjleu0hwiOw6WlCszRCLNaRbm5kIKcjL0s/mqxi75XEOokIf53zuIQiCoc9x
Etqw6bXveSABiyUGAgRd/7ZYkf4l9hh3hP0rTp+PtfXq4ZtYd+65remlle7I2up7EW1t/+I31WoS
WzMsINxfaieZazOnQc+Sey3AqZwkmGC0Sf9Gd3HEXhvCxGhfPRTRtd0TUZx9pC3FxQcxT9tt0S4c
9SRCIA0buqb4qTBGBwzdwDO3PBcia9eWsxACVrvojnuucMLf1Ubqtt9/r26E5yjv1sE7BBjWAX2i
ZS65Nfq6f3cmF1iHRRV2cb16DZCS91NzorKuq885jdcvBd279d3gVXPLTC3XWzQu+mMjRP12U4Vw
AKwqjjW7xxIJJbWtxkk9sUZOZuk49O6jebXb0+TMa3vWXWVvaTsxCYM0AQQnDq1IXNi45869j4wb
g7GoEWZ1Tv3NUuRhLhqcdcycCu0LUvySnlWUluWtryw4oTIsJU9CJMx905LjliFEazO7CrqOdTfS
/CjKDF/euKH30UvTXWJXwyrzRMCHr3wb4/OoC4SYg/L0fay5LZLC2sogQTg65I/R4lQIhvLNi5/K
mJqbrJ7pJbgPF3ahA+UdsbhMqmhaxo1ALWlpArbRGvHSHXRz153YYOdnf/bQpxUehuvEySN3uHBs
jROrWtf9jUKALUT308RBvsdRe/BRM+VHn0IjdCfK7pzLDDpB60PESbLQBPY2VKr+CUN4soyyNF7e
sB/nXxYwu+A0ZOFLUGEW27FDakYjnZZkWdXOot7dqlzLY1ML2yFnkcs1s0rtQ0z3y8pN0xa0wwdS
Rx87ygkG8jgoQT+kQdq/ohtgn+gQ5lbIc4HM8hn+v4zsOt2WvPEPq78tj6Q8aJPhTq+Gw77PGwTB
MrXqvoU80kkVu7JL651a2GTncze81/VmUshXtBiTFVinhVNtOY4U5ZTHcveuGgOz5g+eWTTotKXL
POntdfkk4np4XrthYm2k6LQ6aKT3PpQlRpnEb+rKHEQ9N/tl5WkGzG22/JfPP/kkRDi9NiNdUVnL
BwFjGC4IjQcVDvpGgJTcg2TNZIp614QFl6vjcVj3Wh6jUofE+G+VwYKD+nE4FMa2ZXr18UObcmp+
h5gGRBboaa0JcnYl6/hs6MuJOkpnk8rrEM/GHocCIsM+Z8VeEEX1aHBm4mYa+WotVThc5ty371p3
joDWHJyMI7pHsAO/E8GtHWLCwtuwyhc620cYtrAdb029hLzUoFTfdW53wREAmv+X11yqB8CJ6XVi
7sgTMcXVI4CCH2WV8UX9GPp6fl1bYZtPKcrCvUxUT8bf7RKYixrFYEHW56X9s8GUDQ/tQCRWivrd
I/LeqdV0yl1Tn1zE+vKvQz9V8M/WtukShAEEpEp3dGgMj3r7iUoEgDq9j/7rPoim+QhYkwfg2Gq4
Pur79ZHRWwP0bg3RiZ9SbGecEPONEk0RnAOhXES24d5kDoiYyXDpNgruiXzGS4HNyfD7DLDtOaDd
r6JoOVsslPX/2sKzf8gcRHxEPm/wmONhAmrfChyMEqgpPs0rsPZhJoNmgqZVMzJyW3qfoGfOkGni
1A007OL/xJPGToJsEvW0gyD6a9La/p0PQxzcD2rZ58+Vi+4X18gep15AbN0BNUehIXWa4BtnDDDt
sPpD9bCwsRaZdHq1Haj8tiK+lno9exq6CEVUWQdp2/fgHu2o7dehhOM88cOghGRh0Z8KSfCYgua6
Y+bSxiQzFgH1d8SuKP9ZQd7+1C0KjpMcQzGlHYXBL34F2yaHnf1fAJv4E1RzuX3YPNYUBldUOB/i
eN8fJTLf7Ya3u9cflQkRcSXr0i2/gUn66eRBkBsWVG+iihBjz/Su5sKVL5P2ydSf/QBtvbfHzZ+8
8Zw7MaxARHXI4Jo2EcnwebGCJjub7Wy3SBDVfpC7ml+msMXowd253rTe0hLObzVIJGEMeVeH2ONE
FrPi7BnmKXgqA2WQsltFdD+KboquD8wE02MHu6wPhRji8lcjt0ImjJC0McDeOOQLVXwbZEEVtxWS
wuEyLWGPln0MWAjyqGUOpSxrYEzWzbamlodDJYlmZ9iYWASzBT+E+2Rgl6bTUtnmjZdrWM5STtI+
FVx8Z5gyhFRTP7n3xJw62/cCfZBnfMgIRT3SqdE6zbO+i2uCTVInZB+6GKyGHoofam0T0xkXtZh0
9v3P5FFC+OhScZWfFlg6706bJjoqubjO0SUq9WfFrX4P1IQY24AAZb68Mj18vDakcbj+/yiWSwnW
3M3/Jjva3+sBKWviDHP16pF3taa2GodHa/O27tQGCvivtdaGNF6/AKMTOy86Ld7oBVK66DtzqB3P
b7/bcOzBIJ0+/wfIUmMucfulPvYjjpFDXfGQMeHUxa9S2ZBozKxrfGjaHbxFhuDOh6JDsHKzbuBE
czOC0hpH2tAMGlyevVA26izhssTTYK37IyYL3GXrFGy3ih2dK9meSm7t0S6nZMdlzbTmNZgpK9DE
4MEsmDxw23EgRL1rvyCMMCp1uJ3D+0UPbX/ZaLDEWubxSGbsV+aRmVTWiazAjVmscSOC/ZJzjIYr
FnOK/tb2UpLbQjetp2J5iyQj841TlyxKYrXyW819ebFFMH/qMYeTE7SO4OOXDQK0KeKkOOaWa3+u
AyNa0sh+fvVx5T3hhAc/aZdcfVnTkr/ZQMjgcNtUd4e+H4ofsD22qXoihuTdZib4zxagq0B3TPJQ
rmp76vdt4aGvMcecIru1g7TmbnoGdvGBt2fsu6coyv33TcjWeo+lyBmHmzD67Dq9/+qYG1FZ7BVT
1+IbQjvsloBla7GRFg5OMz4oHlSVhQUWSPayNajuimLc4Iz4mQAlKCy9ASXx7aM3R/b8rvwmLC62
morr99OUWEZKIxhgmewgRXxBiXMfVq+AkXl1JlWi/MIeYxtwuHaAP/SxLB05I9r2sW1s/4HunAr9
KFGFb03dWr/4atrtgEyuee+unO6hE0X4d6Em+V832Iz3s9DCT6c9GtTP3E7Sv56g7tpBGmv7fXAp
4btB27y3r/DvfsHJM0VgN5J4qp+BNxOmLg96xl9ZOgxqte0eiCNbEGRtFo3xS1TXt3m4CPOC9Fbc
zANpjQTHoSw4t622+rM7AsQzvUazdwRFqFCMryiGoFJlDCM9eN+TLRT3DGlZRLqV6/REANL/ODuT
5rqRLEv/lbJaB6wdjslR1t0LvPk9ipNIUeIGJokkZjjgmPHr+3vZmwplWMiizHJVmSXwYXC/fs85
3yXlmRNLf+oyIX46XbKcu8QuaGqWaOdYBNf5nuhv84BdLdG0NeDLPLip2z5nWlpfhqo0zmag7riz
O2HFx6azrE94POP+Wdbk7raASscjc+9pYlvVmD9SJTotjy8ZZUTAW1xUqwNsuSFvUCTpPoEM8GZx
DKoh0AcnS5b24C7tOO+SfMAeqprey+9D5pRm3xwdmvCOxsA8fjKG4nLbzP4htKB59IN8dddcfkbW
ER01d7d4hzQWMjt2BBv0VeySHwzViOmhNnn/QHusSI+YGrO7YlnH9J7mg0qjbPWnd/j+LE8pafXZ
isD0ZcPezexA06ers3XTxQE7dF2TDts0buYGh2Wm0XT0Ki9oduXiuIeqZ1j6Pk2Yp/FNgo5MgWTl
Bs05xztGf4tWwHZYFClvHA4cEbfLpNPiVDZD+87SnTytTm+NO7vMkaoapyMnkzOd+cOiCr9gm1+m
iw449W7cbALyNtirs5tk4xXbtlK52q8gIElTzHTsy4L7ysQUdmDPW6oRmbeyCbrase2cSKpnL3hI
VEHIUqEVUgDF7ZO1WPUPMhvIPw2NUcAAy9A4BEUMOc9Ma30pk9aG0tQz0PAwdWS1v0DrnnqkMHrY
aPc68yniPZdCuVywB1Uu01Mw3PU/E7rnM0f2usBfTmiZ9ri0MCeSMcCS29qSP8XMKtszmKDxcF6P
YUKvTJDTohwdviIslq8Om4DNC8aBGhNynuy9Fizu1SEQPCFDpLczoZw0qsvW1QflNZhvR391kL5V
497YVOYfsg4We78q9IWoBRTzs+N4n54Q54p3mXm4EpNxHH+wiDQzHnvK0D0xOf09s7NAkXNh0YnI
uEkTLSuB2G3JuZAkj1fHCMtuGLwSk63ggmSVslGSKv0jCMhMG/qtwSan4LvESa8YiWZc85NSAA+Z
nlwvhHJR6/rk4JR4rBlSz0dZzrNHn7LQH+Mg1Dd3IPIAGAlRVyYz331oueyMTdc16mAWgaU18ev5
B7J23h4xz/m35M+z5W7tsZ4cOcwjMAKdXwdSlL14I3dGc4ycQnKuBFkSjJB2WW7m1JntHQFWQplB
76uLTfet3JdrSNQQAgEeP9dW8r1Z7eBlMM1wi05Li7xW9fjc8x1XfOV+dSEMg9mtHkhJ5ZWDZiGW
IrubOscV+6VLXJaSxOC0TzF3ny2PHWfLtDBzByG8+aEy2/1Ymra4rAt5AOQyV6PoEXr8YLCb8+Rw
LkUtZeyRtc+CnuFbxUiXUTr1Wm3HAf43fsUE8w1/IGdbLBPrPV+1+YnjEfx/V6NEHQu78Y8UAIAU
am2RRrK6Gh8itMh8m7aO9L6FHKOGbZ54tdy4dZguR6df5XiayqI+157I0k1i1YF7RPvW1SYBNQg+
Qou1++oxDcM+YSdHd4duUGFewjDXYQXhxY+moJ5vOOVl4dnmiNR9GrEgP+jZrXxIBFXGfq6obXdK
gOSL8nxcPjnTtQVj51MYbKfOdflHrKAuXrOVHMuBxjivuSpsyzzCJHL1xo3z8JJa1rXhFvv5ncc8
xXeBiUTw/54FF5Gq5JWTQLhGwRSX/glUW11empJu9qOdtVZ2qleTrdsYRz8G17q2aRERcwnyvCnu
TTHldkSbRr9WYYjs5NY1KuJkM4Fw1yf2mG4L0ua3hECJK3KsdAlr+9N8Q8YS7T2g8JBRI6sBS+oQ
AKbsisqdt9KeC49Nk2Glm6YbxhsZd9mbVL2rvwXpbH+f0YXqfCuqNq53ZI/SW0V7qzxMeglx9TEA
Idz0LNR3mDEc+ZPvqYovVarlLetkyuKsvam/0SwIBBpLfp99U9Jac84FIKr85KEJ3k1pP34PcCO9
Cc6Sjz1sRXc3r3n3VXVZMu5St6+nxxrD9zYldktqv2XqYq2GIDwzLDM5Cl1NqJ6JSXeZhBW8DXBU
J3sndlV1oudat0zdDll9+fvNTLk1Fc9D2In+riyy/BLw7izoVi29hnhk7MVhoAkMMKosyo2No55M
HkD4L/Z0NT7iRA+fa0WON/KnoH1NxtS9atA5Q8e0zxi8TYiKnEWuVyTfdY0kg3uC3ifzNJArtmwq
82ed+3xfWU4cM7JY18wpzuPxq0e9ep/YpaZ6cOX05tlmeppzhm9QZA7OPiSi9ZqbrKu2mMeso6i7
4rsyPQfywqn7CDVLwlDHuuxsU0TscR+7Waq3DG8WX3E86e+Wl3cX3oiWHTHNg8eqyUR8kQw+uIA1
mZ1ToqBx73HOEokEEzQ8QkNu1i3BPQIpDTyR+MLpCctNUCH4RwvCQxcZ6Q8O5yDtfUOUC9OjzWvP
FlgE1RfaSN14k2DPK/c+g0ZHcI+i/qBw9xwGFYRSsEtJqPOkHZR7NJyAiNF1rSYSIudEbvL86lbT
WW5XN9DnxmlfhL2DgluX+qFChaQ1ZOcKW/8ce+unOqeEpp4ZfOdUtzLUVC2yiPeLR6NiNwW23MPs
UpyL0SAwx8VVuymI+zK1s+gXUp6LtE7TRIGym3rkqUjQH8FRwMAKQBPjpDltQUoyl368GsKlZLeB
JN0F2KliYmD4M/M7hsqiZTn5bEDRTCOT0iomdO7hcq/stSXclwjknHmdpq58irt6qc7lUi93XREP
t9TBiJWOKxdsk53b3sT4RolYW3FHEe5Yw50k6S/JVXnjpat1uH4h/b/eBqJvUo7+Euc0xayh4bYq
guR8Eo9zAAhpb/krLGDuigpAvLAKnXPFbn/w+qqc9hZSI5stRrp8B8egumPmLx8tW5/7yFnZrY9x
A9UEBldbfzVlHFxWm+U+orCtvrROXn0awS7rbVLG/Z5TmCLIRpPnRKGLg6nQGpI+08vU3qMM9zng
ah/ZOgja9a3RLq6JZvXabZ/F8S1Akz65oVXopfnGVCLkZ7XjF6tIvHNDyJu7ioR2mMvFHXcdJsIh
0rRLacxngaze5MSAgcuQE3gbIytzZ/1Sglj5WbUO7jGrt2dJph3k/TS63hzV2tHBnpKO4icHIlBE
sAlb5LJiwZeIQG8nu2qMxUXb/jUqRNAvx1BvOdgQrq7HTTFjOycDJ126tD2kwcg08+Jtg2sbhsaM
G5OfI6e+Ri1OpP7WWvCK3DVF4P9o+sbBo0+BYHarO4fihR2uUeeZwXsr0jmLb5TO2hAPm30LP4SX
r2e/QI+pI2sae2vftFSE2160rOA1ns6NINufbELsi8SH2Rs3c6bGW/rlIR9WS123NwU51SvBfHYu
2KkYLk5zoMVymOXmLfaHPnnGOZp2e4/3KN70uoUupFC3CPcXgyF5S4AwvR9i2TxiIxrJw3IWVBtY
HeFPdxpUcQp0Or5V85J+GtToA/VpKu/OcjxPfi/gIOGOTnGqRA3qxrC9Fu0cCtKC4KEZF3+CGDBd
U2RL4j/4glEAbOpWQyNUDl33UBWk57lYTWxM+XPW7VTWuo/xNQpLxS3cascZ1iWd3GHNIMGUavGA
uQJr3CgSfXvNHZ3mCqsHrZWKDkdlUuJNbZi1HUfvOsgOlE3kGhx/+ew38FFfl4QE2DiGqrpftJvW
pzROTf0+WXT9IyIUiPsanbo74s8NPuFn71HGWkm2IaStRhsoDvnyK6yDD6j/FDZGDnB/fIA8LyYg
PRI5i7c80Qt3H8xg5h8ZKug3P14b59Yp8hWYDSdgmjNNXVEFBOWHnSTLu0DDiaN+HbrPBX/QtSuC
+rstUtKJnMUy8bXTQSydiBEtik8z59eOSGZNFSKU9trDtE+dhHwL7niTg8xAkaCTsbMThgelmHb7
PckhcU5W3870gTXDpGeWkutEOEzM/k7iI2TXFM76A0/RuG4ZwKzUuShoQW5c18yXtmL/2hWySFrg
VFI7n/2yTc1Z1fHwXaN8kIUCqPLlmmjNQClk8y0rIvVWkLE5701a0XY2Had1aBv4LHa4rdLqNbUa
1txB5CY85d1kP6QL2MWjzXeTRMlSjLfWEC7DJgS9wCHD66j8u9YM44ZzPdFRNIGJ6KYNfBivv67f
7RTkYFSFhdfvnJpZVaC8E3Jh/JKY9pf0k5se09e3AEEDUSBLIY+7fZCG2wRWSrbJi3y+10wMeLGq
Ze2eeoc3hLeULx5XaFMNzxzg8+El8LGmE4Fd+2cLTM8LrZ5rdr9N9X2cFPwaZNLhBjJHyxAdRpU1
UVj33me4hDAIpixf2RU43OOHJHigNmEu1F1o94YA+Izbd0Q3yHR34waOwqlhJ/29Ewe+2dswKl4Y
Rul/53Y73tGNV8GBvSO3uhemmP0jFtv8bDN9VG+czrNpmtEcAAzV4/bdrIyZRwDn2Ks+heXMcXjU
in928f1FXVq9TDc6SdruPGVxgIKmwMRsaCIpWiN0HojA8n+hRYRGr/fkAEgJjcyeyjZEQAZSXIVY
py0VLOiOdJF8bcuYxO626FIMuoNJsADQSqVkbcAm4xWAl2bvZvJAB9wWrb+ziPJRFNDlE1sClrKK
1tolTO5oKR7aLiaJzRKpd2RfU2szDHgUNlm3rpIckcrNcZp81pe81En+s+Js1cPcYeRsNC5T8y1d
1lAf8fa5fiT6NnnK/DF5HgnBo116Ye/tkqw232lVcb9UWnTfulII1CFCJUFEjsjcIMujCvRmAcQl
nTlVB7KF7c9iAFMNzEMtcTRkNbmPmKTosh/0OD2szJiNI1Hj2IV5UhWfocqs9gE8O4G02OcxnMt4
lFPJuiaueGPocyW+JMs7K9LBzTkrAxAENdV8d+DUnn9eOpb3TYKHrecfoJW8C4jyT/uyBroSqQwY
3NZJw/jzUIncvrN15Z9wAwzZBs5OsofAXJTHpU777ILpjg2tw8kqziFQWx2hnPXkM0L4gZiS/ANq
pDE3NoA1e6PMqJ+6yQ2fbELU7t7w4VxD79o6DE3WJgdez+sqP1iGVXpoij2q7oB7aJbBS+dX2Ay7
2cLANLp8k+Eg3cPUDvg1ykxW6jDqbvC3E5HS/VWuJedC/PTaoXRphRJwFM1+7if1aBmN6SNz677c
hnj1vy2Qu4JtiVf4ESc6alNM4hgrOqMbTTQ00qsAoqR4mGdjyPRYKCUhJlNiWZRfGQe12cNBSLxo
hst2NROmrd3mUQ+O7W1kT32e9QprAAOSbO8mrnVrr+QndsAzrITrlt1xITJlXWjROv5mJoU+Yc0t
vFNMQHXYlnVKw5SVYwoj0mv/WoNbld1XuaTx2aJORTZaY3yZlqEW+6GUMBHg4zjuexe46la1vZmQ
46Hn4JnLu8aOSC8HYpPF4fDAwxtLxIxa/wiZA/y1wdATnAMnzsXRDsUSUjZLWd8487D6fG2efCXe
FXxhhy/s3YDjk9NuZoc/bGPZn4EDcPrt9ESfo8LZawguvoVtt8pNBU5mOK9xYicHmtjhe+M3TXqy
HZEAPqcJb20mZ2jWXcsAovkG6ISTbSmoqIMrPZqX1cRuGhlLaQLMVmpjYFEeNXuBB2M82X7V8/mE
ZTXvHU2IYNskdPd3vgfVA94eg3dR/2Mr+AypgfCFn+C+3a+0FmnqebN7smkBNwgxLuA1D5bieWDi
t7eBNwbnYJ67maF+wlUsIRgWH/J2zl306IE+d4pN+OIogu3wYPlEtzmKEeA+ac3fIazEz45v1dmR
NJn8gVgEmJPybALDOUi5W+i92RtfdZ1G5/IIDxdjAW8uJSfDXi5GBk5545VBjXGYgi/A711HIIDr
D5d4lz4HHrXZJq/Y+ndM+wquFL+UnCbfVcihH/7I8EyxxVPSDGxct+4S2Pk30frdjGmtAYiSpGt1
74SMhDzMVMG84fQFqkcYnZpe5erSSyhYFr5aJZ7zI/bYDp5kFdBQZPpIjQ+7ln5M1jgQPPTJ5lbf
lQZp4kRhwuR0TlNzcca0I64To8cC9KhXpopcrwKcQCgb+W+tWnZyFot1vQTlUJMVqdZS3RKd7etb
GtD+t6BFknuyoMCo3ULfjgta2LoAW6wN0SinzNeDT0KVXtmQJe2PENvjuSK8tdxgcxPrwZnIDR9G
Zcx4h54a3w3aL36Iuu+yR0zg+BZ5BxdalCSNOUW0DmNMxDB6watDyz8/k5jL8m1XJVQUBQ9QE/CU
WMHaTvfWOZWx+FIsjO88FsOcPwndgzgYtZ6IERQJOSGlsvLCjRnvw07rbMf2o6sfeUfNs+usbG0P
g5ctn/CTgx5fbON/TQvshTPfN59tYroUC2yQzHf11V1JB0o9CvBUxH2lk+9buv0TkgsCwmOd+Jgv
yBEUw00ROnOwF1ZVH1bBCYiMrmhBUvA0LrbdjO0GHlro78bcHdV+hKWKX9+D1k/sIh/q0+Qo8w36
Z4NE4aBfHesZMuRu6jjYHHOgELslD3t9F3p9/dXL1uJFgQzkDGTHy9Oy5rm+kTN2uh1ljZK7ROJf
3ibzmsTbXi24MFOATHwbCV4tOss2ShEHQfT9WUlshBXDqlPwQetlBiA0HHSYFO6G+1eMZHuTmZdV
m/qxtPLJesZezPTdMGdW203ATMx4h/s4DdHMBIcke5rq8sgZrjCfOqvt7sXsNONu7Kcxw6WQp97O
Bn/5tcCZle2DLuyHA+JKynDbkAPX3EhcHogkFRvhauXjbgjb5sZxdOPCkQnW8tDFs+Qr9nDxcu6w
quF7H864rxoPBiAR9FAdVuyMacR5QnKeXO3KAf5Y9PplZk/C7mFbfRUREKpRz+jJz6Ss3LwCexEM
TYSl1ZnvqQdls4EJSSNXFdo7yxyD92k0espODc+CNgHW1+YGJ+g07VZcTJ8KNSbe3dQXYfFpmrMZ
Mbro5gP20extsqxAMLQr56HZcpUnumfAnqRfXz/wzvI+6nRs51u038Dsu7LqwvNskQREPJgIgSOt
9cnOBvcJCKtzxRdLewOdkNXv2f6DhWYP3Jyc2KifKdIKXnXNqFmMJlJ9LeAFrqiRdN5kYt91TZhM
cMr8wNs1cL5ZEnqqrr3d0DOCWASYb3Ws6Q23hvdRaEP+WlU5sWNH6+UTubf0jSqkqa6x934bTjP+
v+tavuXoM6PKpnPyqE1OfxfzBh1BYYSTI7LV5h1eWfaDQxYCUky9dwjoAaQ3pMU6hm/jPhuYytGX
w+ds0pzr+tSJH4rW1m9TT/4YkgPBwl1hd4x+TauVpoatbJjwAd3OEJaDBLOlWDTYiIg3fEmrVqtz
nOjhy1qv62cgGvAXqMbfCUtpFp+A+cZAGLrw6HS4t4D1rMuTKFrvamZYcAT6vF0PnZPmR0ZqJfcc
mxCg/J7g/Ln0Os5JV+qY3oAHA6PgGtvKI9WPdnBq+sK8De1ERFIaYvXwaFuyS4ruw3IUpBGaL00J
hHZ/HRD23SvmfjjXfLsH0spxf5n7uvigo9gJzGXMPfOwafTgR8mgfIQjaSk6eTh9+X4TCu9RVU67
A0qnw8g4cXUI8zBhTFRFI+Q853lpI/qtkr6tR1IB10xT3MIqS8pbIDUsxXosqHJ9h5bvti05Ml4P
sWN8VgJhcSfkGuidMCHMWq8mRxe54GTxZ5Ju7281X9qra8L+rQ10fAP4R+Bqnnr8IF3T2leOPCcb
anu/WHerSu0HONBYn0xYNg+4I5C4Ox7zsQMFhoDPGfFV4H8vtth4ATtDjgW/vsaNXeyswvE/eFjG
3tQwuNOTm82Sbk0DBnETe2XhXdjqhuQAj8hND6QoeQT8L8ejyuuSnclzgu4mxhLdIcsvMa9gV6uX
lBrFHBMBxtqua+vdE3GxHtd6yOR+zodVX9M01QOOV3qx7mT13wWEIAebRr9+VBWYvU/gW4yzT0fR
/wRkn75znplvM6yND+6kif3Vpd18KZTtPLPohbfZUPVfQ3KSwy6xQkVEvnJJa03yJaGQ/OKt6zRF
CRyEnmPamjPdHA72qcDVhCMuEy7buVj6bltwziDVrhSu/74ZwDLHbuzdldjsLZbQfPjJeRn1spwy
+3uGR/N1HJzgm2hG5kXYObAjDtuJ97mUA8YozQxftqnCny7wsXxnU9KY0OIbklgVn7RO1LSraHu5
m5zwstnT5bI+r3G2vkphjNkyoNr7Rpuc15yhRJyUAM+a+wWOAQgDgC1I39iR7tyERnhEESMplWo7
u7Va/JhR2Cd62oWWX9I5QwvadiZTA4I6CgR2VTm9u0te3jPcN8blzBYGqSp2O4xzMROXN14wzfkN
LE7x3I/UBdZYxgySHWdal0Khs01eUFubOHRC/1atoQ11s/PEN5+cwwPunTTdFNhRGUBaM0UeFlY8
HFFEiPHXraVemKQa2FuLGnBPMxMW0VCOwEYY8jSn+5odD98AXrwN6SiT78iE0cf0KlBsj9jtBVk5
aCKkz5oB5Xq+ShE1Ii9Ri5J80bRKuz+k2AquRICu5MyVoQFHnYc2CDkM89gZfKE8OAxwbe+6IAf4
gD3HkofSnpmvFNOAdHCHN371ZfBBZ+Fp5toPxu+u6NyKv2hpTf+WZAB0EO4muzlTS+mbfOptABvz
1LwvviVuJD0aWvkI5J+cQjbDXi0hzuqCD9a5oU245lvPaUJWXYcd+9ZesEzs1iqzqn1TDuqFswFj
2YQBtxghLLGXZssKwq/NTQ8shgpw2ldqpeyOHaXNVVtOsq03kWjYurm8yryWFz8v/lJ+9DVV+odn
U+/tIZHaw6VqAdxEQP5g5I8tKmLk5qv2dzVjIyc0BlonUZq53vOUNhq9QUl6+3mbESFHD2reFn+t
ZuiMRTdtM8KuYwSNrPWYQy/99wqP38Usnfi4GouSyB45E7D60H2IBuiC18wRln2QsEv42a6Ssbif
LDWkl6xrfIJ8hPj5HA2h11brnFiUSfpDxdhXgKJuWHL+tNb1R0ZLB/idNvZeJ37v0tJRLv7AHpDy
p7iFoxMxvb0rj1Pg0dEijyZMFPeW9zkDF/zW+zCRQbiE010RmjjZeE7HChtnfL97L8WqsC+Nt3jR
4jT6Ftou+r0FnwV+7Cxe/M7pfvRgyHHUSMrQg/JH8Z4zzai8ZbfVt4SZGN3dxcIedpaJBUbpkoAi
PyDJ6X9C6T6rqc+fwJ+gR4HMM8+N2zKgkzjQ+BNCV6ujkQGN78bVIt6CnUDIgHim7vvST6kOWG1h
2bVu/hHyCUL/lWOO6uRO/s1EAUxGKR2CnxUI2xHeFOycqOQoGERQmFgE6lJME4l7Q54uRHY9ry3l
BkevmcoANo//5ndYvLvcmHgjy5jdQzsm+IT7nIALTqTwBU95epQmg8Zjqokocu4B5N7xPLCEACzv
MezMKrjKbCluC9tpi/pOVI38qfEENKcQYGQFo7wTb0z2sJzNktQOkdHa7/ODwK1+66q56g+hjNdx
Uxq0zd3CJB1xwHW33PpqHoitzIk9b6vCa76XSZJ9izEyPrt+OAN6mw0f0xvTDEV1gP00dJFfiURg
thmGh4x5EfExN0WRnfA6UFNjsutPytU2ECns4y9znakXBVqf+mUcZ2wv1Qhl2l7H71nlUK2vfYd7
r3Q5cmKI9J5W5QY0M8FyEUP0GLWCBtMX6Z1l2d6zFZZkga3CLa/TPOlxDxAMfLwSlfHxE9NyupYB
zHfWn71+ZVFsGpJ2qJ3d2O39sfa+DUnjEy+Xq/PkrxgKmZiQiF2OTo1TA7aGRHt2OZ3yDaUevFGC
FlvsyAGhy4Z8YCQQRLOdvQS0mdwR5G2UVCyt25Qe2G6CzzSw2qDUb8YA0/ctPpAeXhkiEGRrQQhC
ZhuuFbY7MUxF+ZRAGonBXM+Ij3gnw3EHb5fcQewXM3JcrJbqyIacJVvaIW55dBzcdLtGjs4P2L8m
OzYixYydBr1zA81+LLYDDn5Wd5d5ELxslvPVNon/FHO2VTunstcSixLxtq0T4OXY4tqhTCXBqG9m
xqV8qfBD/Bi0sWqkP+U+V90yQskge017Imnsr7Dny0c1moWfj8vrUwiKwjBH+VKUy7kV/nWIDk34
j5q1dcHxplMFTHFs6LmDwGauRqDm52oc5q/titndUnmBBblbx4vJZnrMjisyWLj4u59LfHjyMjOD
gFwYNdYVK0DM6sBMJnNvj5IXZMJS97Q0jmZcoeYu4RkivgykccJPBVucCIaPk9PaYzCCK9UzBPEz
+LlEvnp+R898YvTXbcoq/tO1E7ns/Rw49SeLdAm94iVUOcsrhHeagZWj7t0yJX4wEOBod6tMiVXm
6eIs2wQL5okdZSgBkmqc053leo9D5Q3sZCWbU0OGdIgy2VoF9aRvzv6YheE2r9OAIgVCjLML5n58
XYPF+WKnSy23HaosM7rGVvFaJwy023KnF7rHNaEaB9tRdVk84QiaLGHcf0sn4ts31CvLmfyy7PfG
oaefsCQQsUe+hwdOnFff4/3kiIp0mz6PzArF8T0kTr5FDlI05mN6HluOVMVXC95HuwFZuQT7Bo33
a512/gx8xprPf7QcTDgNoTIFpccuIzSgjtG0QMz/aNNwmtq6ZBKNcipxY5gj8sOx05wucCXQTsaY
bAJo7tb5mfSETomhYV+DUzAlj42HosNUl5x2X13BaKANI3qMLgNcwFda44O6b01aD5+QsiU1vDZJ
/GQPs1i3MlvdE1mjrCJp06Z19Ec4Oc5SU9tt8dbkF3SFEG44r3qx/8Nu6Fg0NAi3aRD7b2h1/XPt
5Nm1gMKGJUgmv/yxroQZxeiQ/vU7GVPWCsyKFu5WeiFN5e//IDzZhyKIy532ZepsBJvnWRQM4Tnm
eJiX34yF+ot5RvI6V41/JRCAKq4zh/7bZCxbJMBdnKbf4ElaIE15mFz289TPznEekvJmxWP3usTF
clI0Drb/+R//6//+75/zfyXv+v7/jwT9j3qo7nVG5+v//OdfjRhy0b4p5l1XhPYvsw4napqAtY6j
D+kOrEsgaWnnhZe/v8pfjU0ClediasRhEqpfRgAm+WIYGcTpyZKIq1AYP6yhN7ecM+bz31/pOkPr
T4NPWSdwnbvC4ezjcUP/fDOnPE00TC1Gyhoru0zrIA9sptPGtZgL4VXOd+NPAM4ZsHHpvOHn31/8
+jN+ufj1GdqBy6hXH1X6zxdv0zEpyOEzO6I2+akRGfMqQXXsu6QnIeiOKQyeotz9/UX/7d6i+qH8
cTmBoU6GvzzBdWmmPvVwva3d0HwRDmDsummtO3D42T+dqcgPCz3XUQ58H+aX/fIYEcvmnvkGBMya
ptvXQVhviar22zlmqtI//VWuTU/F9gIXMqEvfhny5cZybGDgA5sM/M8mzMtPs9N+uNVY3f7zC3GW
dJlCb3MbxS9D2Urb9zA2QQuAk9tFMx2BO8mqukcDJ53599f6twFw/BhXMQQyZM6eIqr75/eDhC0D
V6rQ3QTQRmFJLzIqHI1ggUs4YiDG+E8/7uv1wuvjYl2RZOX+fL286RNAZ1zP4MY/wHy0du6wVg//
+Fcx11OGiBSC1ob7y6Oq2mRlN1cUnIwj28Q6D/cERiHj9gL4iTP5v5mL+O8vPGjtgGxvKAMUoV8/
cdsiB1sJPHilGLqN9HzE3BY8kTup9cs//mmkK6XH+x5wD91fHth4bQ1UGeMm1rr0n/NmQHAIGvej
B1B4wK+a/tN1MnCZfI6Xj/YAH5i8/vT/thVYzANgg8RFZwHjPa6JpiLHQrVh9/7dPMa/uIu8Foyw
A9Hkko755anBOOivwQWAM3BAjwx04QugO7Mhuzb8ZsDkX18KEu31PyFv/p9/lYxJppAhun7LbhtZ
MhOnGAOhsXL3NwvUX3xgDmsGayFWW1b/X55XIzEZzik/xeBjIKHLAXtK5vyQehPEtbXN//kqxfVC
4fq+F3Irf1l7mfUxlWPIq1gzBfkwT06ydZkZdui7/OPv38S/vIcydECNKBGwYf/5HhLyZ3ZOQDC8
MMjy65DEO6MZUJ/Pifmf/CiHOKXgFvqe88ulEkp6185mVqlJwsmDFHDyYmIXgB+C30yN/PfdmvnO
YD3R1TAoMtP2z78KKzmmmxikMCycGjPzBDVnn1CPI8gzLvRjMga7Xi8tVJAVX/J5CR0OvP+DW6uE
Cl1bKUf9OqBdc3ivzQznQcZWywwk0uY0K81RqCn/zYL8r3/rzxUC+WXBEAtfoP5K+5fyRCRVrxHE
nE291ulXy6DgRP3MaKMGl9mdSMviPjPGvSCOdTcMwxN3bLnrDqldnbDiBO9L0Yzv2LJrxfkebxbq
fnHMM5vmrkX85Tcb1vXL/Ls/95fnY1nYVAtfOZsCvSKpUxTYeGb0AYMuduDaxaZa+gzWMKCQv38m
/6o7/+7K8s9vBmQUIi4TV+6AN2J4gCxXqTufxtmmtf3xEl4tATQJPmLjmBuRVemxHeLf/BV/9dGx
+PO8/OvCpa7//X9bjgkPubmDu4ekH2zJOIMx3mH3PwEJb39zqetH9W+/F4ACXzg2YN//5aOj5ZIP
RPfcTdy/eng0D4gyNbIuHNkGiNDf392/uphzHSyK04P4g/yl5gmbonev/FtkxzqxN9p2mxsryM3B
m+aSXrxL6uw3v8/+q3up6BRQkUg/kL9OMw7JWFNFMIMTgEsH25dZBDiw4+YUUK6fFqZ9YUaR/h5c
4HTfsFOgcDETYEdrJH+2ZOhfFlzf7Zb8jNi3NMv/H2fn0Ss3zqzhXyRAmdK2Wx1O8necxmEjjD0e
5Zz16+9D342lFlo4M6uBDZhNiiwWq95wub8m8mpYfQBIxRryKQ61Pq6Q5bfO5fIXSGiBioNY6VTg
7U1ab6f7o2ysAteSS0LLBaWr6mpb+/NI9xXZg2MzqUjqmgikCEs/wL2fzvdH2githG+Ni11nxQ17
tXfTwehB25H70R2qH+Yw9x9KujtHyiiyBWHnl77RQrQgXeUZ55D67UGVhJpYZ1PzJqqutlg2wvyM
htA6ukqhvG9tFW6FOpXFM5Tr9Ov9qW5sZwuLY5OXAhtLWz+gQUjCAa4YC6CwdAEw8KmlTgeaeq4g
lmF9trO2G1/R5mbkE2LQbdHNW+4VTHQQ87Qo6QNaax6rIUH7r2yd51p33J2h5D+12pYM5Wo6aQ0v
57WFMy49DcZAPpdxKmgBpU3UIVEahYiAY6p2GkxVf8EZS9mJEJszdHTHtsDcWJYmT8sfkQ8QZx2j
zoQiGqSLM3VOUCQlmuiwOorrm78enQn0yDnDjkBudDmUraAlD72UJHf21Y9mVcb0DcAdX2FVJi44
vL7Sd4LR5uxcm1cld74mnNXsLKPViIFsGDUI2uqkICr2grKJFXsR1PK3P1dYRT6h7di6QQa8nF/L
wwk1OJYSZRUbpBF5jsCv+1SXwDvvL+XWvIhcjqub2MEKYzWvBBntAvyxdYRwZmEwhPqwkuJR2wE+
3NkgWxe0PAE8HijpwPVcTQuuvmp3HdPC5EkEx9IpeguYgCiuCOsraBiHSA6ng5sPvNOm4VddV/0D
Xj7149xpJOdvn7nNXUbznKBqWatw06S4QokBnUxMd8W1gwF1Ht3mczdAiv0PI7kueljge7gtZDD6
42TwesOglF9AtqhjKAA9DKkjHdwrjng7a7x19oV8n+GqRt/XWV0WzVgD0WqAU5TAfR/QY6TLhnuV
V9PDeUQ4WnmAmuj8h+PI+wL+LZGbGoWxnF8g0HmcEM4GUZwGMG2BYWShrX2bzOxazq6/8+LdnCPt
I2GSYqFnufpwBRwHR5/QbfKjonsvIjM+4sEzX1HUSJ5hCWI5gVbh25+JxG5DQqs00jp7NccZCTrw
dUi3p2BVtZMkjYITbIX+zmXsH1YURt/u75qtaTrCYW+yQ22i3XJVUUIz/REdj6M9Wc3ncUZovC6A
s8Y4kv41hE763A3K9M/9QbfCAXVlFEVdnnOmtQoHap2LyhxQSoAKM3rFpExHO1UgCNAtvrx5KOqe
1GSoCsoi0GpFcdmWTDN6B9B/NS+kWvlMWTk5p5Xf79yIG7OiTA7NSRW8GclxlkvZQV+ClNWgFOuq
6jkBWUkvJLWRv3b+vT8p+S+t7l5ofmxK8ieqMerqo42q7zdJqTVHA1jJuxrT6hGuZ45H5/1x5B6/
GcfgEQxVTmVKq1DqiCpPYqRtwbvU7pWzUlzssbHxHTcQnJpt8dnowSyUXIeYIIjkx/3hZcRaDy9U
G2AJjTKbotByQZ0676xAGJx41Ro+Cl+dP4DqRrLU6fNzNeXKTsV14ywIvE6pkFPjMpx1BO3AJoow
oaXozAHMo6wQvwq1CY4R7X0ETKQ9JRDID2+eJDEb+RfDMFSVh8RykkgfI9oPVvvYu4jTFahE/M+m
O31GDxJNE16UO9/096qtVpVLkf3pGBZnUKyCt5sOE23SBmG1Lkl+WGEmfsoQ/0MVUDrhTtXos2vh
GEJhmiF9gOYKPmVUIG3v/sRvV9sStktGYZBl4Sy+Oi6QOZBviiiUqraiv8c0Mf2XlgQOqBAQnpBK
sMRhgmBjHu4Pe7upLMExZf7QQhBtkKf4j2vSRl84cjBVwr8Qx7Ekl1Im2Ew+wGf5xSaMdma5OZzm
yB6Tq7lcmsvhkCzUoC4BcpIagJ/A8ZgPdQovflRGSNlhgczcm+cnVxSfL0jwGnNcDujYUpW4GBro
PwptydjI2o9zZ9oPseUPGGgW7c4MN74jhm6MKbhHSFtXF6VR9VGGyxLUTzdrrpFRol6PtYOn+H5y
DUPFf5gVRf/f/VnKyLPcxNT0iec8cXjF8bxazpICbUEbiaOKpwfopnrEZDAh4xFaWf5jh1X1T9w2
+AdAMto5P7dRXo5skxnwHreBXy1HNlEWmurK4sJEv/RE61k81IajP6PzU+y0DDf2DhVczaAqRymX
ILgcSvH1uAxNE4hDiWZjPU7zCW41YOe5/Fj4OHnfX9PNmfEFqSuBrjOt1a2SZCJU5gjoCRTn/FyQ
QQLz95Uz0jnpziJufT6NAo9ru7SdVLHapLE+wvHIpH7MDAGwr5XgZKK7g8K38ReNX/2CoJG0SRiV
naxOBpXlviG/YkjHJY1kRVebNRkmnImyuoUCQn1JwaXoHFH42DkStx+O9wflY/YloebmDPYamiQQ
v9tj08RI6kAK8BChKc8odaI4hDPMznJqciespyXk44zOk052vDoOtVoiktwaLU2nynwXp7wgwzjH
1Mw0qgjXFr++qGUDWcBWs2tVZUiVRm57avvAQNZjqF5URNU+399Ot9/YRr9Pp5RH55kbZLWdQF4H
UPD4xk2Wog7RE2S/Bkk7XtAJsr+0LUzMazzCLvTAcQOyvD/6xidweWeS9fEfvI1VmHeFPcLLrWjs
N/P3APljGi+YTE9QmgiB5/uD3eZJRCGNNi3nxjL0dftZmuIiiIg7hQq0+4ohFyI7Yh6ufoZlLoU1
8VAEGWKSXdvGJwsowtvrwYJDxPj8ChtB9tV5SimRqgg8dUcnif/hQdS84NDuIySbmO/vT/X2ADES
CRkUUu5u5ruMSV2FNV9igbfRxxzGcRW2l4h2586G3hiFDIwHpkwN6Emsvl6luMhoqz4LOrvQfjH/
eVR0pFLvz+U24AlZgpSzgd7CdlnOpUCzFiXpEXlWKec1hUb/YGvxV2OY58t/GMkmwzN42VE1W2Wy
PaJlsFcGjF0BI+NnGojHDPFh9D6M9OH+UBt7kdo5jxANlWo66+sPFDrY0thSOwbfxwaWRGedzVEf
XjSdev0hM5rkUzbB22tEX31pBvvtlWTU54AM6QAUbDqdq3OPQC/1nQwYFeaF+TPt8PlUDOhSJupo
nu7PdesD/gYtuL8/37ohiAZM34lOH5DjqaBJJZDJ4L7Hr6gd7nUm5LItIyzuuMxIAllUBKVXO9Lx
ManSJtiWlTEbH9G7K7+Uiq1/0RXwvYe+dVwvK/LizdcVo4Jc40GpUTtbf0zkesYxDcz+OAKlfMJY
qfS0wbX+wznA4I46oMQT0MhdnoNhwhhaNZFoh3GILuhsoNVqzPURL7+3F6mYCu9J4geNVSqCy6E0
HcYyIGtgTwLLEoFI6wknPOsQGMixvH1zyFqKBBHQAbdWZ06vG0yBeqM/Vn4zXWYXZeyQRvE57ccf
90failY04rhmJLyK5vRyUnZrZO6c4rZR1WX30Na8kHMHpP/9UbY2OxeqYcGtRRXTWkWr0vAp/cVw
LysH2xBU+ZGCrq3qOrdFv3N53gzFJMiqeQlj8gXCZJUlzegsNXaHt6tq9eKCPcp0rYaOGgMspNP9
Wd2cKzkUK2dTJCXTNVc3l4KRN7wi5I6SPAuuwJ8DJIja8BVPtuab25tQUmMcO4qdGW4Ma5PlYi9E
F4FrZh0laWWzD0q8MLkCyKrbr9gmapc0S/RfSK46BSJQVvXWc8aD4c9BV5vfQgonC8JxRsuugJym
Y7CDKkd7nqKhv95f1o0vSCfPZYYGEBr1BooU8QTS0Uw4lghvPoJYRplT4OcGANzcOWc3eZ6cFdBJ
2rWsJYCJ5e73AZdExphIY850xJoNaVfTQIAH+IJyKXvd/k4elnwcRbNz7G5uutXAq62DpguwejOc
j22rDWfegagXRRZUTW2Oy0fU1kMPJS8Y+JgPP9NYznYO5OYe4jLg4NNBoTK9nDgie3Nbu1idqCEm
VIdIRdbSC8I0f/aRCIihaFQog0xIXOxc8dsDGxa6U3TRyDiXA9dCQ4IVpy26fEn/F6of1d86NkQX
qDDCq1QxXxJMIN9+UGWPnGog1x9AsNVqD6XiarlfyNkC4j9Ssmqy567N8+Hn3OfKax82sUIFt6h/
3t/KN9EVWBGvYKq3FFAM4HXL2drFbFYTCjhH5BeUGTZJByoex2Lx6e3jkHQapJsuYNJ1743rQq+c
Gv60TRlKOupMtf8UhvBWdj7f1oQIrVQuOHIYMK4mFLWzMFM/UaUmMuatBf4Lc9Pv9Wc3IoD4c5TV
sQwTNNoR/lCPyIG0F2H7qLiHrlQhEm8uifCFSNbpkUDOpEGzui7QkaqyPtQB3diF/i1UJu293gm6
XeCJvPsfaWPrC5JaXOtt2Xte4+gwynHcPPXVI4pvqO2hWYkq+DA91L3qXAOcdQ894uw7H2wjwpGv
2DbtAw3xTXuVSagiFAomWxoSc1n9k8rL3ygizu8GYsITFPzcs2bpLecKROXvT3frI9qywkU1gXr/
eqtgdhe0WcIu6TJ7ukBLx4gxhuWno7Wzczlt7UqydmBvVEbsG7CsS6+nDiwkQiiAF5dCLSpPUFTY
iZkySizSaLYKxUIgfAL2orPuHAoTyc9qxsUNePWEeqSoHqTf7bmSdpdDNek7DbWtBZQVEQnuFLyO
VzHaHbGMw+ZLP9ZWnp2KsJvOOH9NF3iNe3XQzaEEAUQlXbd4Ti7jlFrBhKLZpB8rSIknoiXChBiU
oTsp9iCym6vI7UddkdIgrYrlUEkEWj8TqX5s8MR8gMRgPpS4pzyOMBf/N1hGcLm/DbdOHZ+MyKiT
qdHeWo6Hc0LctjZTM4z6VwJd8Rq1sOYSHHK9FsMIzKvnYmfMrTny5PldNqemsoYMlADeg3wk7E9u
qx5nrUpib6qGLIdDjw8jItT58/1Z3nZG2JwuVxvoGYILfNnlNK3CxhBgcgnMsdtFhzT6LXk9uto5
QT4Z4TpUw4hzzjkKLdTo4BtqZ79QoZnd/yFb8YZ584QH9kWTZhVPE6HhExVG4N9iR39VMGRRwWjY
w4Vy2vAzL1oL6hKy9H1TG3twuNuxOf8EWIz8KOdTS1quQakE9thPPnZdRVx5nWmOCTp5B909w01q
vMoMh1ObNcrp/pRvow/DWhp72ZSYrPVDF8I+dS15seOtbp7EFPsvCdp31/uj3B5ROQBob17S3BTq
enKJM08YyY1gaX2LwBNgpoXcy3ksqy9vHkmYRAH5piZHWycT+KJTpBuFDjvR0E9uMoeXwXGrizYP
9s6kbg8njXQJ3HVswBg3ILPAjiwlbyKg+S6y6kZeoB6uKshS5Y5/BhCrIDXQ7AGVbk8nfWdAobx3
eYzSBlluk05A5u4sQHxwN6OrWeFtW2Mzdx1bmLdNBI74respy0k853kn0mtar2feJ0mD/xQyWeHc
wfUdayJDwcPjOQNfs7MZb8/AcjC5jf5oEZadHw6DRBCJukWI2mnQigg6w1Nna8CqF96+KAjxGa7e
O/WejRCkA/tCTAHsuUx0VpG2UK3WCuh90nGPxQs2hv1RCc2vuWLhVlQie4owKfaxIxKmVY3jsZXp
/U4YvP20NhcmhCrJLiEAyP32x+yLyHXCVtUmb6oV91EZpuAypcK/Jlk1ozA07aV0t4eS8ehDQ2Nh
QCowy/FSJByRAHInnHR094WK84gZWmh4gdntFRtuP6xQCTK6pts8iyFiLIdCTWac0coYPKuse1QN
+6b9HLlotmtdm3RQhkfrO8Yr9VOAG/vOprpdVsbmo4JsNqmsrClW6aShpzoWg+dgFf4ywKC55hRk
0b3Sm0uoat1Opny7rDJvpBFM+uOAYTSWc8UxZ1TsSAwYIlYEbzceD8hpYHSq1l/vn83fLc9lUick
wJWrk9aa7Hkth0rD2qViH0we1rHINA4ZeKJDbWKVCtTP6P7q0cx6tVHa+R+o3Amt/5jmyEEKRONR
gMHuYUgze6d3enuhCJ0ArJI0y6tsjQJEPKpTgRGjouKrmA4i5xMejSGf/r0/d3kVr6YOj8uSiQol
gJs4CE8c1y3NRF0haFAQguquHgH9VNFFw3cUbJoBwAGmlOMh19kah2xCN+/+T9j40BRd5OgU6xCD
kJv+j/Nquj7asYnDprbU5JkUob2qtaU+Apg3dh5Cm0PRT4OCQ8wH+bscqokNspBGGzx9Vlq80PJQ
M49h06D4LIyh23n8bARDisU8uAyQcPK9t5pZ2PMlVCRLUEIalPzY6Rp8aTR1Hg0oq8e+1eCtG1N0
gSXsvGvmOngNZm2P77n1haGx0iFygHHDCFrPGQ1BXStG/IU07XnSDXxiIip3eTajV4gbLEqXuuKl
Kfx+spju0/2vuzk854rgYbGf1w9eM238MCFweJqWWGhQajSUkx5atBNbI3qJ4OMBWXeoPJTYxCri
zXhrh29AY1mSguTrcPUNWhtoRzfWoxf0WfmjxLHwYviddRi6qts5shsRkouHvQwnlKrImtQSaJ3T
6vMwIpOSIKWBg/J1GAF5I3UToXqjt5f7S7u1mwEe0bmlk6mRPC2/bIwpZmIKtlfVu+MnmwE8GI7t
U1xGe0iOrWgkiyMyXQLrtd7JbadiHBmBdUyMUi8ewtxBbgkjNIwH7s9JhtpVPKJGwb0N5xWG7Zry
KtKpL4OCG66oDOcJc1Tr5BfIEBVdO39sLUSvkdtyT/cH3VhILm5Zj5HICv03OuGPCITOqRiCBEE9
OygHTMTwCvJKQ5oE1Q3iXzth4Tcibj1HeuzAjWCRSP7B8rtNAI+zXJ2wbAZ9PGjonecuhn9zrorz
XPXafBr8qC3QXc6mH4gyWGjLI7eK4G8l5WgGKqTDoVVj5EATXC3egc9upws9US04Dx1S8jNaG987
VWAwi3Qb3wjbGHt+r2iB4h+sOuidE0rtY/sY61HxwsSDFGVm/c2cUfaKQb5DeuTCdNBXZac8LOpU
WB2ifKhiflSL4TEYkFvEQ0s8piZWCm/+itDheG0CkrUomMiv/MdXRNivb9I0NXnidu5XpxXBc4FA
wTdD7+edNHdjw8Cgd2CMAiaAPrIaqhkqdJbCzvQqI3M+IhOTPbWqlV/tEaHD+7PaOBCykUVVxiY5
uclmuyaET9YxFI3w8Ynk2vG0dg4f45QGHbxL/VnH/GhnfhuRjOSSPicrSQvNXH05Y9Zr4SNJ5mW5
nb+PRPSAjQVJWD2AjG/bPYzh1hz/HG51IPJUPqmpa3gzflfutXUCBNfUGbPEg9twVfV0SHGiMUv1
dH9xt74jEploBvD6pES6yjEjpFORG6TIO0yj+i2hWvO1UoPqc5pk8+v9oeQ9szr0dFh4IZjAqkD1
rObYaKieBLTovGqa1RNFRMy8O+NfTHYw8RoV/VhgAPNv1dCguD/wxuIysAC6ycfUIOUsj4UVo6PV
+43mJa1Ah2fQlU+gpv4tOrV/N7bgKu1Jy3fWdWP/uBR+qPjSdyfGrSY7OCXSyYIxe792uCgQKHnJ
AAHGh0bHpSmfHHG+P8uNLwlNXJWAEbotFGiXs2yQBXO7GQHTAS2kb5raNu8mM8bCl1bezvtya0El
iZuvSRCnzLUcSkmhh2VIPiA72qqog7b14LTvRZsL+iCtrh/12nFehxK20NvnCLXRMNBgIpOy5Kr/
EeCiitKPQRLp1b6PhVCLSuqnKlVq5NXcrN5JZrYWlM1KQVFmy0SC5WC10Nskornu5bnvfDGKqcBY
IsI0wnaiaSdH3DoblrwOQegDFlkjbhLs+1osYDRPuH7d4AOn9U996liodfEQpRwjIwFNL/2EKkC3
A5rfSFBdAD/kGlSHGX2VIBJb57iqTawNrFLpHyaRBlfhozV/rKYAnFib6uaHzDfsT1lvdf/mDfWp
+991a/pUKiWKns4kP2S51PiCCmtoKsOzkwyZ9rSx4vFiFqn1d5rU6oOF6fgpBPnnNROPtJ3Bt6ZP
vQa0k2SU3uAXDH3sxsIeDMTCwjw9TcIIKsQu9epj4gKlNQs/ecIwwPZ4rvYnqPB7eK+tjcbzFgUG
qSrEZbqcfULXvVZQHQLRaeQI4bbqISpd86ogz/EfggQMYYmeJz+4SdBDLYlDgV65lw0heo6h010y
PF4fshKnk/vfdCsCMgSgJx7wZJar46MHuYbMWWx4+NUbwXGgfPIrH4AkH/B2GZ567JrfPiRSC5wf
aozgktGmWS5kYBUlWmH1TFwa+tcOzuQJ307Ma/jT8e/SR7fs/hxvA6GDrhXqElInSUr8LAdEYLy2
EQqcvVTT46/gNVC58hXtkKjYOWX4JR6QYR53ou/vu2N5kUI2NujiSLEHSiOr0zLqKh7QST+hABqo
hTf2o/Y0mJb/9wCr/GPqT+FzGzQoYk9lbl/bLB5eEhyPL1Pvqv/cX4DbrUsWSNpATx+6201ftUfl
FJEIhcofZgCfVGjEP3Lwgi9lXuVf7g91e0zJAiWYiSuVV9E6fdANesNxHc9eh9r2acx09xTiV3sq
s8b65PpddlKHqD5wu4prk43+6f7wt9tZJqFECDqs5Epr2HkAU9qmHIYqBiKKOaoNCRJ5MagGkjO9
rp773q13PvTG7tIMiZygDAYK3Vnddg4s6R7DwsnTJC2jT+36ZHSKe8KmZf6BB1J1SXTx/v40byMx
Cs5U6R1uWTLNdekYkzJt7CokCusmij6nmf7a+E7xgUioXLUhRHOUx7/nkAzvhIutnUTwAysMCps3
6GqyQYZppxsmKtar6B+1ox48KSnY/qRNgp2L/RZr7zhkLkAr8PthJ60Lq03b1elgYXBhAAoFUDvE
KMwnGAk6tV+8Y/MMhxSLWS/Wh/FBaMH0ISLv+oTcKl6obZq86JUIrvcXfutj07SkWg8Miwxgdahx
F4sxMyCURDNkA0xBHcDoGDcFRx97C8yVEBp+yF0L3bf7A299cVIpqjXw5UBQ68sYFheYecXjMHtN
WQ7PGAbpf+HWmj44jZH9M421ei4QPDhriTns7O+tI0X4AiGu8z6mxL0cWSvQx/IrdJOp97fvxkYr
mKumfEEXq32sw8DfiSBbW4xDzJmywOLS+VqOlwHUHUSEPSX00e48okp9JPXDKGJ0ip2LQX6tVYgm
VrGadNyJV+uKbpFhxCsdMpHIHdv3NChMBOfb4fObPx31Gvmmoi5FPrw6MxUigJPTxBPundlYHfEr
FA9VjmCOpiTlGclNqkhN1OIuCstD2dk3GxuWTA32LzkyT6s1DphybtU3VKu8OZhL3LOq6sEqB/1d
hzXZE+Xy7jBqY/H2KEw6wd0uwUrsndUntGj5W1GUSwXVBk9X08RyA1/os9pbn50k0i/3F/g3XmD9
HUHrkr8ge2Bx6y63jIGarZ5g7ujRKE2OiD8nJ6wqp/M8WPb70uiK7xrKz96EZ8ppVHFFPNW1al/w
0Ew+RV2Jbj2KkubRrXgU7fy0jd1Mu51oSxUfN/Z1QZJUjj5m006eXQj9NXGV+UH0XfUR6Fv+I8AV
7qROyKkmQx1+LXk1/oyx/FERjTSLM46X0WnGP+C5JRZd1SQednbHRuWf4gl9K/kKNqn+r+IZhPBy
FkY/eoNVNEjrlMOQehEyO98a1VDEWSj4pD7aqGT8HMD+B8ciyNVntJlRIthZqY04wwnUVBp3NGUB
ES0/YhZTHA4L6v9Wj0sl7npJcO5QeH6Snfb5hJqL8Thht3a18UhG8NzNf3bTVEanAq0yrxJK/gIu
1rxEosyek3rAhK9LFGtna2/kN0RBEik0KWWzQP79n2/bvhLwvdTRi/1ipEQ/m9GTPhXZE3el+x1p
d+R1C9TeWcp8Kg9qO/l/3V+ojRMtyQM0C0DbG0Tk5S+wEOvDMVLlcEUW1n4BdtmP+Br0n+3UoXnT
twhvn3Drc95+D8C4YkhJWwS4sroH4rbSezr2ePUpXYndaI1N9K+wNhQo1DrwB4zeRaY/vHmy9Mc1
E7oVKDZj/ei1fA1zrGhQPRyH6vJ7oEzhNabrWV0cvAKiQ9DgFvWI08305soi1UTCNpUTghjHbbnK
gBBNbJFyKkN1Ulb44Lg4tRhJlcJi9pX5imO9UewFCxkXV3EMlJlUcqVHT9qzuuShf+pQphP06wsb
1TvNHxIsBrvyye2nHwYYpHOsdq+jm/SXEZ2VIw3g7uP9Bb+NV5QnINhxz4M6QQ5vOW/TiOchpFLr
gTTTv1AssmDTWQg4NTla3vfH2og+4FpU0liJwqC5uzryoct7R505LLM+NMVTRoDKPSMNxTezq5v6
JZunyTm7Zj2Z+MJDcjw2PhrceNZkxR6d+zYXAAwifhO6yG/RxVxOfIgMpE0gY2DNTlg5NJUWXmYs
c3ZO722UWw4j//6P+NEOJdwSx+g84G1OgDOp0z01Jc4GeHo0f7txb57vL/LWgBxYKkfgBmiIrfZU
G9udNWZJjxcdlEmnwDEIK1NIVDggHnzgNjsZ8tY6gpiXn5OCAmp2ywlisqkBSGh6z+jr4KWYm/yT
bo17V/5tGKZUgVqGgXQTWaK2WkYwc+6QZ12PlUDVnCFjJvbBxYLmlU5V/Tpbrv9aJYrxUpRB5tm9
ar7eX9WNY8LYZDckqJbEmyxnSWkjNIeY8cOsyT28t3Aab5vmZZqn6nR/qNvMn6qXAeSDQETmtGY/
IGbd6TMkGg9bpwSLlDJWvsSZLh4DTcPam3Y8TiC57v/iZZDsVd1uRftkzY3SEPpD9Ktu2gGVgtVA
oLdMNMLc4ogjiP8khiZ5ytXWrhA+QrH2t6Xi1xCv5KNvlt1fbdX9zMLW+NREc3pKynBEYLAXz/SI
2g/3F2drH0DGBTIr+aWwzZffoQhHE0uhrKeV3ZVUtBEZ+qDYRXiZlNIw8I12BHp3/YCEUWyoHxF1
t3aSz639Th6ASipBjGfS6hf4Tm76tcsvGCwcWA+hnwHYjZ1mp/q7dYzheAL9h28Kn34VnhKs9Xod
lzlPUdT+c1WoCU6TmLBOF3eeq3NP2/jh/tJuTozCmf2bo3HbtY8aEyeBnIPMxfxFHXX/nWHzSLk/
ytZBQiAEDSaCBgyfVbiAzp0XRUg8zNNWPbWKL7wo6zEHK5S343coWoCKp2KC1hzP9+Ve8aOQaBsK
BDN6J74Uw+B6dqiGJz9wy51caWtWCAdRI6EUxaCrTdEVWpFGhtt5IEpReu269qSHOsbmYbhXkdna
GIK4LkUWdQpQ6wVs29opLeL7hMHZk662sYfxd47Zc2xLl4vhzUB/sgKwXhKnAvh+fU/S2MjLDj8i
z4dEhNZ3Vl/qsQo8DRu38/29sRH5dJUkG4wFDxSSwOUHAwBlxNTTeq8VDpKz/uweg1yJAY/0zVUP
XB4Jiglcc0j8nUO98aJEmYiQBxZJ1p/WgtWhDr6JNlDnmUrYfM6TSUQeppzioEUA865V6WrfkJnG
AVvFQ206hgPlVF6hZi4N1jGlYjd3uJVxg12DEjKid39pNjaYxK9S4aSqK3VLlktTTE7Z0EwbPBOn
g8tcpd9K7IHQC7d3AuxGFFgMtIo7jc8TfghBU87gBkYPFREsS4zWanaqfbevGp6gcBtJG8BB0ZFY
TqjDgHvoFLaxPs/qxe37mpevppxqEyVBR83Vdwp6gjuDbt1ucCltOgO8p6DcrXaYTlugMxqMSrvY
DovjrEwYARtohh6dIdd/KGWmomOhtoYX89IcsHoxzPe5UZYfympCkZrI0SVkUX7wFPPsvHBixi/3
v/TWwoCil103Ioq5FuBJsCO0zRLllFhT7E8ppqwnI+qUU5C4lFbiUXiYads7UXlrUIkDpKtK/eZG
kRNVffxXhd97Dpv5GofF9xSY06nFnvQB8zD8Xn3on/cnKmPi8vFDZ4JbwCK8aITo1U7z42aGbaOQ
abhB/s0u+q8JApmXqGzzZ6Xt/YdIE0hlTXXxlPjJr/uDb3RryI45juAfpQ/KmlxbOoPfara8X6EU
NF7W1MW7aBKBe5iKybpERZseM18dzmOklcO1ToELDU0O2JUm+h7DaSOmyzcY/RogrxKTuTwM+Fym
QZ9qfPOsSR8IseO7IdD/bkU9Pdpj1VzuT34rzqLNgfWLzPCAQK2GS3BOVCq8J+bZav/F6Qf+cpuV
1skaKnzZcTCNngIk4t7NVunuXCdbU3Wo+9DSpmFElrIcezbUuMBSu/W0anIvbqjiFG2hc3Jw3To7
1dWw0zmRc1nvMrSAuUzk1QLzZzlekpWh5naMR2o6ntIMz2PFrotzYolu542wtayQaSn7AoPnf1b5
RpzPU5JhpupFQh+iU+NY+NBRDMW+q2muPFTaX6g+42EKTFv/cv+TbhxgyWOUoF5Airc+LXpQJFnA
2F2u2OdOaaUDGfbBLw5/Wh3NPG4fR7tyTveH3TjDgHdoehI8ZAVh9TVDq0o52jUM2CCy82uiqgOW
ZQo1hMhXxg+jMIbq0uuK8XECy46uQmPuvVg2Vh00CEVgWzblkPFefmAbMz9nVvzGU5w2ObtT+lGU
PfbWs96d1dItHxDfD72Gy3vnFG3sLHAREuJKlEcjaFX09iNRu0Obtp4SR853vGnNSzrpJU2qfE/K
UN+cJDRZUgAUhaE9LSeZq7Pjzyq+O8MorB81BsaPdKb0S92n/cPcdqEXBnZ4FFqU/9VhiWhDhgCm
MasmHkiJ4/fBAXrC8NCPo+HlAXBEAmuOujPI8+ZrVRohnkm5/b/BnyMDwfW5/57B5h5Yz3l47NKo
OhImLOdAUQrXvdiuruEU7XlrbM4S3URZ/IPFusZlOk6IpW0ztPhRKcUnZRweU1TZJiimen2gtz4p
+FaO8ws112rn8bMRlkAv8fQhNAFdXm9kHXfDsBZN67XYVX0jcn6sjCJoAL+CTrBC/fP9c7ORZVEB
k9wOGe9vJEe6KnZC8sjWs5uSVzR8xU4/ZPmefsrWFgVAxLzgsaGWttqiomr8Pg+V1lOrDoONPMki
DOTKZnosHdw9789pKxYAqZW3GAqfdKmXexTX19hK+5mXnWJOn2vHrPP3c+tDKe+GxngZqEdNWB61
Pd6WvK5PQ4JF3/2fsEGYAXeBkAKdSwTGKWouf4OC10LfGxr8Ss2qRoT9UY5FL6Js/Gd7zsG71IFR
/4VKiJm9iHDSpSV4H6AY0mo/k3JKfmlRNvy8/6M2QjM5Lu0gEnewjusAFTZuWqUGLsZALYfnLMa+
um+t9pwF+XSK6kYPD6jp7AmXbYwKn1iil1xyK/pRy5UI9cTFe1KpvL5s7C8uHDM8Byvf/KiWujkd
aJq4T0nYFW+fLH1jIKsUsAzu3NV1Wzt1D24VXew+dtTmmMAWek4KGjhHFyeUE9rSQDW4qXaO79Zs
pRwgsGfKg1xJy9kaaqSFtj/jV55b7her0kceEqYfQwuog/Kstnl3tsdg3Bn2d9lxlV2AOiGHkr1W
bBpXrxg11+rE0RVQ+Qln68XQGjzpe8NNf0zU0D/Ebm0khxSa97WbzNw+aAkdBc8f4koH6R5iNOsg
jetpqH6jyghtAQ2zFmuyw1wowa/7+3AjGPx+O8rmN59mnQlpVhIOpTsgdFXnOg7EZupG06ttoMyR
YdvY1XsBYWtAwjhtRh7WhNbVzQyCraSojrKWKkqw/qTR6VOdltFj1iKIcLw/u40dwOGiTiG3AFt+
tQO60WmckOve8/3Y+tLU9ueinLMXB0dhb6z68hxVwV4GsHFpoHNHpve7+s2GX+66iUalmZSi8qZC
wR4mThuBn7iaoj9rV8OXyh3+QxkcSjI0cvlQkKWA5Yi4I5tz22Y1haxwSOBPxHN7DZ2RJm4Sueil
zZoSvojAHLLHYa5MJT7kta7/fX+tNz4sLG8Esulzy5x6tdYR3Qc/q6vK0zIAxpOojYMSCOJYiKHd
+f5YW2uMHA9NcPRPSPFWm8hNKQhwnCsvjOv+Q6Cl0+dE7bMDQzuXfC7DnUrexj6COolPBIpLpAFr
FVphUuoAg8KLMNWq98j94RQ6qnE4Im/Zxv+rSp8Mz+n7PfLNRkYgFWsgGpJIo0O2uj2NVIstvaE1
FoG+OYVoQniaw+P4/mpufDmkJSlf01swkDNdhedIdSPhJmXjpUlXQDE3p8cY1/dj6CbV2xeSzhdN
BHIqOeZqQnMxtVlvdK3n5lZVHYIEYFdSBM4HVuAXnCJxhuEQnN48PxdrR2ha9BdRPVvND8C0WugO
Ssx+Xs+v/YTLLVKhClhALd6J/RsbE4kQqZT1/1f7aignSZDzr0pSuK4N/x2yrD5psao+QwESH/JC
3yMDb41Ht4HnncwiqJwvj36X5nWN5HXrVaMp2hMXazxfWWP3iZRK/zg2nbUX324JYTQfIJ9BPIYt
RYt0NUeIkVHaTz1FOj1F7mAQiDycB+rgWXyIeq2IvapRjc9aJObkQesp6p6DqWovQa+SaJqV6huI
dRWW/qO2RlFfAtWKfzm+VU/nDA1L8oGhjrP3M+dRCkYY/mvQ5ME/YVu22MEpbgF+c3a+pIWTZUfX
z/Xg4qQ0AnfSxpszz0ngBgdJBM6c6vMqqvJ0GzsrqpkmuJf3MVeUNxq1ekhLc77GVv+Tdfh8f6Pe
Dgkhn7KEVHeDi7JWRAlnEJBJ/n/cnVdz3caarv/KLt/DgxyqxnMBrMgcRFHiDYqUKOQG0AAa4def
B7Q8W6R8xPFcnTrlcpAZgNVodH/9fm+onU2bd746hZTE8c0uya4PwQjkstMKypyTASrPe5XhTysN
3VN6Lxxd2UFopL1ZvbuclLt5TpxNl+MxsU3WpPssZgL803dxvQ4LKecBGu1kYLyesJ0fk6HQEkOD
s8k4hzNW4tGoldbZPPnV06+H86eXg2uheIGRuIp5g7fmKvh0CG/An32TW3G8963G+ySldTVoabyt
q4Ft8B9fb6004QBzXtSBal9/NtOrJKGWjCGAUqUNYevGwbc0zRTh2yVT+DawBL4Hv77oT8fjlYNL
a5/uMwzZn5AOgqqlQTgUF9UTvNH1vNssTV5tpMyGzQxdJ3LIGro0E+u9hJh1Srwqc7kySpRVj8aE
wzn49cetSRgeuix3N13aancqgah2yLHOiMykeTeM8qVUe3s1niV2ppRWzM83g9uZQ6mTB4/sJMCX
Nez61D5rCSgfQ6qO/Fr3ETmGsZmYHM9bE5trJ821S6N2/BvCZKpvZlthfcAVK2uDRmZZSZ5iSI9F
Lil7A6LDzvUiNbCpiNPpZMgRTYVmr0OX9OK+zkNdw4gv4vnlD25dzJ9//RR/Rp5peOgudB9ws5Va
9uaMaqcOBRsZaZsmyfQzpALmGAaTU9XcpsxlOE7+4Gw52jWngyPxyvRmR+ahNmVeTy6J5VWHX9/R
z+jSekerFB40i6Pq26a63tmpBJ6ssQ2zs3HLQy26XWYli7bFhdGk4bEsnElEBzMhJB++fLY572AP
mRCfFy257naRJKtdhjoceBG6mHLXm2XSbX2XIUMooqzL8yvR6iWe6ZY7fwbvdpqwx62+2NaEnHyY
TQ8XrLKwSccgoLk/ZssYZMQMOAbiHoT6X379mX+e0Rh3YKGOfhVLFpDo1zN6LlsUV7NoNqj/3Giu
zfIgqx6+wzK+1+n6eW1CgUQ7h6MQrfyfNKutRBeS4EiyMX05fE6V7SLgcg2CefD2C3UOg++sE387
w+hycUZYSwUMWV5/ODLpkmplwW7MPh+37PBwZEtZbCmM0HQqITda6+thmi/OdoHAcRBzHEepV2d/
Er7+41XWfPeSPf+lbmaZ4ff+5o//ddk8i9tePj/354/Nf64/+t/f+voH/+s8+yLrrv7Wv/2uVz/E
7/9+/c1j//jqD1vRZ/18PTzL+eaZwOn+5QLJc71+5//0i/96fvktH+bm+Y/fvtSD6NfflmS1+O37
l45f//jNMX+Yb+uv//61i8eKH7uoZZ8+S/Gv80eZPYrHfx278lF87d7+hufHrv/jN3oTv7MgUC3j
BwHvYuXgjc9/fsX+nf8FPZBIbyqTFTsS6+/+4zdT/53JC5MdbBCHFOCW3/7VYTbAlwz7dzbCl+4q
zS1WGvu3vwbi6s919s9nxMB8//O/xFBd1aj6uz9+e12prHbnKxJLtxT+Felnb+t4OOuinmJnuio0
iVOTZjx4BfHHOaYAYSvEEqWyey8e6XWJsl6T7YbVHWSdDhEdhNcTuOl8T1jCGK8WNahdpotlk7ZV
9U4F/4aO+HKZ1RWNbY3+0Nojen0Zo8nLsTINdSWNVJyleXVY0nzalAuiS7yEVJh2ZnJejMVxEv6t
Wzbv2f+9aJz/vdVxB6hdABBWJgz6Ho63r++g9tUwQyeQV7ya6sCqGuzGxoE4H6gxcjunICxJNzdx
mmToCJR51IqiDi28Hw6FIZ3QceV8OqRWcW70RnKa4FHxZLkqfWek3uwQ6316lMfgDpSNGFi/xY70
JbXhqdviCqOadOeKPA8dkWh7OHnOYTEX1YXBQtw3oZwXdDNTHL2az0aa5lFlL1971o0vwuyti1yX
LYHC5XROBnRwKE1v2PU4SewJgcp3uKU0BxvG6+jO4yfD6vwQN46Zx2CoqOh18eDm0+0PL+bfTO+f
JwFTm+FfFRt8zJ8wcqLvtFlZdnnlBIV90gpjirzFyc50jIeiQJbA17YcL+y4GrcpTPCdCMpp8+ub
WLf819NgdRniuIoLzur29GY3QsU6wkrJi6tR9OZpWTr3eWLS9x/dYYe5U7AkRmS5Mt3/+rI/f3Z4
NqwelFk8PBMs6/X06/WgUy724Fec7NJo8Y37MsX7LM0dbUN/PsCNMiUezMnDKiF8WZPqPbnKi8vP
q48ObRReJ5sV6xy15Zt3UODIKHJXBJdeXnd7L9HwrmgX7yaBBb71Y6/cG/OtneSXnTmP4YxzSJfJ
eGfAkcSEuoUbQA7szlflfF1I/5BmkDKEJjZlb3xCIR31dii9JXiHnffTArVizcAoRE7wzDjRvx64
orebEW+E4JK0F+92dka17ef2PXHjm42c147fDiq0LuHrGeqtpNSc6jqpPX+5zPLqOCWDtp8QfJ34
FKxD4eQ7o5fTo9XYT9ngsWy5c1gNECB/PUteZsGrR7T24/C/Wp/P2ntcZ+8PFGatkCkZsIt5KaxY
v3AadaYvU/lZ9YF/1ccNHd3WKowzs0IZGea6enKc1k03Q+P5TJy2qD87zjltEIw1+0IPiFp2pHlE
htuFsZfb6pD27bqX2PJhGaT1/Ovb/3mNJQwB6haEMmAoHNvfHF6SGvIHJaZ+mVbOGaaKyefOYm7l
AK20Fo2Z3qgagvw8x+PinDhKLw6nCfqJpwD8dxSkZmjPqfHgjG53DoMm7kH45+RcEJv33gv5ulZc
H/jqTkErgaY651n7zcZnBlMBv1j1l1ZetTeUr/2e5HHk7ogEdpq2pqwq4Z2iNJnuSLdjACujppuj
fJbaNld0XFBm5IR15P2l5lntLhUi+J5i8I/Kuv9rsfaqwPtl8ff/YFlHLfzD7PqprmM/oYz7sYp7
+YE/yziTsosjMnJNZPzWnxXZX2Xc78jJwDVR0K7M4dXO5XsZ51DgUbu98FRBS2iU/HcZZwe/syFB
tiXflh4K3/RPyrg3az1KwJXyxjuA09gqt3pLvMW83pA6wBzJYM2ybMlS0vtdbiQiDtnJPS+svE6W
YVO4wdXSpu7WKgpr2psDriHvbHevD18vt7LCGCjQoOSs7JHXCwqu5mPbUdlGQynnbYIH5naQ8mb2
k/fcVN+70pt1uqsTrREJBuoiMLp9qyt4BGaa3uSkhb+zTK579L9XyT8/lAH0hIZ5FS+/JZSVnjEX
XWXoUYKYek9FNEaTYTebIBvLLUloA44AHWoTYMFTzQ/izz9MxL+pY/7uk/54+TdjutgD/F/OChzj
0uzSsloUH8mgbjyrn945X75epL5/UhZNAHaDY8FbC4l66mTs1MykQCv8MxwGag6zfqGZKD8DA1fc
LpXa7tcfb31Qb0eX9vnaTARzJ+Dm9ZRxCOyxnZSPl4O7p6HWauAUmpZGXd1pF1qhmyEMxeXw66u+
RCy+vSz4HljfyuiCMvf6snNCGGoxYBiNG2x97xvDcJak+LJsOzW68a62ptiKpCfwvnGIONjgGVnq
RzlLXz1gp1S5Bydha99WuivbDY72gFFOLXyx4eyf6ucEvBY4x83EVV55AM/v7d1/NytWN3968Thh
vCxWP27diPdrBRPfiDy7MOeQ7OXiwIFknEILfOCdKYhB8c9PyX4hvzHFV8+jN09pXmx84anioxoX
YxV2lLsB60qWXde+SGEPDWkTb5RdamUEwdE782jVq7BvnIae6RK7XphoNR7ZzdQBBBk0As4MzXa9
zej1XoswTVj9QXEsFptW9jYRNks/fYBbZhghY17fqcmbqrsls7M0CpKhyqIcBq0f0hJV6hDHTfvN
xH4DzqHhiyuRIgTfOIaANrDxMiTbs+Vr4IANTgwHDZOoGiIV3eONPmQiu5K1h0V70/oj3lGyNcpI
E8XywAEZgSTlj+mcS3+AI+r1iXYrHWU/DZWTNrvYEguAexFnbmS147jR4yaDmLJo/hcj0YWgWWJI
osP81r8xVlcQ6Q0O0kMDxDXk734gbSXth61pjtBxp8EoPvV6G1wNVkVBEki7uQPC173zUan62ila
p9rP9VCzrpeLdxf0+OpFtHPMS0927WeGyUnwiDWHr/ApvHk32EkmN9USl3HYeYnzPNopDoOjoWKs
NMqy++Las3efVYP7ifbbZIR1k7snjdMvXzozJ6WBQHbrk1OI5ULmY/IMcDheqxq/pnBp4+KhsPza
30ixLH7YJfCu+2IyU7K9GufjjMqoDlXtzre5FPUQNUut35JumiScAWp16xeNf7N4ioEq1XoQmHKf
yr4zy+XQOHUpCG6ohiEc9bWDgvq+92l8e22AK6OX1CGD4n1xxRTn+6XQsm99vmqIYSri6xq3JC2P
ZRHAh511T106SWeetHk2NmHFInXDTumVW9fMOK2GNQfl5eOEc7zau9pkuycpLAD7JPOVGXfhUo0q
32OCk9+JWJpe5CcolUKRj4UKMdSWd51JFFXowebmrLs2pY42GRT1zlOdm4Y2NLQ+jLPcGaxQ1JDu
UgiVXWZecNRe6KkZXRKHtgRL2Mqqna4TXRfEFbDBtGHDQmZFBpZQOBxMdfnFSots2iIYA9WWKcaM
YTCr/qEZs6GlnNQW7O+V58yHuePIG+W2l9N3673+zmIDIwYHE1grWnqFJy2Jr4W3pcDpHon4Toyz
FiJsODaFsEO15GNJzrKpXZAxHDsHM21HgSlJ4mJyszTS3QizMfHZV8My7Xx8Zd1Na8VMBXROwEFh
ju5OnDqj4+R3dUsRFfaawlxQuEsb7GeMcubzmPajdm5K5Jr3k2/BcBVN67S7RvTT9Bx3YDfHZEz5
K/Q8js4RoPJUPmGp64NMjCWGlDYawo+dG6fq0uzNIr2EFOng4MeLcmonc9rRCUsG/bpBB3fv6H3s
h5yqarnX9EQjKy4TIo1qJqsX9bjepBFm7rK/YAoE93ozN+7RnrUYZyOtkXlkGnGwHLs0lUU0BEt2
s7jxVG4sL7VvhWGmdghP2MLntgn0c2V2WhJitQITqM/mLg/rNtCGg5uUzrxVBiCYw6JZO8a9gx/M
lUfIzZPhDIv6FFcNvQFSI+K4fahdVy59VI8DKRLnqala+iQmYFF1Gltx6x1qN3OVFynVu6ImYrw1
GyOEyeTZl1VBbJazCfSuTMqtTDJIGcdYq3QsQSH4figHZ6CDMi0eO6Bw7Ca0UpcERHMoqmo/2g2T
cDAhb4IeJIMfjUS1fmixOEwPVW5MTVjqvuqjgV9mhbY3Ffezoy9xaMyNX0daP7juDs5Asq9jDkLn
dtcU5qGb+66+HZyZDonIhfuxGFz1wVUiONMMmZ6TaLPgalEYsRcujp2cIqCcdmnBEdRNSP6e9I5x
XVRz19VWfGunk6rDpFXOZlwMdwjLqRKPcVrGu2lsjXDGy/qmS5vujkwTGtDBTIt/9NXHWJuJAU2S
eIOv+laaXb8dMRwv03a6yPPysbZjaLVtjB+QwDN40/USm9OuhAmeBmpnm6MXanFibtJewyc1kVWJ
YFIpPXQGQz/FQm3bFn6x1Zs2XMb8c5K7yca2SpD6Ie2dA33MbKfJIPhUDIEW4hNxLSESZoescc7o
eMXn2YK/EmZlO0elCX0k3T3VJKLjqV7UjgUIY4chTqJlXm7j2dv4wpu6SGTzmIaN7m7zoCq2FmZq
yuv2c+BhIm4rh7nhJ2Vop4qeUFGmO7wFD7HX3pM2U7MUNZP/2GE7uPPqsjoApw/HQsbl52Ayp8NY
22pf9Sxc0+T4+wD3uhmW8jJvG3v6IoL6vihiWi91up2tli3AbIoXvnKz85yJM/kkGriKVndadI2l
o4mJH+zRNrCDgCocAnbET5QzR2Fp+OgL84sPfEr4W2U8tMWiRf2csZt3ebEfKqmnYZ2PetjE9T3h
au593C3NB4tVL6K+9K81yL7bCk85mHjDtzxtXMJm0tOua79MXiw3qi2va+EcA9pee83M79FYXI34
v5Nuxy5drGNVlPjbJwUA8iLnIYhiXcrQKIU6ximePaSonXSZ8cEsLTsStdFEAQ4tuxESziG3Y+dk
LqBRiay1okwDmBioDaoQdq/+Kc6sXm5imcx7Q5hAqQhR6xDTznwjzZFms1RmGaqifbBFm94KU5G0
gpSpdbBlxE906yXNVenO7q5vQTeoYj+sCs2LMXPYccxWXJIqeQKedagas4n8rn5K8Y3Jg/jElIuG
Ya/RHf2+Xk7qxLvMbPISg6E7SxGpRrEXaJEj1mUFA7s5RzxWnTVQj78F4GhP3rJoNNoWekxuQPah
Zi+n+eKS5hgMJrlnyDNZDfBUsoVGrls9sh+znZ6lRO+Ec2nHW0zmj022LLfOaF2Sy/asD/xML2bz
4HR5pGr92yjQPdDiuGw0vY+U8NEdWF3UaNWX2M/lxl58bLIs+zIdE/VpcjrtaC/pdcFZtwjbnHA9
08y0jd5o9fVCrGxoyEls3KXcWZ0nd5XwNoOP3M/r2u3gTk4ohiWaRgJAMq3fUg0iWHJGc1OXvtri
hXNd2zLZpV71kHQKL15hnBR+M0aajrlfirIpiP3z2CnD3mse7UBxgNG6W03lx54Aui5JP/VW/GEe
8F1VrTxtMC7aNGnyWOXsb6AQRti38UVVals3a9qt6Nr0tDE4GsVUPQN85q6lBG/H2o+81tD3Kb3V
yIpLf9Pktc6x1NaioDP5ZpXY8T7Jc2sd+8z9VM8ejPF5/ka7NtuAeW+6oVqiTD41leWEZmzi+Ohm
Ud00JS/n/EBW0gBlbdguWtCfWf7MejvX5zYF8Riy2PthuSTjnT9lmQtOqsm9kKsHje6OYzTWLYrP
apKaYLoHPVVq0MMS7qkdPyVOQkZOaqfzkzm0dOinfmbZa+PcxxpMZge4Hct15sbJLXJYcZ+OrhmH
npO1jFqV4DFoWqlfhGo09WevT40lzN0BNQNkpbyNyszV1u521YuQrZShFziQbahPXHE06P74oaM5
y/ApaL0l2+skVwZHDHT6i1zNsb0zYru+KnTZxGShBtaBIJ/0xGQHhsAbu2uzW5rTUS/K4KBNHp50
ZLvkzBwMi7zQDlLrKTHcsowcHE6ybU4I1DeGsfTYIoQO2WIOvsrZN1Qo48EewwJ/M3risDvTHTIJ
7yEYJhsbUjE76tigtrroQHgYRk2PP+R6pVYvSc+88eeMTDdLM/ILvZ+7YiM9y380RmGwEYBAmUxq
p8siYPqCjnTm5PG2kWaL8DPQe6Sg4PBDaDoLJhwxjoPdRgWN/pFj721T0bmJAqCbLNTHtsQLXKS5
CnGs4b+VrQIjRPOdfmtiAyLB0NkJhjKd1kASq1u9DUlDzY6GpeqHxLLm7ejE5sc+cHpzlw9adz8G
Hsz5aRaMkmdinxSOAQ5LUeMn7llWWr2Ol4iS/O9USGY6W5fH2W6oPrrenH3MkoqJapjC+2D4E9sY
GiE/C1OEfyXa1lg+dE2XM1ZztaySpaGNGiwFr9K5DextQl4NewPURS7u9eWDl7c+QXjCaA6GWc5E
0pp2+xzDXXioRqGu6S6ND+iN2mM5NDMJ8LVora1XBs59L+M+i0rRkiGJpVpPsb14U9SMAGWhmQdu
T9zAYDypNAvu7ThgPSqdJGfdLbQES7xZuncdwcgU8kxMzFitcryxvbb+WqiqYllK2riMhqmdzwb8
J/XIXqTiuDLYTrstMmtUO93C2IVj8mw/6FXsfLDcCgS5pudbR5lymjgkZkQCUQ3ayMo1zWXDuyjG
r+4giAhfxGrT1LvKuLFLr79OYqfKTjquclOOVAdhNcaa2ttOX7Bfjm4Z9Wk3oKG1/OUprpz6etaQ
RpPilpQf49psv6hSXy4L2mL1+po1DpMhaT+ga+o5+bopmUBtHwTob7SxNDfJ0C05tYxL0dIvS2Jh
3+7YDy42wDMf3My+aB3oP1tuXNlA4k4Hwyfts28Cofz1YMFBD+3e67oNNcLyyV/qtmOf8WDsd72a
xb4zm/Ju6mID1beoxFdtGOyclVi2N6qcOKBiXVM3oc9Sm2zLUuhfW7ofJN3O+uhFtIpdeztiGbxs
p3mmJF2Wce6jxZnns4zMyHHTOJP2uVS+NEhS1Zqa2MM4XkLlT12xmwptqsOqKP3VaHjmVOXEEnpM
OpISgdmvbxGwbLJfpGOeeJFlls6NVS25H2qU+HflTOs2NDqfRN+lR/RIVpVVQQ53ddFuNWhSR3rp
c7KbidtGpNe7xrFy5oTQizTvp90Cu7nfF8oM5nNS6HtEKa6Zf9TqoPJCujTptUfdaoSaM8p660CT
aWjU+WQl11YlEhAIydFIk8Xy7FvdgJ6sjgVFvlLajZ/qkx/q2NKl7B7SK3ZOI8c7V5NuHa3WyhoV
tmivjYW8lTAbAVIPq8F9tdcTq7yW/UQe1jJ1erwl6VdlTCwT4FgVfZ+H3ohneRSzh3NeU7ulCiZs
bRvXv48zUMoIVgvwRlLG6AE7Iy4e34EIwe5fI5NYZPnQuFC/gYaC/fL1H7pjLu0lLGyrdFOKSb9B
MZsfCVLAumBhh9hr1jB7YW8FyJB6f6XscYCuL5pJS3aG22gfzK5oz7tkSf9ZICQoLfeF+w8WdMB+
K9Pz9X1lgdMVRYERgWnNn1WWDxToGGjVQ5JtKcj0q1+Pw0+gMHIriNAWxJMXY/UVifxhGIqkle4w
udkmcKpiY8YzTlqgDwf6m99o4lvvdMped8xfPh0INI09CNEwk99SnGwTVB8dQrYhciDuHtsaP/eP
KKrqrZ2Sk/rgjZpRPLYKq8PF6d13kM6/gVVBZiiPgVlsD+HR6w8r9KoGZqStMLOIhz77SDj3rr6H
hjq+0yv5aVyReiBnw1kdb3WyI950MJSbF8uwXmqS87JrK6vYWDmRaUbvjodWlP+MQf8C7q8fCoYi
ZA/iu988Rw8nAJ0Wr461jmRLhyF5ynvPSqxp0zvP8KdRpJu8irXgssM9gAXzehQta/RkmkKwMBPf
jTydqgb11hRZi+H8L4ho/792LFmQ/uMvftffdCxlPySP5eueJT/yZ89Sc3+HZEU3EAH3mqKDlu0v
7plmGb9D+qdxAAOXl2zlOHxvWtrm2ulkgpCdYsKeXK0Bv3PPLP33lbNrYoy0ErFdyAJ/3dv3Jtav
uGfre/Tv9gtXgC8JM5UuATJGFNZv6FGUT3Cx9NyLkq7wLuArZteqi1voHgkqMpHV9CuR+cEdKLJz
fXDT2x/G6vv9/Mh9e1Ecv7oBFB70XwOomxBufwrgGaHoihS4O+JOtTutwwK4H0ybq4rpqABgQzJv
qc/tvssunErzOKEA0ZCkqigzaxDW08lxm4/V7H6Os4aKpJ2s8YOZ5GrZaw3GNjspvK2Y3Pc8Ht70
e9d3mN2IBh3jRtvMeOuY1gJb0hHm9Oi681QdZiSS7q7LGs4RM8DoJ6jTQ7kLJo2OXR8vZnakm2UU
p/NkdnH063F8vVpzL66J4MjF7ZPtaF1WXr/pWhF0ZWtiLTE5Did8vCUM9+DWpUvsIlFRNdBlgluS
kWTBuClSndLo1zfwhgTyMhqsMAgDVoNpOBZvltF2njtMeayRNBNMlbeBGiiz7HkoSDsx0vyJdoKz
w6KDVPuYjBUsLjul4gNGX72+n5oqS09qqol5Z2qE/UWlpuflthwTwGnCD7MOI6ZxbN9Z+18IiK+m
HywCLInQla6mNayVr8cNWL1wDTi81Mz4jIWpWkQSVVNAQrBVKuDitg7y9ESPbaVdVfYc2CBAQz0l
fTjUbnxTmOXYbXv6bbTzjZKDsJa3Wf/xncG1376mPOAXse/KZoTnvH79h73fDzI30+NliHiTionj
rT/c6rIuds2g60mkm21PxLc51OYhXzQzvWiWKc33U9Jw5jD1pZ22uNoZEP5F6/eYRFij+Y715AuT
8vVQQillw4Z/vZJs35KYmOYmTjJmHQW1k8hL7G0aEs7TfkUR59FdNk4zI95QARa83lzhmeH6Jait
5pveQQwNZ6lkzP2TpY6Hpw77px3IZzGetk75lLe5VofuVMib2ulbP0J/o7SNYM+0N1IbY307yyCx
wY3ySl3ScoidvWTTj+9QGo53MOxKJ9SH9WziDpWfvDePVtrQqw8PEkmBCs2fwzxc/zcPyFtKU8yD
R4smyZs8ggqZDGGl61TNo14ltBriFq7cONr5dpxN/T71lXUmkenSra05YaGQz03vnduif//mvjBK
wzOaUsNGbUkB+aZ2boN+BFObCxpadekdjXpsj0SGTfkGslgrnnKz4mjvxZkYTsuqP4qM0LBtPqKW
n3v/ipwBAuwMNY1HryknWhrarsul/Djow/hhtoJPaA+tYxlnIw3fajDS1ebG23ZSTmdBLzibCnSd
nikuMwMCBXZPvTiRftXvLV3m8OV9/UOtxFeiZjBY88q7MlncixnBDTDJPOdbDY0T6M1YRXE7buke
Ynxo97cNvic7Wc7fVOvSEWnEw6TLmbKYbufpqMkuxpzF1g+mTMsNhVZ1inCeO9F06KVtj/qE6ZJ+
LSRt9FC13C9T1fO3nb7m02pZ65xjdNLtcJ9MKNSG4WSeppsFLc0+QWR6WJqpucXd6BaA2wiR5uqH
csqXc3sqkWL6sShwH2ibfTO5/qOGh0uEo256HleZsTFl7D6wlJ50lrQJvnGDw1zrycERpjiZWtBx
lXgFgH4PrTYCo1DVpkxM57516TAXnnaLCjPAWKQXx9Ig49bo9WpXZZ4kYYrYGq8fx5umNu+CuC0u
TeTTeKxxIp41MDuJu5yWibMZRtInSfzUg1Q2ap9Kz2mL6Xm/6Cfw8EbnJHCL4ZlMhPZr1VeRM3Vb
jp3Fviun8gonmGnb+nF126T9QwarbkdU6bM1mW23DdqJqLKp6IAyZ91d0+dk/qRLowHOpdXpgMnE
+beu77yvLWeAq8Ae3Hs5xf4zGSaij0AtVej2qXYBJzrbN905dYdpV8PRRfxywNIaLaMuTnWnAywE
e+IMynPYrrpugHHPCjb5lNKXx1zxeuz78ZgsMj5adVXV+xFN3oXCPCEk30MCIwa0mdVYHyFDuxvc
u8XeVG760ZqBbMVineZJPG5JL7dPkiLVfDJiS3s/qFQcMbYoD8vcKFZ9B2pE06ovqkjkwEMT8hFb
O/lkjpbJBB3tZednprh1euCWHmjBpbNbI9xZMGt8DARNhyHVcPXpYS34+NfewxhDb6ZVGegV8sY1
kFbTSU538/GKvGogeIhDftgOJUlUbmEPOW9SIbpdMbmePKbdlO2HHHMkOBqfEs2xbn0gsq2m5vaJ
hbU4jLbZPmAIU161CpjY1zlkGXOOR5abkbpUwaQoWGA/tFClw2n2XKASH6cffTERUWlmYd45mRrD
VCas5e7EKxvQIzxW7VCczUW7nCcgaVBK9CIy0+y8dNDxBakdHITj6qeW8kSUIWHa41P31OjLcGeY
zFgcqM3pZMxcuVOY/EdVZZcnZTxe0fj/3A+22k26L48goikx11TJ28U0xs/1UmTXgUJmE4yFce3D
rrihL6AdTTWKzewCP8nKCw5478kPE1AGAnSvsA8UNVf8KfuY6yI/FHBSVSiU5h3poCYfSs+bnhSg
4Kd+BuAgzwxhboXbwsVMWuPBKHr+MaXQ+mQ8y69GXXQZYE4uPvfFrA6zRseIQZoPMeLMIuzLGOTa
ErK8K5bp2irz6pKs4/kJAnqPaKl/qmznOWhb7FUbS0tPEcmWtzgBFBeDmatvE+Fx1L5WXp9pdhLs
cRlLD52/uAdzsXh8VjGSpkvrTUQx+9xd1S1fZZYNn2xCb28wKB4xpbD8EzxmIaEv6yBMjOMXonJw
0a+qNCpgSgYbTxjVdsoB1xIn7tbdw573iZEm21XmATSrZVO4qGxst+SviY9m4VuXhZMuoUMq6ZkF
3/5g6GlxYsbNo9HH6hoGQX4CYDjtaTl7O9fRigs5ucTYjBJwUcjuYyya+KwcYS7Pfj7DAFH9VVt2
xWXXc7WR7062ysrCYlV1STXNW4L1yn3SwRKiAhvvs0L0F4UkrGvvYvLr7OKyI0llLrL20oetEWZy
xGKwcpLkWccFT9GUZd3HV+TC7ThIjG4fbDVqKP4d7KalfIaFqM4rX4hthjb0ashVFaXwvaLORaAB
d+0j1Ij/Q92ZLMeNpFn3iZCGedgGYiSD8yRyA6NECnDMgzvgwNP3AbP6/1Oq7CqrXbdZWi5SSgYj
AoB/w7n31luvkcmmGbT/DZlatGe4zLyu6KBVVJIAZQ9m7hBtQs4ZjdV4l/Z2ccUGObu3Jrs/5QRt
NdgtlMzqWFOJE+SQ+dzRmJ2TxvCJsuTUy5KMjRkvbR9KEKFd74ngSLav8QPQ8lNEjX1KhB1eUPHP
euOP/CtIeKJhpTj1OASInDU/fUDftc2uYHO+131oP7baMhYWbe6HMTjROcwqBSIj1XgjlL1fd7u5
0aqnoaqtgzea/mOL1nwvdatOS9HYb0FU7dESMXTO5GJ94mbH5T/b9W3ipv2BIlS/atUu1ywn1LXw
UiCmVAwnv10zf7u2gBstW33piGW+kf3cHUfZrUyKZW94AjiXONemIGfty7hE0QXGybBjSCmac5sg
Y8EZlDVPKIpLUdJ1LVwnB9Co+sKtnfFY6dEo4qTE8kXY9mfruxPbv6ncu+uzJRwr3GM7HT6Sg+Hj
W4Qv6mHStrWvQrd54M4uLxcQOISXfZHGIRX4xk2cedMZi7ubG894lt5sXgvSG1+1UwVH9gOW2CGP
juI50cyKx4JGqGMR9mgmTf/cpabzzUDVkG0CJ58+cYkJbv16Yc86VBg1uFo2aczd/G6P7kMVCnar
HEI6kNFDUuj+TY1l+jAyHvw5LU3xiVVmdidEUux9afjHcGD1uAHSweGmZbkbM+zVJ9+X7Pfb7EP6
CwLdwiNLKTExFxA4uTR9VlzJ9TuzXYIA2LtwVhWiFccch89NkXOLOLPZPTSiGegsXKoLjd7rkOsF
vcyokfg6o0jvbBvHNG6sQnwgprMvbYw26NwRMP9oTcEOzBmlu5NTMj9PY2vcAX9k09aA5WJ5Fc3e
N3AML66wX34YHQ/yoRGzx6cSfmQ24rIt9CVPAJdtx0aTn3vrQebTaqPBvJjhN24MuAlIpzpjMs2N
VW6jiLt+rzSRYNVYNPcYoRJoGJnzh2o8DBF1Nff2ni1m8Gqnkwg2psUUe0P5Fz65cC4k0TlRnpAI
wUs6qIPlPjIqrS/YDeThM4RpvbdKFXFiMl7kbp8YZ2K/1/aVO2EtEEVMzEFb002voYzuRtHOs8MV
iifRsUsBNDcJWJB/ZIk533J1FOkZs6B02ued70fbiZBgb2/DEVVxit/GUQ0yerIyVX3YjmyPI83e
zxQRCOfrVMkrrZb0tlqsAucUpVjDwwsqnjuRWmWnPosZVddXWaCaOs6s6AOvcfIGc2ek5EmD7pWT
NzsT3WkeTZFHaZxrcsoPynSTeWsOknODJZZ/SAzRcoo5mMLkkdUZBMYrF+EY9c2Wk6d5rbo00Dsr
qJMnvw8HDALDZWnj2i4xvB0XK+DaN/wOF4toLD/k5IRPZQdfrKeeH6zWTTU/szHeE46tMqbEbAq8
v4P0sdBu8o5LH17gs2NUBwgY3cQlOOfTJIqpPjBXDV7roi+GWBuOlAcrmqN+KyjL+9gUWUAWAHwH
TBAVof/mg3+AHwbSzGKzGYprA5VfSpHs1eyPASfDvc8i5l5TbFOT4LMLJmLgprmdOlYnm1bY2bls
RuN6bDwc5tbjuoznSUzTRZHU4ZPVOdoDhow865JFV2vEpKdE+VsNo3vmVq6NC9M0lDxQHqjlkONn
hWUVL0PwZNb35eWULRLNyTSRo6r6xHwOhwIogUUc++QyNbhe7Rowmdq985oYdxHEK4hTgBzJlQzE
pWNWwTMECgbWhuYb3YWt8qZ90OHZvamnKutxm5YRVTmq8ju3tcT1TFrNzo8wuSYW3oRVbAtSOjzg
lSsDB6jXrNeG3iYqdHbkA/v3zaIvUj/zb3EisS9aOzfe7cxCPSXdhQ8sL/MBS8HWNzYN2OBhZNP7
wNaNo6Hy8cezejd6adeNfdj4XbVr9NxfKpU67wiEjOumbMefEbNIJGbaaIAeXckjL+vdYZNXFT2n
gsxpD4UvlYznbGGbSwDTjLwzZ1K11+7Y1rExGLUB2eFVw+5fz2W+Elr+2vYHq4jIZo6PeJDZ5e/S
3Y5d2TAm1rAJuhZAZ8nofkQK7VPkpM1HVc5WroTZgDTFD/l9zHFnjeWEKIMj2o5kHJQylTdNshju
DnVVWm0ci3UKW3obCGURUr0qW5d+bBRTdWnOKQC7zMaJrTKXv7vxDSjLeDS78mIiANvAGMaNZjo1
hUeWmS2R3HQSjGWtFwovFnhn/Fsx/Drb+OVDIIgH+RfOhKiJV1egX4dTXS2CxqSHxlItT3+4ZlSR
mZMMzec8QdDxq0yx6bTWHVw/BT8HerEp/MWSsfQK6wpgKr+xSuFy1QpX/xsZ4T8NaTGbwft6tXmG
uvfc3385E5Jcth1V31B1+VOaEBWy6c0lAlOuumo8T8hiD6VLGM5OLjnJ5EFJvFdsuB292b++Wn5d
NK3jRdZMeD+sLhBMvX/XB6WtbQNurM5ahCxtu7G/rMBLdqnvyP1S5P8uV+nX5c+fL+fgOYHgbXUz
+l1R7NYYfQphVptkdt+lodtn6Q9L3Eg/+jcb2r99JRLjEFOiL6Ut/fUCqNLGyJt0rpibRFks5si8
6KpsirHIdU9fn+F/JIx7bCr++d3C4BdV3P+4ifpfqIhDMfmX6+if9kv3TfVeC76RP10TVmuEr//j
H5K46A8We6DYLJA4SFD1//d2CfsCAmpQt4aha+N2vup+/3u7FPJH3Ar4U/OtseLlC/3Hdsl1/kDM
GZroOZkbcrH+R5I4FlK/PBuw5eB3WMfC6FCQ+Fi/+6OGjUGHjMo3bpN06S5hvDDNaNvVxN83DB8H
MfwdKfWY36TVfYu9T3lN5Fhu25QwU4JT7ULsqfWRYetYnWifo/wordGKiIi0qmoXpSLBszfNs2Rb
9nCPuyYcvOgdtEawmClTq7sJFsI9z7OpF+Mo80qXFENpn2aPRZko4wrq143SjVOVTXP2CvoWiN3A
Oo55m/rM4po14MeesuHe7Jr5sglVfecoMSwnoQr3BTMJo91qzL0hP9KpuqHtgutS1EEdzUJtNdV3
JByWAjp36ik5J0HRE7/F0kubTybla3LdhebcHrIqqv3dDJluAzkn3EAh1JhL1ZrVr25WJf7eLsdR
H2tcJCJw0ahMdjP1PQiMcmSxXXQHEJ1D2qKHsIhtjUMjBIOo/Ck19mkaNO22HoYpvSppcK8qRzO/
KwToct8N09ksp8am/B8zteEtiDcpF3k/+6BBm1kM2opxcnf2c5/74a5iyOru3bwQGflSoTVDTKYr
EItEbiyvXLuZviFfaX2e6n0gdmXaCwsO23CGTQr28ylmOT8XRB+kSTRjsYRxNS+b+nel7pszxUPA
oS/9lMm4sNKPunILmODEuK9Yn8/b0h2Gd6Q0JeuGFOsy7oJzRtHxMkNzBx2ePh447gVjcfx9hpXv
nEwBNCzsJXmSdZKf2jYsr2ysy++CytZ7fzQfw843X8oir76nzjJDcIKljZVT/iCpgWqlq+qKASxn
+01QeJbmyTrhGG1Zyrs0c52/lUPP1RPkOoE7q5aWt4XX0E+HfI8uZl4UPKpsZgxUCyQRXVKjqSv6
QNtbhvPNA2B0Zu76aGwPpC5iWtNhNsWnxZV7tWCWwZx5yUxgzbFD5NZ6pjL2HXNhJkx2MQlWuOm8
W7o1fNF0pdHFNU3ssUfnwkDSruQ9/SUTOPI2mhcluwXcURTLk0s5MsaTsITHGGUsrI0O/Pq6EYZt
buiHFJPLbOwf606Ij5DQSRkXpIi8TJnAhVa2zvyoBj8Am2KubW2mrpPGcRbSI0kJmPoD08zsqefN
A8ok2m4Oic5UvtXT3P7shhRctkownaqpkuQmhVy862ovD3Y5BT/N/eCXJh/0WL5O41jggpE3fBU4
wlqXlcwHWG4q4Q9oN0moY1ZM9iYSjn9n5UX6RGHg9uvENDngmB6+e2MZRdt+GMJnIYHMNj05xvfQ
98a4M40uvylTMPTNCGn1vcqMlCmn4s82dBaaTzwYp3NK/MyjKPPmvleBklDVg30iwRdJHWK04cXg
6JfnoFPzcUS1ZAC6JdEVdRcVOiF7mJ+YlerNnduhFojdyjdv0MMl0T6XBQImlFeturA7VxcbKMHh
o52M6bNx+qU81bKI0luv7aoCF1JzTnYRpFn3fcFaro8Hz67fUn4Hxjm+cpYz3bWRxBoY2Iozpyp+
4Fnk6j1jePyYlDCCJ6nHKohtmgiF+XdDOkA3WsWT5RtzspWVql505IwsFmHgfvT1XN+GEy6am9Lr
kI2hPHbY56mMzY1BL8iLJ9Tlc1S2j4FkugWuGprl3kjs7Cc6ISA5sgKab36ayuGC9pOtAi1Scq7T
Rof71rMWqFNSPLPdMCdmuJewssNmGBz2fWE+zcmGIXP45NgG5mMp5mPDHu+q6hpzljHaZ95oHxOd
ww6kls5vO1ZE5AuKMrlLSqPqY9epu9tOduk335YNTZ8bRemRFx11PNPoJuiIHGB5j69NbrEYnsWu
s50m27qAn++VOTlB3E8897YdN7cbtxkW8PtgmhLG3ybo4dZJu+GO0jbH8CBpfLDazOOocnPThXhs
S+OidZsW/qYelh9BkoZPja3k51KFy1UZ2Cy5BqLV3wYy69i6NX6TEB9v8bv7k7Gk2x6PkIcBDbxC
kOC2/XaJrDFg6NvOD4iRvPwwMVYtSecOcKACT0Y+haOIgCiP6qTaO7g8YthMevgz39rYA942yUc4
5jyNSm/Bprt3eNjGAb/lE9tBWjERzmCneqG4k1OYZyxjCvM+XepQ78LK6eu4zV11otK3m61vz+P9
QtnZb9ABDstm7sf0heiJ9CaYe/Rr7Wyvo9twACQ20czcuMMUkart4FLJ02paPso0nS5EwNCRpfGA
UwyhsxKdGQD5HfUCsgnO3OBbV2vn1fJl6sQsVAYMbCbEwRukie6LKmfr3jBrzVMCJQj84tgGx8nC
oG7T5p7TbU27Sf19ZvhlF0+R4YrYrB3z3QxctmSDO9UKBLXyb+s54BBaVOcO7MvK1mFy7863RsGv
g69FaCtSGezhGTtu+471emjsOdVMwYBCWE8cXU1x4Y3K5tzrx2UnMuHg99YXSbupq0GZyEAh/PdN
2s/ZFsZQ8RftKPgG20KqO/NK4zpC1FGxcgq5aqquneYtfv3hTxZP7MCyrkE24iyK6bNnDOoHPyMp
d+BD9mvqZuIWOkA4QBStzf2FI+ZFpYusi8M2C9BYhZ54iBaZJVzyfCM7lyKiJy2oHi6TZPYdFjER
7WY289DcIKAqvi8ohq47bZMA7zadSwfn8i0id6jlnYVYZr4gP208YNPMdn8mDYNkjnD2OZAxiW82
YW6va4c0Kb5ZTqLF1rC87lwqZDz4lDC9jStAOIoN9uwvXoPwjhNqcJ6aIrKWAx7RC5MZaSxgppNe
Vy7zkLk7d4Fn3eiWV4ohbZlDKhcXm2NTt0EV+9w0A/ZOk/foi6VxNohRkjbWeRbdMiMQ4y5olXDP
2ma5uvNoctXO641w3mBG0iikC6P9XRm6tqgxEoRYRZq+SdTB3UXhgcJzzpeSDMFwMO7R5/bFNguB
38F/Z6EID8/dEOnPqO6AJvv0YulAmE4VC8/x3C/heivNVrttORLyszW7jDmVwBYlbsJ+Rq3Mluke
L1HnHrfo4m0KmFdt7GbID55SVb5vq7AcYtE2XK1l4BUUHCbaB5bBYUaZOzFc8K6oWEN370BP+OdF
jPV847jrZNogHDX4HuhMcNhgaw1TskTUR81GaMsMzinrs+yZgjkvDyDf9XS20W9FF+5iNM390LfD
tBfKnKxTN5Env89yy0p+YPNaZHtPqzB8xP8v6s6eQwd6zz7VwSzIYnt485d+6G8Ysl/nD/QYLtAT
X4xHD2RhnrX++V/gmCS3Db/N+3Rb8cdXbl+AyDZB9eNfv8pvk4Svlwm/nGNov1xe7jeUIurbejBk
V2xbF7UEVUapH6xA8uyk5Mwd1Nl2e/Zh4PN4digRzR5cKQlE//ift8D/Y3/7Sxf8f80bhli0v3wn
/9QJP7Tv4heLwK+//2cf7P6BUJaZCq0roV5gaHw7f1rDGFb4x5oXCHq5BrZb/LX/3wg7f6ydMRdz
xEwmojT7f42wHfyBy4y5pmaDRToedN9/gFn+ZnPBMIYJmcOmgmSAkGy03/PUJzwL0qwTNUlMY9Wv
NSsxSQRs+06ssJ09LGkxYPcxzVbPeYVb8lb7a9JHSpJUv5MqKfFV0RX/xU68qN+5JY+1HZv9sN8h
eQzcuJn7hI2OGVQ4olRTFt7/5bP+m7vM4r3/0szzJhxwR0ybAqDUdZj1GyzXzubAnmX8qTwrHO94
0bGlYJlQCGkOYTThLCCyjY80Y2cZVKDIA5YDDgjuZxLZZfqa1IlyDjyRaUiakCynF1YPi7Ud7Bq6
n1O1QDWGbca7YpeC3LJDLUVJMjd+7LUBR8dYesrfW2Kx+4d2VYHnbLObWyNILeeAdtwfd+i1vAFz
mNVlQS/40WxsH1fUuGbgTJtYGoG3y33CRUWFXDEWVtvdAsxFYZzZBki92eU9toS0c3Kz5AkCeSQo
xlPmz10dp5VI+oMMvZqejmpRblBw4Mdnie41tCEJL6UmcwshKgoaBBdRRYZtCcA0JnnLpkYhQNqJ
IbDLbdsYpo2mMDvTI7n2rqyn+X4y2yrZOLqdXw0bJGirh1GB+3RkT+2xyY58MCSsnnf0qOIR3LRl
eliK6ZDBjzictT2fI5KWmjgmqTv9xv9tMCRv9Tg9ZlHjG3fAOa3aYy9jUvVkjXmPDZblXbHEq+a9
I4epYE0TreAjGPCrNC1b0fYPyMLQivYfzPWS4AHLK6SMpue1yzFUJgV0PunplcVaWe6zcLbSuNVp
ttwqkmKKfUi+HcROZ6UpI20rQgcnrQzMaJSKvVQQXLMZ7Zz7YOlGgbBd8C5kbrevjcKe4VRMiX03
MR3HTx971It21Sbt3HHM9H6O5t6NWajp7lpmxAhukmlw522YRqwTgARNlGK+32DpaFbLRWB3Yt2X
lOE3NUBXb8cRTfnW8VT2ktUB/WaJRaS785KpHk5GOuhpM+Z11b1Oosp/NkQJpZumdlPro/F6fYvg
ccljNTZ4B7OMcd+tDlz4gjn5lOwT9mZhLNEGzrthUHnH4YxYcmfCR2ZPqKin76QuY/jb2KbkTioX
c9kKqhMZe0mi7BtKSn5Yqi1+mMsGdsaChZUiKnb4jWr1xMY9mUU2pgeXDSF2Zty5U2jt6ygitjnq
2Hh2wTQaD6UrQ/cUGhY3m7RC6ipQKH6omq2SyrPX+lbbZkEm+J+3IgmoIzRPno/8iNarB/2mG6Rg
R4QfC+AD8bKaVbWkOao+XEhZZgmSWTb7J6NAn4U9mpdF0bPO0JK5W+GzLqZZ0e0rKyxp35QgHHj7
fF2ui90l3jeFoBCrEqPg0fDnRddPzMP2IUIJXOOHpcY+tFixRMcvC7R9Q/geEEOM97kwOi76MfW+
2T1bpFPN6MRmahI4cevlwx2fCdCIyGb31ZBJcfaQ1t341mR0mzLP3O/amFy5qZPmIy9KiEHHzi+p
UfvdONjeSWF/FPt1K8ttGtrjMa3qnyl6se1SUzHufaMqrgPqKJjPgiXjHrpMsUhPJHOuxfSmXZ0n
5gvDG8Wjn4ThfMkxZ27D4LoJzPopGhHZchykzdtUmtFlOQv8QGajZvqnCmVDxiQUdU1TPmNoE506
b2quPPw5Jgwj2/zWYbtBe0T++THF/TZYOa3sqdTeQ5hpupmGkGlU3+Yo5V1oT0qhHpoaf9OnQc5Q
1huCFb5Z/ZcgcvigmzJKt0Nii4WclVSstTgpJK0VzPcFXvaMcNhL3/pW1ZytsOU7cAz1SPIVM7Zk
QFwfaKAKHHqwvZDofFOvF/dzmxWazzCcb5Zaded0anBK9izcT0r5VAQyv55ttND51L+EVtMAdHmJ
kYMHe7VxGqsmedFF/qCWPj3JTvVn3n25HUOlXjWmIwgRRXIqoL7itlTNgYlmthmZSw2r4VB9sbjc
0Aw15YTDd2ghqo5aPFyikDs3t0ao0qXISp5mZfYTLXj1wBO7SvEwiPx6k7dDdzBpyvkPQZXdTFEX
FTtmXP0eExvUz6WLfwrwC/vBOO+q/EwLmmZxCKrwgxocmG8JRGtsIywB3ptlhaeq2n5TFY4MG9cI
uu8EfoNBkeI1P3RT56OBTjuDftyOim0wS4n4l3n4jpbVv17KsjiZcBEHniTqXE1FAJLmphe2G3bH
sg6WN3SWUFvKVtW+w2CBLo48yO8cjTB7RSdBO5pcHsFk++2qiUMdj82BfSFWMdaxrFbOelR8Y+Cn
xfhhNNr99LPxJ1aM/RVdZ7qVVFNPMz5cr6FZBG8G2Thii5HId3BfvCTyWSRxbyYhKoRgtLB7GTxe
qoiCyxw0Oro0y7G7xxky2SL3owkk46/9nE05/AzzobvlCb8StNx712ju5A/LksGDynB36yfLKAGp
F3LPa5coqr60SwT3dnjX2nPwXsEP3eWGL8Cqkmo3iHR5KazJu5Qh2r8mbJOrsCwwUzIX6wVeotjb
wyDvvMCNmEyQhwFZ0mwrn0zwVwkRzfMjiPrhurKz5XGBNcnjlqQ/yjF6n/FYOJ4XvUIjr+NIwl2z
XV5YNZ5aAtQYknacr7Dv8F/xcedmx8E32iyOV087g36mX72zyp+hnAA086kdnsPe5+zncRCWZMAv
C+dJQiuWCYTauGiNKraly2EMqbeuk/3aCfaTyLXecxoUL6zAR4wnyBW8dL16DLatGZUHGFvggQ6o
sY6brpHm3cx+5EjAkfdZ5WlzsWQ83Dd4uGs/xhW+XA4Z0DFOtfYs2K5QjDGV13wH4RNCc2ZBIUbX
4ENl0PCYS3Mv/EZ3G64eMF7ubStP++4xgSYqtwbd47CjCCq2jcvNxZy8bqMtolXjE6I6M/cTmnYQ
m3KORkBXm0izSMv9hPUTntftKCKOu5Znt2UEOGyayq5MyhLyzlqGA2JbJD12f0Nn+8b9FAhE882I
F9Uu5NxkaOVbpfXWCNd6U04w61sVkdRY0WIzXheUQpwBJtYw9TR22a7HvUbd+lRK4mwlqHS4/2db
XqSeijTfhHSKc5RHwzcxu+0dJ3I4XuDk34wIoB3sQA3CyXkO9237oWbplQcTGyv7ALSiMJ7SDsdH
GbH0gvuq0kM+ShO/lyhoY9JX2HxPkwcigWMjVSuhar51V3ZuaW0Esc23Hm0/WFZmtQflFNFl1aoo
3NkUeANhpJOJ8oi+g4eJ8C/nhL1ALAqdH50kze9tpTlX3db1flIcXfuYBHV8hnYXXFjOoEH/Se3D
cKiNBs0lKYyKea3OL6eicS7xnGndg6kSVcQlAjH3sqk017+BxxDuGsaEfjGjznjFKQkfJ3eZuuuC
M9SLUYXeuUnGtNFUZsRmH7x33OjR0QQHGZRimzXC0MFhYuZmL2nddvQzFOsoMbP3vk7lA8FbHMvL
0BdXvaX8z9QKwPGNbI4Tj2oLOtU3rouyat8iK4XDytE58m10ih0Ezl9TBUo95qAGc43uYMBcH/+P
ReDgmw3MEI41LmgjtmWI51EuTCuwj06mO9hBajsbtXjGGSA47FhAeoZ1QeMjfSAfJZ6jMR88TCjr
8NtUMXYQnjsTKpGJ8LlzzKzil+bZE7Nnb0/5mDkXdhuG+NBUAbdv79f8mpnT2M8hc7NzVGs+/9mB
hYgDfFfO/rj2d6mp3Cd2es2rW7bjoYAaf3MZH3IzlI3+sKXV3YUd2Rm84yxxT8rwnROmNcN0Mkuz
LmLmQ+ZbwnoFBf5XE5CVlrbBsotnlAghQEi0dMt+XLAvOUpMfVCSG25GkBPEqocrXfLT8SZxaQpT
w9gHIRYSoTxHQ03QXGfgvrCtMmdxtjglkehN9TcAFNvO8pIRrvOsrFlBtPhqeQjGPhh2WVQ5l+UK
CNoO0BEqPR3eTiFX2KYuXQuLGh4WntUzI8LRaDj2dto/UH6PG+RzrIEAq45ApDSEWYOchg++uIoA
4xjaG/2uDYLslEE5ej64o7mCj9x0E+qJMGWI2JsVX/IKSWYrLmkwAL1zMeH47N3K/alGj61iJPq3
SGfRQzon6Y6VtYNuxKhW152V0DS/YE1u38/ki+BsV5gTYWjdxk22ZGS+iqnsDl0/B69W3zgjwaPm
vMECDo+gycKAxW/Cbr6B+sHTLGvkPiwCLAiiFU8tv0hVZ4VWR9utL+YVZOWwREhITxkCc8k4+WJf
fVPfmlQeB4IPXwSOPk+WYfuXdg9uKtA3H5dKH6ne5ps11O2b98XZVt2UXVrNsDg7ipP+4K+ALpHB
GCdxtRfpQbtanViZM8ObrfFJl1aAUTgFfIc/c1N5480gbcbnycoIL2Xw0Xxhw0WSmdyiTKgvwxUw
liN8Y4y9G7l5DBLBzBttnzh9PnEESj98o4OIzyxnF/JQrRnSATejPe3xmQh8gXe1l0dWTOBvds9T
sgS8Zgw+tSLiEdFydXLWr2C1szLW05zjoyNAFdWQ5lv4IkpbTHviisZvNWrubysh6h2KxPFqAuVm
TxDtx1kap953yks3N+zjmPgxyqfK3XWWUX2GeevsRDB0N9EXOM56BIg8/wLKs5Utd5thuMMDrjgE
rWVc9LgnljucFaksVZAFQOmp6bG17jDbLKMFPwmjor5OhhIfzbDJL/C7G+9gY9+XtNUXlBfyWMx+
zwwcojAkoeLGJp/8eazY8e502MO9Y8gZvEy5ng/ZF4pv2VLGPYrAae+UeHDaXJ+npO2Fc9T1FH13
Ee3e14Mp+fKdBMQdBZS8tKYyIV7sSz4gVyVBuWoKAouqhudkhClN34riMK1ahGByy5uhbVlEer43
3g6BwU2U2QuPe2PJ+w80UkzfCUtG+1BJ56WX9IRur6z6UKx6iaSo4RRzqg7u3hk6aFMZNChcxgs1
ee+mJtZpQj24YWWcKMYReWSml8ROm+J5NdI27VpSENzdsKo9usR+dbvOuqzzhg1Bbcm91005dJ9h
vJnaDNDroCSx8lxfZomRngDbFSGfRrujRuFsBd4dN+GqTOlmdtYbC1erIwY91pOWAZApzwWv2PmS
31kTFPLShnXCagMRKOOoqLhNIXjfvLT2S7rzoXmcdfLYD2B75ZfQZuoNbhykJAhw+nqsgFm+1DlI
EadbKFojucE9KIzHfoyea7PssXg0p8M8pMWy1+mEpTvlwEzqXF7eUw8ue+tLMxSs8qFiFRKpL01R
g7pIT7Lot2x3wUSM8jCuUiQqT1RJ4SpQ0mPX7oYKcpIDsPuuiBa5zTzUOX0yNrRgy2Rf2V8qKINp
4QlicDo1NEl31Tjug4BwtG2QzuV3uMMWhyw83fFoqggAYB1i9Ul2tFYRFqxxdsSLjuOPYl3FrJvD
T5CWeYgZ04feVgazogbAfUQe9CoAC5ZRfeuwaTk2Cle/WxiIed+syjGffgufNZaJRVXeVnN2Urzb
gzIUN3q4KtDcLzHa8iVMS4NwmHbdqlpbeq/7ho7wus1tuFHmt7F2AvFNpLV53/c5irWlsBmgmeI1
wtruaKRsmXLEc03CkiVn9jCj88B8kDGGQbVNn9xsjMmvzjhoFifayfrgrEo9FFjWtljVe5gYbWUD
TrCVfjJqLA+9+sSsBwBpsOeTylzjnuR53sOqEywC594KUA4y9Evjdf2z75GrXiUupAKwuZHt7EWC
yUeDg1kZ2RAQh4GnxLXZR9ZroqjspqFBsqUKo7mMmlEzm0PpGGQONRzaR6vS076zS/Fsk4BLYZXg
1hF5+YWOsv6qWJWUNpLKBaQ5xoD3I1jVlt4wcAfhJ1jfEPS3cSc9PEu3zsTZCGv5PLieQUZHKF/D
L+2n5yDzuM2pI/Rb7YUIEMdAmeVWJipXW/ohn3HXJFJ8v9rK5T0y6mPPLpaKYSos5URwutkNj6wt
qQAdoC7WwuskKHGF2R0yZ2Rw2TkpVWokG9PYCJTfT3PnKgjJDPuzlDynSwNDECbEAtB4Jnn1kRO3
H0lJEdRS+BSmHjgsSNdppBmptlaLyuVSyibJtg2sSbDBoWwSO09bGrtj1o3EKsqex4x2A5ouvtOQ
4RNWxf/w8WfL8vfRPn83MfdWxsh3TbYV/u+ieBwrJ9uJPgFoZ0IllOkdsXDGpmxu0Hu5jUqIkEr6
+ToojPbbvx7Y/27tgEM+LumOjz2Nj7fC7/YEoT8O/0XeeSxZbqRL+oUu2oAIBMQWR5/UOqs2sMxi
FjQQ0OLp50PxcljiNst6MzY20ws2jUVmHgEEIn53/7y2quXNq9ryKvFlf4hmC3AgQ9dtYtX9sZJ5
f2+EmV1sIIGZ+3/+9b9KHh7ec14BOHweXL806cauio3JYZK8mPTU7AqzdBkg+kkyfwlJuQ2PGqA2
NHX8wozqCea+p2lqt3vcYuzoxgYI+IY9f51uZ4VCecKrN+cXoLdCcaAvvjC2dtbW0221WB69zzMR
q98UrP5CB0AW4nUrVCVf8X9rq8D3yqIR45WcLbIacGYz5xBT0xEGIGiAxeBF6sWuyywrZ6uUoenE
cLnZuOfWKtUY0/hstyuzdWmwbm2tb6oNUHUn/w0W6H96kVibKbTwfa4xXuePLxKmW69c0uWBAxF3
OITScKoLXNa8Lh7cd108Jh9+1qHVALrhQ/6mIvkgdpudwD7m7OI0Shj3gIpBRp/V4ge/uRJ+DqF7
NC9BhfCwYAt7raD58RUy2I41wc4EskfuD/d/3nStaOF6WpoZ1TXrhmr3TsK8futWzeycoqld8muf
QM8E8XXuQGi0U8b2Ia9LLpd2klwpYT1Z80UBy3OMsKd0jveb2tJvrebfW9t5wSuFiLtIKBNkz094
FOwiS+7H5D8EQDb7KLM59z7nBLuHnTFzY78VRLvz7WjEdnYV4YuAT1rh8r6OZqeKL5QrI3XMcw3h
uyECm++RwNpoO6oWm5ZqyEvqdFWDmAQQZiWYL56Vgm8L7Ct3AKHBVbX3NftmcNMFRw320rV3MLyq
AG3GLfCVE1N6j/+bWWtSo5kQsPaMN40dZrwb29h59CeJQZA4jK5+c3f81F1LSZWFDL7W7YHm4u9+
Jn4sCBOFi6hDbCye4msj8Tja9B2U+U3CnqnalVip5FXbdByoiPOI+WLxnQhPDEDt+cLm0HbD9L9N
Dn6JRIsBSEHsZhHN0gvTmfEs4I5TBohVW7TbmpYAGXhFxH8qJo9mosAtTWgmXtOn3pt2imw5MXVJ
Xxnwm/Ofovu/Xch/XEyJ76P3s4zY68WAj/lnvkM84tm3s5DsrzeWO3bQ0Qbwd34qzEKfnaRhHmAC
V8cQ04ndbPgkYP75JvrG2/r7UuQV8CHTE6dMOD2KLqv1UfOdy2GJJzWXKemNJU7aau9Els0mcsGE
hKlilXT4mF375Id2/JoYFZ0UedysK6sViS8qVgRhcq0SG/yASUha5Mwq94Uc+89lykMQTxoOOOKR
Yb2jQMM+qD6jWL7msJsEpVqMYggKERo7ZTOoPPzmzf388aKwA9LxVvcGpnOYLD++OYVjxgyd7g9O
JvUVk5Yy38DO4dUzIfCvOEX2YZBYrjxjno7ftFkyTnRdnFQ7WCSh3I1+2VlBZTr+zcxkdDvMafog
JlimaEqWevD7Ob0AssiaYoaqTEEtCixyJuaVq2Si0ImRMGNzD+MG/g66TDWzPNXu6K5s7u2Qw9Bv
siA/FU+5VK1/a4kRBGdYtLEt/PiOc6NysYQSgZOrriZRPThDVO06O8OVUGJ49OphzzVWXeVDRJRf
Vcxd2ZNzrOlqGU+7f/4KfhL31xdEGyxR15X2RmTE/YkgVNh2wiYCsOwayrNPFYG1hzT1Swojeius
6Wt25qcBgyhKLj78ZDeq2QsvfaLFCdOmjpzkiFCdBlak/K90UaTdLqWV49qVmbT2vc6Kr02ikCpX
B+tVP5R1/mCO3sT5ahU4WWj0J6Fb9ah65vWQI0ymd9/+qQE6k2G9SSp/M0dDMmwjw8vyfQs4ndw1
ls7AHFqOb6qtMhkoTZB9OxdWqzfU4MDjDheZJBCtpxWpiAGKiQub8pgfOdJQVbCKdIBMKn5Y/k2B
FIUtoyO22PoI74jQNrI/B0kV9pQdA9/loJCF1bSTaV5X29ItfPtUzukqtYNFuATraT21/sxEWFWc
fUiDNfijh8K/oneXYlLaTHJ/Jzuw76iC5L4J+zvYvWarR2769sX+f52YWZ0n/57I9jAm3fLR/Fwk
RV/nX1A2y/wXTiC2ImxNeUqTdfnLLaT+xU7PZoETDs8WwXblb7OQ+y+PXdbf6DW2OX+lZtS/1ugb
+0QWaIi9jvhPzEJ/JsG+W+spBKXW2+RVQBSlO9D5aXGQSRvVFpl1th1L/JoRLAbxlEbscu00hpJa
mxQnZsRaB9Hx+I3deoue7d6yG4E7jutlp2MfhcGK2mu/7fQDev1n3fbViWObdUNzhX+RGTmR47kc
riKY40ByKCu/KhOMt8ni2FcDQ2ilXHHStC1hKSfneJ6SxTt5GQYEx9CIQILF4EKhAB/60MnOadN1
e6utFrpPUms7DcprT5VPZiYi1H1h0SwJjz654lCgcXM2EsVtGFebadS8dhSgAvXu2r3Q+i4nU00L
Aku0S+LFAzcfRwfKKdJd3kq5ZdaSrPZP0MdNnKgDNm2SJwWOvLtUmzaihuMzoCfN0tm1fZB2qs8u
qd9DHhFgKYQ7fBnzCRuMtD8aqj+wZCRYLtkKbgQR3TPFwfg/DUDzDEmHKxpBhrOV1xmzaosw0DgI
l8EkCCcdWJKD3JS38atZzsa7MBYCIZokOLMZbn8rmc9TW6BkuBZoWpQp8V5wIkWCkyn8Oqf2P0VW
l52bZNYPbS+j7WwP+XFos/zrFIkI5j7Ak1B2mzb+likoyxOyYuhu8eAcOMSWR6/Q+mlsyPb1jYqu
iK64F22sahVwQBqOVdxixRZJri4qlyKpHsjOiTIW41omJhqbAxTHr0yOWVVKPCT5BptdEJOYMaBR
V7NGZlLqaxXVzsXQwBtewmq5WwZb3YkSKIWDC5XnhfQPGH2ag++37cVAr3SAWuWcnWzI4epO5dHF
xhxEfKlPyKVQSlor22PXE4e6ZKWGGQSH2AsVtSWG9WjZJkRim2ONKJIocBQlFnpyD3MTW5tWLuX1
WGj0zcx9H5lcYYqtFB9dbm7dyX3xRQHzvwOokRHHQoxF77IZtV2VbaiAqGFTy2lf2AIQYXUuFJZc
bylOcVF3R80EJXBG/8BQzHwmWek92k6ILulDKNz4ADt3uZN7mPKwm8VVar9WeR8fm86I6kDRKnrB
lDpGMWhJ4Bf43KB6tKn1GufxcgCvM3yJBp46YbSCgXDHiW0LheNEbK2raQlJ4kOUN7CH8jUGXBKd
Au2ysktcJqT+zEREikzueh7QeTDzXaIekQPcddPorB6T6TNlAuam7eLpvRSxekTi+ZyBYELfzeW1
1QwXOUQp/B6WdZCGsm58mxlTm8+UzWKM22FygpFV8BGhKFtXdT2pTVkW+ugwVlrHqS2W11bFzLs1
uKnnevQXEO9QJneh6l8Np1uexEBpfDiAQmirYm9OU3UsjRb0ldGYG4dmJVRoczfSBPnCrdpfwlTI
74p4enZD3z32ypA7nHVcjUvRyBvygPd5Au187iYKOpIsuw37PuT839E4kI1Tf10zh+h3fpUiTFLq
kz077P6O0hv7m04O7kc9xdbF7AErKCynlRsI2MlG1iE1U8TwusvCNidjR0yOAWnfrXvdaGzZ9Dh+
eR1nNY4gui1DZt7NgZlOE4T98o7+icSvq+WPmmkodJDCmQ8asgWMDGcCi2KMUKhz/wNTPgYQft6B
6EB3LvNivBAZ7UrQu/ZQ3J8yw1Z6m4xsEzDy98V49nCB+zdJNctlY8BTelnnVatliD1gapTLXWWU
V14EP0zS6XfiURYD+psIqmyYGXKFunb5OFWOrU8AAstDHDID3aaCQStxwiApjDPSz7idCGoFRLXg
slDChf1sEPnOS4xnANXOxZIV6aPAcln4o4dvh/4sF8Qf/KqVE1KthEGHIEEVYrEfDD86STumv22g
XCjStn0QuiO+mA1fZA1Hxe/pWJX97O8tXIWMGriCONWgLbutv2EflNKAAEMtcVIaUqiZrYo22ft2
+cXJmk95W5ywAby6eX5NHcKDQ9gY+TkCuwyIADgLxt8e/N6kj12m3wZQLVcGY7ZLzKq8WCkb0BY5
nlnZSb2Jpsg60tKIKWVpr2e/l69GaEWMb+ziHHulwIUZ6scsoXwhqQtvl87OtOEMCpOiH1pyX0v1
SeT1qz/M19no33gdC1SDQ7Jr8AahlmGBwp7JagHSI3OnaxL+Nr6cZDjlqr3oXBHDNvZAQFnRXhjj
ezka4UvXauKUWZlsQY8tPLb9ckOKO91ytu5ZzOLePoUpz0aDyds9k7DoBmy5ve2HzLvL84TiL9hb
TNBJtigewGQujLE42olvPujBzd4Ab6LVoIq6G7oiwhNsrPrQEkdktevzlxnODHg+0hYehtcNft9w
E3pu9dprXI+Uw+BW1C4mO7zu8j0kSgZju4QStHTSvVBzq/6oYhrQ/Lww7xpiJjgjeKk3Nj7mfOO0
ZwHZ6Ty6UfjMOFulF0lV57dTGH6xAE+cG/piNk5F5xbY3AdDChciD6jQqO1UULvaPflZwom/U/Gn
ek6UD0JIGp/g9+tTqcKp3Jm0x7hUF25Zlz3+otSBC5Nam0pNF0pMzk02m/O4YUyn7yJqlt5AkxBC
dkzo/TWnwCBmMs7pBPdrgI5R3o6AVJ5lZr60FXfU5LURKP+8oraKgFHaR/m+ajRcrKKXT5yPKzBA
g6K8jq0nBB3brLd1wyYigA+Rb1WunVedeDwHtWwuQrMOrxyR6+uY0d19g9/0ZLVZvY2NetnAyJxR
l2XK09sH9MRrzO3AWiOZm2LAQbgChy6imNiRH80dyaUONbARO6bp4eUSO/IQ50CIg1HkQEMzH7xX
X4fL3gceb7S6PFZDcUWqi6EVDQrRebBdOqKG2ES8mxcnyHo722FxhUA/rGftETv0Z5xuHvMwzwBD
mlpEjC3H/aMk2HP0Sn++rkId42b3ljP2w+YxxabHI4SqumDA7bUZLbO+HWraKZADHbWduNnVMU4d
iRc7D63PnvAyYqCeNW6Egc+tSqJo74ae8ZAxZAoSHFXQdEeIv5Su1Z8ahuDmZe6N4Ucu6956II1I
c0ys3WWPJCDDzZK4n5tkWPLAgmmDlwqTy6Z16/KgnNR7QtL92kjjK1gE+TDSGEM3CalvVGoMbKrT
xZsvNQ53M0/rQ4aIfN3YLmQdWXjPi7MY6ZY/NTAWWwcLvx87krh6sO22OYA7Vvt6yJZ7lXKpEKim
rGocmLUD3zJJUXvsteDIVoUotrbC+YRdeL5RhvNis5fcT8oMgUi68W6ZpvTDKxYKpTwhT2swbguN
LzuatD3u+Cbq4zQsy1MJXXE3FJ9rWyBCwqAE+c134ybZZYmR2KHLgK2qOljFJxeec0Bt5KWtloeo
cTr8msbwlnbqOs265rbNs+jEPuWuses9o8jrpok/ROXvvLm8h0H3ATf6PpnsLzITB4PUAUVUiyDq
4z0yejzluXsbcgqmp8E6TQvTMLeE79PWBitn7JyayOHZM5G4YiFkNqrY05OJz+34IOZ8eZ/SECtt
NhIMRyNP030YO+39PNWWfwyTasRY01eFcVeRv3Hv8Bx/AUGS3uFp6B5hDEvIYB1FHowZoztc3KTB
CbdvqnXUusDqeggLySCNmrVtX3feOaONbTcu43LjI1KageM3cA2XJHQuYOsZDk+9KNqqyGCoSppx
3vu5aWxjh9lr1POvYADwG2u+MkdtHFs/TY6eXjgt4P+EimXaMVby3Lh1lwoec9V3y7WdD8mHSX8R
R66KchDVVNdxGA0bNEx1a4umIZeWYJOarMVkMZbOoWeXM+ELoSnS5fPMDUw1PX78YKAPk1axnFW4
gC6FXb7c5WE6MLfjC4Zx1UievbK+SDsxbiw0vKuis1dU0SvdCnwQbTkZzC/wngmiKDThkFDtgSNy
wkqtWz3zcE2Fd5+jVm7L/pU6+w0Pk/6hSBZz5/ZLcXSAD+49j9a3SLnnsujGcywl1dpNTlCkFpe5
Xd86db/sWieqX0yjkfc13q8AqmG7pWQqvnJoO9vZIykLalrBO6VudFLCCA+V6SN3swW/cRNPXMXY
mPZ14TChzAFdzamL6bPg8l7EOGLXBlU1zdPVoJI7Vw3Wpd2NxgnaXH4VzjWhBbP0050Tgxrbd8lQ
3C/d9EdPpvw4EmXbzthpKuxYEY7gpDfKS8VtN2J8wfGVxFPy5IqRWzaK/HuL8P9LP62mblwdsIfH
0WwfV2cGxwcmQusPKEjRJTZ/yZLoLqHWCUA3ZvIVVrxsY4IsGCpQrqOYjG9sl68RCaZr+li52gaC
55ckKrx2G2njtam8dFcUhPrAvJlnfNLLeRkWDqy5PGaeLm8ByrgcI9PodhlDf8cKV9wrtXR7atGW
Te0Q5SxKZ3pvABFs044MH7FnXf+hdVG9KDyLePgJz0worhXxzoSINBMv+TzVnnWoUid7GOrZpCdW
qX23NPlpcpfsKkntRy4GNj99N5vnxWjJXTQaTRE2YX0iuQTtGV8tz2ccsnZcMyfk/GGv72Wt0pqm
mwLS8EMDHocGpKT1XgsujIt29DrmHVpf4d40N7KZ50eP7g9McpPxHi4z/oSyTb7S0uC9ElhPT5nZ
To//VamiXjofQlairHi9u/ClUR9yVD52sMQ13yyy5Bf/1bs48Rl0QIWm5/Jo1n4ZzJE/4SdwrtME
bJrr+BG7heSOY2d6bSE1/anc/R+bzP2Q9Tt8VNdvxUf7Mxbn/0Lgjc/g7N9P7w79W/E97Gb9t//M
+Fm2zXTOgeLEX03F+O6vqd36J9+UKLoMJGHQ/z2zs8DZgCFw0Rxtx1FK/D2z44+Y1Tlrg4Jtw+MG
XfMfBPy+ScF/j+xoMKCPGXfL+uKgO/GTf5znR/RwmGKMiptR6e4Rqb8H+SrTd2toGnZ7cihfEseN
/aPJo+jEs6beudUko52fpoo2vm5ujom4SiiqhqzcZRGORN9A2puTG5Y38TIjxDxaqg0/Y5KSnNLH
QPd4uKwKVCA+onKj5sx+isgOXvAoN+4xVMttAorkyQo79pDehIc5btz6S2jSEJsN3R2yelYHmAcH
dyds8CPc8Yt3LoSe2n3FQIOqoJEAL3Qf70896z+6+P8fTbGuKdJ/f30/ZQ0x1o/vL3Gx/hf/nWOF
2iTIVqLlrxNgenv+usYFlSCoMjgRfOzQSJBoZP/Nc1LiX/yJZZmUb/GHIAL+nkwTjPVWPhsaNn1F
kp/3n1zlXMR/X+QuUwQO0WtVCOLV6mZZZbzvNMiC/UYq+mbcppnwz0SI7DPT4OY3UudqB/jlt6BC
8RaV6Vvqp+k3cRmvSPQCHzRMEEWQgbrj1BXz+3cf+/8QaP3Rm7O+GYnjHrWRWT9rvPfTm2HooaUk
2kJfFDn/OoatHRaRcfQxoJzdvmyfDDAdF9Cn0v4379BaPRk/vkV+oYVtg6mYSSzrJzG3CGtKgIBH
wo9gPPGOiuRhQesAM5KgG+ih3q29qniABQO9LZiu6LmzGutTyVwz3HJE7bBi9hIif2S4ItoVjVmV
15aSscp+81p//TZsSChrOwu9Hnzz61v57ju3ARZnDhnPrRXL7l6scJOTY865/I3Xgmv0p48EhwUl
HNiVsEUgfvz4e9JWeCMtEdO2I9/HAUyKSd2IDu/ylVeNTtOz3FHX8RqTUmBn8M/Xwi9v0uNkIhyU
z1X85IL48Zf31JyB66SaxG0NZ7vEs3vByKrZ//Nv+eVb98iSC2RuEC3cyP5Pv6WWc0qtd21tUzdt
Pw0Oc6lBSf2skuU33q/1J/1wfVFjhXVJ2sKVBOPXJ+L3X5qafU3agPBmUlucmksnZH4yIBp402Rc
5Jmq5v/8E/S5liU+BQvc3M9mkASkVy+cVG4VU61jDFGfnW71O0fWLxcJC6LJ4EQ5BPNtHvk/vS8a
sRubHtWtNHV4T31ztmeOz3hnSuRJmPWzrObfGax+9zt/ujBpJLdne+F3Cq9eT0jhsrWy+gupfeel
89CbGaa553++Un79nSxJvFffhBXAmv7TbsKNJsDT6SD4nUZ4Bhva3VoS1CpGUM4Viq77LhgIfoe7
f/69v143QA+oYmJp4gJlhvjj5xsxhKS1tROYkev8fsCh9JbTs0oWsIARNeCx+Q2745dbghWQ/0HY
9ugoE0r8+Asr8nQUFym1JWGmbyxf13rbAy6ivN5LjdM/vzsL5x4/77sbQ7DT4wEmcHWZQB3Itf34
+6yqpn0U9Na2dZB+YAYvJER1anTLC3DgHO2FNxnuo2IR9EB0CD2Ev2aGR/la04HbqrbepnwylRlE
8Lqac6sZpp7nxp2NPWJMTT+JnClkmCZdYqrPU7vaWQ2erl05VOVwYFnDQTG7ONiOfb/qcUOT0Fsu
mPg3GyKMhb5pWvBSF/PgWuV5JFsiX7xlQuPtonxDiOPk57Fv7WRhhTy3ymih9CcmOfduJzVuuZms
THU5Ii06x8HsfeucOqHxxWoKJiyETfVrVQpXnZiyL13gA49AdBjwY2zCrgIPjZFJWduZnmviiNDo
Dgm4WmppC91lgIV1n2GEJu4TMOGMxCEyVHo71j5JncUV3gAeaYwltmRXv+o5M4w9By2l91NX296l
7RoohpAaCURZ9IXfYO5aWZCRCf8fiIfLPDHKMFswL5qjL6yO9mTvtMD1FW9CyIp8tHoEd9cGzeLa
T5050RhNkcbCR9iVbHNB8QsEXSZl9LBTlv5MN1cZHXzO6fj7IQozpMAV3VwspvCOYup7Y2ejEjLQ
lXZ45+tuNA/mbPmfGXx3vUYAHRA+zXFsXPDKORHih5HHhXVn18TLD8U8F+KwQENiR27Q5hHRaZ51
43EiGCP28TQMxuUYT4yjDExU4tElRFcGFfWqpCkdLxp3Vdc5xk5aaQ5vSIA9uxVWS6pjqDvO0ZaZ
rwmPxrHTbT+Cldx5aWm9pCkemG04ZuqC/vSJw7RcDN1egk/wHxkHV+AC4VfApdFD/UxsVZhYVLvE
xycf2tk1NZp63jNPDE+hzQOQZo44z7dVp52HBq8/dEOZ1dUF6zqbjUIzYt7S0iBWpFKpyOi1bJhq
zwNGl2mpvde66wB9YCTHUTMvg7U3jbxINoQ2iTODn66fB5z2j0hHU7aX0qAcqGLiq4M5G7B3UpxE
3BXC2Qg/h8sGxn1M3sOp9ADjqg3D56wn3kBEo1/b1Kkb0dtFC26LJKSrrloUWt40dPqO7rOo3Bl9
jmvJ4CaS3FbMvw5uWUUvVV42/JDMQKGNWgJzG6OnEAV2peVfJ2k1YPETzow8QjYRBEI/FCDAltil
R3sMrT98o2+Kja29eeLykhJ+Sx52X1QhEF09N+dhBEGMm6E3mjVNDHuAQmHHzuZjElu+vW9laej9
LD2N5mWLpb/RbKzGrRuTcdqZFMfpx4J64Oieh2AKw94ZYqj7iayv59AHn2YlXfGpj0bz1RhAFq6m
OvpokgmbZ5S2WXKiMmScAk6PwnsSlEOduXXNT4yeZ2yY2hAPJW2o/udM0ClNRhzDP7UfntX4nxl7
FfGtpAYWCXywyoWfU5gZiRLisKqOD/VgF7ASTJL6REGa9la6fdPSvmD1DwNe1xgHZiOYJIEki4kz
mBkP5b035wJtUOQm9EwwbOmlztnl7RsB6vS2johc3Y9uJWzQZF1jDMdiqYn9MvzKGqAMmTU9GjVR
/iP3ZpkjG7e29xE5zGf3OXvTFK8gSbSgn40J4N04LsYG+Fdb3rs+tWxzQ4HMnrFbN20aN8KRzRTo
c+IZdrmZ1z5u1NM2u0MoEw0+bZ3ds4k2n+PF7gAielrhzi0akqzk+86eY5mfqsKaPhw4c19LdgHy
oJo6vtGTl+hb/KD1OwKt/qwqOd6JjGDtxo6A1Jt9p57NplNW4LoRc1OfdXFDttG7T3Pf+EP71fLa
jrKqtzNHxHSnO+gM5yqc6oPF4okz2mQDGRBbKPDkySg9FjOolKPU6EdG6RJBXFKxbDANU0UNG62a
tgLYHzJ9Qrr30YAbT5ujF+rLjHzIIxVTrFhDzcqI1YZOi8iMR4cmI1U8jxjjSiwSiJqHrhBuu/Uq
pRrsBUP/MfpJa22E3xjPUZ2J29LoDRkIDJugIwhwfkBrUOVe1JXszinIv6MH+jsK+qjibg87Lz9W
GY66U4vG/DZmHoUYIp76V4pcRBaQIkk7mHLzdN3bermjuN1oNn1M+CeIlBMbgaaCayFQEEKUtcqc
yrmKbNgHjM30TWYACMhNt8yV4R/wynNFNwypMnyvB1iEMtqDq0Z4xdDTPI5mR4TQ6uXwtn61X6hP
kWywEJjMQBq808BykjE5zCrrr0YX7Y184mSjlpay21VpG92aNiPiIC3n+HVWvH9EmrQtEUpGmgXE
1NRiG2cNxYgRisztYix1s+3abvaOQ7EiVkPfrnmCu3omV7Qkxjsd7CPORYqh14bfMXZ22SzLz53A
HHE9M3AmGmPzDHlk8ANgtKBJ4aoce8vaEUHQuxIYWXh02zL5iFFu0k1puIiWslT6iwMahoKoPjX8
Q8sn+jX1Urqhw3kG0MMtYvONIlbuiNFGNI8gc2oevvNN6I1IxLXrowr68xyTtymc/EVMadLuAZzi
2weZQ1WDh3a9bNKOLXOQLpaK95YaaYcxsHhCYsT+dTs1WsYbmVTWWxsRh0PRJGMcqCxzxkAshvdG
83f4WtFQAR53rGA+ktiSTwv4h5lvlh455Oa+ejPAZyGpmsImvdCIYQ66ZAJN6DRklTyRh9G+IdV7
H6XuEm85u0BK8TK/Gg8ltmJzQ8LRnbYMDfNpl2Fz3xutIM7GHVKf8YgU8476qpxZOFue94RF8d7j
4VxuCwwga6f46BBWKVdGacfuq4Mf77FsWtSTUTjjNa7c4/I3u9NgdIAIey+zP+Xe0CJ19UuIhYZC
zn7XhjN0RSiDkGx5geYSuJlojxMi3CPNTKl5Csu89zYTA4MJIvGizWtKMSk0oImDb5WG7vjeZV9q
bMcw04AYRDMPW5iGeicb/Nb7JVfDe+oNGVtW1NRuQ5uVg+1rTYptwsQxyo1NUUCB3ozsHaxtN9ep
9Lzx2Fl9mm9BUEuaS2xtnZJSC/aQOosTConK6VMe25hXY/y2w3F03O4+jOyyO9u2iY5AIjF+1sOq
X3uTTRElnC15U2vgHQdzdCLn6MoCl7BMazbA8BuSl3EJh7dGjKm3K+EUu1t7SNyvYZFqJ2hlGMcb
Wt7FV3AW/oND/crZpFsClnCrm+dBmtlzJyKpWU1Crud4KawDYDKACJXv0u4ZVY6jN3Y/N8/oTD3P
eLfX71OFYlsmw/AE1mNZc5qaFELV8abJxCpK0NRawu6OEbGx2fa97QKLmkdy5pR35QQMAIwtNXjg
oa36pc0GLQI1meWZePPibGPImetQR7vPRpzptVAnIieUW4s/7kQx8Io47a2MUMYbmKNgM9Bkh65N
mxoGx4ouLmekGhOu3IXAj14HpJLk1ZIZqtoy38IytEyWmjeDy1E4aNjGkWjrzBZ8uBq0f56BJw87
K3SchxKMcXbQliqvcNotrw07vHQHBpxtotn6bOgEeg5qy1JT+NjF5Us4Q+IJCjKj13ydNSp+ivti
I9xY3DldO3+Ol7JBFRxyuDlDaj4IMZdPPIGKbiPHLvwYkqlGz0/m/tYPUYLRwSld5FqbvWsv7Fbq
RDNFz8AI6JiPcBz6G7bY05chLsprG14EZw6+WHzSS9K2u4H2JDbA0aSo18T6wKrVmeVJe0nHAUBV
lMBTNkI+EhKReDHsXqExIq6SGl9SPvwhrcqTQszCFM6G9W5hhQQNDMEr3ft+Ej7MxHjfGKzB+SLx
IepdYvX6K2TOPoE+NtXv9C0MtBPGsrkZ05AjwUQHFjV8LRVGfO4+tZCi0Hj5KagK8n5hB5JMrWy2
cQQalsI7Z/yESkr9lV/W6soYWdu3QztWD5hJDBZnndicM9CaGxDhdlSc4WaSb5pYip4Gncbvnl/q
CVRPaN+U+BriC5bI4lM7S4ycHbzxB6jojgfsqOo/d42j+NtolIexnRRGg6oKnz0uhOwEo7148c3V
gtuFqdUFZmcbl7qeWUMphPPvoQHZ1damDbDCME9COxjYT7NrylKTG3aK0I5HJ6GniqInrD4NuP1X
p43bExEclvtYNxVZ9bxJot3MYfEjbThpBaTYwn43RaY/7VILt8VxsSrNnoaezAPera7CTMZRNhiw
aNJlNgE7JAk4FeaGKgH3YOesuZuqBR60Gcm+xYcGrTRE7bckvtGKxVmNnvrEvgXgu6VSTcGKhdLX
QMHCbuymFEAJdgIXWN6QRtM2TEuUDqsN7zBVmsUGJ+X4CQJ0SeuQhA/Hs6u87hvLqa8ZC/osMA1l
zywPomBHhc1O73qOqITg8Rrg8uiWnq7RiNh4Iqak5Z35dNXERdfPuyEdO8jLvVc8WpjkHs3eNKi/
6Tz5EGdRRi0lyv3MyYpNI6fz1nfWFuXkLXYzpw5sP18wcfkcz7zCY0nvFVd6kIQ+DOAeyu5XZ1Ix
31xCvAFVOvtcq2T4QFudyj2kVx5NfB+GOkxtksIpI7xKgkJleHzgODpfHTLO1U05S5vugmGZ/aCy
+9zF41dMLv7BWRT79Z1+xAZok00MdeVgKSosz2HJprZlgiThnEegHBN7Tj8SY2TUWEDMq4PCEsu8
cSM7o4sekmQTiHHOL2Vn4y/rc3kJAcY1iGNoDpyx54g3YRXG5dBM3SfACslqPmQ5CXBEdffYNpQd
eNqM0/0grNTcZmrt+F3TGSWFaDp8Z3uwFs6gPnOWJRQ5B2tLSQbKg/shcGCaXLtu5j4Qjzae6O6t
38IwX3iyyyR67Iv1NJP+L+7OZMlu5MzSr9IvgDQADsewvQDuHPPMDSwiSAKOeZ6evj9QUpUks2oz
9bI2MlMymWTcC7j/wznfiSrSazRs4E8zRVQCxEUh2SrK3BMHb/T471AcMLVYaEp+mh3eK/g79Uvk
mIp5fk44xTHOTCIJ+m6F30P/1Im96dprf6JJpbxszTbj58ioOg711BfPGV80htxCymMWV1aDKstL
Kl8H5Xtp13jATj2XF5YSsg5NMsenIyfqSoA12lCNrLBaPE521hih6vPR2i2lbB4zwoMo5y2xcqbI
AuVRDEIRs/9gwepbmpgCVMuyFrYFMXs+TdtSUahzDod4DRUxWdooceXLroYropkfXr9JScxao3jk
XIZ37A4D46WaGcp1KJZKO0QOypBgsBJYSqtVSmYIrWO1x8iLlPtZsucyA6QjqG3mqbLeRhh3NcIb
SKmbSAwD0CRkegdGWDYhQ6w1DwkznpOgKQrvBGbbswOQ9GDBHOgpr72TMqqx+tH4BI4HxsbtlhXi
JqSo6kwOghEfRw8tAJ4FLdsPhA/kvkZSjY3gv+jrSzGxfx1Zg8w08UJ/n+Y6lr5U5ShOsnX4O5RC
Sz6bNeOPKTOsPJe2A2BybKsZ4k/l2TxYFsng4HaWGuZWUia2hMG08tEieS0Jdmq9Xu3pCLsbhQC9
OE0Y/1cEmwV3XJ8Sw7fr62RBnNY007pvFcnZoRVL1wwKD19AzNc37lML+A5sGZ6VUMd6Xb/rDKvS
fVEmnMyzNvcu4XYSxL+giyQMuDG6g5F2tr2zmzRFo1oDTAvMYppfeINXuRcYRB6SapDpsaWFstF+
R7DUW1nrk99Ke/6VGZV4p9lYFo6Kfv22elueiZ6ZDa692H6X1uK8tanZfpMwgFdlBG0FH2Se5C+m
x8iKeitWWDmoVhZ4+ebwc3Jm+adQbz7IPDFQz9aQBUwFEZ9bq3JwLvCcHsZxhCNFsoxz47ZW/dKL
IkLniFgD2nWZvTPXiIDkaVAowq6BsRl0RpcAR3C2ex/aXwv3szGQLctalSV8eM39XqOakUyasMbs
6pSQ22iuFhmYvR7X+9GNrS+R6tETEett4hdOpMub1e2qfJ9GxvKDUAFoskafM22CrS+mI4lzubrv
FLPCoIVLUAUCLrh5VD0yx53NMRtgqatLGaxRSf4DI0voO6vJGzFkdv27rLphxGeGonDHlZorn0U8
YJdUX8fiRcvSChwCuxx8Of38XLe9hYxTOFQNPWyY/jg6vdPwEuHWQVKX1ldsbhzn1jR6nAojGwbm
fjVEGls2JhUQ08/rQGD9ZrFEGYOXDuvFZodQDy2LfkBiQ4ypoMfy/pmQeTvsR17CBd29rEZ/rm33
TS88ghY1s/aArVcxtLm5InRgp7rCvsOT6lpHOKoezYRM4jdAYehKh4VseMyrFSO3TjnWT3YNrRHg
JGQqkaIYaoOyytMP1eDo8XEjgWRAdLPRRs01c48czeO7i4IpRjwpS+pvndHTLkaWbwBQKnGIyqip
38DcVb+sSDeeUigWUWgPycSXyfjKH8yueeHEHG/N0SHGpKfRNHcpB/RvQc7sl7mIikIgn7X4sBS0
PaEFf/09kjFUy2Fo3c4fJzXcSPJ6UAFnXmOHU7aNTrRKKv57LC0X/l5bloRkBMy0q6i0+KiWrEbt
rYn4XWwhFFCI0XsxEogelqwkpQJNW3rvzSnZFfgpzWP8J9HC2sItcAyQc5FqBrTjxYrcFyfdkjDa
TpCK0f1JyND7HL5/9Sc5g9E9KRqpMyzunq4quhJYOMBC+ZO5kW7xGxFj1gbcJKEccC3NfF+aGraO
eYvtsNi58qWlUvsR9ZJcj/VPxkfN6A8k1rRlf4jKQ2q2BYJM3pYNkpAq8qb/SQypR8JDSHAiR8T4
kynS/ckX6beoEdglDbf+nwSSXBjZN8tmhkgp3h5CJFvSJ64V4aQrTwwxJiXEe2okBRX4a6ytNQr7
xmHQzElJAkoFHz8/VRPBKEIO/U+jsWayI62khbXyJ0Wl0ybNAzCTG3eIg8hZAQOJ30QSJTUHTeNB
Eja3WJaWc0LjXMRY5VgYA64W9/MbzGNtIprFME/Yo8eew6O1vnMRw4tuoEF7dNBu+ZbqysX8oC/u
HTlH8nFh0vOtMwpjnjQ72lfSVXRKlkS1eEA3hCEbunz9G1N+pQWsAuJb4glpvGQHtouldl6fzcZ2
L/EykKWHp4sqtWd0+8vzVo3zadCKq6bVTuSDiELZj88m+4qhG828T1XJdH+oWOhUjZJkgniKSntK
BcfsQolIwE/fE5FK3wacEoV/1R8rYTvnLQTjZyr1RHGOsjvg1JwU6jyXb2lvLfCHSOgt200lRLrt
ZWF+ZkKIdtQHtgoeFjo2Ao4p4nmLsVr1d5Y0lx+zbcG+bohQpXlUYK93TPE3/wvLWiJxUD8/JzVc
cLMkkCBI626+zRthAHmMBFEgpqowBza4lh5FMlBdRNbaZYSzJ2SUiJjHwic2i+yGkXXmQmanvaYn
tmzybhL9iOdxEpAd44nJYmi3LhMC9KmrCTmImK4diDUBRMEBSubrw+o9T0VBzJQZMbjf2dSM9qW2
WyVB262xcQKhKW+nqtbvje3ZpsTiwoUfUxuMZHPB4DlmKbwFa9fyOs05ALpqM8zfCQ1yaIjGJCp3
U7aQUZO3lamHhgYdlnJAi9xDkrCmRJAfkSEzlHM2hXUH43XvVcxkAHpXbUrINzONq80rSxlpcj3e
ZMxFtaBi+rYGhT2WH4Vra5qP7dCAn02z+UA9olXE+VhUXw7hSaSs0hfgYpHR1lDb2MoM9pfVocMD
k99PcLGn0EWqTKQ6w2B9B0iSAUiUM9rZI/roLAZY5KH5adymke/yBWO65kVRjEkRH+EQWweWHsC3
VyKXC+83Cby2e+hB6LEGrVrnhIeRTh0wu31D1i62twiNEd68emk7vzBHkR/IguYaGL1ovAxZbQ+n
Hij7HbMT8CoKRzkBNTr0QN9rVPLLWtuiCxQrwXy/kdLsPZ0n+mp9Ax/7Bj6Xate37fLMe1tooWEh
NT8OK6fCvnb06E7lwrrVK1F9jSwDCEFlZuOQ1ZPVdHbRTI5OvlIK+Uae2lUgeeewhzfspPYeRPiF
M26JHiWJdFgeCRXZTvG0EjsnFrSu+ujp+IvE7OwpZeii9VxbtTNlsGMcylHpybPOQLv/VuSmEs4i
loTnu8DnwHyHPzW7q+rSbg8U+wzp4dwZBXmwOttPCeoXjxuBuiRSLbRl+3rq2otLKugbd2ZvshDA
j0aGna13e7b5OShQHIp3hi03CTk/evOoZwntEKJe5mrkwo3vSAKYIq9/i3Az/+S5gUIg2y3nlrb2
ip2DG66YPPeU+yTB2XpeYAUqtf4R1ZL60VVKMZb9kyDXNITJMeGnWh2kVzwVkPdukLws8Y0VWzXg
SE8k2r5jK5Dsiz85dVpTAvxH30/vLuQ6ZDjvejjo3Z+MuwL1pgf4ciT7TvzJwZvFWnxojtPpAUQx
jSX6OtofUHkHyPqp0nuc0ZVX+3pa9ASsE97z4Y2afhmbjv0ssePpb2+psvdZoavbIQ4fvj051O1P
uhjEWPtEV9L6AI3GOgf7DAPkhuBMJMtYPz2uiJWo1TiwcwKwfQLJ2uXMbKwild0eWCBGTgl2kxRd
YkedGTsla3O2ibtWKHf8jWQ/4XDrWgavWL3i6JlVRNLTU03tJ5ZIzg8tcWAamGmEyn1K2Mvs6DVd
zW+8aJU+RjnrGJNMBpZs8JQb6i3ipTDlpnwqyWhi4rVqw2n2HNLjpJ7mr2sydGWAHq7qLi4LfziQ
q9EoH4yeWJ8WZYj5YCUur31EQOoakPCiL8zsCas+Vy27SHBfMOuZ3dpka7dao2f7LB+Edqon6d27
FHtF6GDwJPLXTtJIIqaXYxP7ZkyJ9el5/bC+1jFk5FNlJ1gjEBYwOKVON2vad1jRd6pJB9T5Du/G
NqYmJX7ntaQ9ctcUTMLarhQm7+0AOjQRNteKLCsNVJ6ahmQbMdnTeZpIUwXAl3n7qOYyY09kYY9v
Mty7jAkTjJm55lWVyY5wHU78T8k+2c0hH5HLwVCED24x8I6QKlRtxzSemjMfF3hfTHo9HU3F0txn
i+Py6tV297PnmnrSkNvTE2piGX0jmWvLzxdLniB/9U5IYMzAfLGMZrBkzHpbBrk67hwBhG3Zob4t
GXhUMztUQH/udNEkwWH+5PX1ejAGorjPBkvum3XpzZ2TOjlw/ya1E9/OisY7mAA2TN9qhhi5e5Lj
AcMrw/h9aE11QAFp8x+3smp9qTEgpMekskUSEF1Elo0f81zOpybL7W9s4d630fSg2fDympPH5E2r
7Bt6B1yMGIkZPHm17hQvkhl/ch9nc17/BhveHrJuSovbKWcFcBqZl2J6mNkJhL3lJHeMmLo+ZI6C
kNjQmNdBxWRqX74utK8VQ/K1c3AIQKB+jMx5yk65MfbWgdtct/cKrGIRzpiqEr8fJJvdzcVoXo2Y
gHhcXQCkD4KNYnI3t8rywsRymvrd5FIs74XmkU0u8YEUPqMLpoBC2c3/h3z/f6mCeVOv/88K5tfP
Xn1/lv/HV/3yLzLm7bf9Xapv/mVJlwA91HrkxZg2QrO/xfEY/Ao1LxosoHikKKF8+0cqrfEXcjfL
9VAuImYWW8DSP/ga2y8hx9lSl6D8uPzSf6Ji3gTE/ywCQxfG0EC6As6GYyOa/lcRWI8GIp5mjJGb
FbodHpT1EPUM/xrSWoKuhKd9cOYn3d6l3vFuX9SPnrozkepHiRnAQ9xpzPcFNA6esp27BWO+biLO
5SWZXvT1Nmnuh74JUqoC8gPmgx35i/tgV9+bY3O+OhQNxtOfz/8/EtM//y9LRXb41v7nZ/CmKvtf
5a+4rf7lCdx+09+eQOKPQXWhV9YRMtqesz1of38C3b9YWCJely6/5pJX/d+PoPhL8lhsUdbMzjwC
o/75EXQ3NfoGUkQibOj/kZCef//fn0GXB9x2EMtayLLtf0e8aPDuJQJuzO+0Kgo+eUvRQrNpIX0G
esdAp6/nH1YP/j8cxoXdQpyOOUrMksT4I1ljqR3Wy8xGrGAnG5axa19JM+jWMGU4qoI1X3T6+TUz
IOG3zs8MFoLndwxP86s00RtNuSyKAHpo41u91f5yrNmkCtA8Z48hSwYuSaj0JFGSr7smnsY7qwSj
grcuYpRsGemypYxQMKhm8341uPcO4BWYQ4wrJm5rqsVLwdnbYEIcIEjo6xYcs8ztj4Wl9A18JRe2
SOd0L8JqtkQgPgHNdyKLaY5FOFLq5wWyS11irAYBLuua61zTj1AexUMlLFIpaD0137DaiuJLU6mv
UZsXweoq96Mn6haAjOgpF6LUccg9njSLIEUpa5BVenZ29boebrkyTffgNFVyFG3Osslb4b8dLVZg
zznV8FnRILKqx8+KmTYTxS3J9TZePT7uD/gw8q2je+93C9Mtwq1nNAj1UIHahddeNyGantCYTFi6
TbpQztZ6AZLEmszxHgEkgBbm++PLBoU0IRkswLdiXOzOzos6IkQHx+WHqGnCf2eDtG5mOWd3WOfE
F+MvcJ5F4eIccquBUXg1FF57s8SFcTZhOKR8vYNx9ArghAj75weY6u4QlutcnMzMQF85oisBtqqh
4Sqred94zNj5npPsijBKvTUwbGBo9DBSh0gX+CEGG16F8jR+lrxHiFFI7xFqaf7KA474cBjtiMWs
Bu0l1KKSQG1IK8Q99G3WtrcZ1Jf7tW/Xi8mKfdMxVEzuKRca96Q5tfFawKPj8ZcgGHJsAIAYZMNq
OoaWSKmixZ+6DXCWTInJeLFsnMqKpLU16OZ+Svd5A25wl43Mpf1Fxo6kMfJYWyP/aT90nWJ9E4zM
N3GmUQOCAKLLyKqsf8ziPrqZ0kXnz/AsxajDTQr2GtSfJyaNecv2aNNKJMPK5lpzh+y+g4hWsyOY
qa15hirLdxEHsvnFRYW9Hdg1JFCt23aQGkfJJia0b10kOGnInIrxCEG7WljP00iM7Kyj0TGZiZ5W
vR5vPK2Lz5IT6OiYhDPu7Kovi6DKULCdMerWp65y4NrIwkhLHxK6gHqtj6kkNUHcLBH7l94T5gPL
WRhILKfxTCzKKqRfJJ3+UCi8ryd4CfMV9zNTlqTUJfrMBkXNM/rurVmBjPR3a8V/dDf9Ly2TnP+n
0evpV/ulPv/1evovn5cp/uJmwunleYbNfbPRc//renINVCRUTjhE2O789+1k/wXnFXMF7jCbiEMH
Mf0/CiTzL/xdFt5D0zG47Ki3/oMCCa3/vxliTIOvWuAcsxyPUZ3+B1/4T64fdvqKKBUuADzu41kl
mRYCvZBnovaqT1EZw5tJoC/ua2Qq/TL/oLXUSNDr2zsXqe4VyZz1xTR+pTtW7ilPFvLV0nXdy2G1
rjQpWNsp2J13Ribdoc6RDQNLZbLsoblHu46xd6JReiBWRZ68tddumVu1j7z+zS0rgS25fBrudWY6
0MSG+rVbtdgvpyQNJzkwK2X+Gma96sLWM7WXtG+sAEwD8VEG+now+CwOVn1uHthrWE9WS7MlWLR8
VQ7keCdR00lAmDrONanD0zKtl5mN15EW0gSrYawhUQrFHilidq266caU+n0MgSmencfciBThOcYT
hyap1Z4tNmjRwMcgok/PTRRNJFQEQII7SyFpp7n7GZH7XE6xChXEsDrHxA1W9cACYZ+y9tyhBDqb
Ir+z45dpqR41mbfHJJbT/cBVvIfME3s7PZ6mt7Idl2tZukhtBanS7kR4C4F8xdEgl2NHUgq58Mu0
fBlpoj9ZQ9GctMV6rtZy+sgiD5V0bIGAMsDTJuKWXYQ8rEZbPkRFRQOKEvBlIiApdOwB4Valjc8x
6x6kzXWMbxvJ8TlpJtvvs2547cXMyTIlCOtibvc7gCPfoApCIy2QeFPi73IIDD6hADAanD76Jt8p
ORSN6B+EYA9a5rF2qKMBHVttQcSIoJZW/b3T9WieoSoljfCnxaSqmAEvFnEwW00wyYTx1jC/xjVH
9jLrfpwNX45QjzITKsTqesOsrT67S6r7fbEme7hwFej49dKP86VBBa1xVuZ1+5WYTATiIc7Cshhf
RnOz5XXxkFy1pmOnR74Df4nOaIfALJkNOhlYPHaOr5jKs4uBKukSEW3EcoqOurML0CZLIfY6c8wg
TknmJpdian6aDYgRZswTRK+YwJLmHCGc8+NOkPA3s0JnqAHrZuXjTaLoXA1JSFZMdkNg1uArD1wa
U/eDmwqmEQAxQeho1r5qrMhkguG4wQgQ6R5hws6y4wMbC89fnOWgdDyVcskBkUixYzfKGnncwyYD
Emwip10tqrlqPjamas7m6P1qW+PEKpVVckqOBCyT3SwWzAW9M98k41yHQOeQYHBnj1N6GU2Gd0Tm
8MKJZESrnV1ErYzzyOh0o3zvZWt0IPdLcVJMmG8J5rntRtd6mCmn4NA0353WvjjjVN0ZrnwAta18
Ruqwv7Zkhc6w1hCs9edct9m1Y7n6SHAy6fWLAPxmsdaxEAXNTBlgdoAQ9nXkQDtehPZz7S370iau
dcgW1EtkvvgZYOI7rH/zDlkVNKdCP4y5Mb0OtrD2Q9UMT4Mpb3pX47NKtKCsy7ODrC4vxW8WV6eW
iO0bO56t16xczaDO7/rOawLyHpFCkeoUiGn6LpeIgVaji1c5F03AElFdGE7shUKVgt7qnVk2uLU2
WwO9TZ6jtQ3sXlWHcimODmDATXmtnKtSqn4lMan0mTZ+50n6IEs53KvO2iWedQPlZ9NEvFaOSe5R
nPJMQn2MEvWTDPNPZ2hu5YhK3FFs+uw8z1H0RUfoJOkZt7rFo263Jy3PxtdGK4ob0xXaLiGdFjlu
4+wjJMffAiDkVcUkcLHiWH+3aZUFpcgxr+R2fIGT1R3YZnPcdegRUEOzJKgNSzuzJgHUms5ELiQ5
71NTs1pj7XNoSU3eJVMqkSV5nIYesP7FTpzNUDP52RrboV6Ir3UiHyMnAdSvrXI+EJXqXlgOrhfm
uckjAe3mD0W8GCqApDduMW+1d12kgP1lDxFKSkgouaf2sbXe5BnQPc8tCU8z7OSnrWX2kXyP9D2W
CgB/27Vg0slFm/naztnqPRhjSnXnTvOXxGvzudRZw3oyuvCDgOLJ2YPFTQwPk83J2Ejj1Lpx/lQ4
6mffGyhXK+z3Wm+Ur1W/jo+bVOy1WwpYTvZ6AsmRMXg3ywetGg1FgKNndgim7XdtluOO4Nhwa/8W
p3yBlV8FU7pqoD6S6HZssm8WAWBAVE/OjebkgU4oKetlpzEBfytQikBou1f1J4a8NDZnBJwhsWej
gT7ULJvmsVxtRoPdlGvuoVu0LRoUOKUY6/JK+ZG5QVaXzrOla67cofkdPhxEP0d6o/K+14bx5HlZ
dYW4qAUdOTpMqlVhljuWB+1VIIkHMoPd6AXJw3Q/KpNjQCEt/hp0d3J3UTlGRwyU9SveaPlssYms
ffbjKx1DXmKyI7ZB+2wGNTyOptlCAXPLR7NOuidKEbLUp5KkOnsg0oul3S4y0HqilCBo3pPzHZDy
9YYh/3BOoFcfZLRmL5VlvLIU5REbCmI06lmQyNHOn3wejBZXu6l+LSuuMMJhht8x/9IS5KoTL2TG
EXuTxiYnJOYknACtuCcUpCI6Ejl2OT6ag8QgIlsfJCzEtsgDmDzuulS/bdroUcsg2Igq8oetRxm8
/MUGsfNbtZON/QdOULcccvnTdctAQ9XYWyMBF+uXbjIQd4iRT5SVAu2KFjZVVXR1s4GtRjqdkAV8
ukREF6zDCU0ycfR9beXiRdAJ3hOjBkZyXqPOdxM8mxFCeZy/WrDEKJd4fFEvDAfP4R1FyhCYXj8e
tDWWL5YxTAFlhLghHdd60LM53pdOssMhRpyz7nQPY2rYLy2vE0pqwueeUkeYeNEs7z6Jy+5TtYS+
qIFrJsrRzRKiQvcD2PGUSDTiSlD9xX0NG8+b7F+2030tubOylxwmPpyiPdT6YP2UC1tKaq+OG5Rd
69BSpHVk/8hqzZ+wCDh7FeGfaGf7AHBqODiJ8eWk+iutPgGRnSxvK69lO5I2nOp4Zz5YEx/1ZYt1
Uz8lPJ/YrQ5m5HBKkry2W01LfwWZY5LBSs9/4RIqf40p6rdiZeuwmnV8wGYyiV2ap/HPpss+Hc1t
SWkywrSe5VWwwXmUNawkyzKTe0Po5kfTjuOl1MbqhXBmcTfBxj7a+VLiOWVzVk/YR2ih0++x9KKQ
kFkitMATvkyka1IKlI37WxQ5/idTkgZq4j/iTYM+hRVwi+vM7PFuic96NkCeLg5ywpkGxvhYRLYK
Uy3J7+OqTc5rZbbHuUMNhhUmviOxjywtUlnq0EFJEBgxElzJDUtonHoYVgRcwAO8WxDejHuwh4Na
G43qBXxCh72m6AZ9JxNs5RzjxNCFm24w1WP+mRlo6Y9pyY5C60PHiJ4YMCkXAxeoV5u3ol+bA4B+
tj02sXOnNB+N35nVdce6SC6OwiLUxopouBqFaAMF95jBZjq1bT2c1sEx3xrXKHyQRQA2QTN5ObIQ
G91r0XSEHq1KhYPT5otPb9RhiZbRNR66DLiXnsZeaKrIONOY911orRbpwQ4QRN5SS6M4M5eY9fP2
nMPZrH+0s6Ixl/0hVmX1PvU5MUHroqYi4MGPA11HlUoVRTgmnzIoUzKxLwUvWomMq7WgmcpEhC1z
AWT907TJH7CfPeOSWlZmHE7MMGspXWbKUhxJlSWOlkwdNIv1OrxNLdyrxhUKa6HdLtDb1KA/lyiT
sIB3aoORpQgy2MbqER+c7r4afZeFSbJJeWrhPC92jHQRL1P2OKeiOGhu5OxhSLJ4XiwiFhdE8Xzz
hemPtUuw6aJYfUFLX57zySHgWKTFHed/vIcyHYdd3+rhioj4LsJ4x6xbtp9miuFhp6VZ9dvUuvUz
I8V618f2tCce63lkfBezPWon0PoUGhYpbiwwDRNZRSNuteQo18W+FhIxh8ja4tZqh/aclnX+bNIG
cDDR1HGBwGcV/AWmPLZ+8OkMJzbreCiYfCL41qZ9XTvyGnXDRy10GeRur2WwzZTEmj2up6GIOPJK
+Pl3SKbN45wMPa6a2PN7gofCSmhwnLmcz01vrwdUWDrpEZV2mTQXORv0if3QufoF5b4WIoIkUZFt
6jGVlkZIyraqYwFZvHdLLU9pTVjWQDoBN4ixBLVDnBT/iAtVb2laDgSpG2/2NK5ZQMP6iGTxC7dX
tcMewTJ3wqvUFziF+wYsJjMxmq+GtiiZdY4e3FN36KoEUYcT8iTMsJfRDuruCS/449RaZyx+Muxt
456G4cfg/RRzfAKkdhiHCW1soahxDUxw+vQIHAiPn5i8s5fAo5xJXTrxfGR+30/9O3/Rj2gsJYat
6k2blEdCcNp/2pn1a0qTy4iGwGenvzMKoJGuuCFSXtulESqEzkl+C7lRSHSkpqAfaBi8UYZOWrzN
bu1cCT599TrNDBHMxjsifm7aHDkq7X1+C3a75ATK3eO6zGio6IvljZ7YOBX5f2Um55d+qZpdhOJj
RyYUD/HsRFSHgvE3EcMaVS/GfXG1hvKgSqO8MMb2RZvt57WUT+1aaKSYVuuhMeTHGCXuOwdhdpxU
9sMiHSL2K612+aGVob1CWlzD2qzkga++CiKzk0dSwp+nkQ6Ro42YkdTr6RVo6BEP1+Uj8G1tBuyL
9RoxhpMfYk9P07DRR2fzzkd4SO30wG9sQgiDTypdvzHa9jA9UW7CzBwCNvXRfYMCkY/beRUKKvrO
kVF6srx0+EpHQwccDpCNbE8Rinre4zyqd6M5awjWR+/R9FgZkOnm3jQ0Ru7Q36isyO8kUxuwJcre
NwvMXrsnx14Cn5pYjAYE5lS+6BYoeNCyPUmB2fS3pFl/p4ML6hsQ/K4Ajztr5kUoPIu4DbxgcZsX
JHJPrVahympYvCZG94FdfTrSVPK8Sr6OxkPt24z2eGwslKRlyoU0xbcRnKzzKJf1zpjzH6ulj74j
RoeUSBpQmhfdHwrWF426hQpNah/9skOscmO6hF1Qoe+MhTU1wxVC03HtKnuLol8oeKBXUIDwp4+d
8al6ppy4pn+kqDLDclJ+umK2QQkCLZu5Usi3h0dbYwbsjkUfui5pPlW+PhhD+dQYzQlNQ4zpdfEC
gWvVbywDpm1sXblvcQ1ET5n5pZnTeMDStuw7ds1fyGWHHWOucz46P5xuvPSU680WBDW1XMYAg564
K7q7IR/qc+FUjCmQmcbDZF3QcK0nyJxH0yaWQlrRfmz7e8Qv4cL4tZi85ThkSNeiiYj2DTdexxvv
nXmf3/RyPMACkKh0LXXIowgM5VQvgZ12bxPqlbsuQwQIMPAdQ2nuk9N6yMBUk/oU3RCVbB7riIH2
sqIVEEX3MhXpnji2a1W0P2vXdWDgo0iO+bkOC6D/c9k178Io24eic56Rf6A8yjFJccL0hxIq0G3O
vACBqHYcrKY70aJvJrlqCSKoln5uxfYefRGmorRfwqEwH7xWOZylmvFF+/ZlO6iYzKkgYCAHhGB2
awBwItr0vGiwAEAXGcDCOE4QyYzYQ1UjpZ9sQfMa1zMqZv0Eebgi4F5X+OIg9SHbEkAK4l2L2isj
zi9ILVu/qTFKsbVNX4Do3+o4To9uO1i8eYx4vLGlpbeXOUBqnaDFwp2O/LWXn7EAlJAl5VNtzp+9
QADB5owA9bLgM8LdsoPO1GDVYYrRojBq7LlFDYVGtzO0R9NuznFDsiD6nQweSHyMcyZ6mOEVWkeq
V4ROR7tCgRVL/cPg4rmzCvdGp7AGJw2b0Wj8TM8uU1m+4TpKjwTEq70tW3U1XMS8kM6Jzu5vzQiU
y/aclEeMclwXReQdgCk+UHjoCJ89DD5kkBR4p8if987zgjdyrGgwh81RRgn4G0iw+8tdkm/8uORQ
IjbeTdgTdxxRyA91eLRNI3CY8HJST6lDM+A8Tbz+UY4teZKE/i6R7B8L1K2eyt+FmTan1SyQXSTs
91rjqmv1A3zuQys0+7eL+NBS0SGr1492opxQ8Axc7JQCZxe6J3qeFvmH9d5LM/7heag9IUviZMiv
9Zh8O1yKuwHED2VcarwbBR/8iLXZzqW/GuP4gPjjYhIhYdXYittMEo00C2YGyq+TOQ9ipyyfraxI
DrM1X7q4c7k4lmm/LuITldAZcwHh3z+ckedKzOpXXgCg0LYn0BoZVvY1JJeaGp1wiv4iB9sJWldk
F0jLD/PI1+VNbRh1CaUTuW9Rv65h4uDI7bOUReJahma0V3bxrGxiNTNWflVO34eai93m3C9boAaZ
MS9YC3/DkTKuyWJYcMmk2BNE114himtXt/uhN+O7ZvWBF2+0pbb5Celz3Nddn/sDvSBxAWkRJFPt
JXgAyi/uWYRWUNYnAQI9w7QL9boOkp4E3rb51VpmiJPjliE0zuP8e+jmdzOV9q4HfwnHNBHHtI3T
GzUl69VoTPm8xhzuwMx5Wqw3DbdkhXbz6I03Q7EOR6Jvv7MKgNnS6PN1Wro5GNIZ84SIKFu6neeM
V0PpFwRiDV30gpkQcfFKCFxR2DcJBjkvyVY+PRTz3mSue1Pa+gfZyniITZaRddQdxVLgdPnVVSHe
3h0RgKg9wsloD2b2eyF7Wv8YgdRjU6axyvFri+wXjoG9W+cUkP+XvTPZjhvJtuyv5HrjQi70Bgzy
DdwB793p7ElNsCiSQt8YemBeX1Y/VhvKZkmKyIjKGtWgJhEhhUR4A5hdu/ecfYDEXO25ybwOYCgi
6iXxIIuemyRT9iHSI+7HE6YZ7UFVyGjD9ZN9RJCtvLyApCHIVrilnWl4IIMwPqt1RgtfASFkqMFp
4MmKleJeJMGFUNlh2yOrPWeCESYK58choEK3omMUhqz9hHJD42JayMjgRTdzpKlJ45ezEh3NNMnO
fPzjRumsHdBtXmgZFQ+1O7JSoYt96ZQXy+03+jT6lFX2SjXyfg24aDEoa/W9mdNMGxz9QCznPuVJ
3FKSvEPM94M0PKq1jpuh/yiC8mJq3JQcjz6QBm51ImZXWaYelTLcAgTnE5uBzmLAJ5PMVxY4Q4Ih
Gfr+fLBny8E9niEIFeq2GyGRw/LvfBAP5jPMB8oCBwoKYZ3DGl1uDfBGnc9hQNr4SJ7WhuNURqFd
Nbd6D+gpZmKAuzEr6N7aLVu3Y342VsY4t0ZNP74bgpcjKnN8TXnYOYAQ4TXcT6Tr2TE3ISq1DAZK
uteS2G/ZcVErrmLxWsHJYjvaiM7uDuEQTeeZSdEGpwK6CVxXMclfEx0V2uJo/jnf5d21w7g/uck9
sXIzFrMw/wJt75gECr2v4Q6Kh0RNPrAr181jQdUUT9TNdS37NTki4jCCUvIKB8Q31vX3MTPttU0p
MamNsoVVbB1rm52KJlh9NKfCD4duYtBLA0EKHgRXmkdJY9Zg1wMMjSBytrE2yoJBc20Vg7WyZ33q
GLcL0FG0/6rzONf1MVX7mb7JwKLS051bkchwpkH6DRVxvVYCycKrUfn5Mwapm5aABj+LFAKnTLZJ
xDLhboK8ArttfhA4GHatksudomhxuKo06h5TcwZvjEAf23XpnhvZkwbeIc7dJIWFJBTSEMEIWiIe
MXYRZNjhIgS+j9yb+Xm+nqUdEbAKVPEcaCULE3tQ6Kt4OLfJxNFZgwWNJUJzrwm996+KKrGA9U6j
rNVy8VKjU0VcXKpvZtmdlNxGOl7Ee+xz0bNutfgRSDnc9qPEqmTKZK+PLrEFI5cgzfy+ZV/+5MuV
fl84eLSF0+NvxsL8TG6z+hFR21ToXrPos8R6xGmSjhhuxmqNFTJ9txpTPUUkCr7V5CJtocgML6UY
x6eU3vM6Qz6+wbKcHSKb5j6SWmuBphqvumlqZ1pC1japKTQ7FsKbwI0f87kNTmPqFrdRo9tfe7WR
hD1yTvAsV6k87BXRU0tYAVAl8FyXQubpOWtbgnJGKOaJZsXnaeiql07M7mFAML6hO9VQ1WatByRJ
PxdjXXv5XLyFsr6aMfMDHAboiyyp7CPCiS/cEN1GI4aVNElNLe8XUeuxi3PrVS8nQD+RFQ5PI8aN
Q5ebGn0mbOYTopaQXuSgHqDUmEcr1eb7MaEesTNtpO4oWqIPR9IoREY9nJWhvcVtgvFc1M7zYI71
R2/hzkPfXm4g+E/+AJN6A86RPAOjY1scMDIgXrkzU6fc68TAvRS6NZ0wZJbHkkTJjxoCbUIPqAg1
mz5ibXJX5wVGQhrZJNcZWE+bx1bR8Cw2Sjh/dHGJYiPWgi2tUuNYjk+wkZQ3MbYBJyO73cGl6m6b
0Aw94GrM5Io42wKuSSAwuPWxCZqRLYziAoXr8vBIaEYIhNZNT11EjSf14BoH/bBTdc08aiE0iWm0
CioEkb1XfACHmZyXHS0GsEOiL8mIpn15V3PC9/+HyYNc5w7d2znpxSrvXUKD5sairzmHvhGGjpcp
YcQSY9bX/1wqeFN9Fvdt/fnZnt+qX4HRP1Gl/61wY5F/vJdYM2Iivpv//v5DiET23tq3n37hQxRr
p9vus57uPpsua/8pS1j+5P/p//zL5/ef8jBVn3/7r/eyK9rlp4WYmn5UV2iuvfAg/71m8FLWbfSX
89v750dZ/KzM+Mff/Yd0EG2GYQI9BTcnXADR/9JmICpEE2ijwgB0iX5wwQv+U726MHgBJgoLAwYq
DQNFxT/FGepfHX4Tqi+aCvxm1n+izRAuGsSf1KumTvwmEljBMJiD3yJs/JHtqU621Kne8C+Lsndo
bkfaCcrSZ0yKSDi9JCHCp4TCig36i9ZULySP7217sN9mRZm2RVR/WCEiCPRgVxNfGr0c2yp3BlAp
NlukfO6rESr6Jk+1rRNot9rUeCiur5Yp8LYzji+HNvpmFRyj2fSoLrDmgPdTx+ZSZt8MA2JYlTWB
n6lufN+2oryZI1aRfTOlORkeFrEIOZKlZAYKxKLiIm+7K2Xtsx56qUPoj53chCPlLdArIjtKfTPh
zjlH7LLnOC9oNZgcPbA1gt0pHrOyfpL5fMb2d9awSmzpMjKyAjpIhmYeM+boysLwJ4F9jEha+8ai
Y30m5H6rFukedNI6b4N9V2ePbUiAWWPq6zgm1aLlAwzqmjF3HiY3TSlx4dFxyJE2snNjjWirE9L+
E8f7jyjWPqSj7CoLqWSi5s+iV32ebu0BVaSx6UIHyUlh3hsaE1Vwg6spr5VNNg7PNTqGKZwfZFp9
YonpT4wfHtJSvM65OFg5nWkj0T8KVOyJhnJ/nJTbIg6OZeH2q7EOpxX9UwwJeeZe6KGbuDQKTuhV
7A3VZ1BDoqu+lWq9gY3SfOaaonpy4frNjTzP/GUty6MHw2a+api4I0VnkZdXS88adbLic47z9pCI
u0jPHqL6LgNUgB8soNSCzXH/PTU1cwl21403SAPQBRI6wegikpqXmmstLUNkPmujnKuVRZINq3F9
aWq9vRH04r1+Yp+NcyqxAJ8JLxVzmd6Fu6jOlkjq1DfKFhok4ccrmqvuOlYzbTsOKA9HzdRx1wjp
60woyeNGJalKnJTjEH0hFQirvdLD5RjEld0Y0EjvHBVHIbENQXbIG8a6Nesr3VCBqDq56eUlzrKy
yr/GKPEGbW52aQWoIIYPQfeqQxC50vR+O0kcYGEX7AYCs8GSCDqIdrOuc/ISiDddqXqJgqhwPDAE
jNrmApZQDjpirfeB/ao7zauIlJLYFU5unPXCutsGI857cZs0tHAyg4YTJz6j6Y5TYGy5zb1alfg7
RPJgm8bE85EBlxtI5hMlZKHQUsxXBRAHvzT9USr39COwq4IoHPXVEvntVUxm13hNr1Z5k0XBa4kv
KXDRwBRQOZ+7VPfABflukFM4dwTRYYq8WNF822TmtMOfF9wk9e57Hq3bzfupiH3VrRH95OUntjBw
G3wfvmDkbBjul5CcBpUnV7MUxmvxq9XHLFIhx3W+FLoFamr6DD+8tNUpZcxx2tliqnaWJYarQe28
LYEueHkDBQZn8T3DYL9zwUNE0a4YbRWbk/hmzsbZ1cvwkibzmzUF4hJVFhPH8uKkoUkHkx9th7Vn
DuFmxD0T9IgWdGOnJiqtwJwKo5u/4yiR8VBToyEhLoXpA4+YO7peGhp7pLKcbYfuXaKT6ExwEVVt
4eCVeOrY61fQ/xz+q3ontQTYW0cYWKZ+QnE9dFF0heFi7tKJcA0aRy4IJWbfGZ7RXr1BEe6ZmnIk
EmzdLr0eLG8WqudhFRaMKRRtq7jjF/jQnHX1eYQH5rScpyX3ik60HwOgdG02w7OTzKdkIMukm1VC
K2bOHAG9ujHaqosMbk6mOxo5fK2psrPJaFrxu/GxKPWtY4+wZzOyTLKUXgIjGupCOOuumL+oKWIN
Q3yZ8vw4qmF8qfMi8YWVD5BEplctFh4e5lOYoYaZzPHdDdVVapLNhW7YQV6BiTz3yLcS67q0dmHb
XOOOE5WBVG5ddf2DGvSrgVSryv4SVlqxitA/n4W9FbPyMmJJo7k37ySd9Uht3hyJdVT2DyP2VUib
z7Dwes4L4+vU9Wda64hsMlyRoYTVrbjnUAxouc1COdClAUiyaJT6AkCCHGLfKoriHZWFQleVhlKd
D2/xjGDCcedbwRAeLgV4LKl903qjPQay0D1kNO/NOBorO3wawik5Q6Aav8QyzTew054LG4hjOQZX
u39QrNA8dAiZadZP8SGomGLMmWyvzhBxDo/sDRmbhHq6YbEfYTEmGd5foACuX5hshbYtbxiF8dO+
kvfIaCAkm8mltSjEK6MO2s4xrXwHHnyLpRQsgkAsEF9irbriqCI+zf4WVnJaq3bPodI1D3HC/Uyz
L/Y4QJhrOurvVcxAMYbVsFbU6DEUrbaVtv0+MeXbkHdk3quLFBJwW7PqvusjtRYNYbqIJg2cro/Z
IqTsCk0hdIJpdIKj3a+XO801o+qJLn97boK0u1qqAgM4zuXFXsSaY5QolzBHwFn2yI/DwYm+QbfN
Tq09gRD4rvnEGdZssQeKFxAIcFTsRR6qkVe6yRfJaKWTzOkuMlI5z8ZXd5GWZmwjlBQp+hV0p+jq
GBQsUlQhiu45BLr0VkvFPOA9D2jKc+xvlpJ7XIpvZynDw2KpyEkQz3eNnmR36RzoN46ixLTzHQhH
xUQUYW3turitNm7MNG9lRISEuQ5oMrVDeW3SxnyDxgtKgGnRwcxzjtR5rR9nY3pT3KD9SN0UYFeS
ywc4yR08T77zYGTeaU+DJxmQ3KohaUeDmiN9HIcAlaBjans5tTCWWrnM1Rkvn9Uhqo5MSxleW1K9
QcgeHUKeatb1mrGBBYvorCIqwKGfoax9swhYC0JQAisSmODllNENDvTuZkwcK/VracuYhmFd3w6j
q0CubufViMJtq80RrZrENofLYltYwq1Ja5zj8KBwPnJXEIXp3yRwUrB7WKXfZbH90pLedROl8g13
b+9hpBi+DpauwLrSwZCF09ILK4wh8TLav3d2Us0HAJbyLu4o6Vqwxa+p1JGDsio2uAaVeUvuUHwU
kWozu7gggUEC0myMwLPZw9zmrddGGk1t/o6zZa1MtkcD+SimGiW8nu2Ltm8fQXdg6Rg8yxm+JHl2
VCaOvnY27BErJzddl1vo4kK0fSFIysr6/sFiEEH3F+ikzTL1PpURzfI50g8VrNnVUOOHaBKPY2N5
K8qyO1bZ7JtZc9eRyGvgV/CdhvuW2PANJtthOyTZByoPGmyjyB6noH9qgrnD52swLJ+j3O9yrCZF
AYSUDOYy1IqNZPp4gy/1XObODkX2o0yx9a4zV96Pw+CnvX3rRsdB5yGcAzzDFtyrpijUiwlKAvpn
tckJUZeyXas1zvqUOnQIPBlT48dKVq4bQykfLQVhKR0jU5/2SKtWlSpIHq3ibaDEd0PIQBXTBYNG
Tvh5HDzNMxA2UbVMeyc7P4ixYzjQle7tGCIjsfVga6aqjzf2ybBreRK46VYV6pRk1RXTC4eKFzbp
I/Zyur+ttdOdb5Lghxuy3hj0lQ23Pn/2TSmYPI7M7ICvNZx9J6+223cG4fOhcx/GNDwx/94gCGh8
d2zgUSo4qWOL2LPvY3IkFjMC4rR5HgncXcfUglnjepzrrjqDYE/lSJOXcoGXHkRLipclg/jTHfCS
Yyw+y3bZXNonLZLKyXDSM+b82e8WM28Snq3m0WAgzFSjP6tteiIC4GDAE1/PS9QrgYr37sJNdtvD
JDlliBIIouYeSHRlf1RbGk+fWcfkfBjHL3S4Y+aH81HLlAUCDtzV4TbqWrfwydXDS50zB6F7cDB7
am/2LiVkJMtD7OMyhqpTj2wM/AgFvPtYLwHyhX1pMi5vzjfNjIwY3/RZddtNaGHewetrnOpJMjT+
/82Ddtp//O2/sGGYGAX/qH1wLJuy/8lu+K+/9I++gfbXxc9BsoujGgKHIC2Av3s66BvgRQDzRgaP
rmGr+MlyuDgtDPW7FdG2bPwe/+wbaPQNhG24Bq4O+oWm9p80DjSNRsPPnQNNYGlULdWGwWJztOft
/tg5yJIgyWc7LRihy/oOLuJ8ULom3EuQHiBoOSKTAx8VaCvDqVTRdDfZk7Cqj7DMvvSTcdC79o06
2vUtdKy4DytSzcveoJuLlYypksEYjNKF5i8bgt68hfE4bCbB3qFNE8MOBkqKHG7ChLOhUQRPg+i9
0KaGLZr8VtGMeBc58M8GzjzTItpRQ+0GcOE1VyegWP2ijlO0s1PH+n09HEpHO9CDDA+1Ej2Ocfup
f9+7MIZcyH0kWY8euxd0jVjZGv1UyoYOOEHwVXMH8knkhZzQ0yjSFxw1PHd5eMSqYHht3u21CmlO
76anAI/murOrO13V822RZNDmSPzbDXN24RSt7wMlOwpRntB8HwUtpXMcW7cdJVUxBw6yBNx+E8SB
jUyTm0SZMp95bODXZXPNFUM5mGzYXT3tkh4iIzkIxdZNct9Jm60oBYht2QBeDznY6vZT26iruXbB
RpGgl+BBS1yK+dEw7sNwvMiqZzEo71R38mVX7TiiU6PV+3ikOqiMPcCqU68aRDt3p4HNbwQuGeS0
N/OEgXJSPWQp06lCike3yYEmkvs3Cbdc0zQgAcPWtig0H3WSFzlzKbuWdIzzZJqZn6CUwu3GYMng
xQzM/mr6wWLeVkstkxaRvo9kRV3VzPsiCu5zWipFDufJTMkuxG7oFQ3EBcus/QT3jsghJU9APOBl
7CFc7JAr76Rln+PM2cRpsi3wanoQJBEWps2xkuFxINxvrSTwghRO4pSB5YumcQpJi7YFuyvXYDs3
1M2f0Joa1HaBP/cpBbfkuN3FArpO9w4m55QsNZvWQFhPdbGu8nRrSnQeJbIOVYfQB0N6l8g+WatU
eZk6fcF4s0Uf02ymrjghlntSmvSa290NVaeXNv0Dym3ARZmH+ZGOA8WWDiSaJPhtXIFEjtGPeoPp
fJWkXRI2YBJjrTPw0Ao0/gP0SBJOSUpWd4HW3o29vlcN+2SU4x7hOpKuifNM2qFJqkjw3HD/PAWF
uFAicjbq7DvNKXgjQ3kCpBr68Jt2kEwBaXMKnmbgt/H3OrdzvRxGFdj43K/M8L4q0k1Ylb6YgucB
pQgfRftVxpha5+jd1JWnqSjkwQhN4kHM91mIt7ppj6HOaF7FWYl2/UFf+t+dHd/TSyQhUjsZtPEN
VBOEOu70723yafHqxNsE7l9dVFuRjreughjKmdxTmY2PkUxuQ6n7QKDupR7eVrTbKSWxaEIMXfrw
rl086An+/SDVNk42bW0VlL6Zuc8G9PwO95LZBG/z0r2fDXlbo+uqgvbcwnWeE7A5akL0Al5iSKuL
1p4Ra1V+iDbbJ86HnrH1qk15D238wLEG5NIyI6jrrt84BYvEIsO2lgFCNtQFM1cTX3/d74Up8k01
PhlqeAzC0sNpzUECljaKe/2BXwAh64Q/NeAtZ/2VWzTgEK5fcmHmfiLxAmssOFJRDpxZNiB/sxuZ
aMXerq2NXXYPkvEGcpmbHmjsuh6bbVqiEmnVNvcCTbW20NhCxujRIzkGVMywXVL3mTrAc/Ty3OMp
9Zw+3gERSj3XfnKLx8h5pG4kZZoJVqVFzN8G47aPWxb/mVqC03o+6k9pXYPQDrzGmd5Lam1Ijszw
JwkSqHGTXcPQx9cQZ7YhpqIxvqjJWHPTg+eDuHE0bHHO6c6VKDTXBo8uovPZ0x390RLFVVg8bEy9
eUrQ90Ocam10QPA2u+41Ftadmc30WbCvGfZVN7vnbhkhBQatpCAEUJmjz6R7d4kmI1lXc//RlEYF
EiQ3VkaZ3HZj/yVfBlFDw/m7rp3HeiiId0HWPQVMiG0rfxvQMq/IsbgtpbrJiU9Bc82SCzDreej4
VWOGjGCLMqb0dDneFDSEsA8ManFlKQDBqwzP9jIL68foqTGLr3Zon8A6v0NCuYZ59sJyvq8DdZ/1
7gwMepmfd09q3e30DgB90NV7CkeeZiZJVNr6JquY7bJ3UKvaiLmk0UN+ncYDJ7evik1Ogh1xzp/F
gNuoPU+685716DjoVtHuqY2nws4FucRZ6wdQj8fBZGdC9KWF7rdBc/Ad6HnHKq91lN1AmRNh96dS
hl/GQX1xkuwwmyTvQptasblhUHHFO572Y9lVN7GBp3heoksqPF90F5Gti7B4LrREbuwwvsbG9JSr
ymevRTQfh3ZvTtpdu2QH17aA+ipuB5GeTWx8OaRdmsJLlpxYOSjJICTgCMON0DbjEcNNDA9X7MoB
+7SyTDfzEVeIoCvc4aEf6H2sEkP/EIl+5et8ZOGqT2la7VIIrXTnSRbC2n8nBnDfjgJQnwDBNTAy
lHnd+DmG2j2063JNRibCverC1pGusgqh/BSofs0AMG8bqm+93MTKdJvB11sNjSM3ZpleNcc85JVz
G5epxa3bgRDp6RLOJpPfeAi/NiMYvN6F/Wam743uHLA2AeAjmONMRQO2y9X4Dl3BTBT4fjs3qMSH
yS+jOl5VcXkXV/mLBmKazT3b9X0B1MBNKx/kgO9oPRIZyq62O+kZQDd6Eopr7MpZZiDDjG9ghHyl
do69E837vMp5tkgyMs2+94xQo0Wtd9o5rl5tJtTdzHmJiTXRO/vWUi9p626jdpCe287jSmgzy0Oz
GfJpky1jbgRfewso5VpL5y+x7XydNPjuIuycVWepN5MAdoKkqwz4nmwt4UeXeOqGhK8kfWt0Mzoa
03hkKkUghtvfGQieIRXlW6Mi4iGZGm7nwjhhJzXXplIZK7dj/D6Web8tvo/kc+sNQ27mtfFwJgxJ
9Xub9kJqkL6EP2Ft9qjZYFI+Wk6+n2TxjhhVW9dufAYMAAouH6CQtzEp1cWw0drIpIeVPiixetJR
3W5ZyDo/6E1UpSMqgbBE9YWyhy4L0qlNDXIbSBTT99YyTxAEMdU3rBqJdpj6OiAHIXweFunBPElj
iyaa8DQkLai41XATWZz4GKgjy4jQ9JkmqPUEbicNjkLob1qFfBb9XrVppvbCOnfsjf7ESj6xJMZn
4RRvgkEw53hY8mRWKBhJqbdagqBUzE9K23I8TuMCscCIFanBJAy5288s57HVpzu7i1+HeTrreQwb
JHkTnWhXtcDmicCg9/WIGZ7VEkgxucD3bVlRCgR4KdRioRWE4rMyOttnXUS2mE6wFUFzyGTReyI8
DtRV0w83im4Am5DGbTsuUh3aEkO9GBtppTojACxkTvewhtGUtsdcNw6MA+gidcZHJUztKMbhfq6c
x8Z0/FpxyHwy3TUE88WGu8EItonsCjuplZdIFghm6RXho8pjSOKUWICLdASWiwWOLCoWnWl4ndpw
3ZkiWEXucJpqNVixmNaAlXsvtqfFfhLcDfAQKZJRW7l18paO3UnTaOIbi8Zl1oeLLXgRDSaRtREt
nciw2KUqQs5UdrfcfZzUA/2jleVjEBSw5Wja5oZPzkW7NtHPOI4T0OWVD6QsVUtyy7HRpxdifjj8
EE6zos3xoAf1CZvGA56dG+Ddd03RHbmHc77W4UFzlvGIZn1t0NS1KmrqUBkPRpLtJms4mpGxD20G
YH2bUHEJy58SCiqEMdc+w66F+PUTHReIcorhucqQgCbuTWi1ORKpHklpma71RSc0IYEDbmJ5Co3n
dZoGO0uhcVK5+7YJvwVG1G0tQHEZuwr02YIIdOz/Mh+eUydMthmyqE5Jfat29wQpOSfVafMtfNbu
kEb2BSF75vPprViLNmGanGn2M4NxUbNHi3yGVUfF3AFEsN0RbNFvbEVdtIMuWmw1shbL2LAmLKbb
TR1TQLKVssMUtSpJ6xjNDVS7MyaBQJKSZ9C7krH71ncUrk3WUuC6jSeEdag65lCQ+JRNjP6bMgVj
qhUzqiT5pF43LYJY+vobx8S8pw7TS5NV2FVU6xqRMNNNTcKwS+cUSoPJaHP8jvGTI4tjHDiGH5SG
oDmTvhkVT6MJOGBNQMhmrAn1YERGGdiTN2AU9SZRmG4qCQowWWfXHnwiQfKgdbVBxrd1REK0Hs1H
gioOuWWE616yJI6GsjXLsN7ibUbJZHMcJTLqYkT5NYqst9aqDdRtCSJD0iBlXW4Wdh1Y3FU9WLcC
GnQ6OxdUg9RbLT8E2wHMPl91yhcdBREHv5AhfETvLLHcgup5+mL3+P/z+JHH9R3pwQ0zbc4XNYxH
Z6o/3Aq1kDJH93bxPhnZs23U+aY28o1Jbc0JFs/YtLBLW5BtmzSdtS+RRpKgE1XwVzV94kbEvgoF
OTvprvamEQyxDjT+Vg6kkr5LdN8uExnkGzPDE8ez00z1IJhygHBp4icaGLvYq+wTUoCXJEKSTq2Q
4QosNDzhcfEw44XlGEKzlzgUg0G9RvofvqkPp/TniRE5voPAIOiuvVb9whGukMMxqIv69M42btwi
Ae27YPp1gXpqavZVNR1w8B5slaY3NlhshyjUabgeXZWBnabXL0VI0AodAhbFDkWTTbAhO7p526ov
4yCDvV6Zm4JD7pwbe7vAiGQ68nnsASMEcn6SAryYgR2D1TsYpkvZGPUmEAbWQmuJq9m6RU6rdLgt
0gDBYxtfiBY8xo16Vi3j3FKCRXbxiOvqAaTtPX7cJ23Qdk0UgSvWGsSkJu6w6YE2AnQAt7kKVKtU
JjpVkD6AsdRfg7LVVgRg1hx2u5ckuTB5faxzS/XCqElxKEwf9cwgpeFoalKBBcNyjKfZnVYdlgsr
0tbBbOtrqxrXWY3xQjWKA35qvGpAclZQK8EcYsUmKWClBO+G/jywIPazvI37Kdr2YfZyzG33zOD9
3PcozUa0DGof3ER1n+3JpzkUXKfOJ2MNauOzEfJUqQ5jZNxty+hCtWg8w7Y2BYoKO36Zc1zDV6t6
M12Sfdq0AGjcb9qKmoTp77prEDOiB9vnLSqETkALL+/GrkPjGwPCAjB4PxlCOar4Nb2WLPWN7Htq
faFeJmE+kFRKQ5jmbM4fWE1IQ3ZL6gLMz8woP6yZzBRRzBc8DuA/GAR0dbVTbe1S4RDTgn5n180D
8oJ6U0xvVmK9CSnEPh2/Jdm4T+gk5IUKXrObLxZhYii9PzRe0bOJKFxVnZdCzuWua9OPMuBdOP3U
XyZIRysTdaluR6QHSmJe2jjR/WyB2lVuoG3IkfBC5sAcs1BJ2La5HspO2Wr0+Qy67mtcpaCmilj/
Vi8o5LFdtDV6G2x13J3n3nKUg9WI5Gi3BsgSjTbAoKepZwbAcpvO+r9g2P1budmParP//kP52v+D
wjRhUjoAlXPo/OJWMsw/7jP/r/+ZvRUff9k3y7+aHxVuv/uD/tV7Ji/d0RxiUVwi041/adY096+G
ZqhsVTaGehOR3L80a7a64O4cy4bxo/1MXLTcvzpC1zRYaIZlQ2w0/pPe86+xwgTZ0/7m+ijkhKv9
Gkdt1uSRxD2war0cSbnouoHOgX2QSd3TLLDHzQ99+evfSY5/AVt/LeOibf72X793OfrcfNLYk4E9
/hIq3NrSdCw3mr2E45Zfleyo/eJHrZm30oDTxd/HItx0SBp/53pL3/zvr2IZHQh1eXugfFwDoiCh
wuYv10sbw3KlxZYlFP4xDFp7BrDSXdWMkdbUNBnCnnJq9y6gho3LsXf3x+/3F1jT9+u7hBmbgleA
ZBFV4o99/TTvYs2pMLPC1rX3UoV9WiRWtv3jq/wyPViuohPGi5dcqAgDf3OVGtmGjhHb06uhYFDe
lBtQ6dU6V+PJ/+NL/c4HSp3lcMtQYlIw/zKoqKsmcYxqwhJmIoFpXYW0R0u61CJlttPIUV1brmv5
7aDMixa//JN3usC3fv1CdeY00M4xNvCILB/4D/Qr0wGKJC1aVRI7PPAXVM5MsB2A6GnHw4ZGGl6B
xCDA6iyr5JwDa6cWKCH3rwpFRveEfGG8SlMzJbawjJJ12GPZ9PJOCa8wB6aPOOjEOzjv+M/uRe33
viaka7rOjIfpkbWAJ3947YnLHDpHXc2ppHJ9OyJpQnZt6LuJo1zzUXVWo6qcgyLQQEwk9coGILfn
5i52TalgInWjmHktLXgFn+v+j7/X5Ub85UHRDRiamk2zGvzwL69tjJ22qAIC1BWNs8EgRbUN0U/R
tOnXcUPpJWN8vrXUxz/JU/+dFYELWxrwRuBprMY/fyglbD/cD8bsAYbuNqLFki8xYZNbN36offP3
rezfrge/+Qp4b+C9gLoBmjVt45e32eTl4CrpaKJEGizyNWr3ykkPwZdOO++PP9HfPPrLpUyNm9Sy
Hd3+9aHEatxIrUFOWVYwgwIHuWIv8z95P4ui+KevjYvo6JbVhZULOpcd5MdbisAcoAQREC5SLoPV
pLXST0xOBRgSERjV83qeRfcnS8BvvrHlmiYzVBYCVQhj+f8/3MaK1jVJXyeW15fBcB2KTJ57E1eT
m9Yo9gutefjjD/I70e43b9JieXNdoYNm/eWZz9NuNKXNBeMcVHvGKASpWBh7munEXjulr00fjsfO
lu19zkO1yxlc+USHpX+ymP/+C+HmEejJbRCRy931wzvn5JvjildMjwyJeUebQp6xjxowESBJ5cwm
GdoqTPobokk5Bct9nQ4FjFg21T/+SH77tTMTh0BIw8GxNJ7Zn1+IXVVVhP/E8iqJlsQmqWBbmjio
TbzUCKOqVUra5p8tvb9ZImwuCsBwkdCDRxS/fO/Y85nwMMf2dIVBS+oE0LxQkOKgnvB5JsBhSCYm
dH55DQ4eohzlSWqZ7saIZjgWBPXt+kGqHopCsvpkfaSlYHjAgNs/uWF+59NxmeQ7PN98TY74ZUnp
pFnYuCBVj+i6O9vGUR4aQX6XVfZr2cb0c2XmRH9yzd/sS1gPTDbi7x8Oos9fHkSSGMPAUTVCD1Ip
j6jqFE5BQFZIuw4eyL14L5WF7e/IAOJVmf/JWrO4KX5ZB7j8stJwTxigs3/Zlm29jKYCQAaWokbw
Mf9v6s5rSW4jW9dPhB1wiQRuy3a1oWuRlHSDICUNvDcJ4OnPl03OURe6dlVId/tihtES1Yn0K9f6
DeIAoqhd/MZcd9flznBIcgPjOUx2EVKoil2futVxNlFm4fUh9mLqbODp8LdaxUWeVfWw91B8RFwe
lZXri/fiUEkYIWwgZMeEnr5Xu2ieq5pUz2LuKBVQK1JGywOa3Cw04XqXVcmpifwtRjp/ESpmD9fb
vjhOAcuC+0b4nM3nbcskSPAbYpr6vhvewb3HeGCa2/saZtImsiKKrFyEv0yidm70+u3Nwwy9anm1
ezrKR3bfwBgcQK7tfYfwbCjHdG/w6rzex0vLn0sOGAn67iiFrvrYVKjQNstg7oBi9fumrQknJjxC
IsuKj8K2gcLai3tjBV6a1NeNrrqHcFTQl5JGEx+NG8ut5V0Zln8spvvBI59M2YhUKHh/CSe7/qch
BHtPOHB4CB+ERNT4fFKHQXYoKbDfK2QLMZFq2kehBXWzEvnEEr+QG4vo0lQKQD8eUQsNr8E6FEVw
ZrKluXMLbGlkFmbHMPO+S0LWG8+XCzcOXdOvQ8s0bbb36v1iQHTGoIfET1kU/S7JIgis5Uh1qKMc
GMzgFxsYqoAUxnI3GdpGKKCUXZqgJK8vKsu9cMIIOFee6UtL8no7H2ThmpSLYzymWx/KMIJEYguL
Frh9meV7WdX+e2MY6y0gHXe/lGT3KUWDVpm7+L2TAVkifTHdV7yUTzc+TA/BeXQARcxDFdfV5lBo
7Z5/WDwPLmYcKDDhg6kV2m3U/uqPwIxsvIIW0BxzodDpwDQKIRcE/1sYTUHLEVhajtpf/5hLW8+T
AryaRTDtW6vpsvPBQ4R2tHYK5PqBYDsiE10nd+lsyI9xEUTvw7LobiySS1uPs9hzffJNjnD1zL06
T71hjNGesaxdkXq8KJATv/OK+cno0a7Bji3ZlwIQ9tAOOC01fXa83mVLT/x6/PHdpEAmCQgRJD5v
3k8WniQ+uwF3V+9k8zp8tEzDO7gK8KMBeXcvqISj380bDTZAC5UhnN7x1xZYmwH1RafG3LHOvZPX
uTUlcIxcrn/ipf0qBVALthKPm/UAFZnXTnE0WDBJS6TMZZocXKRFD53og/fXm7o0GD6QjUA3xhmx
Ontt6XldnqF4irGp+GsMcnOby7zfNkDkDjN+ZzcW3Nv7DHybIDCTbErhvzASX8294vSfM09aMMBj
UCuUboAal9MphAcEIsd6ApCzzTsr+nK9n29PA9rVkQEjGvBu09/1ql2EbD3ynjxUxWwnn5BZqraj
7/g31tbblU0roDZdB2YlgeDqzLFx6USIR1ioeQn5wYfAsQ2cIdvGudufwgw+IUD6AlR1+Kc/+f6N
Y/7tXOrWifUJ7Iip1nOJXVShKpOxDYw4IGoV9i6mwvY5B7WHvmhq3NjHbw8PGxSqJD1CIsfj/87H
FNy1CBDTxFO2IphuGqyoBIptRNlFuoM7FyERkLh3/3wiyTzqxwQJuTdmF05ot0WqGzVLVz1FRG27
Dv+of7wDORosk0cje4Nb0znv2kD5zKeSCqeNJ8IeV2rgVihhUfNFqu16h95udt2U1G40Oh5Y35jI
5yeoy9IhzKHmnVVA1ME0r98N1T9PZnIxk4ISlsNGx7JXT+irTdBFSC24OeS/EQuNg8qz7/EYRlSz
exJgM4Smf9EzZMmxOgF07Nir3bB44dKPAg5Uk6Kx0TU8Qe0AeqSNiM2Npi7EHTZYZKbL46HnOOu1
iLhw1jpitHe4t2YHFVbjPgaxs5ssH86gKiBiQLhGc7Wqd9Baxo1XzzYuq4ZZ3NgVNz9lfaQadRMU
PaoxnTKH3ejX/hbvmeLg9Oa89Y0S294IYCDXY/KrT6Cwq4sJdGzbihuDcml/YoSM/REZF/JHq0WM
PSLS3WVmQTmx0zs/hSBhQ3eiNKkVDtG9Alp3fcYvnUBc7JbH/wTH+6rrRmT1NRweugR4fJ+lnr3v
HMTFzTp+DjM0Y643d6mDlM1F4HOTeEz++Xr254xSEjZzu2FOkpNjTuG+yENUqobyo9DcJkwx4hvT
e+kCI4YmGQpXFVXT1aAmngUSOXT1RTIjuoj8372NLPGxctz2I8WJcUOhwDx6DZIV13t7cXA9qW8X
k1DNWV1hTewMLqZx9i6tgRJUgL33hbJKQKpVvGcyb+2pSweT5h9Y8A1c4rRVzkb1U+oqg9F1sJDZ
O8VA5VqU8cGSrO3rXXMuzCQPBiICgO1ka/xV35zQtIFEJuyZzpie6r4B1KH9QNsEWHETt9j21ODH
ylOQWwH4NzN4RMXjs+nXmD8i7AEERWGMFSk0zLkC8c9Ey2NBS8BZpvRO2Xl4NPPK241O8tkMI0i8
1Jw/2+AQHpIaSRTRI2VXmr46hhC4UY8OqBV0JIsMFMRPSRrLU2Ev7YNQPjBXCcIvcqzhcH0ULgy4
hRgETk6+6Up7/UwDo2dny8TSilWR7bza7j6S5aj2cRMtN3aOdXHA/25rnZDLksKso9jmEQKn67EI
5gHZM4Tjk8JrThPI212wdP0Bixf3EAKUPSCOhkJPmoFs7hCBTRtcgxDTb7djOyKaieA13zl6N4bk
wppnSFAocxgUIXHKOruxUH9us7rmraRYp/cwnX7BAyj70lM843xfluSf7zFKnyaXPk8zeDKr9qSM
QMTrAC4YxvAj9fn+rgsDcWgHTBfcRmU35uHilJOZFKQ96KWp//2rG9mISj/oPcPada0VPaVzDjaG
pDJSzggJXl9dL4fv+buHOhTUOJ0S5fklVuGa4abKSHWapWiLHh/PEIpdvDjGJ2TiqdlXWZx8yCYp
PwS9+Qkv8nEH0TW5c0IjeJfkTf1rbcGobuy/0qGzntopgGtZdC5YgBhhRJYJtpjOfV1PmFqHVUxm
rO4hjpvtzpgwJN3yxJyQXiomqjRhWCuBPFc4ohNhlAtimU0tv0CntSHoxqG4Ry0YVQTLKHzIDkun
PkxB0t4HeYnsPQij4bmRZEs2ZEyxwiMm1wCZPH6f53ZubhDU976J3JmwCRMO5spKVHlztBDtE4dY
og0BY94CciqwuQK4KLP+tyDMM3jb1UBtAlLnscEj8qsRO/5XX/UKipM9vJOlN/9a2AVYf46x9lBj
A25zp/f214JXT46KpsDJA6pz50AiTPvfFXj8Z0zmrQNUJP6zzspddJNk/VswJ4CaB2K9jcKVnHwQ
YNTSmuZy23sOvOIC7MyfkRiSfEO+PjTRpXbZph2PjyNMHmCc1xfIpSOBt5HJW9B35NvSDDEE7g7Y
4JJq1ep+3q9NPiR7Z2gA/EP1QqQPsOr1Ni+tfxT12G6YA5k0cL7+I8zu/ELQpoNI+gkcKwIiXTzv
uwm1qX/RlEOmA8wluUZrdXEL7NZ9e+y1yy9HSVmb3RF+WvXrsjA515u6kGIA/MaZBc+OohP9O++W
jaQMsOMR1ZQgkzsn6MWDWcTIpkbBI8ZbAxxvmFFAkJpDMEfWvnXmYAt2UNyDSiu3GLirfZM7y0kt
iIiH9hAcr3/hpblGUNjVKAOyIIE+d1+dO4vfTTZkAHMXRkUFdBvtQbLfCGP3PYKdYaYex1TeCA4v
ZORsDRvBigFcAVzs1WSrwcVMCaFdzD4Qx9pAwzf2iIO08ATH+o9Ce2NvaqyiPwsfgxzIFFP0eUz9
6cs8F+GzagCXbhK06j8g52OVN77O1vO/Oh5ti1QhkR2xFZXl8yEpYFQ1tRWikIchLIi/EdwXlK12
QsfMmfyHQVnWrxmveXTFbQdcBAza9F3sOGDmSfMlv5ZAEVHbLIvHKMHteAMT2nyHHhjatFJ2v8Wu
CD5CfkpQiCNQ+d4Ynfw81Yn75+DMrXejOxcuTpv6owlAhlSEoyWkXk8wkLe6K4uJHBt68QeZzL93
9eBuJx/116AT9j9fT7ZNKQkZOlsLV61yaowzkoDFwtR2JqBxOTVA+k3kVMPY+4DVgjYLYVtfX8QX
Dg+ypxR0kWkmIxCsLs928ccGyydeG00Ska+tOgTUA0DHoMpvNPWSCF2vDl6VgA24PzlF9Op5tWEA
wmJGmdBBIDFoFM7AD0Ofq0MqkI+OYYc7WaFUFaiFl2bhP8CCKQ9GM6eoOuPheL3jF9JMLy86HnUg
miECn39M2iGOH4qcQLEMGs4YyDxoDi/3dVLixWGqEuIGKFTAfCBdRdrfaP4tLsRjbZnSZCRAQgjH
Pm9fyVTYfUwC14GP82eBufTz4i4CpTuVwe4Uzses90ltZxA9fcxGnuulpmTVa1nl2FMbhFMn4NMe
r5jOnG8cvpdWPtv3BW4DnGG9FJcJqW5UD/GSKBoLJ5D0yW2nI84A8X0epfONC+zSax9EHC57lDw0
JXt1bMBldZA2JqcydWG9o15mA2rFpwK79w7VZ401Jo+0kb0Di9jeQZhygT3a0Y3bTe/n1foEqKMB
Y+RbgDuspsQW8IyhDOAjpHc4Gre4eKvRvvvHC8/hhcKthvyoBAZzPvGexHGjyxXWxblnfaxmG7eC
CJpZPvbTAcxXuUM8tD2VSIGehkblNzp5Yd2TzaACTygCs29dNKZSFOcjjBkktsnKhcu07EqzQuck
LLKDi2PHLsCUY6sZE3UsjQ/XO39p2evMEk8zh+odkLLz3uM5Jc1kIFOXAFbe5E3uPQzmqJXtreLQ
j/58p6sCpCMnf48VPDoqMkVIOeRpmSovRvImBy6biE9+reobQ6OX2Xr+uWW4VsluE0itDuAkGBdQ
/o69myX8lHixrQ8t4ckJzSQWpANTYV6WWxmCS41SRQEAyfInBbw6FBF8AQrlYdsSIcvettk7ZyiX
Q4JP3l0+LPJh7m8V9fRvXHeTMJczj/eZRZr7fApSN9A2cbQYKAfiLWD7gw2sfqcKpENiGTu6vIjJ
HfSG44J8hmasTL9kQfst12hyQyCZfn1VXDhuHCwESEYDLpRkvc6/KMfbdajQXQEHneAwJb3haIz1
565uMdwp0A6/3tyFO4/nMKadHu9iUsarpEwWkfBycI3bJRa+C2kteCMNxJJeMPi3jnn9u9aDDV6X
tEwA3Ba81nnXBPstj4Lc2VE+7h9QZqRmEvfpVk0W4tAjBItKof+VtgbZatRoTzU8ghun+aUlRkQG
bpMBBnqxuuOTSHRdafINC1xY9n2F9c0iP5cQY2C7pbgapNX360N8sUmQShqXwoZa571SK6kmRN05
5Ja4f1daCluVsAVZgt/TDlDLjE2pghd0vdWLpwsniwaKggAGrHo+2lXrJm1mhSykzAlPTQ5XEz6Z
99CE83L0GygX2Vj5ezQHsUgOof4dFoB0uFeU2PzNKGmYeBTsFdRoqFxM0PXPu7TMue05+Lj5AaG7
51/X54vvdvB8dlBxQYMESF7JOpw2KC+KPfpVwa2drn/hevEBWkMFBSE8EharA42l0LmL9ixiFnw0
7skLeKmVHZD9rY+hU/+FddN0n6Gp+b7Oqu6ECWiwrUe/RLZYKGyvow3RoTpdH4ZL248SA1brFIZ0
5et8GESthpJHMXBMQIuofQEf6/J510unvDHgl1Yh8R0gUwkuBjz4eUtR0OHTCFZv1xiRfJQuhodj
tGhvtwmrdYi2D/hK3ML8XGoUJA+1Go3Nctf3ewpEOYnc3t3Bw1N7TOuOGG1nh8CybGAU1S9AlH75
5wMK7g1BEzJ8rP3VupqsMU/LNsXiM5L5VjUu9e6uQS2iS5YbR+cFzBkRC7U2Ab+TZ8r6VZ44cSTQ
d8PpIDOd370IEQNhBg9DGmGqWw8cbEWQ7GOenEeUJ+ztRPIYE9zZPPhi6B/cFE1WAPH1qSawxQAd
Q/RyJDc9V/GNo/dSoENACQI/gNjDdX4++WnURVnW9SguGLOkLB59KwervY/btoF/lmX3g1jGjVXF
KJ7aZKCuz4nOTqy3HmDZwJWc/q5c56HRsiyHqEKZI/Jn7Fx7zlwkBkYYTl19JLsIb6xARtSf5n+x
uwLeVixBCisUDc+7HSuSXSLMaThGDa01/QhWLxoUPBz6f9MUQnhoIuPuhQDyeVMuTipx2LDSuxBV
e98cEV6L7XnvNyhlXR/Ol9rjm/EMSO7SI3gP65M99nPYDhN5xQpHy3cWlDfA6d2yD/Cvif2yecK1
NL1vpuYPKmo2EYxA7gMd92O+2OAKB+x0DPMYdB1029KBQ8C5a+WtiW6sb4IPytVDxHVxjLzChBwe
KmRaG/dGLy4dDYhF896EDWC6L+mTVw/guTXyJUpHV9fdp0OMPs7eKd3mvpFNux2ibiQsQJDn+tBZ
F0IQQKoaJEWGUCPmzqfJMeYhKzvF0OHi+ZBxcm2KEMzIJKtk11JQ3Tm5+2UocCWuKlwgxgphuuvf
oA/a1exxOAnJpcwHSHeVy4updoWZZKXUBvoRFvjl97Uvf0smmPDXW7rcWxFwEFII02W+896S2Q2m
NLRdDM1GsLe4vpBhnv6Tlco/eFnVH1GMGrZmMfPy9gxjO+EGf2NfXEp08LQnmWJ6vPPeLFYMgcYB
xRZ3B5kDpW0L6ziJ08ZmFErdsfp8JJnw8cONyHisetL3qHIGoP2CELU/rGFvDIme4Dejr9ecL1xg
Q+sLtyrm2Egy3sxxpZAG7iXsDqsyoA/2YlcSB2zEOCIBRsS2V+RcT7njwEJFW207c7femKELURAY
A5MLmTuE71ldyglObUZvmi6CqP7wsFgcUMtcGU/CGBGdqqwb4KxLSw8Qii5FQQ14EYF7nXSq4lyI
KEJV2qByipCvkZ3SGNvKgRzAjYG+2BRlNl1ts9nkq551kZxLZbfuDp0DDhERc/QKpKeRgr61xPTR
up5STRH8b1N6kF+dJKXKZ+pDbKhU23eYUKX3dodeyI2Vo+PlN83ojMwL6MU0V5tJ4lrZof+CvlQ5
40NIImgL4ifbdEACT92YcUridnUyI6TSfDRF0Lom1ZwMoC3xP4rx7UBh4cY36aD1zTexbiRFdTLh
a/BAPLVdM+kLzqNaBPAX5GDs1KQM7LY52BhO/5GEs4u6Z7k8KWg42hgmPqaqt/fXv+TSQiafDxmD
Y4btpQfv1RyIGb5XW+ltldaQrIsmfeJFnW/QePa4QjJxK5y/tI+hofA+1rk511k1WDsiFM0Euag2
P7h4fW9EOf0eGQqvRCjF1B2KBfkBkfn7BMPdJ9XGwSGZuuxL3Kr4xra62HmYOQBGXsoRqxMdcRzU
9auOBbgMmLSE+Hd2edPsmk5WBxHLIb8x7xfuTspAFD40gUC/pM9Hu8YFLu8bFAF5sWGrpxAy6uol
w7Sg+o3sYLrr47G50ealDf0CwLbICLKcVhvamMeqRoTS2Zl4gNwXeanwbUOrQibNrVv65V5aL2to
TpzQ7FZSoau20OCPlIGlNWp6i9ibsI4oCWN6wvnVbsYy6nZeRY4aGflgh2aLvc2HwtJmgsahxaAH
KQAV7e0MM1XR1/UJYbji0XchQPqUhw44Fhk7ivJItuD2fqdiMaN4rxCBcPPq2Igi3paT4x9iQzbv
c6iUhzgpbbAq8laS7UJgjPKmZl/rKumbN9niooQ3IBsP4LFIduiqBzs7jr0j+mjYROY9aWYch0/t
sPQ3TrNLS5ZYHCqqTxGC8/l8BUFbCvzWRW1o8GV3RJ6k+xB5hhZiSkNeJ6b5L7aISzIb8xKhi8Gr
9rLRk4ntotodd3Le2smEnFqFfLOoQwuxdMe7u34eXRrZ1+2ttqRTm4uIgVNDPxqQ/Blb7I+N+BEw
Tn/qXJW9G1rEudH+bN9db1i/pNZLV+fS+B/yqICrzgc2FillMhMABvjg7D++KP17NHB4ESwzcmAo
ZD8VrKZt0sjooNLgFqbrUqVYO6O4oH00JnqNSzba1igyXg67JR2CjRlWyW8hYfh9lQfTKcZkatt3
dn9XTPh7Kre37zDoa74h3VTfy7J9DIbI0orHcqtUm78bk6y8MTMXv1CzbHkrkfRnmM5HKMVyeHBn
XFwXFxShN5Z/OlPDQ0mK7thoAHwtfbUJZ8Q/EUWzD35P7QFytfnY2V67USh6Pammdt6ZEeLLI4H2
8/UpvFSCcSXxGCUJhw9d4xytzsDvmFYprmDoiXps7u6rwv4zQUT9oNp6QYu28b/mUeYdHIM0sCe9
/L0Zxu2NW/XSYoLwGVD5NzkM1+egyHqrn7Rql2vxbEe+LNsWRuae/CWM7r3B847D6P62EEEeknmi
enh9IC4d+a+bXwVWRSzaGWNNSlFT534OyVJAbCF9hlqM+fl6Uy9gw/W+gR/0cjbgYLQmUSRjagYi
rgBmZZG9U/aMHDmG4rvWFdVpgL3yKfLt7hF1tpI4J52PkVnGp9rn1pvKUHziNfNnYafPAc/Je7Ca
YiesSf5KXAhctzTEO0pAKODnHpD51AsR7XFwdlVZ/xgPi/UbmvvW3irRnUorrcYtsuo4BSOoHTsq
H0OqowfEEvwDwtfOo6AUfS8GuzkMuT3sbQtBqOvD8VJeWw+HT5Yaoj+4jzfAV8bCLa0BrCSX1fAx
jiH7QtyTQICjcIsogPM41oO8t4u5ecKMrT6gZ6QelqT3tpjtLO8riU0t5SXMQhspdwPqLV8a5dnv
o6Euj46XlmzzdP5ryYDUilHeKqxcWjqQQCwdE3GTr+GA5KKUZRcoe/Yhnz4XMQaYppcdKXm0N64W
fV68GSpqx5CygTlCkj4/TxAVH/1hpIo2FxledKBeNkY6FO9qMvkb1OHL3Qxf9+n6BF3sHyeERQZQ
2nJNzECqoLDcgSqNkPlwcEZRfFFKfrOAi914Il5qCdiFnlP3whveKiQPKIOW2hbhSjDr92Ew2h8y
6dyKCS62RJ2bSihgM4Bb5wMJ2aWBp8vBrPq8PtlFiT7VaIV7Wyrjxvq+2JSH4RgAGfIx6yzt0pCu
A0jHnLkV8DuvyQ+yIwRKYr+58VK4sDzg6FBjhQ0BNUzLm79+mRSzIMuJt/Wu7aL+hJNWdBQWjuFA
VOFe42a6nY2bpa4L/RPUlkjzsPmh7ayGMnC7yC/rwN55yg/2deTmoLHEhIlocCu1eykbSHGHCp42
irMoM513sENkJAhnKilj0JbH2QNUmYAd2Zu4VTwZidPuJ/jgB8NoMZ6Iy2YT+1qrwEffGqpKd8SH
gSRwEAFnRCpkx60tDvgQ+Y8SI+tPlZ3aQKOd6q/a7slOYI1ypG4UHZOu/v36nroUGYCHoTRH+dMN
3uRmLByhfiAtYB1Vdwmci01tdNFjm6OkPoY10TEeJxvZIX2JKyfaypOZPbqILm7DGmNhU6X9Dg8d
56kbS/RZA6/6cv0TL6QaPPJYvHEBdfHyXEV3ZLIsTbQFVo412t6V2jclxl33eisXVs+rVt5sRMSQ
U2VW7I6hio37OEZ7zEVf4C6LEQ283tSFCIN1Q8FZK1mwYlfP6FyRbet5zwN5QLIrktl47NBoBwOE
ul2CmQb+X2X6KSid+gQet7ixOS/1FM4XxVHKAyTCVmvXHGbW9YwIwtS2Cd1NUmR++z8M1XbH6x29
2BJhOZpR1NvQlDrfJVbvgCHRKJ64iqpnFBLVsR1iEueOo36MqVbv+ltzCV9Jfv7jlc3k6x//z+mA
6XfK/+5Ouf1Wfvvz22u5L/33f6h7GcL+H2QmCFaIUyiqc33811rC0LYQ/zWh9J3/4e4F5cJRRfaR
XfTaTIIp0XUT7hj+xT8yoXT12fp3POCylpAMgwlsYpEJmGwdD+ALbRrEcNEzh+ayzN/RHSx56I4d
D50eXXExIOQpm0llxiavBnRuP6RRHDT9Lk+julOHEc7bXG56lHLTblssBfWCkxtRNjWPvYety7e8
p0KcHJHQ6evqfTBi42zfOWZtBd1JtYlIiycnCjMfmckF3S37o2cvfgJs23Jphuh0rpfnsBzc7hC2
g91a71IV+DxI8a+y+Cka4ylLtj8/q5u7oEkPqPq2Du4DhhG07TNmFLZN7NsMDcYYRK4pCqJtGXSu
1kO1Qj+V+3TxFyQWecOYbXgjAHqpl78aZkkKGTyyBQMWBCOZOKbz/F5tk7p0/egrHO9SBRs8bkdt
hKeFU0ocDpooKjcGljXNd7T3oaEgLWrn5XSAfzEkX8bEU+jiIrbvMyR9YcEL3w29HRJ1RExOOp9G
o9ey+q2Dxi76Cf3gB61WXXEYbK/IOmbA9exGYqeYc+jX2yiSlTkB1h8ajAXSWOV8VwS4je8iNWjH
mGhiTA8qOGiK0B7vi4lHTcXTkyLbR0cVkY83A/Y48s+2yqzqs8s48nUlOSV+IfbSJk3DpB6LHFlH
XIQljkdFxCsaf4VQPiOiKzsEXpuwNy0st5ZykEeyUpUrDkTLYOqeorJO6z9beLCDOiy9qibgZu4Q
omQNnnzk9zdNYozjoz/lJYOQIWvET25apbTW8Cyg2+CKTT6hbZrJNY75hCAq6Ex0l/kryTAkdDtO
bdF8f7XpP/yY3NfadeeXBYJ1xLsk8/E3Bwap2e7nU95mPZSEVLVfFqedInkCWRcu6h4Z4NETuyau
vD7e29GSQXGqBmTUl2ejz1Sf3llFKLxbakTnOR4+h/sKvQvAc8gECnAd55+TiLi3cZ0PP3fg0Vka
U2pGU7zjNTYbeEZ4kx6qUcVFHX80bMRvxscpGcoouRHMrrhP+kM4/TzkMCg1Mzr6AHy9FRaqAulQ
g76WVYb2yLux5axJjwDYEs/9GDAhoYc5J+uRgj+UrKaCf9aMaBHsktl31XzAh0v/Mao5UBiUDrXo
rfc84WbHeF9MmL99r5x+iLKnqQqd7AmgsOV9vD655xlBOkGiA/gX25lqHRi8Vciq61OgQOr582Q3
KfKo3gicvti7g6qC+Rg7XeOM94FRgj6uNtebplDDCJ0dJqRbKNLbLC2ejKBFzkcQ5xV3gDoUffYw
KZnDX4axyGRzQOy+YQ4BqOnGJUkCFrhbQdi2t6bRjUHzVC6iK513NclTdkSM7SI7FcnWeFGADCpL
r4vIiFsCw9iSyE1XQ4E+3dEbYEq1WzXGFb8To7BZ2hvbWqROC47LGPwGBjSd6k91iQS7PLp4v5bI
pInB0IJO3ABssq5OQ6/BuaASeuOipshnztMs+c2BUw+cO+iwD3xR0fl6VxpAcPgjNCaPySfz5PI3
23HKepSXpR+36Ek3g97bsB1m/h0qEfq3jI2nf7XZpwn9mlyo5Gie1HHBP/RxbNPdm0rdZ/zw2Pf4
mIEc3rvIjbjxH2GC3df80DlTqOpNhXtD851DFL+aQ9mhJgivHosUu95Bj4M+bNWJiZjSpg0K7T/Q
84ark9McKcvDDrbGtz05lrWMILTVGTKLxjfgBHrYcxk1TN7U9PlU/zZafc4/dOaS8f5qZn6fWo95
aldZdkdRutJuHIvBbuCAXcaev6rqXH+174Y1/YLZPRrP7tjrUw1zY/2d5OOU8VzWnb5HK/IwyBfa
Mwx+6zDnyuxIagweKgJQL0MgJnuuc6f57qW9wTT9/FWRdgXHbPnHiTr1UTV9KgqzgyGDb8/I8xCr
vt7+BRSmntyEKnKaf+1HBfJ8k0llpSE64qXusOqHwBseYL50nDElKGyG9PreON+W4K4tSiDkSTld
fIDfYnXIQRKBKFmo/InJMFibvhV7BAOmhXlO9oB/PF6eVMtlytxfb3mVBtVNczFCwSDvoFOh63xA
MybRlI6h8RgXnV5auQwLy9vDBKhBL/ZNyNBGWWJ1IJvmVq/5wW9M/RNugXyqG8oo/MWq07S4hVo9
v4n0p1Fp09IbHrlRsBSrUfEAIfOaCUkJg6+gKWFkiI+j3hoYoEblaDffVRlh3pM44L7UpvA8MkRb
EZs6rroxTrqxvw8v/TE8XSg2oEiLsRrfdH54tSh8+STkMfoYM4o5259jgqLqaH6ao75xh91g9dL8
lmcIhxd7C5F461uD+zduR0HDo6XdoncceOmdGPPYuVWcXV1QxDdIiMCweLGHp+KzBt6SQMpHo8G+
VBW+v8Rf8anp6+zUhJlrPPvIfQtjI4lvi19hmk0s7AmYM/FRH00KsuaEDxBuj2VUjBLVa9KvnGEq
rwSbMJfAmH+fm8LpTpBlLIIrYEugGm7sg/PLni6Q2APwj6U824H01Op6Qjd7tEQeSHiiP845q42Y
2NposQPYVBjELF/8RNjZE3EHcbW1FFg9769P9ctz+PVUewCHyF2SbSQtC/NvddP3whwV8eP8lLZV
3oaHsekqv30K0LkJv0TTZHhgeY2Zk/nj8uNw/xmvJh7hZb7JGhW673rchersCKvDrP6D+1OUfYsN
K3JTTH07a8S2zB/QoyO8nY2SA7GKfE5CEqoR444ifc+xKDnlsJpPJ5d5agpU3TlqTfI+yfHnzVNF
09hLrKT7mo2Kliw4oW3LbaL/u6TW9xBLAjlQvFi4fAGz+2Bysq3vV4Slu8ZvbMygcZfg8cKa9v2Z
qkxt6O3k5fNgPEegjpN4y1mNyRTlNcPpfDTIs1Tftrg84yl1NEfwjRE9iHE4PWYOdnzVBikUvRtz
ap0x3u6YyWf1Dun4ru/vW0xVFAJawRybX67P3gqvyRrC/pBzg+cbEg+AgFezRz4ndlU9J09OFqdc
KvWP7udeLlV8T1hkhj5Xu8qDcifaSfeULF/PDGRZ6TBszY8oI0sH/ZO5ZDGjR8JC39S204ns6We3
iyWZqs/mZEcmprqN74W8rv//+/tCKL6CdtEXshi8GAg4wcqyuVf7weEVYYWD2T5Wo10LbGWiKHbK
g1uQxf3+81r9uVNxRtIbltuZe//HsR2PsqJb17/pBcf59+4ghNR5FZLiWjmFTW6uorjYC81uWbAt
hfOcUJhBfCxAAu1neG40rXZK98ZsYScozL/5oyobvXJ//hUnSTpwE05a9MZHGDv6XelUdsui7pVs
1TOmNtCgdkPe6sUVxPbLNLYIiBxFAcq12UyZ0wr3ObUmkWA2jL5jXYnnnsxPv3wyp7SLPqkpFZP3
2MhlNq1lI+y6kcOD8+Ot92MakXyIaODHD9Ro9ASDGNSBmYW9nX6w+6l+Xgh3NNgXIilGQpZ2Fk1n
fKgtqpW1h3XkWPXx158PM2uiqJVvjKimMrttjMBUIOvrueSw+DlTrUREs99yEkSU9Mo0Hmz5GA1+
2/1hCkMRY1q9sHkOOtYy1Ab2KH3TeZS73CgM9jjIL+V0LIRVOt4B6L+OHEVtLPZN3NE6x6IRa9Qk
CdVRkuTRsJrpmuoZ4bPInqXHHsKfLBxnLlab0jcb+2cWI3TdIsV3AgIdPvG+lcaWwGzJUTwgFlzN
klsSjKt7jqQPqSVSUAjDsyXe5iSWpLZFMiftZ2qmis5D79B/YJAUdgEee6OoP/FO8CueFr3ZTeqP
gCulno+TTRhl/DGb2DEUTwG6Ag5sG1WNDfp+IZdngdFXiWTapmnD1JVPBuo37qmNUg7cG6pb5wUL
8ldAtWBcQbyC+EoAthpbyAYGhaXGfgac0ETYKo3TEiU4JpKGIfIrw1Q0zsk2VK/qYzsTwNm/XN/I
53et/gL2sYUYDcw/vZlX5+SCgQQC4416RtAuk+KrMqdJzAcjsAqWPJWnbJyx+GhBEmzJ7OrZlbIA
8nbjQHn7HahKCFLhPjh+ykSrkcgam+MMUNtz/RLG43+n3w7sfF6ohz40J6YFYmKgNwS7nkCYDLVO
0VwfjvMQnOGAouhqmAyKqcRx68WeZkPfxp7TMSGdURHL8qo0HGzqqqHEPdrr06LLHlIXqYvoRpbt
zQjQMKEuNTKWAqOwinPBgrZZlS31M6BVj0Qlh4Uk6BrDwOCPn4ePUyLdU52ceBznL6gXiby6MQJk
ec5iXD6CCxMwFrVOlidzupoKlftVl+Hn/VzFA7Dsd86PDRanJbN3l/c9x/nRz6qW7fbzvY2vZKnG
x7gKU2VuMoADmIFaP27ezDBJYyRDQmQS90JfCG4tXvr04xdDMPRjkqn5HOKUqeJJtD5aIbXRT78k
hlEN6fs+RBTL2JsyQ5zk5ANmwnPdLkf9JibK8prvwvD1G7eVQGrbXW67UdIi1efrVVybSOTP9yTz
8hF/OyMkP3KglgPFbpP8yBz2AbUk3uye0qHbz+M/HVl937t20e/xLlBIkT2OYnKS8JhZpr40LBvY
socCNHJPwcEeu6X6f5Sd15LcRrRlvwgR8OYV5dqTRdOS+IJgUxSQcJnw5uvvygI0c0lOUDF6YdCo
CwUgM8/ZZ5vP9by2nDFWTRrf234CSrMlhxa+cVP0/F1RlxUX60oPVPBxXTWiSZuXYJj0h+F5ZfFS
Q2aw5uek9GyOoz5P+Y5nz+mB355aVa34OvcLvh4CTVOSjJTobqGwSoVlRh8H940ooJ5AVd9Qn3VW
LSftKvTDPlObFlzC6kFWbM7w/HR7PZGwRF8g1j7IlgMbvuDvVrvXJeYkMX8B88XEmEsRJPpwYWXo
rSCWfthCeXz05kVXR/aGqhqsLv7l/j9YLGtelJozl5oUeEHf4MRZUn40QJWgfqwyi5p37F2NeZvo
BGZsDltfgwD1RLkAbIIxDL/AkNNFQFdT+AAkz37JeVpCc+cDLC9hCz1REOiz2poNvAsO7pzZbXte
BfcqOztVvaREMNeVW5TjnzMx8Ev6ODCK6oeDXeZB0pzEIKlHTKK51uLMaLGf/mmS4AY0Wf3CPTJy
KfMpDpkNmvR/9diD++HFwzvuOyIPOzxyb0tjZX7A/tSvhaN6M06yagxxS1rTFvUZBg9LYxIGZ+Rh
9k8FdGWPsU3DGXVXtyT8MHhoo0hDDHntrkF6V4U1SYsICUfB3vFKEN86Ng8GudO5FZe1qTEB4lgd
k9DWrkrXR1/Sm6qXKlnmaPnIillJaDxWiZtEGX5WvtBICzS9VZCwQFNb3VvbejKDXpfBZHNV3njM
R0fyPSnTMIQ6LsIp+KAgbTWmtQNx+/O2/EyXR/VWTrlbMb2fyjjF6507ChaDW7KhPb/fuH/ZPRHH
YOWARotShaiVnzatpmws3BZl9mE7PwC3qdAdvtF89aZZtyCuP2Vcu7vBB/IGHPz+Gn45POCtcWxE
VCbMpX4xIiM0QuZja4xX0x7K+ZqZ0i+eISQV66tRO8By5xqggGPt9x/7EyuADZsPQx6k6dhM0qGs
/whK5H7FaCXq2w+ZSDCjv1hI0aIcdN5Ws3Ga3HnKumerybrIPGCL3QTyxFosFu8xKhKEIp+jzGgJ
uZ7UytM+VQ2Nvjpb6UThetfZHkGgqMIRUAqCFVfko7Dfy2b8kC5ey3ytyc0sny62Il/HOqdZoOVw
GGo0RFYLti4MREuHzv2/ZAfuj3NejmnmflCBtM8cKDbI1Y/f2/KbaUr9cmBkvfpW+5UGuaXOE203
8LwdaWm4gDRFIrcutVhsPWaT7mq1R8F6Cz/1s07wJtXL06CqZXY8KAU8yD+Qasap4mgu6LwK4NpB
4+P59oNdI8tznH0Ha3YnhFgts8DYL0zW1yPier9CB9in1C/3foIvdH6uxq7hZve1oU8jyzEK4X5v
AoOAyUdrFVxJqtSctcdOMA2YHmY1LfhMm0bREgZqTZxCyQHhujUrcloTMxrEdVa4a6g7wOhoNM4B
p69lx00XDehKYo/zBu1TPC+LfsqqT9bbd++FZZ5Zu5Vfx79/B38uZGkAyf1A4YXnkg1F5afiJe9m
ATFliK6M3sdR/Qn4DCK3ZijlvFjXLOzeWT563I3Zdv8bmPt56TG0Y9jPVIaoGcbBP5ePsmGvXYoq
vDILBR0ivEKvdTICA14BG3SO708Bz57w++/9//hczfvBVg3jXASfP31vNL0+EAZpe6aLxu3VxbsL
0GOypd4fu9kBnQK90UjZ7z/X+mmKQi4HE9lIf2OtLPsFnSohFs/ttK7X0eLV5zv2wHLisJerbFCZ
LR9kBdZr4D7bzsp735T0bMQg59mCvYhs3Dxo7yUsMAtOfEcd9CdoeDhN/xWh8pN3E+tUA9s8Fo0x
ax3eT/tTNJskQ7lOdp2TcKBLDItMvwhu63fhF2qAPIXtk1dJ+zkfO8YLhzpd5vwb/d9Arbu3Ipi+
RasCzeoR/R4dRxnNdGxVoG/07+/tj4Czvlz6IPhc3F0cdX+B4bvGxDeqrrz3uHTObCS+yPRbNLvO
wu82xFlMTZQfPXuAlXkxW6HxycKGnpX9x8X88oIRr4E/BF2i/g/flB/3OF0m9JKx8BWrCMFaMvHx
ZC05XgeORRw6lnjXrp7E+vr7m/BT9pS+Cy5eZ1pZ7bG0fmn7o3ROaQ5ddpqgAWiv21FPCut6Bkk+
IKDTky6iIIcx1LVnJovrXnOlHbZWVGdRl1AOTCGO9HD/LbFy2fvwqFKNj/NLaM16ZmePSzqIFyvN
1n49BnOl4SrAysIT//z+S924hv8LtUILqq3D9LMlTEYDBz/ezchdstUb8/G6Dw8jJSP/3WA1S5id
RLD6St2NzN0gHtcFpP70DjVI16uDb5aaNZKiNePb9C0WbkY80reUkvcYuOoDSHSQGAcGiL5jHEwS
NxgyOgRW2iQ4Ql4jgDmAZV0M9+hB/cK5uL1B8ft5ROsGCrwVC/aE/RlFtpvpOcEO4LYDzTAeYCsq
GsZo5D+k8ylYTFU6F98QmErECdDxWJ/KIkOC8jA0I7AxMSM4h7/tj2NdRo1IrQPZYGBwJD87tC+u
JVO+XFoiCcal8zZCBWHDTy/ex57lrKXOxwE+A0JOZSjOlCeiJvX1NQDNy3Shzwtx8IhVEbq1cZ/i
DoqQNihmquEDUL5A5v775/jLaQNziEkVM0gmMr++mz4Kw9XFd/E61o5eoVqQ1byVWRKxTpla6nsY
WGWC/kMUGoX+//14vSgYDmAHcOMv/vgWUWuJnIm0uu5QJsoik/OlGEKfzyf8kqms6xUaN8Y1iof+
H59/07L/8BprGyNczDVLgznUz4VP1rt5bq3NiI4n1V1VXlK/gZE66ZAPB2/C3Sg6cjnEYT02QA48
QEJQ9HjBiBpJU7H3ZoY9adxwYEPmD3fAn2QdPb7ey/lFRrxLSee1JqqEOh2HHCec26fub1bllnoc
36ZDX3l3SzDWFT7GZj/k/rG3lsDAsy5M2DVEXIo6q4z/2CF/2a59sEBM6sDJYZRhWP3j05hLv7A7
eEbv9y2KdsTVg4eNV+XQrjZvBUrg/t73a6JTD7gO1fMV1x+a+9+/GD8XpDCOkenho4SRASzHn4cO
iTWXXrqU86eq7o3Ug5Fe6elkMZRs1VHI+/j7z/tpMuDy+HUFgOBbEzoiILwfv/tkeH4qkyH9lLmJ
cJwDmmwatthaQK8oGWUWjV8nN6iSuO/6pIEvxV5Xzkx6wCjaOENAyC+/v6hfSHkMB7gFuh5kNvDr
kdXNZb9IWWWf8ErXO8mCKQ3HfQHdg/J3K9Am+AzzVRkD94QwQF0grbdzhmPNLZ69bJn0yQtGwW30
V4/uuhMMnezDtlFWKaafr0He2bm6rBiS2h8Yt8GUOpByqZlBWwHaUDuzCjsft+/rTsHYx8R+VfFK
4AhN5RFn3UgcfFQRbNXEChZ+8NRENRYBZJ4Hyjt2jFtZ2k2Au6N9Vw9ksxU63+uGc7SRrmctt9LT
8XAwdLM5b+Dd7+/sz7UAi57xMpMgi4oAkb3ugf+X8HboLWFGzAk+7p1l1Qb9eJaCsOIzremCLyY+
S3q1//5zwYP5yf93w4GczzZHhY2bNzuPCcX+x082icnibR/tc+9lqxHGQZ7WJNGjNrMa5jA9rU8D
VCoiMlnWKZqT9AR/NJPv7G0Q4jv0WvadCFrLeLMGkAaQ1dukc5/r7OyaUdL7jHEV9FWbHSGqsGwP
WUYs0HObBtNiHqogy1zymXtTk4bQgw/ELpfANeVLOQ09MRI1TdNS/Tu6LlOGfFHsjmpkI4qyoiU7
edCcnLcd2JJk7OHIOdXRao0XBSbUCXqVzlPP0oLlR8xzZHf2V8hcpZSnxauc4LVYE4/DOHCNoStO
ybhCDH1s7GTFvh1hcJS8TCYjoPSIr7BSZVx7hZDE1S9RnTxb+oSgPfAiyM/HIhlVtLwsbQcBiLJJ
rLw/wJlrWtwtI+Sy5d7sWCPz0ZkSQdY98ieN9mBuFc7GH8sC/iUPndPCgkN+XUrjkzuhw2DuJqN2
Kc8EElEUXUSI8Z55mpawX3XYRr+U6UmMmKZ/xKSYfaraRp0oUKLgG3hRll/SMiEdEzPGmkV8bJt+
msN43UhP+5h78mYjpyI0FkrY4zh3QZMeemfJ0vpASZ/lzj1+tcvQfkrpyXLnwWwimt7rKvNcNMB9
MjA7qJWDKr4OGdaXbxG2AeH9oFrLSg8FkveBwbONJD847Eyp/rZJiDAbeCBtkQxL8URWgsb/Nth1
p49FG/fK4JGy82zj0HGVuhDqC6WRrHHgoOqoa7CPqWKApXb8e5sEpnkNKJkF/sQh6i/A9u1xciQy
sZYE0/y/ym3axR/XGCc5nDyk3jCr6SRpPH5cYyztGqGp8u5HmQlnjEsVpTL/ZAVJAAepIjjgDg0j
Y+IMKnNdRi0GC4udBHdTCe2MsIpZFI+M8xGSKfC9p2nqFVjuYKWfypL4xkPkVun0bAdV1x2y2fUf
TO4BPtYYaLhp8RA2syxlccC+Hk/loeXvsktlF4Z8l2O52z0YCtj2guOREjDrxfg16YolPzuemCqC
3K32A+2SkKcGuLM84LBKYaqkb0/3GCjgaCidJMLlMkmD/iD6OcAkyOqL2XqMolq9GAGlQ2x6Ke/b
UBElPoWpRyh6FioCYj0ZPaTeiCrPzevgieYC0zJy3FXIly2CjyUeR89D644T7jeO/QWljngoZ6/z
YYkF+UtbRQOeL8J6nXEGJjGy/epnWfNqWHbxUrrGbMVr74oenWBqJtUIXp1BAntqOK7s8Dh77iqi
Q+60VWc+gcEZf0dj6pB0ihRlSbL1pBQvK7LW8I7vaoHd0GTD31jlJ5JMMI6I3AGkOVqf+jVxcRAv
g+WzWbrrGcqQizeeVXbvRtGo99iStM9pka7nYum9D31oOJeEyKGTzJUexXkejvlJUV9MNyPyZVWl
hqCCZwjk6Z1iIv/JVJ7312KH2eek69vrAm3mKQU/vy+7FltibLqRSgtpAdxN68knqYGjb83ne9Pp
h0eZi/mdtDvrtE5tTg6Ha4O7j4qQ98Ba/lbhVHxsYLC+r1yzfwBlz16mwESParR5cyqrdn00lzL6
CGxcPlhp4r0P7RVfihzmXFykZfhoDrn7ufSG9nPEXOYCxdA4jF6b3HntoDhNar/S3u0GXhZD6N65
o19/VP1US2yBWwYYy2h8TW0hnyKyFQ+QifqPFtLG46Ra5zJhufNsOymq/3VcvxdtIt9SX4DhLYlx
lGPRxt2aWG8WI4C7QC7FHaaay7vVNvpnP8WjymK0dp+hLoqdZF0eSyXC/CBa6b6HFRrOJzilNZ+C
Vs4AH3hUysU2Nwzb4ByWRfJPWMyvaJGGN4vj7VIteRQXNIRx13vsh6IwP7lswCdjLsJ3XhoEd84q
JPh6xxdIK9/7FNJ3UmJP6M6PMpT116HKPdIsmlw+8WqKw0hKJevE1rb3oOqxGRbWUwoQ9XUWrvHQ
2G14wDk5uvfYTq5SiibmzKxfwaIwXVzH/GtWFwK/NLue3zfeVCOoQpgfVcwy4mkanf4AB7F+Y0Ot
nNjmlzzm4CmIPYWfHSOwbP4k4W04e6vK7wvkpuwZ2VpcmbH1V+RcDjSZrr4MqBXicHbqj/4kGjtO
KmkV+FaIMcPyKZ7VjD9YWnV/ob+uXzLmgydjgnV2TEasUuO0wNcBeON1yhlozYP8A2NSRH2V9W3s
nFe/rGZ41sV8NoagOKwRCl2ywZRxb/VYKjxFblLd8cVK58C4Rr1QUeAKUtIbjZB0bI7kDIt9OJYk
MT+QnYg+wbZy8yvUpvkwRd70HXm68ZcB4T+LVStctGimKP/2UUXf5ZnhPsp1ab5ElTQeirwfWVzu
/Jy6zvQwiC6HiuV71ZEOuPlr4ux4tBbP/8ycpblWSWO6xzor+rO/TP6rbXVVeyTkun0Iei9AGUER
+N3IqmwBOVU9OICNHuSUeZ14bmaHiABCVdRRFV5Qx1EQJVn4J6S98GB37cJ0izv8AKmalCuJijRb
/e6DZApxwu8hE+cRC5sPaQG1JK7DKuELSfYSWAAfKNuNq8UQ47t0FrafSDhP8CFyEXPjzYcJWQtR
nkP1CaDfi+d5Db8mjkw/F3CNulhq7ljMXVAfrSj3zvlswYAXSVteUhmKLy7V/11gLNmb28EfdJM+
ADmZMgyJVruMZ5LAWZqI1M5MqJoHYYuacKOK8YJbJMdcKPF3SA4wCaZheG0tGaHycdM7MrXmQzl2
/QmcNn2s1lE9NmJ54cK/5Z1ffWtW7N79lDGXJKruyWqc/tSGcLYOpaeih8LtSagIcIBahNeenWZK
q9ibhDrmnuE9uQr3ikCZX8Dg3Me5mInALJ3+MkVWAr+HtXsUrSr/xN8gg2ftyQ5SXB/dKXdsP/lg
lUxcCMJ4MVLDPnAIyw81pvB3PlHyuAe17mValuTO5bPzYzC6xocsHEcPqlRklOc5LwQKzDTM8u8G
JTiy7i7xGUSsIqSjLFZLYwtixeUTnl6BrdazWinUxEHA5qaKtKNUpMO7hiQ3DRbeOlDVjDTEOzyx
90LdpImDH4aw0zOegg0FZszWooV9kdHrZJXFhP/UM74qI0La0mkVr0HJu9wfc/Q2/BNvw74prnSr
FNxweGwO26GOTTXoMGurZwb5Oos+bf5IvKjCHX+b1kVrTaAeZX/Y5PdR7dXuN9amxhtno2eWfegq
aBnHZRjH9RmeSNretYlhKFDsVC0qZtX59UteDf04xGnk9flpQJOVnYyudYgQMWo9gkvqJfxuwhlI
HpAHWNWj7RaUeAZakuncBK6qr+7UJPmfvZfKXgFzdFJ8YBqdWNZBqaK0zUcA2tnzL2BSaSPiAU4E
bJ0JscJy6qFPh0BjTYG1imB8mp2TKefgimnSvQ54bWb8UG7Nbk4YSXYcsN/NjrDV+OvoNjFp1lUt
EYlEouq/w5gpBtjXmdl5f/87rLJVWDxPnqfSh8Uk7jkOySMlkjVxqvLQu8VKeImYAnEa8mkwLk1D
5tT7XQGByb4eT5DeU6+vW4ccwUwN6UEybmOQjVb3D8N+TbM2l0m3C7NXaVCtwPgIKshWGgs8T+iq
d1ZQVUwEoseh3gWu+6hp51FFiYsJwylxOPzaF2opXuGJRoueHvW8RtOdwV6r/LCGBirbC5MAxWeK
0aFdN1ZGjfcYpsIbKVBVg3Pfyv66dLRwBhqyJsfznmvuJhMm8ICqGUp+g4BF/xkTV81a2oU2crI1
qS4zJz0VNEuOjuvWR6i51kxtzfOY/0UUG1GDCNzTBZHDeG9usGyQkR4IBN8SCCnj7WoKQim7c71B
/x0tHT98a8/70dI/tk2rpC715hPO1n0WjN5o3JcuYVKgZAG3Rl7ovpfWfpeMspX/9GQItPkjfXEz
AjFPTCrUw0oewjwebBzDFWYZEClZp5s+iNQXu4Naks3hTVAhA8ViBDTUl5oA/vGklsQy4LPBMZA2
3kleYSHzqVxP3x7ZhLxtlyab0uE+FXBLXofO1fMZ38SI/FpsesnerjJgldSmOyB7XdsNf4eBmGKn
FyRh7QW8PX6+vvaDpuU3UdrjvEuzzqw8lqizOpRk0wpAc0GQP5BTs9+rhlyP2Ty1gTHajM9A23li
m6RntO01c78bhAu5WVw71ETmKW96MrXvoym9vT51q6Ejgvn82xPZBALbY9pngKk7hUzeq0SuCNfG
LNIPlHS7tfSe8sLFeQkXQiZX+Ec4Fbcg9xuNH9FZ6JmhP2fWnF/IxhxgbC9J0S5Ug4yPuRR8eUru
sVWHC//31BnAvoj69Kuns+Obt2WbdOJm3gfyYPLWppUGphr3MyNDPV/uGeaY2UHkdA7Pc+rN4cCA
N9PfaVh6/bWt3NVjH78ZR3qUGQ9zU8Ul85f5dWZ+0L3JxURz+SgjwfZf+pWW53WEhgiuYmLu3B0S
b9U4VSSWaOEQGJb5C8FClvnJhIKi2J2jLK/OA1rI8Qtdm/iKbW3qTXhzR1bxwczKAc7M7LSsw65t
cvc1w8yzfBKE3BNuRT/mX7e9pPdbPWeWtxOmTytDfDU8vOVJmOhNIFdjNIEZtkWH4kTf86Fx9Wxt
LOFO4Vc6Cn1H7RLL6Nd9eFv0SKaoem8SFETHvJK1GrQCBIIMCFwMQuMD3m2CgJZV632ZAgZL37Ci
A+UpvF43+q2NgMj7d9HeKGkbCtQlpsdphy1FpjEC5dr9h2qRSfVV2YwyyCdYhnkx48WFESRwH9P7
0Q5Z5rffwMHRl1MaoOqXpQqj5ZCQL6XoB2/4ryIHtHnbblFbFKpqYi8Jl4R3gfZx/jMQNT/S6nDN
RUizkRvX2zh5wyi3E7sgOYU7VWPmxGmPQ7E+5x0AFf5wSkw9gNxkMNsevR/zGCgBs0bF4nzvPOli
rmYiLJuvEf06/3+94dSjm3Jb7SXQjNgSBoc9H4mdLL1P21YGsyZnTewoaElKxPrabQCKHqMa/btp
EwVVfaf/IfENALYJAsnmbbCVXkjgXvoSiajSK1WNTKGGdwmDBi6/rRh2yDiZKQKyGOBH84u31wTY
TP8LTPL1l9+4NFB29fGzTrTr7F+1PUt5n492NaMu2zZi3zQW1gHpTJo9hpin0+jjmAguLkJuwOPa
3pfeReUoLrmYJrZEZ2n5Zv64QMa8J0wLUSdqCOQFFfW8JJIyOJVetbCdNHOOkut+9Eu9EwAN6pon
LU32vkVhAsqexOkjG845Kdjpd1HSNq/9l4+xJHomOuJqzG47hRhzIWW9LZ4AaY5+PNvD9qH3rK9S
k4ll3LSp3m78KdHHs6hucq1A4qNFJVFrvhMavhvXiGGgAZ9yhUFK8Tuw7T+3tzMOb/RxaO8SUXcO
yXvo88ryAfgzbNqL1aEsrt/XkT/PTLb9ipf/AspfmPB/ERKgQCmqbIRVMkJBgH43uPA08TYjJ0Ig
akLOrck0uzzIcVu9yhEs6LfVx+giU4eyLlX/rSstCZTttG5FzolnjkswnS1r0aMCkxEyd8a5CRzk
GGmiOWpCPfFmmuPwi19SPl7925FjlN3t/L6B/CkNKBdX3QQQ3UYP2AcQTC31DZwbrF/p6XzBcZUU
6GCW8z5V3w4v/tx30tgBwaW63Yd7o1zrICNK0jSlugPkZ+hEwvvscmkYpfB83N5cDceLq6p0y+No
0FIep6lB7/oCqZvW9Jg62RwUeIreiL2M7LQbQBQGkWF/zvtwLaPzuK3k/TXeFnSdjaSIP6fCmNfs
0DC6l82XzkIGdJKoGcbl2KA/4lvslQ6enfr5C9KbnP4Nyv7t9boNXNJU4qF4X0SjFkz5QSe4V6bb
6l03gxhLYTb77shSUD440FVsVbjZJJpxvd/Aos01GZOcdX0ykSWqV2ieZLA6YjEzRPeOamMLdPi/
cAtbI4cIx8S6yxP6FOw54ffeyDiDG01JcG0JIGVzwLtBH1QtRyk/sSppVWEH1K7+GWL0Z37wPhgy
OvgJaCE3TgS9vmb7KCQ9vDyOa9K6XIuiaTrnRVL0YURQ50iWOE05gvn/UlmtJBthCDQA0c+QavnR
o872RAdX0UPJ+xqrkhYGfk91xFRntmEiH9aixDjx1NbrVCHpvZXR+5C+biHShfej4Yig0ynBt8kX
wmOehLVJeRuKFi5s069tJ+IYoer0Hg30UFxBH0LmQVPXVXq6viBmUXDNF7ew269F4WkyzF7uAsLg
/XditpUN97JdSIB82d+ZVtl60DtBWuYP+4SsxeUSRjjqLBfBPLF4zkanphyjKtPLZrYT1kFYmnqR
7fcViqBeKRECDi5kTnq9es2J7cSLoy7wyYGcW4i81WE724DSNZFuAYycToFjrrU85j5pbPTn26Lb
Ow/YqrcGpGNafL9v+2Ibm++yTojRJle1t0kLdB+d+VaKlvnH1pGmEnofJ3We9dyz7ZDf1zTa++27
0xNjG7QN5hYrQD8RjyiNx+IsSfUd7vcN2ygnTXXly5N39LQrtSuVZ7wHQw7GsFyCjasULo7edfeR
n7ugS2GsuB1t24i57qU+cvYtO9/29sHMBv4wH6db7ZDnkt9t82dBELC6DNPqTBbhJ7r6DnN35UMM
5SD9ecyExc53GnCt4ctsN3p75SIqQ+7R9kc2lv68/AG3gAMAf28exL9Pk4wd7lTadvrhm+4M3hRD
JeesXztD76Yk0umqqK05qhdQvMHwyfqJwgKEkbStWsUpky1gfCAnM433d317Dk4f6odueh2nfBum
+tKD21B1L7n3gzyC0sJHRcWsz+L9d8AH+hHtlAMaQn1AW52XYehMWkhKAvS+KJoOSWN+/pdKmPX6
7CdgVL+u9TzrKibb9KEtrEtdMYO18Hm7dGS/5F7NQABtLXWZ6WRttr5mCbQ+zaRiyEcJdSuBoOnq
V307B/wN0ACjvInS1hUBwLlzGn3vyT/ErQ8zGVdrA2jt9Etrbi2pZuhyv1Nb6k5sNwwYrUDjKNEy
KbbctcVbAxoG8AZUo3GY9cNYNo2/BMHmg3bSYhUGmuGyN72rV+rObOfkDoPS63OAKc/P1O2avpZb
DbNXi2M0wYQ8avKPRDKdTBCY4n1t0atSjaOI0Jt/f6vYNtAmdUIQzIMHOhjgnsNxw7OhGb1hQ9ub
XBm8tjRJt/n9REL47Q3UZIf96MYHhSrT3YSVTYYAijJsY+JuTMkGVIMXxr9BI/aNesuYQBd5WxXV
uRPbUrVV+qmrNLMu33YKJJmjAhulvEmMB2vTodmkyRbPOJrqtv1frpzj3dCy7V3f7x2prDMfvMEt
+4rbas1Z3Mjt2Kvd1sSmPXb6hVkEqL8un5IEC4O3umho+QM2Mv14N7jLFOoGk21n6M4XNlUxEhBB
9KmxdhATsqF4wSDaXKdDY84knTPiZy3KvNUsh63UZqbQ8fLsklRnDdVyhk9ttjKG6KFPwmCadBlr
2aUeFO/4nOfkt3WRkMP8yr/nYjnIF83/ShEVvTpRrjfvnQKBnEvv71srEG67/H6roVvdIAxQLJ56
4HeaSxPMSWbPzyFwIom9/uYWQiyF3vDA7GbOOHfrxFfblLyL+wYEJVrXJRv+tTVAxgxx4Fk7XmI9
x8B5kuF+iFSdrW0O9vb3B1K2LarbojOZDZkUrL2+RZ1ToIyume+V0VKfoBvqduBfE4CtpacX07X+
3uBrywX+ya4qLzZ7CpYpXeL2OuwQJtYZS9u+QieGvlu1WINcd8hFpXkf2OfZns1zRooCt5Qp3I2q
cnuRN9IZSkQiwe/qba/aZLrUiRhoC8fousvWFrbYOXTPFdu3vNK2Vwv+0zBAw9glOwZdL+6+PG1o
9AGLYj8dN0HDTqTu0ICyGYiGNsU6+Vm3tuODpSpqlTMU7XZE0mGkHS/pvu8Fk9TnwRxW+tRrXFOX
Pa2vdIWjbjVaihCa/W/HUyRNHY9vbEe9VPdWyfEnXTZgv6+VDPtmFdSJFui1Samb03qr3CTu0Pxh
VoH3yHsbSiS/Q1jmEO84TsjaFFXmzbinsBst5cMYMyO72POTAoxpv9oOLQMNpj8bWhHJZFl/odQn
f7a9wAEOreUIRqf5d6UVOKxLmHH8xtfNP7ePRaJf0hs4HkrYwm/Oalh8Kxax5uZPN+Bww/J2Um1x
W0RBDvRPU9q4usxoTV8Xx5rnrJdgVTPeOfaTofiladjKOKi7SRfJuyMEeOnK1/XWVr8Ke2EybgD7
ulVSOzGcyvH2M02oQ6CQW1mzu3wYuLRg6YrkAm7TwWFqA5Cw+qBMd5PXB5SOey/pMBbmUrb6wLq1
+MNgVXZKsLrl9sVH0GVdmMPN0q8A5qr6kVoLgxHAUAxbwgSWBzon6AA30CIrDb/hH/Y3TqMLzZTv
vfXM0nVvCFmBjFLGAoYNm/vOtNoXRZBWDBkiMF1Wn4u4kxsDR1XXfp3b6Na2JdI1YGUWTgdevgMQ
2wGwC3WiuUuHUxX2reiYO91K0R1yNjfwWKvmeYTZVvWFc1AzxEAIoZuBmjAq+tDdnmQanNQ1D3Kq
u2V8NTJoo3SUYW1Z88NqIf+gZvIrcgefFaqX2XvpI0K0Io2Vrokqs+9za1JDnYOitvMPPabbpX/J
bH/0QiRVVjrgFhdAvaJ2b9dhOOR+vzTf0d/IcT4aiB6LF1ptMp98hZ3T8EeHgsINjwjmshw0iDTj
4KQSwKHLOgZkOmg0ynru8qBuHscGUlR2iUo68fdLNg7Ofb3UsnyteY3+8QzGuq+lP0Tj2c87ghAA
8xYfOB7q1IOcmuFPUzWtfAksJ6kuycj1waJyuiWXl8IOjcU74bDiXsD8suH93PJunSs7WcyLkua0
PtprPhLHntvtIZF2QF2Qsv1CN3EjucQ99gsDZpwz/C/Ct6eH1ht9CVJDf2c9kc1OdICC3OWfe8Z6
QxzZ6yQfQ1GuZnt2u6jvwQBDBHzi7JaTgQpUSAx8DdjD5UIday8JrxgjwNkg9YGIWAehnlk7BFtZ
hvSZHq7ttEB1CnNiOWJG2K07H6RAEZTHAntAn1aT/cE/miwDAtGImPaeEip8m0I7K8YgerBagZdy
7IyWSSjoyMxqeldKAjW+Sq+G1RKNmTc9WlYwyPPiLgSVrqI07wReNwfevXZ8p7AtUvcNiKf7HJWd
NB49OQ7qW8imrL4p0/dzME4D84gv1QrfqTihrB1JoO8GxIEgw9iQvPnlxMwJouIfGU8iTWJvw7GV
kzIk4hXRow2PgzvrwRr9VcTTEDjyi86444Roh5k6fBfXbMBhYKWp8QQzxvbfQ5LhzsStGy2SrIWu
oEKAEkzPIJbKc+9SRi8EAFeDqW1Vtm3ZgMTCUlXbQbEXyluJb9+2IiGxsfsjBGmnOdhKJJliUbtc
8hvCam8SrI2/GdkRGPCMe03xzCSQEmr7IQTH6UOD3U/X5ttPsaybORfaK8YR+ywDBeIUssJYB8ly
nG+yuv3A2SDPbUSaOHZz25sd2GYHKNR64Q8SKFscAnyVEJTYxLZ/TsaGkLB3s7vWRngqeotyU4hA
t0irBdPve4eaTNaM1HQh+n96Nl0czVbD7taFUspPvQqT+k30hZ/8PeHGN9zP5mhW177sXQxfOu1J
tX3bZcedbn+E1Q4Nn1gmAcLslWZvMwzqylfUTcVykqCLQ3hGL5rOztHJEn1QF9vcS9yqkpQvacPh
wB9H1E/ekKvwssw91MzEtJGMvmusIS2XC95qPaqZwaOd6PDXsKaOkmKoi3e+UyfrnwOFB9aSPkTK
8VAUBXjByekLzBu/2qWdW8ZFdiVmquOHoOPHB80dVB8rGh8z0Ct/NA4c+JnEiPUoRIrq+tAoMjvi
uTI9dRrapm1iSFO2cWjoOOWLmiPy+WiC0pwSwAuLs6AsOnv9lJWXqF+gJ0HyDohvMTP7Y2EajflC
RmJ3RDk2MzIqy7+KXnivfaioPexw+Mbh06tjsJrLKYm8pD/CPORDyyDrHwERYca2o5q+jwIM7o6+
Tn4glMt/qaBJP4T5OJ6GKWIh9uDL7t8K+4362KGsbi/ZWM7fWhdKWRyu9iQOUzeotyZVmD8tcID+
h7Pzao7bSvP+V5nSPWaRw9Z6LjoxJ1GiLN2gJJtGzhmf/v2dPkfzik0XubNTU3bJYhNo4KTn+aed
RzPlsXX89moiPfMawYpVbtYJddXBdIrm1nXm9MeC8vqO1S3nLad2TFOusD7HdaudeyHrvGNXy3hu
5sbUoluwLP0bmi9Wtbyu+i8cQ6LLjpdPEGxYDZZHVC70QJPu95/0oOdLwlliWB8tPvgbIAgeXlZ3
5g8giMy5MSnzSrjMU2psYwDtZoPtLh1ywx3ds8jjpLdJgLXcC8dZE8LqmSgpZDCz+7GWRPpsIix2
9I0NfgePIscdaDETe2OmenMDxRq0uCTmMNulFEjgdk114RVESqaGNV2nYWT87uuV922YjOSPJM6G
S5iP1h3hr4yywA0PQW3q8Jdy+9Kcuszf9vTt542ph+0lHjjVV/Y2doZx7bKvmoGjdRwx7yj1PhPX
Fv8eUg9hpzKl92S5Ep9s9sGZ4+jzwbJm/ZtZmPFTmDju1gmy5DBpa/gxTuHueJOZg8QO5rzFa6m5
LW2LJTXR4nEHw65ozqzCS/6cK8147PwunvfZqLd/wH3FtxNmIw1AOyafd1NnEStLWBvztmmncING
awGp1rL61u+Jadrrg1kUuzEoSUXq9WQ881xv+p4G1GI7Em30rWmHI8SQ2b7Ci5kIMPb4qzUa4A3G
i/NolHikDymR4GExBxdOWURwIvtpCi/gbg7RnnWpevSHJbquGuQa+5oT3MMUJdOfZt1HANAjtt8b
K627dscXsR4tIdu/12cRlQWOQfJfHc3hDZfNN10UrgcUQ8UfuWYtzqfUH7Gs4RMHX+ADfyXsmd+x
RS3Dc10b3eFzsEBmcm78afa8eE/5vQbuJ8fnDc0ZVo0jJPqz3I4h9OL0AICqVVuNVIeBLkYVGtZ+
XWgFoyjvi/luzaKsvzEnaPgX0HNq44I+Wmb8WJaeOLutH0y+8xSNMDqGjWcw21hbTFrGnOzwfynu
dN0ssGKDMVrqZJtmi+YGq7XhokWX3iXZmsEk6gXQtSaXOA+wv+ftMu2KMhy8m1lPdZDoCuXd9bRE
QLvliEnKmbkk633Vt5O30TOnu0/SwK6wdTewlW0hKEJJ26Q6APv5glat2tY5WNEOTUS/nLHuNvoF
wyC37tMhd9Z3Zc8vecLCdMl2YP+hNYFmAuHkJU/YxNQKLnQ13y+aHsz1M8Ba1+RPWBUV2XvOUyfp
TIQ1uqbJ4CQaBcWpcGd5eTF7Xk2/QuB2H1dgP80mw4eEZSF26pqV0ontca7OC7M3kcNljg5hI4pq
I3UAnQfxrzoPK35QAX2W3s7ao5T/j4a1iJ87Oj86IS7Azha4DsNjNBfkhX9zzcHiv6VofqiLMAcR
qM3Q2/DdrmykoVDJ+4n5jnU6gAU/iVBt5TZ8uhvao8GwFj2ndBjGJ1ahdJ33YwpjEXajZrdWuEnk
jWp0aPli3myKD4eR7uW3cY6Q3rwoptbh19frqouvR1kx6/DerA6zf+UYWWIzhDec00ZBkH8u5YOY
2MXn5Qtzl0SErWn0g27dYfk5JstlASnNHQ6Mbsdurty5w+3yIcJ8hC9AJCbc3L3bZjHPLOkKUWjH
AVt3uTGaEc7a+aKnotoaUdO6xTnGcbUd7x3AGpxTSGTU8wQeHM1RvM/NsBmy66iZGl7YKqw29IsY
Ud4a3ue2mxjpoRrtPFy3IE/CRyXOJyw6HkLOJ+63MPfFrSRW6eCmlFHqo7ZQ74BJ1YlfWducaD6q
llKgZy4WJWU2dXG9p2e9WtYt5Hq/nrcBdShu2VZmYPV2prWRuL8VzwwMnI0Ayl94IYpgXrk2i6+M
icZEWURs7MrBIu4y0aBFeCWoLJVT4Qoqh5CGbpEXY5ZGMGj7sOdwXuwqrKraeF9XdsNDtA2yxKrz
bsitQjvPQkCdkpySo50QNZ2hh5cJETXefI6XHf5Ku2jQvC660UcTq9VNG0aQXs+yJRkH77bWm3mO
PwGYFuAnpps5XL3GNIWnUXsDQOIFnl6MzIukBpKDp+9Tc+ib0VoCe9sndW9cd9K/GKtYBIw3c582
zrlGzny0j0y7c5O7FLYe90iYbc1H3xHyHAVhvwh5kMkjIGJWYyWHcgyznJfzmavjbzzn1f2ILs9u
QchNS7NA4OHdl5umrGaEnFbv0ureSntZegmC0eJLx+klHgynwDmErAgUh6Zbw9d/0vDb9aPfp5Ch
Q1eBfNEAbbb0L8kAcEg5gxNehFsYJWVXESuna6W3YZPgYHQx153O0x2xhwKxwnxYXE85esOOATqc
nZCmIUwAYQe+Sg9yh1/Bz8VoAlx7YwDtG80+tuHvFpvaHPF2JVcuw1OLliwHTgjYtYWUxg8XUUcV
2ijMVfK+Ey4zyuetScscT7YNTLeAsZyCb4feHi+zqe6vcsOwiuDnBxczJzZjG/aM2IKDzOgtzQ5h
DWFXO06SvV9QRXhT+UUhHJFVj0V9mC2nGFHpaIx6rIGlw2JswvaHGnE0DFKGjshdhF0w7aOwvVvr
DPttqMpZjeVumQYNLVB4L0cznKqLk6q44pw6EyW9uIuQcipFZ7dGoZb0W60YRDOEtbOoojvXRV3F
6KyDscfKR6k5lc1t6nT22tyDRDlGc45wRngZmc0iepFIjq023Dkj/hJwJrCW4ePKrTeUUtKGND1e
ovJ5Uqous0a8CFwGjOyRwxqH2I1zLmrc9GtniLpzb3YOJddFmSEnhGEbHe1lAobcYmE2r2Fv904Y
xUsFMY4NukV4AdfB3M4zzFc+rkKnmUXBehuh6aKhWB/tYCQrUIECyrVCUTHenogvNatc3qTBw3Cl
6UJM+6s9fAT1rQrbn28Vuq1oUEq6KrH3KClEjw5VkJhUqiH4v5H6nwRQcTfQa3B5NyzbQhSP8/DL
RQFjFE/AgCmvzR4WGEA9g5STYsJqoGvboeisdNqPdVUxV4JJaMWUqajiMKjRiiFT6KX3MceJwt3E
fI7pGoCZMO9kQwANn7B/GgBuku9D5UfF+FH5bSojroQN2C32EQs3Z+q3nzp2JHyTF8sfzWV2QfK/
OMbRVjnRy9pAxshf++iujCocxvYcR/yyOnAUYdjvO2kwTAtC7DSwQV1EhXIJD6q4Lnx4uexgxYXp
N5mTQjgYhuG65wRfHkLXSZlTTJeZLAZrjMuNhBlVl15iMkMOj8HZKbaUZJx6Nj7WeGUGhbiq4jIY
YSowNcpAoI9tpyHkXfa0lMTm7w+t+CXuUOMTQNh9bMDnNglBfSrsIhOdfTYPGq6lhA5TrAewk8Mb
32AOQw4SCGczpQJy1CZdsDYU4RIRKF2hVGeJv2N5NJ1uU2JVsFybUFToNfvkCrGB52N+dGqfI2uB
mk0hkQwbEFlUzgfF9pKgsD7F+C08WNCSskd0nZCjpBJ3Luj4g1wI80oxtDOrXQ8DTNmq2AcyYSPr
j7Q/vGe7iUMXr6G+ktJh1Y5CdigAAb9o3aS6HCf2u2oH5kGPqdIyP57mjb5iKTFcRStW1jSeU5xi
263kydt6fWRR5TBqoUdIkF8xDtsGTCY774w8giqq+KD9bAqIV8LsaUW403kZgCAvl6lEn9UNe8Rd
cVt964s0iW4h/Aj3WD0TiFVudqFnb4oyz1sBD1VLaONTnQ2aualSqvnhziHpLhrPfFoKuXkwm9gG
TZsyWwApqBQi7ovoM/HwhpLmhveQJdkcDVs4GUuiHcyEZglmR5UnSLI9HGdmYBrR44geknGqo/bC
hIMQX8QEbHCwq2lWcwFFrtE1O+XT7PgN58ElAAH4MdbMZUqcRI80MDGFFqlTjG+NJZDd4oUlN2ZU
bKrmuXqYpoYvTou7sVGv/YEl3WeBb1dNHAHVx0196MA1Lf7STrYoBKLqLvRabP8CSU8k3kcALAqw
6mdh87Ode7hUH5ekmOnqSiqCgp/YJBli6g8K+cFxQLz13p6hMylauvKyygwN0vq5YfprP8O3NWoo
+1AQff2xxs8k4wztmCRAPoauKdwNK41q27pyIgNkb6t40Woy6knpjd6mbiJDq3eKkxvJFwYQKwaZ
xFWCGmsuELkhp0ewbDo51gZYshfTknaFjypBADwLdXp0PI2oU0IukXfZSxxznQXpgNdO4jTbDpFt
+IgY0pj0y8Ys6f/vQaYmnJ3VN3amti57VFQzJv63VVUK4BA9ftbTcXWHofyRH5eRiZHFesDeX8+I
w5LVE4HG7NFr6COF49Qyn3lxRCDNJtGLOLusTc1u6l1e6dEY3PYUoYzJnnqdZSj13Qa+0yQ9OrQF
CgHT22Es4owgUWPZstX7FQFfvFV2WeNIVhRUJyw4OEooVgAbl0DJDBYUnL7KoBE972UaBLqneG9Z
OwimqZaRCAQ+znfkJtTTW3ut4ytHdaMPF2vd+fe4NDoR4gCpRpAs6+l4zizCWnwSgsxgcMAEgzHx
5TZyCETETIQj3MBCa5MSVSe+02n9iJJ15QMZ5wyA6GwYIm+4BMgXxA1h0MJ9hwAtfKcsbAX9Q/lD
KajbIo9S0PXcOfhuo0/PbmwzgxS66d2licZN2nVogLHXiUd3TLdqmk3aFAq6YTK1K6q2zZy2iZHf
05SKcQWABXOcy6MPKbO4SapMjGDL7QRrNZFSAVIgdLIbWpPSTf9py+yt+OuZGT3pWDBb6zEQ1Kgq
1dmJDl6C40CEL/mRRNU4AybTCB4FrydDj8FSEPFtWUIk/tAmyBWyK5dzOFyZMICJ6j00Rg3rGbJ7
IP5OHcdtSbXR6H6PRMGOZpr7T4vn+ejXJKVC3Y+iw0jCyBxqdm19VO+LfE4BIBioS6mLaQNoYsFW
rukFcd12fwBvw5rjRhnJglw2YpmU5eBYx2KATiVQn/WxClBXOoDrGFs/R4IK+iNMhH8Y7DmUI/PR
PSSWzG9YnmKN6SQLk+X5+JBZ+oGZ/ZTm+XRdFABV6Xk9U+cS8eG5qCi2DuF203TmKpxHMuIjERz1
I6cfgIAgWCtf6MyO4i/1BRVL0JJULzr1Au6WZB61xEjClaJ8qO0ylFQ3h7w7nr5asYthEgQZ/WhX
iMRHHEAaKXyA76gL7N/FfLq8HyUBfJRhDwBmomDJJSCh5DOD3CAV1QDhszi/KKJSgnE/kwCsWbC2
VMegyWrR2HHKUcA/kdMfeTYubDKmeYpPfELGxFGQBr4kIN1MroDr0b6lPbJ9FVdntRE1M+o8byFo
pBmAfvyDqfkCuXekCkid5lMzEjR/Oq/Qh83paAxZSBaZUpbkGDaw7ZPyK0jOSiQjGdjJHHahc9Gx
aurzpYkDKJ6W6nurQaQexk8SCxxg8XIkDVkB1Orrq0U48JiG1qbnIOamu2jCSoljjIGhubeNTUxm
L8wR9iMBzvLwVw7Oysa9OGZaVFdzX2tefu20iLAAV50mnJ4xxGGx3OUhfBibyorIh282/5GzrOyh
NWNoWd0+a0F7PCIDHNHdijj58yl6zaKVRlit6F8wLnw+Fg7i1ZiRT2Oos3wAts1atHARNqPvTVyE
Ud3SrLCrsOyDG9S+qehfwaXjN7ZOLv4V2AkGt9jQ2OH83RoBAb5N2E7zxRR5jt4ut4hZGLfbWwMF
NrxhTprmxk3NrP6M8EL06azWF326bp3FyJVtIw4QHX9QjaJItgHrthaTckhAmDTIK6Fg6L9dT5xW
E7A9sEPB8oeiiWruWG384scS522LgKKybqeEbaZiQngzqZSSpmHLcdeZ01olOPGOqZVeyXH39l28
qiWFASiedS79L97KqTeLp8eaa2udeeMf9Utq6mQxowHa6LGuTedRnEAUibCQGolYnozevpkToxjT
wDIP5x/4LkRmslGclJJpWPVN54TjTezMQq41j5yyWGGOJFGl2IATgOb/7O0Lv3oXDii6YXHKpy1O
MOpJY8vsfUK3Anu4ceSG6yGaxqlbGaoNdoO7oDoLjMlAOMRzJM/tb9/GSwcoSnnMuFws1d2AnDyq
6hOjnBFGXOvRv7z2Vg38gIIxLKxop81Hacv/6ZF7OmQux6JF74lUr6N3zy+jkEYUWG/qFNeqS6tm
SCPHP3FzCZOxcfEKMN+pp0+bKESjoGcMfJEj7Fmvxn82NsKbaqqvkzj1eMsFm5v77ef1cw8vzHsv
6EQ7MzSw9nnPqvzV9S3O5tAOROfCJqZVDMZfvnmZL3G/EJJ0pWyJJxhVYs964ZheGI6ghDZS//X2
2351A7xm+E8udoKsqThNvLwBl/LMJfmuu8QsUOxQMDzEaFcUsAjiD2sOIqgCJpUDjcn78vb1T2eb
D+nEFnAQWTnB66CcbJ5sYiCi5SoldGX95PsDBilx54YcorjpVusOxLrq3Tte/SbJni/aKEwv8mUC
zNaYboy5k++dOdZorUXVXuHqHTfDrWfX1fIUFG26XiiEosyMyvrSG62ACpg3YjtRXMYkNFNRXzbp
wMbQeXgRrltsqjlSH1qzEKdJBYHQNDqW7FFZMIYgWwte9WhBhwIuh/dUfaZVLWCmtx/riRMPcSYM
JgsCr8d0IhXhZBIzVxbDwSvh3GLkNz/UbfdwSN4zjDtdu3HZZArZxPFw8BJpQy8HUAiIPCPJTa/6
YES/TWaQmWTehpy6NmvQ+WajA0leOrw7Cw2PHwNW+SN6WXgHg/vOcDpdvHzeKgPKF3dFZ/J0J5ly
WG/A+emV5PgkR6WA1CDJA/3bj/n15Vgj6cPBaPB0i1Ctl18+TRCxB+PqXEZCEPXjp8ArH4ld6CVL
8J0LnoSG8IwpGQBOWTN8Ryc89uSSXRfOQprcXCqGuBRwzhGaH1TPk+iaiWC3Mb+KF3gmBjRFF0eL
W3OARZMfiEIJ9fYKmXJGUaTqDmWb7kQQ239KcuajIkwyutGSwogiyhD/9ntnHfocERS/lZaUI2TC
+N+Hi2hG1VL3RM6Sx2RRUt44pAuD1fqRNST5+Yq/7wyjoGF6SSFwkD6mae7sfMWiKidxlk+xX6TI
qkLMUh4Sud/BXseEoRsLYdZejLDInzwjEdgqA0rMvbgdk1WH2NPQrNuStQaom8gW2lhqQjKxeqVA
5LAJFwToFgd8LqIYylVUOhQYYz2Ir8RM5cryOXSpKyp/KC/iTKxEyRDIBItd8bj6o3g8Fzv4jwU3
nO7gt5od9Zup1drFPesK7M2Di7RZiZWRxyxdn5DIozaaUNIcnIggnXv5sFQ3Vy38qUwSUUdgVfZX
uNOsTwoCoEI5aiiPzDZZ5XFMFhXf0dBTLx19Sc9CMgAWYyv9B1VT3jcD8TC9ZhQsZtXVRGwrQieT
Y7kon4D8kKKf26Wd2A85UpsR8Ti1io3WjYKk/ovWu59ukFKn83fJPgOiyZN+E/G4cWkvsFZLqXKO
Td6wNASnXZNSH+CdtjzUTKvAvSzMegqusL/qhk8poYUY/tMpcNZgJ53QAuGHWR6wu+oKOpuEAEUW
om/b5siPKVXxHdw68bY9rRO32Y96Laj0yiFAitNRqmsRzsQIP8aNa+DhZu2rPMPffMN/ohbps1R3
zpS8r+REGMA3MfA9/32V/Qn0dL11F2XulC87VU4r/AVdmighVUEZDng8/kBaiXJxg915Zt+2OjYI
CCLXIVs/Sx631cDtfi5QSpDfGKdr7DxJfRtd8mH4g7OoYT/R3h6HO/Jai9o84CKiLU+evSLFucMx
Qmi+HNRs9DMzZ1o7vCHT1ejyXSc7uqrWJ0NIiNCwGhQaSKXd9ag8Gax4x7oG2Xl1WtGX8eggrgfV
1mc1FOzItcAocXzw/KzX6CLJWlkpTZT6UR0Vg8W1ky9Q/oz0QQ7rwZ2Zstlx4o4YgzR4DI6+2VV7
JIViGErYIdToXJzXmolSdTtKYFYWAxnRDwxMKcdITTN1dIwtSa9adzU6T6p9ZXChHEfcFCemdo+4
yRkoxnLYqZB32nC89TIrmsDplTlmOcds6+qbyiHmLy7iE0XXlroG5cohp3rmB772BfOv0dqD4Yv+
jeriKUK7nDj90fhDP7Yp1GP6Ke9KcShE7CV1WLL/QdEmLCikjYIUqyt2uo0VK2sP+aqR/jT3nGNQ
k0AX4bJQZZv+sS5MKE2V5YwFxbhsV8hek+vPYjSi10NtcqbcC9YZ02pwBp5MEO1kP0wpYBSJXTmS
BLQiWA4Fy6P5oZJnlXqgBaZmgcfJD5qptALQY0O0SxojduIbJ6ncFSGDXCiTMvRZRIu5chh3WRXr
GaSlQCNgaxNoNrK2RmppJ/n7jsrx1loW/zOh1bzdTYg0ES0YwSgGJDpVEslX83NsH1e9jqfAIq/k
FHKlNI/nIcNvBZrMJit2AWXUIxvxP8UkRwGSkgRF2AquT+Pgip9Wu4TqmkuBt1oeZI2oZJdKM6BU
Hy2AJOOyxP4ozyO8eJJkfQoaDRtSOAtxS3xLqbVCTG9INaRkFuM2ZFMPkGcES2sf+8ckwp9BFkcG
8r8HGwKQeDct8A3xdUUNyc9bVBP8RtVgK+mjcP9SnKZekC71SCYen2vyMYVSD+qntjnb6znTTP4q
mlsquTKrjsadnfS8WCSjG+kDrZwbi2MGbSclSurlulJDRRdQj+gla3soJY5egVf0omtJRUBr7vda
isKQiSzimCD/ZEjN9CyvLs9uIIOiRFGocsZRiXGUsaCKzXgoGXwEfAho0JNW59S2hXGTav6iXzfw
2Gma1ZCdv7VY1cdfItrE+KgS8qg95ykke5mnkkvlj2ov1rAI2BBVR0IqLKVFQZliAUdgtzkyYi3p
ZR/Qa9Pw1CfVgKjUMArKzDpoLhSOCt7lUWTV2Ue3BrueRP+Rkt/O/S2+5mFU7lxCHoZuP+g6kXv7
XroAy2EbWMe0IXUSUNs9Cb6sABdJYw4QOQguX8tgGzUwK+MtejNLWw85PEsGghSnqAVZHRzVQJc0
biNbBCKnOq24RiAYU7WosotQmFigEV2EcYy0uVFn3EEeqhRaa2Jhz4tEKi5UWQQ4iFVHmo44pelw
0CJUXqyz8CcHBgzypnh+7Okk91iRSQf0VnKMQpO6sdqkBj4/hGAdZQQKRVLGqLb6jZwP+Y3YzQjd
eSFlawrllX4UCDEEf15nK+CuOrrNzAW5H0lav3a0donl6iQPT608HipDCNXDjWTHXFpeyR6uGp5S
ryN1qK48kEpafydPttDGXOLcxxhVE2QZsEWeJIu8A6CR4hXARE80X2T/ydGspKCpnHOp4KcJ35XR
gprTdqDA3oXfl02VwDUPXftHIV92dbSF6FOyj8grimELPFiuLpr21hhF3fgpjMbSqTB4FrE+ue8J
YJcSQEAHEpvT0kQYQTuyuUwvqMihBCBbNrHPsTlNw9472qksnYO73iEJMdNHyCJNl4AnxKE6lfC3
wfGC9990yH6re31KLAP8WGobXWmNIh+SmmOwHtd22Pl+subuhWqLaNHUZ8Y2Qk4Qu5smHY9xv+yS
GeqGkcUIbrdOS5Z+u6QnWLkjWAFcB0XsxluiHJMkddM/xZOzJsaiwZbMyFEPWeU5sENXjb0VwHE8
33YSDMQKGC+FPUXIXNU7G9VYl359u7w77YYEvulhc03T0fFJrTuNGVkdd66SqMwvi7yGW6dc75TU
f5GNSCXg/48ubMEkgZFL45OYLHqPp02/PLP6xq/W+DLN48b/sVApeHA0a3LWyJtqtLko9yXSVZb5
ty98bDD9wmchoJiC1rdpe+IJiTP3CZ9F03yr5bfH5+W01L59QSxs70aXAUlyMPAAKwbPP0Pd1Rog
YusQd3m5tZPFIrPOZU9tzevsaGHU6+SLZXcoQYepvn/7Jk/pRXCKsPkwKB8QlOuvgw0XcCvPq0fr
J+wviQWzCoVtUwznNro/17l2gKVex16KFZDv+Y9zP9Z1fVblM7SEjYmOVHtsq0Sroi3wN1SxTcEw
sIq9LYPjm7jIczjnSa6VkIycFq/ITcxJ1Yr3BS6gsJfkbHGOmcbHr/lff8z/HT1XKqa3+9f/8Oc/
qhoRfRT3J3/816eq4P//Iz7z7595+Yl/3SR/tFWHjdubP3X2XN1+L5670x968Zu5urq73ff++4s/
7EsRbP8wPLfLx2fIrf3xLvge4if/t3/5j+fjb/m01M+/ffiDgMte/LYoqcoP6q8u/vztQ0Ay0b/T
jMWvV38n7v+3D2ft83OZfy//PP3I8/eu/+2DZhj/hDVvmyQk4vyg09D98A+sVcVfeeY/sQqhS0Ph
6Ik+GfO9rNo+/u2Db/2TnjfedZBVHbrsOn/VVbi7//bBCf4JIINBfuASj8CY+/Dzq794hf//lf6j
HIr7Kin7ju9y0uekhc+cEr8Hkjn895NGYIWKEzf8dMJ2dWgGSN/+LDQN/ZDg5mN2kYXh41KgWITL
2k1+eDHhZNU8IYor6ttfHpu6tV9v5SRECZIeUQ8wHrgNHTI+8tCX3TLPcVJMpD3jpjEj10z3oGox
Edp9Mmmf+wLR6I2VVV2U7DjKQNo4i+BbpF8SpsAnkehBcmBfZIjffHoVZ6QIWv5Dp5XJ+g4m8OqR
oXIA/6Adjdeew0L88jbHWffC2bHyG83U82gjmNnzzYwSZvpS2YSw7QojidKzqTWjdoPdjUg9o7Su
3mll/t1t0L3lzcEl5oGdPC1raapl9vP8pqAZX/5orXGMDywVabah6Ki8A+jc7La7tozq4CrVx7y/
jCAY+T/eeW1iBf5lhTbpyrtsTA6sIdvhXk6eR5j2KUrfKbgsMjQ5xqVb9VnP4jsUgX5Vg6Obn/qE
U9WGpjM0MASZWX2Rmm6I7U6pL9f/+e2gOXA4bLgm8OtpA3QOiG6ZUsu7FJVu+TBEFi7D1YjXMO35
GVd1+8DROotmqkkPZBayL9gidBLiC7KHqkut5fztWxIP4NcHhJSFt+QC5AQkHTHRXg6Y3FqSaYYR
fDG4XV5Be4qaNjpL+8jB+7eLUq+mwJZ672Ag+PsvpwcXzjZv34X5Mk+N2EZPB8ciUBr+I6Tc0+nV
c96HCGOsF+EScIz95rWYiLbXjt6BoyIt0RIc0E0dJXKCh0e6VuE2toM6tjcLdLQ+3GQDpdpfuj07
+rZcCDdYthPhtZW5HbUojpa9OUMBuop6cv++x/Psd9gQg20tm5FKMfuOY69ofwQBfpffw9Hmn/1Q
R72/e/ubnmTGCFwD2MK2cKFBEme+Qjc0JwWoSabwoNI7PA7P1JNUYRl3WXRGqeXbNWpGJN0eVQCq
xqHpafYe7KQNSg3BYdvzhd++rZNhAJAEKQYcHcSQJY494eUwQH6ZLENljoeiT/vsoFHk1peasUaY
2saRe0u/wio2dhRr/lnjD2X03sw4QSO4AUL8dJ3jI+AWK9jJigGFCut49p+DoTVGf0PtnJubYlmc
P21z0vOb2Eq7/r5NkMVuUKf3T3GU1fqmK/PUuegLY5iuo65I6jPy7/Il3eX6vH5du3xe30GnTo65
FilfsLVtNk0gV6aMWPp+QT09H4E50Wo9ZDbN9Q9Gl+FQDlO0627Kos8fS85a8zuT9NWg8YFoTN9g
3/EYOa+g1j63ZmEYNRyGatX921FfE+zM00xz7uy4m9YDD6CKHkcfpP3ca6Ed3jStY3cbfGND23xn
sJyE07GYQjEAY7eJwnEdMEjxjH55BgCIUzZZeXeAdxfc+aTQGfsBkVdxsRb4jp8BjIwPbr227XmB
AcbWJZbtoUip+7ax761fpyIL3ecAz5Mbs4Mfvbfd3CDEhFw2e4Pcw5pJZPBw7LeipNf+s71J3DwS
HEC2wOHkAvb38uaNpbGnoOraA8El/viQTTPJw8iDZovO89ybT+virvPdWOMu/tc0tlWPhYbvPL89
4V7VDtwGs58RD0/DZ6U5uQ27t5FXM88PCYYxl3NmGQ/DhGhiiyIPKwP0caQc7HMigepr0Ic0unJs
Gn+7YA7n+axotND+iw5JB8v0nTs7nYrcGc5H0BpM3cH+1TpZCwSNIyULuT7EJp36S/oMk7eNiJ4f
drho1cVOc/rFOsubuBy2WFeTftI7MKYOeWrn3ifyNMI5AqJZ6sccOMK5m3H+ye4Y2UX3jo7keC+/
bF/iZbJgwQLiuOnRczu514GAncXr/eFQd17xmXBv+sdL3pJvFBtdnV0WhjHA/oQuMmzWcHK2lrsY
0blZD43xxVssfAQLrLvh8BbTdKAlEB+8yRjmfRQaxdYmn7nEcIC4OWiKq/c9W9xkvpyLevxI6kYT
7JvEH/C9wHXjMuGQS5THiKtYehPAd+haIqGj5tGzcCbYuLXNFbyy4lNGaq39O2JRMV5OnoRPs4X/
8Q8mpVjhf5mTEeeXtvaxdZiNdUkedLz8003et41zb/HyGkBEJ7kW7n6f3x4vf3thrJtccAaf05bY
2n+5cO9XyEhGC1ElSoJpFzhdc+YEbhQf9KJshkuYZ3Ao887o+7u3r3xyyhQv3/c4OMCFcBxaAGIg
/3JlD71niEf1cCiIlZwfCerwvgRzWzyvtHGCryTaRCYx5XVm7Aq24hUj7jbP3pkuf/P1Oa7QeScD
md3APzlAVVYe2RoJToc80Zvu0AyzMWw1x0jRJTuEOD/UkFh2tHaj6J2d6O+uTOatI3YinWd/smUa
DWFdvl/36GeMwUVDHhbhXx1zept0E8F0dGhxNd7XwE3v7UcnDBTx5CnwIPTTcNER9JxsALDzh3Je
AuyeyG3Sd5HbzaL+MYLLlqyBs0DXUmO3wpqrDhEJSvlZN2puuWWzDLsr9N48nLeHwt89C0wxAwoz
dJXG6Vsg2aGmDzN1rANV6VwDbNXPuV8E140JxPg8trN7ufpzPLzz9k/PTb6oUAOYdoI9Qvvr5EGs
danXUCy7g4N/jr9b5tL/1NZm92mqG63ZZlNTk8WEydlKWoqrpfu3v/ZpWcqLEDQgzgVMAJPz5Mms
T1Yjac217kRaUY7BT1Q2437MvMTb2emabQ090wF9U7PGYLLxHe2umuHl4ZC2TpcW69Dd2GNkuQmz
pu0wpOpG9/D2Lb5+M+LxgA5DbPH518kdDq0/QCGPucMkWeZdlrn+8jvInXYRIODpfie8wkpomY7t
O6/m754NpToMIo/1gQ7Gycy0i9gbgmVtD7U1NZ8GLPGXHXFKVrglYtXNd6Vdzl+yoLc6YLbcvRoC
t7x2jch80At419FmMYD5rh0M8L+bwxj672xef3OqIwfXEnfGeZf69GTzgvC+gpCFzaHH9u0P2mRp
CycFcst+gYflbhNYxl8TXvxHazHSixxn6HGLuG9t3nlUrxdS4gzpAhouHSCW8JMbMXsCpuq6aA9R
4MYaY7kgYYCYM1O7KDERSnbLhL0HRtJpN9WXkRnGe3wBIuvj20PFEFvFyz2ME6VtiDpUjJbTZSWo
08VpAg0BrVutxa7JBmvdp2MeEvIRFKO/89B//KiaqfA2GrGLX2HTaOFhyfPyJsP6OD1jzJefpwKz
qPeWPPEMTu4NybZOngQtX++VZDWuigEIfm0OnEZca4/HR36t6Qu5GroeXXG0wBylT8vPWuUv9c6B
fmpuotQpCVyYiuc2aZbknTXPeLX4UDAFBjgwJ3GbdtzJ4oPTUUWKE48LJ0Or3UxdBck26LC/hrIZ
uSQF+vbZkLvJD3/K5xuc68gocYkqJqWIhqzPEa7n8Y0szs22mqEybYBGln0PsA3NqCj0wzCYQfje
fb/aPdgoyQ4Wb9qF3X7aHTLBeVP2g/xgTy6qcPz8piL5LNNYWEsX72M/k0/1Z29FZfa9nVI/vi8t
xBtfic7ocRwAHgTWfWfwvb4rzuFQ4mAyMymt09YZqGCtWW6RHDq9qki1nLt8oM7WzMZP7kwcGdzL
Yeg0jd194Vz4lFerN35cpwHt6d4rKiytD7NtYw3z9o0dgZMXI4+GKjstbHfeNoY/J+tYCXA8erYe
7hG6togVLCo6Op9WNGYTyRDeiH9YZaLMIk8RCkb2vdTNie6BpHANtcN/SvWajkaa6dktn5ud8xqP
4/66xnjfvlxsSgvSSojimc/toEv1P13Xb7hU0/nCWPLtL/RqR/ANix4DGyYCQmxUTnYEDI4Tmrd6
gNMwv54A1UGvrrSeAKo9QUltgutjiB3RdvDIxrp6+9oAHy/nMRxVCLOstwbLDAeGU8wmNNvZYjFJ
z5aaFIHgbs66lYcVTJow0UupsSptO+OgMM7fyIG0vfGChIuVMLVlTcs7t5nc/ut07BnhBk7PCROW
iXFiDLGAjIckr2Z/q+lzpKfnOn5A83CmO/qg1edmxtr9NJdzlf5lebWWf4qwaHW+pg37cbihS/r/
2Duv5baVtU1fEXYhh1OAJEjlYEu2T1DWso0MNHK4+nla4j9j0Rqz1uzTqb2rVsk21USjwxfeYD9i
qmXj2z0rKqbogVaSikWP2GpBJwne5CWNhRFqBJ0LCXjs1syLvG2Z1S2uj3YOI6UIcrPNcG6FUCT1
PKayVhuxg13fFF6oDlnOx5cF/om74byUQwMHTPnJrZqoQ1LR8eRi0sir6OWnHraU3zOYW9SngLHJ
mticmTHFQgPtG3rbcaYIFgsV/MqeH/CQs6cZyKQ6Lt8goS/9Mzbni1ZdmDbFJQ7xseLn7YwwfoS5
4qhgjhPEoEVhrXOSm2Yw4b7DY5TwPWVymSh5h7duHjFzUm1G/p3I7c6+aUFryj8jvdOsvVuWXrce
crNfnXjnMNlzcavg/TAZ9wru3EgLHVlGwjYx/2hAjFvCku8nJbO7nIBrVe2dqo1EzzfHb5s2LCRt
t66zQw0umwfLSnybvBtVtXWwQcJEC6UWJ3BX4Hi0jpFsYXdGba3xyCyjAsVFpJ+oMeJcPnYK2Eud
1HSHWTjKlRfYMBgsPDBHHlM/G/C/ve2RCozq7zqQ8aOoU9B6ByTxRMmgY4fntsh+efEbS/249+sJ
zckgB03IlERVIzfw8ad6WUcmyEFs8BW70nj1kx7rhfXgdggbPgHvafsblMHiXzatge4zvm6T+J6O
aMRcwWksBzg8bTNEKrAoXIEGeI9ewrscckUOOieAYwwYpJXz3WysBiM7NFt4rLlZ5Ntqh5yTXCsq
1fps6xRedyJdxmkzIEM6PCGll/GVi7dvnpjUb787kJkWYJhZTshxL3RIjF7YK6rWRX42rLQIN9rs
uOyKvlblOW32MYUj33Xjxr7xPPxCjYM+YfirEIXHEIguVLPy+uJar73I8BEoazsEF2lZ1pdLD0M9
9eFHTt0dmG8sL7dpqvauip3ZuM5XcGd7JFqp/MHcxe/BUsYwbkGn17w4ir1Qtipulk/TAo7hCd4s
KiNpX3MC+R3ihPPsO/paG9/WGoxEH2TsJYLeGWhZvgaZGKdyuCBZ4hl3TpNiErFRyb7GB7VAEJXb
2mpAOwgAE8w1EDjWga6a8p+ZDYuHSo1p1Zq4c7V0ZQnilGbzh5qJxpKxTW3UEZWbwvGwU1uROWWW
0sp2zD1CcT2LzbFyKUoLOEP+Jx/niunsFC/Pfr3tMqMf5YdMkmf2rb562Zg+rsakKR74yko6B+PM
xfe0knRhr3DEyJeemlErj7UaKOavrIWA9UVTorbZe6tpjt+w9LBwh0sgV3r7DIJ49FCNdJmRAnqF
ShUCpPxPdR4B7flzHMt9MWOwnf2KaSSgtpfmvT0inVyO8rabYhcgEa73uXGPLG2bPgl9UPNQayga
u1hPU2Fc8Pepl+yRE3D0HjA7QV6LajI2PpmPc7NeX0UNOVATHN/Tis0bB+FR7r6cRy78twdGVM/B
/NNKtcm7xiuqof9XmGL4xwG2OTy3eZw6CIwbE41BFBQrlKvcphZrtdUmMYitiU2e8gOlm0a51uCx
5dWOtqHb3vedV2R7G/HjBJ0vZajRXRxW5TLvh3hMNm6RGeUeKIzwbuBba/SyUEXHcK8tFGVCpFWk
Ufxkxq1EJUP0pVB73BIG6MP/3dNg/ipdQfNGj+fP0MyRW/XXpG3rfKMvrdxHUz9gv9p4Dbo9yB/G
sucDsVpele7oastlDxs5/25gjcsynKuhsQ5x3lnLuMNLs/Qe+sbs+CitF8i6e6r0sq+Bhp50Syit
vraKIMK9rxw4WNbeppTsNPWVMYxpesWCrZpDO2NB7WtaQeUGbdvadS8QwnDZ0GiC0vXFAQ/HXhRq
ul7nmjO4ixRlU3lmByzteLERXKDHFSbC6OKOMmWrJXdFg8L4y7p28r4+xkqmFsnj+niX50UmcYMV
lmdycy2L1H9g78sO0fH6zZJaBgrHS0KPLOhGQauZMlx6C7wg4cv7asRdio85vS0P8XKgxR4hjaHJ
uzjD544dVU2dvD9Rkkt5XUUfZXKqTEdu/eOtVxt6Gg0B/d0o1f+nV2cr0KvrjWPPrafgzjTpTqAy
6+vsW29NoqKaXn8zLqpMu4ewKb8ythaN11i5rsJcZoVKENOXE0BR+KcF7ylo7Ywti9Rt0sUPixqt
Rfs5U6JGsQOIsnWzS7Q6x5e2NbuJXdkglMppa77FpfTHJfMeYK1XYXjGHnSNiyzi5/qy75uWA2LG
nYcPQHyQ8YDaWzS9AjXqZExxZM7nTinXDXGN5CynCKEoKMjp+Wsr720ETJEqE3HxhaKDui3TQl6g
VlzmuRp6sJRiMkPEkHkvZWPB4viMkYsiiqe2HeRh5eHmrmbfEGqTs96sDpgTpFrhjtQwYKx1mZA/
GErdbTkbx14uc6PWpEJHB5SedVEb8KK0myO0ScWoiqcgoi6YSEQ3bBMvaoha2p3e4MucfV+rxmi1
WxgaOVOBg7eFkSM6rJi09UiX9iqxH6qg2vg6U1XiyPGTAmfWb6liS5HBY1igpXnavwjUTYbPi2IY
bEYseHpZqC5ISQOz7OUxDJEllV9amDImNCRCokeY3QRlepNmCdd+OtRoUe17YOK8jmPskeptzb9H
t1w+JLa9RMSPU9vY40PrNrCQL0YP/Ub0oAv5C6MWGnt9aQ1DzSYCTaDMhFb41HS6TUedAwPB8sXX
DQTFgeWplWxepghc8tWOv8IpCXZRJxFoT6Y3ltFJRPiSdCVbRGmSml+j1SnM001tZE07Xtdv6xkt
M/nqYgRY5b30BgiB8mLztYzSIA7A5fF1ONAQ/Mqc0gftErB8Vfar7RCq1TdE+IBp5QqRj5kVoNHX
zZQNuX4J1rlLobqp2EaXW8VQnPiGuL9On5xRaasvXoLh0U/HY7xg0CrV7EPP6UT1BVdDhESpluSI
uiLvXrZi3GsgrHjisrAgNbQmkecmo9WTP2eJ2rR4C5bpCsYlaV69f9IOp8A7rCPW5RlZOAPB2wHX
lBbX4DaHU7gZG96McZ3gD7t0fu5ZNSqya70o47BlQbtJ8XmOF7QLP5drWzZ2gGMK0s1I8Uez40Ff
waps28w0mbA7BTCCcFpesKDu+L0WpYukL/TqBwZUIw7ITaKvEQq2fZc72lU/upihP7iActRi56mA
jvtbE4MZdwjFiMYoh10aW/caHtxVv8+9To6vxhLDv22UWv5kFpow91G+5KWyLXV9KG9FN6aqu5/h
AXXrhessfWXQj8d5Bi/0DpOFKGjwbWy0Hb3BaOGOrLI628/oh/LdkqYCmZD63rxqdH9KIwGSfn2E
S04sb3niZcCkH6K3qPl4ZItUx5lxQ2yjFJzEti3PeNo5nobdrpst2feuExbA8jLqUJfZ9qRD5SMa
70IFTp8XgEUTC0DuMyx5sKaIgheO3ftYzWvlct2DILdB3QPqlqbqwhJq4OIN2bvP7qqxbmwcmjud
xrqWohlsDTJchdkp0zbj7ZLLpMlnEejZsvAIxts/qdTYhGLTldCciw2tWJmUkYB0HBlvuanVVvJ3
mZ0K6qGtLHZvhjjcOt9F0Sx9NVB74UpnoRBMrq/pSeZlr/dCwWcu4RLJu95YKIsYiEjLTFc3Y3l7
2xxrQ7rx4EzU847Cb5SlN8fjAhBGxY0w4NfLQUHgF4F9DGq6mEl7hdgmYrAP5InRqPl2jnclyiUa
UkJoLjijPNqXDtHABe0aSHlQulyoVr84rxxO9mSy9Kj/Fi22XfQb3F9eY9KolNNyxEsg2EaaZcSu
PPCgCDncGdA1eUJPDBIirFdCgkWyEkmucZcPZtbme9sWyeKGHqgy6S+vVs290RuNzrsemDZODVYN
4qq5zr2KMg+d6uM1DqZ05ozEW/x1Xt7SGCxGYq2BY2h31abt3DEJ6BD1nGwo9bLKgjXxVj5l1IC4
9vrbsZwSt5IgvQXOaLxQsmkVQwJyKuwMOc/KtyMPB2iPeOZ4uR7pIznKYEXqV5ie4e1xpKqIt8gn
7YGi1shyqzJU0JF841Dt38L1OCplOljTrZEJxQK/hH69IUsN2ixBn6E7pAMXhNtpMtBSG31t622R
Kl5yOSGGuOjfFsWbpzW0mOB52rBCXO9RRXKnjjcVFOb4J0yDPnpEP63J92uaKCiejpkyGtjvsn5K
EweXxlwC7IuF1u4p0eXuT8oE6qemjpr5WzIZEgeFKpeahSYOpQJFjjhankSUl1Ow2quxhrHojfUT
odXaKGGHBOmcXqDjojXpps3rNX+aG7jMX/Wo1BA7HBPUVSguA/Lv/FhDBEv4UNmG+iEtm9XGuKAw
UndP3VvBXdpblyXf9vVsfsdzfNYPStU32UvW6xrdBOwEQgSWvKa6wDR1tA9rPyrjY0lHLkLELZX7
sqvwa/VCaZIW/4rWMYu9DUpAVb4xgazY5CxFLqSWMScWmmWlwGBhwzVpRum1TM2iUNXmvqqokTFz
BI+OTZsXv0dVQ3skabr15ZhxHaNswgAZ9bwVCd7yFcVAPodjbkjIKmNPEMA7uI8p6KjXAwC6IBGV
w6LEEUEm6jHPW2/e1j82LPK3oT8id9W8rJQbJ6pHLI8U8GX+/S3lzqNVhprHOPe4JRxrlGF1A0WL
VasA1Fa/UjZAyH1cUtytFlO+991quGJacAsY4AT6CExPI3aqOiatsBL78RiOyNA6zRp5WnT52mZX
EHHc7BYd+mQQaEKpdXnhjCvcgs0Sz/LIODI9FBIEhvdMMbP587qMZDITqaSSosk1DLjR3MOkFSgA
b7iWOu8ReyZPBy3+xblUcHThC65527xBxwygfj1PxSe2FA6YPlDHVkVrxwIpcojQwJ1ueIFiuonz
2l1tlLqMVaV8YjerugV9OXc/Dc8bup/EEkP2krhNkz0hca2yDLt26bOXPoNGiXS5A7Yn576wW3PA
aUOV+RSeBRL3tOLtsXwTkFH5vrM0DPqZASFJYch2kLVI1lEL5XXhWy3P71qMqsYqfy0eOfTy6xbo
FAjHzM8VIaejamaVg7QlYiA2alKLH8bObe0bzC/lTTBresWrOp5h7DiX8gRkeIMIJ8WRAWPN3Iq8
zNesVinKO4hwDS/MfruHBhUB4AIX0ddwvlUNmW1EiyO1Zj38HtYnS9HZFBvBljDXzf9c0rLoxLTX
uVwDuWZRBrEnfbDbcIEPnMJPZenoV1BC5OJLG7Xm+i4HIurI1zuMFtOwsUWH6G1EZ69ugtkxxiHb
4A4QsTDnI3iQInDhUfPAvs/e1FiQeB7qO14uvM3yVgMo1YqKCVa2JNFKM7N/oP6ixhJ4Gr4JcFnG
UX1eRQppGqClsG+cVOhMGw5j8fQJPc1h/HS8U9VKvBZPJ4Ce2CbgRLC8RBjaa8PWAMwlJy1eBuZ6
oi/CYxNyy2mKklnhZFZUdnnt89FOBFyB8tZsNX3puTUNk2Jw4Ch6yWSoaat1vd9h5TJU29kzIqXj
AwN09csjtJFmrIw0KEDkHA7tsZZHHZbIoe8due2PyWI8Rh0pRTnYWHf6pJXubG3SZsRjgQ2K7G3o
IFroEiYvS8Rx0nYW5CwfEAwVsX2qQ66H5NkbttX7lEbdWEdPKpP/qdya70Qxr8GVjDWUlLy6FgAH
jxArtgzwS8TeSFZqQ/6AexB81evUSceyb4LlraKWYiVjXDHvtbgpeup9PzGJiVViL21eb8xEn5Bu
Q0sFs7zn147C/ycenCEeSIju/5144P8s0vXn76wD+e+PrAPX+Q/dH4ldAHdM+KID3DmyDlzvPzpg
YNtTwbCD7eJvjqQDzeVD5Hge+FBLqs7Q7TySDjTrP7RksROx6I85nuf+G9IBI/ze50VRil8AMpsO
IL9LdU66U4OexrTJ1Y5ic3JwExchrfYibtZ/B4t4G0YDHglxCJz+ayv8N+zSsjYeZkxLFw6Kcln3
KuruL5Hxw5ipT5n5ma7XKWDzbTQLiAFDyW6xbLz/NlrOI2lApbrQbZ2bGM5HkDbTl1SBJ4XYiBe0
ptjOudpwbWiblnYr/dlvWlSCZk1RKU0Oc/tg4um2o+HzonreJ8zknn5bH3dv/cx3DIuTbvbbd3RR
07KAREglqfffUZsMKKEUCcLIwxwFCZjAEIbrC+gFG+oaj4nWfGo0fU+l7UGgweqviqCDk813nHpX
qj4fOL86X1iFzKLrwYf4dealnbZiX78ja+y1SUyb2JKtzd/mUZbZV4iMXQieecCcbqHt1+7GLMl8
GnUXlLW+mHPvuwiRojk2X8eJiVJ444QzVVvMgi0MOoavFB6+TVX1uMbVvq6p1jlqpG//Pp0nkI63
b4r5uwc6CaqOLbvdv31TRRJ40EPr8EE1y1CUS0dHI8JWG1xLXnvO3rQ16gZtNWKao27+Prh8Vb91
rN8Gt1XgtUAmpMj3+8HVwRV2HokuLKidVXbEPlK+/n2I021qqbgDgHpCls6wNeRr3g8BMhD1ZTDh
Yam6l8PS7VOLWn9tn8Oly+b674/yOg6oMgOgLiQS92RV2j1pfFYlXdh67c+4csV1B5AJjYIC/43S
KcIciUlMvAp0INKYOmLWnkHF2Bxsf3wFdKFVjj+AQvzv/aNaJVY/qHq0YU6R5SpPEQNvQaAC6liW
XU+1QIE7My3PqUgVbM4i7WucW6YPfMG9Uq1coOxaFunPUZBmbD0Hx0+rNObDutjTnmANXXzbUrpv
cxtdR413IxqnvLZI3kItHw8rph2bxNRkOEGwiB5xCNjwFkzXECKZrG6m2Lkd83qHPkP0ua57zQer
fAUmzNjzNYDItON2Aai+i7Q5/oRLuxnMbpZQ30ba1ozqW+I3Z2umGTpVeZYFU+tQ2FCTqylXii2k
gENPMZNsQCWlduKAipfyTKsj36leXKFUPr+YJeQQzQZFFqnK1h73hj7pW2PsvSvLS85sLOMEJwJr
g2oFMAJ6uhK/crrywAG5aCR1LegZcFB6luRkcFMScDQ8OJxa1ZQ+9IlH4Dm7c7VB1XgInaqFHYoT
yE9kY56GwZhu8UREyZWVHZhr6YRdiZ2fSg8rWMb4GtauD1ebA5lHVp7nlr8UbUx83mjxtzjDKi7N
hj2XiIWtfQO4UHV//fsNZjngO02gJ7ytE9TJEquzBX+i5QDplM8FQPzreO0+NUPx8+8DnZ77r/PJ
1W2oiDjS1jw5Uyd0olrIhdiJqkW+r5oVhI07F8riDyqnVgFVbDt2xdeMdXAG8/PRIQIRywQvChaF
7f1+Z6kGDTjRizbsyGN/Ana5TuxZ+xqtVXpmpBPMi1w0MKJVIkzOVSoWJyNFa2f1hRqJcK2cO2to
oO8X5mNMmEFJ8w79yh//elJtXTVgLEJ1gG4mn/y3419TxgiRHjxa1T5FWR/GGXGwn1o2WshCuzYh
pKPRcOYhP5hOBgWU5mguGqenUYYCP62YEUQOUVrKN56dXZlI0Pu6OVdnRjqFTsr5xBqJF+eo6MWx
S94/H8mF6zVgVkPdET/xkvhuOFShMMMMRvoVG9j/h2nofzVqh8FUmf/z99n98EHBKBJJOZA4Tpes
3bij03qsG1hqNDOta0whd10zn3nKDxaNDZ5ZEkQ8cKmnnCgP6F4fRVUb1ivMLH2tntIWA7VFFOgA
aZ+EhmTG3x/sFB31Nq/QB5AztSgsWKfrhm75OuN8HOLpZj3b0L900R2S1OP0XYoHhFBwLTBscbCn
WN+6ept9dTuxnXq73ln2tB6Shdz3zJf64A6W1A4yBalU+Ef0aoOdcqs44WVH6g6OB+0Ld/kuvH8o
7xe+g3bU1lSHO/jvHX1rtzsT9X34GsB0SoA1nFZbf7/WnAgfrHbyYDVMmM96U0jN+Uq3q5tFj1+y
Yok3f39euXZPQg64BC4MHJIakqSTYH2xlZgbyGrCYvUu9KZ+RjPizHv+6JFgWXJ5kWpRbz+JnoCY
DVhPTQ0glsTcmf1YBToSb7tJW77EwFkH5cyAf2QgcsP+NqJzcgDGsDrntloYsRbRNosUbFtpD+AE
N37vLKHP29apqPDWLh3dqdtbhHKDnX+lHXNT2GLvZdYcRk73HcPM61hWllrHmPeZk/78++x/tLdN
GBM2zFiZBJ4EzgsETLUahybMlezJATY7Gc0NcpT3/90wJ4sKlfrEtoexCWnsqhvaAzCs5nwTYdpx
5hT5IHyEsPh/HuhkOdVF66UrvbowXdd/QDRuy1G5LQb7qS/nc2/5o536es/Bh/c8gHHvtwqcKD0x
CwhAmYG1YWWib+HZfptrNyjfX6tucVDyYo9aVh06Vvzw9yn9aN/AgrHRJYCXwv9PBp/TdMJXpAlL
vVJp5bnjS1fO4st/N8rJzYMO/6wnRGbh4o4BtQLQHsWZpOODiMhFiwG4Lwc/ydvJ2pi9CBhmY4iw
HeZr3Oy/0tR80LrszkmiR4TgwHd7IAX+/lwfXqmImDBzjIrV38mZgLISaEPhiDCCnREqFZ5o6/JA
ZXU9zA6HX5RmgWp32h6bLuMQaeanM1/gg8Caig9HG4wWGPunSsrZvESzPuMDWgrtW90UzxhEx0Ba
J9Thys9zk381RfqrRxEMhLpW+tjVbP7+FbwPNj+5sgch3uZrAIV/v4TqlOWV0/EMa6uNwrUtfsKw
eRir2fFburj+CBaINkVxj3S6cVHCdwv7Ud8mgBO2M3nqhmJKft8tUQLurLqIOzsL6m4sdngRAsSw
5w3u6/mhoOGFAzv123q98awx3tE1euzapLuEMfYEk48+P44/8+zlYd9TvW60LA8dmjiBZozqBvG6
Q9FUGAinKTldTG+8QtzKL3ljtrIuG1vRKj8F2uKjQDr7i4EFfYL7ql2bd6JFsimpkws0yqcNVEIc
aqfyGimG/spUUdjQ13Q79PGnecSVGPOzi7mdr2I3NcI8aRpIuW4WlKs90nPJ1Y1JbcHE8L3botlb
7OASPNrpou8WJbYP0WrcJrMBDBINkG2ST9VXXAh1X62jy6Zsp7BbMYzrXPdqBBG2W1QgRrYYKN5r
WuybXa9d5K2L+2Nb/Sot5yXtALBXGP0pWYGNtgdKuW6ty0GDT1TH5r+/+SE6I2fuIPvBhXyy16Os
grOqLiLspyoL1mmNfeQX4Vamd7GXPfCpM5vwg3vZJeFyIdfpgBhPU30IZpBHccYKaaIvuHe6cTAk
uKho+YW7jpgg99WZR/yjpMXF7OpID1NUJbZCzuX9kjfbpFjyzq4JMoHDNGjibil8ZY915aA6VeET
1vCXNpYBW+FZ92VZ/hR1f8VXq65jXZjY6CXFQfMy3AvSebm16FS+mIpu7AbN7vzMLejS/H2bah+c
FFA0OCY4pTS26skBubiYFWFvKMJOlFeuIy6GWekv1jK5dQ1Bk8OFvoGeY7bxGv3XqLiPZjudY/59
cFRAkyZCgIHKifUHf3tqDKcfnJrbpgysogeB2mOCitPnmaeVi+wkHHRtVZ6H6DdRcTg5kwywgQCs
5jrU8/KbnVk7Eo4zEbY82v8Ygoo6HD0TKfXTCJdqBZ3IdqzDfNKfuqntgqSqILgke+oyqS+jHzs2
7p0OS7K/v8qPrjqIw8QMlgWN8Y9LJ6czjolsHYI2uJAs+0JEn0BI3S1JdWfVkBarbDwj2/VBQCRF
HFxLphPUjOQm/C03zl08LNRe42lzq4UTvD42FgK8KeBrM5rODPbR1NJIoB4sux1/VDeGBTjhDBs1
LCz7TgFXFphDGeSGfSkcWC+m82g09iMYsG//fmLpXkhGNtJF1KveP6Q12eDmTE2EEmmjdVuBICmM
vnRAZVbbWvh7EJblz38f9DUjPVlIFCktZGNdpHcQZ3o/aj4C8bG42MJx9fID0jVX8O89znHrBdue
GFGDxfbduXwBlL6nvLTBuOxSW+wxULqVaXG8ZktRtdzFiIEGcYvsGm1ww9oqNcd9m/1jmoJaoNJt
Y2XqArwZLUjF7aOTWy9e3n91xGqAvdQ+G/lg+TT1b1YnBxICYMV36+S7MPQSY+4uptboYlDvjv5g
5skm8/Jk23YNaHCn1Xdl7imbMW0e/z49ujyX/pgeSmkkkTCV8Vx/Pz0Wxr8C/YY6nLuSYMpRcHSX
CZjoVASna+vCXAZnJyL1YpHRQQL37Bvg8R3d6fVRTcxNj4bc1qnLg4Vo8VZzapPJQOwvS82vtpuV
iPSn3g6HuXOVsg8uJsR5QN8gemIatKzef3PkgEC8t4JbwkbbAWrc6tNI1jZTN8dXLmZ+iNS47pm9
80HSCFGQmjv3IWa5hIbvRy2K2dKx16rDdsI9aphnBz1YKhCCe5kSiFB3KKOXAVD6aCeKVAsQbuEo
ySoVdK/xGb3Al3nqn+DuAidR1/sM3s/F3BTNVq095cxN+sGtJIMExPuon2BJcbrlgKHHjTOYVah6
EiuZfTIqfGJhcwCgBIch/5ivCUxXK8RII6Yp9xPW6+di2D/WmAbugA4mk0ar6vREnTNwVJE7VaGy
5JfFot6oagIpCFZnom2qxbuaUkJYbOnPnOR/5g8ofSHFYFLkxEyAtfL+ZVntnEIhSeuwwBnTVzQv
FMma+0vvgkJ5aaPkkVXqz9aAwemZZ/7jLj4Z+iR1wXxKS0q14IrsF1ym58NS0z8Q45k3fGaY05K4
i+h3glYUm8Abr6sC3ljfhXp9rt70x4UvnwaFIeT1eIV/+EDEsM+xXmcip9lsD5Hd1Lgfm+dYmB+/
L5DxsmUOQl4/Cfz01R1gz2c1fYp8p/fmY2KbN3aavIyedzfEJf5+RXzZwNfRB3f795Pw48GlbgGk
c+JO4+Q8EcXYkwzEDC6Ui2ow7oco+7FAcvEX8b3pm0MMQD1w209wwQ5nxv4jepTz+9vYJw+eKUqa
JDFjx+mws7xi29qyU0vSt9gbpGQ/NWb2ZXaVT9i7X3madWaj/HGUyuHx/6ZvSYWVrsf7fRJXzozE
m1eFo/uSLDpYl/hyam4Bj+4RyTozmHyWdzfOyWAnNRFc3pFwnpwqLIHaji4C8uOwAUhL1br4L4eS
y/q3sCoChQ3H0q3CDmlqOO+B9PLWxgdQzWfKTB8/FCp6XAsach8nJ41hDqJBo7gOByByW4GPgmwV
IZbnrMsNOjXj/8uT0WqWgpcIc5+WBEs6khB4ebLFa4ddil84rhuF2EF9QJRyNoozK/TD5/ttvJMV
4kz5OOglLw1Cyp2jTddd2xwaFwKw3u//vhk+Hor2AmKR7PbTPkq2UB2G7IRKQQoSQLjmjdfVQVuU
IOvyc830P4J9uRjpK1C8VklyT99bp+gVonfyuRakyWx8plPwhYPXb7tmPWQFeATF+Pz3B/zzVqZz
Tz3QRpSUShrufu+XpdmqitpH8uUNaVAvuoIub/LSN8DeYnFQzPKqSZoUZXnQ/73zWIztmeTqg1vj
3Rc42ReDKcxJRYIzbFJgN4W9N+lQFO708PcH/eDWYMmQwVGypnlwKr9c4M2LNhWT22lackFs3vhx
PpxbmgCu/jxRKBK6xGVEgggTyBX12zbvEI6J65wY1taVb5BkowccLe0dEUFQdNUWu+jkfhEzGibG
8s8iMpq3lPw2uZ4aFL/Ux1xpfgH5a/zU1cfQcbMWo2Tqa0UjHnNVt3fO2u4XvbtsauM6m/X7pRKo
qKf2fBi1ZNxNKQ4kydhgBgEbDuKNB6NaF5+pT3VXSx2DbqfcvYvbyryMgBFKyMsABAJRiyoYItY5
zXKv9QW0ghAfHvdXjW/Mvi0S66oeU+wHlLtxMMrLnJE2MHS9wMPXVxsMF6cPA6WPvN+Nkp2zVsp2
Gj0cC8BfhhVGWtu8XH+IHnOUJjK/xNS3NjM9X8kt8p2yx1jaVD4bWVFc8ZK+WYWNdDzZcVB78err
hlj3M6xif10iB3pLXfm6VTSHaVSGjaL0daA32eWwzvtaoLPslQrpCqT++yQz3XConOjWxDQALL6G
lZUNxsK0yJpsDevPxIJZFqlfRTd8mrB/941Kv3Ui7ZBrYhH09nRr13YCXWoanl8RfoO+a+ndVekY
cKliZblecnXaJPka3SeRNQZQN9sLmuVuAKNPuUhaFaylLB5OSZ7/VFajubD1RdyosKwpJkb+MuBi
4mW9BbpVz65cK64DtTQPrZpYW2iU6mFCVVJTDHo/ZTEdUlMbtxicPeIe8D3CusPPpsdUM6aLVHNK
ZNbaOujd/J/KLMTNuLYvpNkrj+1tDOrnvmeufWgYRbadMG2YwBZsTQBh3IGwgCXQZ4+ySu7rmbYf
hRt48NOQKVyMLewga0Pb2NijWHVL5Z13N0VjEqZz7yDiXVtfFoEEDJTkbLgEnIPlqWtEiN/1axVk
ej1hxJdcoGPRfdYAuSAbgTuP55R6qJWxvXFWs74wh26GaoEwaZA17RaT2i+12xW72MjyYHKn6R5A
cUR2aAwHpYuuhb2ozxPK9IjvxPldGwlDgaqSOX7nzT56JNGV7SrmJjLN6ZtVtVlYMfHdVgUFYOxG
XA+a/ThryrVtNnlL+bi1Kl+LFjgYiFc6aLVBVOzuh2rQQ2cFDk4+lgcQuxBiVJoKNqQQlyWtigPC
Flur61DawdWDj9dPjtrvtXKqv1uo9hyizHogj86f6G2quj+CgDw0o91/TwxRbjP0LSO/Wrrpp5Uk
uukX5jQ2F57eIJ6lLEoW5NnwKV20vUPBAqGXJOijeSuUKSgND421pLcvZt366iSzdtmoGrg7UTj+
5DjrLaDANphiZMxhDvurMZAhN93QbrSBjM3H7r0IqtUbwwLWNUeKMk1Xehx/79XJ3kY992tpWJmx
0dt4ve0F8LIQq23ghaQ9N06J8IAwEDLwIU90MQTDVQcNX1P2dON2DQSMa+QC4kYPFWeYskC0s6Nu
nawWt4pSjddO6Y0Xncae2WkZiOzSVrrHFFe5g1nUJlSs0kz/mevo1kncLoBrbG/rEWP2UY3Uewwe
bEjZNSfZAjz7Ksqmwzh1N8C/pyBqqh8WQs9WIJI03orGW9tASS1qklER2Qets+IuhDA13ViV9ZBL
vcOeDNqjCnOZ5wmEbBGZG5TyAzU3b/MhuwOqeD9p5i6JxLNosx/tIvB98pRLqyhuXGzbIbFdmJAi
fCe1oSA7CRYKrfasQKuGUw0EY3AzKslFcbEAswnXrr7EYPZ+VVE6Rlyq2q6dUmzIP77YutNtUA7p
d7mqPTsWN0YjmbhLbNzBqIPVOg5aOCf9HTW7H6XLupi7ZdqMU3zQEnMKuHKekIWNkNh2fjHQEBRA
2fpmvIxE+rkaTAhyz2O/gsRsh+fOLp+xNZLRsEKSrIqHyftf7J3Xctzakm2/CCfgzSuAqiKL3oju
BUGKIrz3+PoeYHefwwLrEqHdrzekLbMlMWu5XLkyZ87Z3NGtdiGkaIrHTX5uhsamF1RAT+Vt16hv
qgEeqNf7jTeNFKXDE5+ZkUbrRmg8jtiD1Va1jXj2JsmzLSqQFxkiAIaZabZk9XSwk4tykVuEA7IK
zr1Mc7wm/RN1TKD1EOQWms/WrywLt+S6T3M1+PAiGJjT+sJPgrNAazc0Vv4Rk+xX16t0wUn9forl
OVlKFK8DGouUO0MSzrj9HYlH6RhqO5Ln8Pw80zaEfLwXPHbQECixAT1NH5VOH2fXsjKdWDq+YPCT
7FaQOOnxlD4o3Wj3NMNJWn5FrdjRu0ajFCX8Djqvw7v6l6qUoh8hPQtqfaPCJHOKn7Fb03zhTL3E
3egYBu1Sg5S9WST8/CA9E6vK3PnWre7pW0EazNc0jy+aVL+oaI90oo7tiMDcyZio+8bTpBOF/zEo
Xn4d+UHilqpG1ypaSbHWoV9BKAGLR+Sqo944qjnt1LK+jbPhTw933b6kdt/sIYOnQ3wX6F1YP43B
0IU3WoocUn7j5cYQbMBI6ls/jKc9GcyPn8OwYy/bGdhOCw98gAR+i5yVN3hGK4xkyiK5Oqd5CDwg
OD/zWe6vRlm8Ao374Kv9SWuGa2/qIw9Lau6ke0UNqAxVq8PIrMzgAmMb5bu6rhwrME+SBu4T4S5P
+kvL06+VQjj1RCqqcNGwlH9oOd2PlXHTSMbZVL/CwwtZ5spT7XvwC0pXZ7uRFJqfF4unWq/mgu+b
bbbzvc6hcQfl6swRQIP+POvfg1KoVCiaoQItwfK+RErFtERbXpdkbHw60kPZFuiTG6bbjjYqEdqM
vFxLiH4fmAh6RkWelFQX1YT5z7+EwaoYlGCDyZ70mn5qSp1DsH0B+Yr788COvM9mTBadoFQgFWWZ
AQ2iUJy73PNdV7d7OEN2aSCAhqy29GKuvHKP7dz5YUbwAyU8csaLLJqa630EqwfQjDQnAPC2+vgq
Zw8zoYRDJxVFIUV1R1LLhblW95y/9CJN8dX0Eh4J4QJcIA2zCZ3vmR9SP7CS+eovTnvanCfaWqmD
GvtONf/+qX1geHFmICsQqrQP8p3iWfdSBY9nVmzbMrtEnWqF7vHYjiGFYHJCeT4Byj/cMcOkxUOR
kXYSMp6ainTDE8XJzXaFFPeIF9A0SUJcivKoSTHm0AxUo5I+Ud7ftX1r69ajnPSUnJQTWgk3sWCs
QFWObRrYq2nLAZo+UzYuDriot4ZcJA3nYKz3UAvu07wTTiozfpuqghQi02t7o/LLL4O9bqzhQI/M
KUapXJszyZJhLjIlcZDEXZ7mLB+ajsg6jDE0OnroVK2krpzE7y5GpPdoztdBrUTdeXE6xgJ6gqEq
8x2sndpZoaWQrqdyR/GhD9GqBMQ11dOwMadGv/vZBxx52X+xLImLUl4hZPgGg0EatXk6Vw89aB1/
NnHEzcw5IJYRfkGwR4tV9Ce9TKaQ86eNzVmmn5jKpcJzQtOVFUNHdifgolkrHkSriqbK4e5MUTgL
vB4fY8bVk1zeVmP8Tgffpqz9M6PWV073se1h8cJAAoQL2VzeiJNgDlVMdL2jZOagjr6tckg5h7XZ
O7JA8/sQDQ0DOXAKy4eDqsJkgmmDIwck4aWaoYmaevPzAh01QUmAZD3dWWS0Dk0MSTaJME5QOQzH
CyTbSltuzPv/m415k3y50nwZjazAwkGhvuZQdrSbeK3ocGRBIMvGAcK8CLL5s0D6xQSol74gnZHt
Gkt8MPPwvYMFJBDHf3A78/XnfkAeqmCGF9PVDWY6iDp2MgNyuzR66xR43EGNb36esuPj+Y+dxZQZ
qt+VWkFuD6iOYE9x5/ameV+S0f/ZzvHl/4+d+Vh9mTehHxUweIyHFr8b0YDOEPaXlfv/qA3IWD/7
qSBMXswZgtGVbnnz/WR4m9aTT0poYP7BMMA1WSQQUU5b5mILc4SCO2cYqDrsoyY77zr15GcTRzwZ
qUZAHbQRaoxl4SzFzgKdaJHuzafkQ/XaizEN3so6PZ+stXL+0QlDph55KhPRmiWNrYRqts7yZ7th
pt0IJobU/TVWBUgM6BgEelh8aIfnz/Bl4SUrj6Fp0bMdOKRLtGloyje7rVrOYpDmSqL62Hjm4I+W
OoM2DmNxmep9k2hWLmKrEW+m+tb31jzMseOi0h4ySyCBbv0W5klVrqOVwOKM6fn8qsy9mBRjuIJ9
OWYGCIoF/gWe2e+aRgBITB++i51iRLYKgx6SRo6uVCtvG/lI1Mp1aRCdUz2B0HZxKidy4aYHYdqO
JPRVPpJNRORKMuyiKF2j0LZCBALNMtym0k410jlQi+/6+hkFaDvTJdgKMif+DbcrMcSEUCEUfLK1
i9FnJB7eZ716l+XTRjDik0ppbUm57DRt5YI8ch0fjGBx79dBDRLAUrJd0ihkl98aVd5FYn4hq9VG
lavdz2fzqDUInxURHROu5IWH8a1Z0LxgM4dV6IrTFVwBtPNDLZF/hNZakfDYJiDS+LexhWtOB9r3
zBBjIhwd3Ad20Bq2oT/+kyGhyTMHhqAoF+8H5MKa2kTGfjegJMWBcQYx2Png3gtie91Y8Z/Hx/Qf
a4sT2nXknAto53bQzmwNZdxpwkMgr4Sbx42A45BndBzc9Icux+sM6OoKYCymMG6E7Ea0oEKpypWh
HPPTROz/tjLvlS+OLemgMzF0mbJcBKONdTY1g22S6pXU/+NwFlu8ABzdjQqGOiV3zfR3Ij9rpbzi
Co7ubJBKClJzIsn/xeNgVgntUjjgiAPqndB/KHq5Q5bQJd3lCKW18ug6Onf/sbbspQG7ELZ1jzVf
rTcDbEJwwdgjxf2g/WvwKfePNd+mwESoKy43g16KhSLqI5tBREkt77epaazM3dH99sXEYifUrW+K
nTCwEwzZJauMnJQbKP9ov9GwS/DJ5QbG/3C/Uc8JPaobGe/UCy0Q6dxAGUXkVbzWBHl0cbjgTK4e
uB2Wz3xfHQ3IdblFG0pug6FvRgmOYjmz1fT+Z9/z3RK5NYnX74zLk7+loDK5sMQoJNSB3W2rKOVp
XVMhKduriIf3z6a+33SYol0MqLjy2al7OHudXARSS8vbzhOMrVmOD8AfdoEUXApxsEuVc8q1WdSs
GP2+MTBKjk0XkYX7rq0Sw5amp/AcUbmYNiLSPnlymdb9yvb7fnSxonEf6SQq53bLw6FZ8LZPEFCy
MaIJmdqUAmC6icXHsJPJKugra3Z0TDybyYjSEfwNuV7SVKb5JeepEWJXotEkEagX9sPm5/U6YkYi
k8eBJXcIKHExKKqQSRxEY0qgBbVXLpwzcrtssxVHNH+Zw7Qd+XZqZ6pG2xAosvljfHHi4gTCN4zN
dOfX6Hu7ZiE292akR2so8WPDoZ/MsJByoQl0mQX1sw4FNAseizRX76Bsd6Veu6a55a8D4Blej/bD
/I4Hn7LwEdIUJ0piKCkI0rhyTA2MZChoK/fRkf2mofrCfyoYaQKhwzmDUxKFsGZKd7I1bjQop1PR
OocdbyPDwYIkzdvPO2HN3GJMPK171D3FdFei0E5J4gphPHuuAlgzOV5eP/8DczCOwN9DshqQyOHo
siAX5U7vMFdUDgw7O5QFdkGm2Elo2hG1wZ/NHfFLQF7wgDqdEbz3F+EXClRBX4lpuuunFIYy/xWB
lg3wPsfQLsNxPGlH40Tw1wL/I473wKp8OMhWL+IJtr50BxoBwt8JlNsAcyXc6an+3wf5/7NLrbJL
sdT/b3qphz/Zn6n9k7weMkzxb/6HYgodaiBKM8RyrgeBKsB1/a+wtfIvRTV4FuJQoI/RLP7ofzmm
tH/x9OXOoRNq7leey1X/wzEl/ov8NgUmHpUz5wyCVsbfsEx9usavrhPdTCC3dLUTMBpzs/HhHhKB
D6cCkAT34WqyU/v9JbSvQ/vKty8D+/L6z+7X/uPpfb/iez4h6D9ZXcRaEwSHGnT5nvtS2g83uX3v
26X9xG/e/pz79jD//s9u8/z4enn2cHn++uvj7tfZ+01vr30OBvfTx1j4QDFFjHeKGXyOWIL4Vq01
V1vLE7qc3dlvfLmY5EFtZG0eZ24/Pdykdm6/PDw9nL39CfnlE99feGzb929Xt6dXL/envn16a1+f
3t6enl/e3p47l5vz3e3p7vZ2P/9qs99vzl7uLs+d/d3eeb67dO7uzq5unP3H2d3l/sY9O/tYyfZ+
Kn/9MEFLN0oGODeEls9/8XLxdLM/uXi5ejl7etrt7s8unnx7c357vtntzze3t1e3V9ur+SPub+5u
zu42l/uTLwfr+r+NfuXl+ixs/PRZFj6W4mNc1MrnXL7N24a5fHu7/3Pt2/c5sznZt3/uQ+YSgBm/
zOcfd3/u/zC998O8mx/5m4+Fff0c2B+vz5cf78+vN4G9f71hdz1ff7C7bu4+Hj7ecxu4ALvy46Hk
QDzdnJ8/v76ffdwF9s37yvx+BuE/jWnhwdW4oaaL5rDrbi/ckwt3/nlr25vT7Xbn2I69cfiNfeKe
uD9P5jfyoMXG1JXDjQnx45CEYARcRsg2vHn/OHu7opXZfrv949u3l8xVZp8/7x9er18vV1ZyPlU/
DXqO5r4ciqaHvtkcGbSgn5T6Yyi+ACULobZuitbOxYefh/qteWceqj5/p73vU6Lw0JwWi23ix5Hn
TkV5Efbnba2cpCYaVeoHDFObXolfpuE1FJRN1t2q3SPYRf5sL0yvY/yrH+799h6RlJUQ76jfpUID
eRMhP8HxYjfHyZSJKCnPnuH+DUU7+za0396uX8+vX5+vL9/vRPvhfe04fyuSfk7FF6OL7YayRmnq
HUZrESJY7dEwRjuWzobxzrTAkjeem5ln0po86jJq5voz6FkGx/ipkGsunCB69q0vtOUE+gHtCwNt
GJCK6Dy4Y9NNv39e7aUtMhxAXfSZr4S6Ht0rh4tdIYEF/a0PSzeiaBc19YrXTu3l2yoK0+t/YArc
P/czDzdwNoem8lAJRQvuUBf1uulOm/wmckZo0GkIm9a0beeP/fXIzMOiyZeJnDsaCRYObcGNDHys
MhDTRLDkyqo1b8OzIVnZlMesULKg9mLANAdW5tBKV1VDQKuz4cJfNO0QQodT2pgs9+d5+7YL58HA
j8HbhmiZd85iMIUWAgEbZcOV60FHMkhRHtES8hUn0wxvH6aVXEAeDraqBFvmykjA/kbMSojsnz/H
0dHS286rlEQZm/RwtEYL3zd0s4YbCZPuBlYno1w4Nc5fWpnpc2SL8E6GhZDmwUMrCDnDJ+O1igu9
N4G5Ocn0pBTB7m+tINxJ4VdHFpJu0WUjut+D4gt0Y3CHUhSdysrIwVFCXVm5b4fLBGlPgYd2IYle
qU8dyC+OW6/1OkKSYHCzHoXdoJQsp22UwJX8cC3R861FFSTFga3F6bKsxEqpQA/uCN2fEsS3c8Kv
rJuTtvVOIwM+NiF9zM3GLjtEwafihH22EUp9Kw3tiQSjIJQ5G22YXqmXAduTt5GCFpaiSL+G6C8d
AW9MumhxAXAiwlC3rFcFgCsRdW1atxV8uJDNPB9uInVU8hPYJepu8/NSH10Ecp2kOggNqC4dbihR
ggaql5kYBRmJbWMqTwqsltDwVdnKcn87IPMSkICgwQLsAm+VQ0txY6aJkiuDizC5fgGVo3gukH5Z
OSDLEHleaI4Gz4+5Ugab4aEVKm9hNZTq4IaQmW30KOy3Sd/JlzpScSC8grVS07edRYaNF9UMYpsb
qUh9HBqk5DsTOlQo/JxX19pV+5BdVE/Wu3oJ22vzWJ1FD+P1dBm8Th/htbX3NpXbrwRA8ny5f3Xn
y4+wGHNP66+Q9HyE/EG5E2+NK/Uy/9B3/l656ZGYvTYhjf0lXkdot5zWJ8qVcq+uuPrlrC8/wcIH
d0DoglYoR9cvIxsRrpMK0hJZ6/d5aWx/3rDLbTSnYOhFBhI68xl/4/Mh0Ug6rm56V+pSpL7Mqbqr
/Ex8WrFyxAwEkbgEOsPp0F5Wwf1C8aSCxjtXDdJTREN7d+ykJ3OQkVQrZrkayRHifVD8UqR+NzSq
3Vq/jLREcMADpknLhmGeaVb5NPXbloy5FJwlVX+SqrWbCmj16UhYT7aJvpUSvVqwCY71W9M/S9Lz
oIEsK06lcdxN4rvMAorCo6HMrS/NxujBM4fveVO8cF9vNURz/vIaY3p1ElxADCQZpO9SxTSPVCuZ
PIaL8qv1NsS++pKnyYrTOTK5RHCUl/H+8AVoc0j/xfNHkt42sgzYHVkBcdtV3Y2B+OcKMPG4kblG
hcOZcxuHRgZ9rGrQ3FABNdSRrNjM0CAz16TKj1lhvmjatNgt/OLQCspLmmfIUY/MUK2ck1NGp2ps
1/Ccs2/8esJZFdRySRGTXSHJvlSQVnoMByXKktAsoSzXJ9adpUTNxVBO7S73Q8WJx0Fe4SlYPqw+
jRp03ePeOAMzafnXVfL8NE/ShK3Q1Wa+N6rqtcxkJXQmNPlEuy6t2EY0M3YTr10Dzh6dVdqCJXjC
iMCXgCoNVYUsjTNmVYNys6kED61uXV5xnMes4EuAPTLI+dl0OEDFHENxqoTOjVMfDVQtQbaUO34F
5CQtneM8j5BqkuaXGQs4wUMzQpJ3ZKTT/lOl3c6SQnNKOBavOzoS9rE3mnYQw+ld65nMX0EWqu5J
YFtDcqJ2vcJ26g07StL7ojc2tI+tFDs+g7nl3prhZGQVOY00cB9+PF9uh7jltnQlpfZRV2yq7E0b
pOIKyeLZF8Xera532cnEa5hnvOTXN/WQQjEj6okcO8IkZ79/dr7zhCw+EbSYVJwJ6yEKUBYxSaVG
OljstoUxsVVP0lExbAKFYAtn7trxnb/UoakZFkRTAVB0KsLLd7NWmH4hqTSPd6Ep2TJU7XYTjvQ+
IsPleEUWnk8K5dRBvi1E8W+7CLi9RLQAkOfmp3mjH858U3mV2YpR6SI8N/mOAaRTd1CMSsDToM4i
bX6e1m/7kH0Ofy0wFR5KGJ2Pwxevi6yOjiCaWLhjVF4lQvNUKP1ge8b4ArXhGlTxm/OAOkrSaExW
+REWrkW0J9B1NEBYBfVjZDQbEQG3i6yd2lO9qbvbGpULLpg+2dETZK4ECN985aflOSJhejl6C8uJ
YLVdVVuxq49GYctCcV61Bbz1RfACue1Jlmf+Ssz5zY9gkRAaUmILnwXP3uHEhko9kFfXcVRlJToF
zIl2M8Hs81fLN9dxodrjUUb1nW+fUeCX5Uu1VkoaA9py1Bo15Tw1w6S+1VN9UJzBJ7Lf5cEQFyt3
wOIoYhSePHbMbBP2lSXtSqYVkMM3VQrwq6h/h0kT7xCTanO71QLl9ecBLqZxtqWJJCbgH4PZiRv1
cBppmNI9BQZEt2lC6caLoMyCB6f4u8X6tCLNhRIZJn+VBMihFXrdGq2o+9RVKiXeTVIQvVaKEvzt
vLEfIKnhvjfmkujS54dD6es5CoWuVrSpuU2VOntEiqxI6OIs65Xoe/kAIOkBJRZ9QhK7TGRIiw04
TnKblB08SaEBlufUKFQyIZmvWCFcI9Az3aAppFmtnZXjpF8VfZU9T4UpdHaptWO0SaQsRwkrpN3x
Ja2S6k3w4yz6gyRtdZEnQdZvAtpYYHBVQ1mN6P029fqsm2R0jfwotm7+chsQdoNxpSQOmJIWgEXc
JtRtW4Gmh16nCYKtOZHigCiwXzlNCy8B1hwrJI6smdIIqq3FNoAnpcwRTzedri+zWxlFODr9zO5Z
ClU1QHsTnDjVsjWcxLctzkKZ1MXYf1TJpGVIVfZWKEwFC4U2s+XkCZQiSMF6K3HNwtHP22Gmk8bn
gEmVYEo73OL6aKFDJsCpbUEUqNup2kDY3/NcMp1GLFFAIbGg/V20jU0wEzOmaq6S4w+Xdxlz10xa
lrqkG8tNH1kjKtJDvnJ4JYWP/uW+/jQz62LI0LCTS/jMzn9xgrHUt15n+SmcC5OJyFLgX/Z05Dpi
V057qTeLOzo+ZMenYXhbtzRFwps9ILZcDig51f7JZI3S41/uV0aOXsL8nRYanOThbKdmo4YID6au
lRCyhZHWbyOhUlZG/n3nYIUYFeDvHDDI88R8GfgwjCHtEViJKi28M4MguO4jYQ1OdswKrnFOnQBh
JCQ6tCLUNA8rlZq46IdOZ2GLGoYcIij29zNGtCPD0M0pIDY+tBIHuSYkhZUQ03fR1hx6ms0NhBH+
gRVGQloLQzD/HlqZBNAnxKwJ/kpKPnJF7Dc17VrxiplvjoTlByWosjKzdsaSQo6YoBaa2UxS58KN
EMWFnYVT6UpN0OzIOcanUDCuvVy+XcuzUZXQmKypxNAWMziFjQ/noUSnuem1rhQP4okaCwLiPNUa
HO/7lsCBEB8TyzFKdvnhNMaaVmuyBTsdmWKeYVJWZufRhOaK+/NyfR8Se0HnSBPKI+i0zAb39aiK
aFyir+nH+lPR8+Qo7boOZX1jaY2s/PnZ3PdlQ9+UyJS3NMg/4o3DYSVSpdeEIpjLO2Nf4SW07diP
VmYXmafuYvQIT0SWdve3ZmdvAcEMdR4S+UvgaTRmkSKMieDo6LH2G12qESXQ6DG/atpqpLMenxW5
fppWK1nlxUMHxzlvGXajAisZN+viVkVzvmsAcaNHDn7gLMiN9DQ2/Gg3DVA/+zODvYAYD3q3SuSK
adavjPv7lUQ+CbCtCNZt5h5emAexUg1JIqDiJ4ZhZ8voH6c0GkpRZ4+pQvq5kM1ujTPw+9bFKITD
NGbR/oe81eEamx3SmarueY6nmcJGaGPIbKNo+OuNixXml8ZUUjNsqUMrcL9EYOVlzxmqburPqzAj
G9gEwGDcOGJjrVwE384JEeWnGgm4RPzaEiXtt4OqteaEBnI/ibs2jR4SOsdP5LJZo07/Zol9wi3w
+TRl1ywtUZG0YJaQTQfqwWyf6Ylp150U3/RV5a+82RavxTkao/+U+22mPTbk5QtKR60awZjccALZ
qB6AZA7djd4mQjja6H+K/gUvWkPdIaDr0xCrdFM2/G3AzqNjzs+Q6uUrgaU+XMWkVmE7UhLU2Xqu
I6FQssG2xLR5yEtT/duHzmyLTjRKPHwD4nxoaxTaKM1NuhGDqIXkORbmzpRw7b14ZPkM9jx9rxKX
Lc770Eo0dlkqkNlz0lyMgQ+qggUKmDyr6KC2ZKyl7L6bm08BoC8Z3z1H14fmBrWiZs0N4kSt3p1F
sVw7XjZIV0a6yvF41NScrIG0joSasThxfkzXYzI2jEwoxdHttFJ9HktBK7ZlKwsrwfQ3J4IQD2+r
fxtbXBRSWMSe2oyq4/ddvy3krLebrExX/OOxIZEK506nMM+xm//8S3iHoxrlUe5Up00NA/aQpjJu
/cAwz5XK1JrNz5fQUWM4LRpIUQIhY3FoDAlRqtMt84cotoZMSiJu0K4QzuVRn1bG9c3va2QPuPCg
+8IWdbmFKW+sIznClGS09U0wzWxjZizu2zBBmRWw6coxPrJaZCtmQjzasMmXL+axtbpKCfNadfKw
Me67FAo0OKryFZd/1IoO+97c7sXxWkxgjVxu3kex6oShGl1lUSKfpm0U/fVDmLkj/04pniw1z/vD
uYMaSEbRMGGbG/lgx3WG+kI/jSub4cgKwY1Blgfnq0jclYdW+NJTrWai4giNb7yzgsWmRajXjsua
Cqac1d3K5B3ZfbP0GrUSCt2zJMehwcLz6SXnmYG0Q4aMlTjVBnTPZCD/kOimVPnzXp/v+IMHIx2M
ACVEKE2QtyODdWgt7BJDQ7NZcbRhpkKLgiays663LvwemR5ag6+6XvRXEjI8fedRHNiFPYLHN3eK
TLBFj+uhXSTNJxk+o476fdncw11c9ieNEjbnwHmU2pULrcztDA26ZyXLkwtRT3ty72NhblJhiowt
TKoVjX3ostz6kTKi4qxKA2AztNlhpNLM3mkVP72LC69UbD3Kh9pp9EpJtoRxTeF0pRrceRwFzdaa
BpIqVLMrJJd9MbQLRLJI4AmD/Esutfo5baIJAQ6/KDoAGLm89Y0JJqGgUdXfKv/4Ii7UyXRj2k5z
OzENK0DhvYATL26NpoNLKx/v066TTqtgRljkUODtxUg0/liCJZ1mqeI1u7j0onMtHH3yh3CSoHdY
a9EVUBZ4c/yyT04qAdnoTVOK+luuksyy25ZUsd3UcX5eFxWS00FY0qUDs49c2lEU+c+lJxatCwcY
Y6qhizobdXFM9r3XmmTCus4snGKM8scYkiefOfLaex6E8XOLinZip1yPMVLMknTb5kU0uvHIdW+T
kQqf6KupJ5sMYj5upWmo331JyCMa7ev43jITZTzNssZ8rIQpuwHRBMtZGgrqPa144SMk4k141ha6
kUMCZXSVXdZgNxJ/ihHflop0cmSvGTpbLErhWqun6MmXSDc5TQBryqbUa9QxDGShGsrISIjbHJb+
YoLfq9wZje/Bapgo/WT3gx+HNlxl/YkgQ8pmm4Gq9BtfD8LnUdKDZ0UoBUSK6kHWkCcyOcct+Ic/
Ndivc2JhJm2sq/xC1MqhonVi8s8Fv2/SjRIZ5mskqgla1r5vpE4z9+TAghmiYNmoSfNmFL0WMORY
feyqsXqFI0W7SLxGfympbBtneVdAvtbScXkdy20Pn5eld5Itms3cfS30viOrXhk5cg2j5mbSIWxE
yr1E2MIYYa7cdHWhnGrhFMDcRARNLV1UKg0qIow5Cpxmp3VbpG+xPCTXVt/l722QWI9B0kaDM5Hg
PfOLKn2RCrV+pJIm/ApLSf3tZwDQbG/KUXnRSfqVG8PoRDTgVAIxPezUcaO2mUq5XWmVwcmCTrxq
rKnXnVpTpHuzGRGvzCHpuoYxpTBoxSBVvy2lHH2aItCTM4UN9BHQHO1BPiZAfa/3Xs5qxYp/1+Hh
77vRGp8EU0Sq1qrbsbWTcegLuALNpndg4JY38hhp6ZbXox9tc6qjBZMYTE8JqeZ+O05CvbPkUZix
prGREam2ReP0qjo9pElXnvm8JsONoBTq+2h0eeQY0kCXtW515aZSBs1zKmI3leSmNw627lfWrRBY
U7sXSSc9kk2atG3WKcJFmSf6i5BFQ3MKdiE7Ez00WN1RV5qb0DQTdVt7jX8aTyWN4JQCYRgcErGN
twLonu60l4kotrDGJBe10SF9oZvDrY6qDxIJUVfBDM0U1PQNNpXoyvKU3AulGTwInapeyeipcyjH
tPOBkaSNjpxjaL5MyKhfphHnEfLu1Lc21CxzFEMqKd13ysyfX9TCaG1CBfpvVzEGI7Ib3asqaOq7
LHIlkgmAHYlDmDut0966ye8rO4im4YFLSDd2bT12La026ENtJUGmcV2W0yHbDmYcXctjYKII22ra
fSt19eQWyogk89BU7SX6DunAgtRZ7BRQTqpOHAt1bKscesnpi4maaZ+WkuiaZVOdGWLgv4eNRuO2
Aevjc1vX9fWkFP5NnmXCi8xD/GPSIc+0yyFpycBJyGKxceJ4IyZ1NTqh6mV/wrBUFRuVpSS4goNf
ABIwjeNdhHKTDOw58n8XfZh+oMVpju5AUN6dSCiPdPYQwFRjI23/IDdtvfc1AcGMqB6ie7Ws9VcC
+DLcKm3aX1L9lz68Ic2uhMjSIAAax/y1LznUdhvXypuV5sVw0vLqLOy4j5OXICkRXE4Fy9j5A89u
N1TKPN03Ydj+Vjw1gmByEoY3sEqDuLWY7wstyi2PqUvZtTpo6q2eUqrfeEPF15R8QelsU7D6eCen
YQcbrCfcUJUVXkdx6i/n4sBLn3sdd0SqSA9ZZ6YthdSwpZKhT4GyHcKB/GigDVRB1Kmk1kjzoLpX
srT9TTDV3PdDy2bTzay7E8NI/R0ECjfC0PdQo1qQab76ejfiGiOPm0STUpmrOUvQAEBlIIO/stUk
GJlk76GcRCsTz5BX5R7eNfDL3CiQM6ebfKwVpHKHpJgZQC0YTtW6eYe0xTsdhqb+HVQx5J1txsKx
39i8dlHJzT0Xm/5mBYrW4r6l4cHvlOi5QC6w2ircRJlj+Fr6IQyV/mIlcdJt/bioZukFhMSolAvd
ixSHyuQMgqhvOFc0kYFASM5jI/KRejJ6qbHHvK+YHTQJTd4ccfwrnkz8jdUIYURNWFVpXy/xfA7K
d+1DEgwGPWEenxTSVC8OtloyDCxpNfnlHjXUUrNFaMAmdySYlbeT7ucQYkIKiw53LGHVovE02Kp6
kfYO/l178MxJG090oW3vZAEwH9IndNnBeawqE1D+HFVgr/d8BZ3xuntRzJJRIOEOX1Q5pkbtqN1g
5Thd1Xysaw+mksYPrMpts44BqGBkI3sMuxQ2ReIRkdKX1f4a4sl4r6kLV67gw+vHtEA061hRb/5O
+kx+LMvBOFO7MXohM1VdCbU//R76vPgtBBL9dhQ5uhy1NM+T4JO1oosyE7zWKaIiFuxqDIJLTw0J
gWS5DcetF3eolsihHkGiVRTxfUyFVnS7Sig0IoE+jmyU1YW3tknktwIW0Nat44ouUxGJZZxOoj6K
oIo7u24Sb9zpcdezD2vfA9KYxENgg9NCE8MNCfgiRtt3TfhbtmLVsC1k5YQtJGJ5/mzx/gpdgfsl
d0UQt3ehpviWPWk+8u5jIGmxo4TM/a7JOv9Pb4ooxUSTKUxboU3TJ8JOOpp4ICTTrm5iTow0Udo6
N7w89E6GbtI5duXsD1toXMfNoKiFwG42q99Rp4ntlhpjMjlcSwhjB2k00koTpkK078jAqu7QA4Ij
OsONGiQm6kTbk0isGXQSidBC136YwitS9VHQOqHQFtatWeQS0qiIhhlPA6RE90Y8VL1D+rSKfTcv
Kt0/pcYhTA+mUJX6VUPNbTotkGBO9kaWgAONw5bowgktU07OhETPhU3b5k2wGzpxjG8CJej2fiSM
MEwr8KzvO2Jtea+lWty8q/A6JZ0tVUg+OiklzGTTIp6NolPbROOuhwETBCBFMsvbCGIo+m7QFV24
V2O6VJ79aSq84YRCS1kUtqp4o7UHfpPW55U0zrJosqe2dwnxTXs2IMun3igN96Roh4Btqg1fW4m2
0IH31q8pnfX2eq0zrZMeF6HeKoQ8ntNTo0PnrPCr9JfZy/EY8fgWY//RaM1BtKFCNMWnKBvq/yLv
zHbkRrI0/SqFuWeC+wL0NDBc3MNjX6WQboiQFMGdNBqN69PPR1VWlxRZleqcq8EMkBCgDIWTzsXs
nP/8C9HkdjvWBZunQ8vAv3T802D3Ux+2Ta50WgIYQ2ElGsJdLPZRI3LNCiNvirRGp0EcJ+dQeGyX
R9mwTj8aPTfuciSwzD33ikFOuCmrVMcktvCmJ8Ootu3WJh/UECdSQQm/DWc4+YUXEh6RT68+ocAj
luhibg+9pTU6xHCVax88cyjqmx5yMXFWMhudLXaFQ5oQzbAVHKYxG4rPSjD/bqiJaFuMyLNHRXT5
mskP3UySX5KNkA8e/cwihbtuU0s75tJdtatiCoSNVUs2aawGWdc9D6PBqzU5uVEdrHSTVHquszdk
g2JJs8SScWBuX3ESYtQopwIv7XHDpboYrgUZqyyuCDzq/oCF37RdqBQM4S3Qg7VOrKW0zBe3baV/
1bk4p98Lv3aso8Jrba8ah376gJbC27f/uanXj5gsTK0KPW9M5U2ztUD2Ya+V2Py2dU6emQqKTn3T
K7+iVFOM+kEknPy6K2HuRW1HhAPe79N2MkvNMdmzjKFZ4xzr6/pAWEhVXqI0LgaELaU33Rr60knq
Jnv85E1IGW4sCXCOu7DUx28IOZw28Z1p+riUuOzGvjfbfWz7shlIGdiCe4ZERptYK8bJUb5CCE56
vZxxEepzwyT0UHl0FET1Sf2wkbxIDJ9RLH6elDLtBSVdv03eG062Rnq9DBrl3bRu1lOKze0ctVT1
62FUVZHdE0znWbEyyUe+gB2AxEJvLL0JA80uF2iJ5WQ+Km5ie5gpJI04Je9Q/2IEpFSdeX02Wwpp
kvIwb+6Xrr5bB9+Q4eoMqrmqSj8trrY+hT206mY1JUqbN/EAlr/0n0bNcqoLZ8L8/wkH2LZ0wyqn
fwvrvJfGMYCjX5yykXSCsLBmSzvgRy7eUmcZng1v27ow1eTondzVyZpQz0ynPJuyObsPgt2uI7MZ
3pGoZM31RaYRxxMVIkPFNoJ5nzOSxbA+aEbaKJA0zbgdWgY3oUGwqILWXiwsOe2cuvHoUh3xf/iK
J/wreVtJci7Y6YPSpchwzLKQUbes05dlrdrgtoL1l34hDrTNz0s6S/9imFa/+rhUgBoXRamv7WVu
DaZzPXHi27WG19181XSDQ/cZ1BLHb2pau47sHNbmmdAXnv9hFrZ7m5NsWcpwKRfLo7bbsuaDM+aa
+LyV/fJaLLPjtGdtynHufV2xcjUFqHjSGI2OzbTcWLiogfz1acytrn9bM92qsjMcEwbj1tXr5oMx
8bgky6int7Zo6dWLscXjTZToNrhg5VvGKxUkZVf61oGgZiFDL1djEfPV/YsaqzF1EUid9h1vNfs8
XcoyCCuinC5dRzq8CkPrt0nvYGgfQtUw39RsQOsCYGBnGCrRfyXj1KcRG7zltvRg0vH21Oscdm6V
OiB2HQ70fB4sOxOT+2da3G47buNSPxEVm+PLsfp2E/l9jwm77Sj7csUy38IfvTOH47DrnbB4qjC/
HjReHkgjnkme21ThB44X/rSanTgi258uu9Hw61AE+fiZvZmUk82Y0yFZQVK0cKnK6gKvb9ypxiKo
5qQwRZ8Y/aR/sYaiNc+6cn/Ppd5LarbSC4oDE8o1LpBsPXJHQBEoG9J7lZOEEeXOjB992a/TV3c2
3G+Ll7V1pE3YEgvVrGBsutFfeZIYySjYTOejkuXo0C5D/uuXxtgiVZjFS4+R2XDoi2nxj/SUrbiW
mJa7ZOnpi55h8F6s3zxvgO9KdZKSN6u5ToUPQuNcmkE6b1GwjIGeOHo5PYCQEP5nl4Z8qH1rs+OG
qNclmg0xftg0q7bCdobcG88Q6D5JYg2xTZttaUZrUQ09FmRCf+uXdrWTxWBmEa2zrrazUjOAXTVZ
ilduHG7866p1U4TULPvsOzWJrsyM5gn7eHKVjKIxReSZis0zC0T7uRuMyjqISVvx+3cn7dPcbqVG
ZFlXGcaZckaTiGUrowopaRLHaBhawwinZTK4xMtgg2C3nfjiWSVxwKmW5kkwLs3rYBYDPWw3Phsz
zl9RQb/OCVsahXlOy/CEjm+uQn8ADI2H1ubJDRa3eNQLkspCpWzficx1estbAJ5oxfFBHIMys79J
K2vzqObZubFSzNNDl8oY9NJXFa7aQTterLjffdOcclzCOfDGR2OGWLZUq0V90QP3ndWjHmyRM5Jz
fI49b97GAZkq31pVeR3NqiyeWwWGRL9D0R9rpU6whA3u0iW5DKZPqV8ZPRlEAfWGXcA79idUFbWJ
i7clLREuaYbXfGYZYGcsLIoGuAm6T4uJ/V5kp5pgeFLUBEhrlppoSpvG3WJJukQT4s6uy5D3GDOp
zJ4dwEy5zjJCkrSH1xBM8o0kcdZzwimChlW91GiFHN+6pRiimq2x8Now7NeH1568DAv3vSZrosJn
34YUJ2EtKGVk1amyZ9JL3KYo3USKtHjTmtF0IscvneelCoohTpux52WvxlmLx84AIO77SebX05QW
FYm4ZPpdFX5ds/o0Ph7HlRQmdVclxCW1Yp9HeTP5RlTqw/bRtnAAPHirHInsZtGjyVRjP8YZoi5/
R5e812xM5zxi0N6YZ4HDLPXClsRPJvhEDS/rRsxh5E3CKCJlq5yqQlmDCiuGa6RT6/OyRTlIC4iM
Y9cPhI2szbWm5X6VmHlQfOZhrNfIZ8s1Ypem6GjlohxPExbiWuID9LcsHNQQ8FPxCIy9TjTZcQ46
sSVp6qfyMA52Qbuje60TZ2oR5OpaPY6mwOoTS1EbAFmMi+xyKtjOuA4IptLDPlPSJtCAyMR4ZJTW
JpomCxV7gSJLoqvsXJ5paWsHp7HTnNexUBqdew5QFQd+lt3PylwegqY5B4bqRczHw2nsi3RAJhrI
2gjt0VnNWJ+MRibCDKY1NsdOprHZ21Ma+9VGJMLkrMVbM/V+ES3LZuUnPCYdYlDoVqblQabVMEYT
VDhgowGLS4Ka6FCgBeqvfpOSMikoFy9Eoy8DbkwqHUOP7suIlWVO92r0rCdeD6kiyZT4spKd4RBK
XY/XyFrBMbSmmhhwaXrSOaXIsA0qeH1AvZ5wSDJNngVf/5SiVyqSAP9GxJvkr4hoCIjoORbGwm8v
ZesxE9lKkHCj85wllHmha7Ffp0C7oCXagywbUjc8vdO/Gmnh+qEGMpOfNvw0l2PB9MMPzakVN0sL
CnDF0Fcf6RjGFbsDcwouyg2N9kUzU5BHNL96eyaU02TR2nasVZk/+E++CDS2P+qpIt5g7KnsnsFG
3txKuo3rwqP6jz1bAylK1+6r0PCljRrV129B32+PDlOqPa5zsAywtaK+LKrJgHe12LvU3smfQfQQ
NlejbM+81HcKNjQuMpjSOtws47hZIWs+BZK+5NWFVHUfJI3vUvY6i3fOyrk99w5atnDLBFJparyZ
YCdj0c7UYo152C2BBLjSZmJxvs+s/pI7zo14bR+UfH1VVy/iP/Zf/dqJVRZZrv7zP3762830KiEH
vf6Nfzj87TC2315U0bXvf+enjxj+8/uPs9cuflEvP/2FOLBCrXfjq1zvGQbUfz/c7//yv/vDv71+
/5RfueH8MMrbz+P337p+aV7/5//4X3xCNr787aX99rfwRX4Zv7385IrzX544roG7jYVhrbOHFjju
7o3wuycOP8LXBvGBtdsKwotmhPoPTxzvt90qYZdBkGEMKAUl5XdPHMP9jZQLy4SMAnmI7s79S5Y4
+4Txh0kg+hKsdLGcZMK6c7PfM69GU7Q84qgz66nxHooF3FWt/tpFXrdRgYnAHENnqtLDrBvjVbv5
DWXkvPascVPuncwl6O+cRaantdjsj6jdhiBa1cKDWSh9YwqSsiRs2tiG3tL+yjz3u7Lsp7PH8A/0
jUBNmzGm8T2H7gdigqZvqb52DhlZrIov82KZD5Xr4Gy9BHQ0eRBIyvAcFXrN/gWXy4xd4iex50Io
SZ4HQVhLE7Ane77RMauA+cDkscI4PzeIFdO9a8Q56+2orPnZAgJxwn6zSCpbiu3gdemWuB49RliC
vD5vkPX0G3JdKFP11l/v3LIkeMZsq1OwSnCMubF30e1a9ceh0BHg//D83f79S/9oGfNucA3t1oS7
h4aGu4g7l/1u6m+M9tSAFS0xHMY0IvEWKHzRtSgQuvsLkte7qfX3Q2FJ6CFLYuL+BzuPAt6aoZpq
iV1294TqWD8fiDeL2I0IRxtSMPaxvfvrq85V8RUpWvem3q8e/4+sOLuY/t/bbyX13x5e6unlWyd/
XGr2X/rdf8v3foMJtDNhMTvcCSY8A7+vNYH+G9QnlE5ICnYzyZ0B/4+1xv7te7o0Ent+skuK/7nW
WL9BD4B3gZ0h2bjoa76v7iy3vz+QrNRc+3/+/ccH1Hj/hDqoA3fjLXg9kC29/Tg/sohMYnJWpwCV
m/LgWqBhDnt3THRVnTeFee5mwGtVWxFy5WdJAawWimokhps42q7/WLVY57n+NvyCeQqh7d0KiICT
PFmD18LEveIPto2eDckUz0nnUE7pIwCF+1AtWvdiSnejE2IEctBTSE4jlX8aDjItrYjpPXp6KrBb
mM4181kf8EjZusao39Qo71vbWT91xrBeuMwU8phsquUm8700j/TBGU5GoDCWgLv+ZDh18Tl1rfZ+
cK2NDiLvjDuiC8kmD4zqQnRNfuZlGdF8jrmglliIKPdIxECg5nlfpApKNA3FNpIyPbllkiKQSSgq
SwAaEImPOVY/6BOdan1uy0HAI8hd/SpPByLbmVlodyz96o4C3Pkmira3Y6ivOJKMA1MexECFnbHO
w94ksX3IiHbb6u7Mqk2HPAy+hxfXTuEFZ+VC6FXYN6bLaIww7E+y87ZLep/q0GOv/rlQcG0iBflj
jmrbZvgLmht8FHNmv1SNs56nNXhq7bfzZ3Nc0yAUzCf5PDsuMRmBCeCLbwy3NtIErFVwSmIPWeQG
NARsZ+qmNi3JV1+sKwMWcZkQcA8MKqYjEO15WwVuvLn+m5456jEzG4vx6xBY8bRtlIM9ovk9Ft5v
roxaK69b0dza5AJ/I9B9If9QuuUWYsc8qYg4Ovoq1AH6UzbmborsbOxeILfo5NdNQX6mQHGe9VXR
TfUiLO1WO6sbKPdKiP2Ys0RvaH5C8WLRkjHeDEtHu04djfHYNE3ZG42Rc6y0tQxpWp4qQ14PutKv
5G6pomRgf6YX+0x0HCiFo4FMA74NF57W51k4QaDxesihY+8VR6sQ5wzPABkJ47yix7ha3fE62xPk
vYrxZ9T4y8BFYQCPjwHiBur39S6F33JVtRqQN7mejzi0Vl8dRc/qrHNTHB1BnBsPkO9/3JAuxLlR
ggCJ9XHLu+xATLeAQ6RSnPVa32hDyyRCdFDDkmQS45SwzB3iLuvyYUJycFxo9bOG/x34qk4aq31z
Z3L2oP1MSTZo2qtjDGzjw/giW8ZH+qieZ3O9qzvLIS/PYOhiTONlDvbflbjlmDu2tDSCqdzQxq1h
feld2QD7uYC7JrHz3uAlY18jVt7p1mdlPa6nDMQO7wMxHNpgwPmCANBFBXdDynTKK432seqDV7AK
uoDObBikyFvhqIohjtGH3cBzqiFW2hJJrXS/geq2cD49hoqkemmJYDZ1Bm2o+Nwh7n6WtrkdMuBJ
E820aI8V04oQGssd/NcuEn6JUbaiJzIXfb5RNpLrunE/0ATXkeoW6wusa9cJwcitZwnZgwcolSMs
GZ/eqW/LgCHi6gZRYxq3cnR4myrN5lldrXh1uiBnLuzQwNUtcAhJoowXpogxmnmeMbZMIJEyaRej
TeaUGdx76QgY2XdGIlc7YLAlg3C1s+HQpUaXEWXnkvSVt0PwwVw841LzxcoCpG9TsqRgXLFV9+kj
WIXmxFvPcn6tz8Tv2iC0R81CkBpjEXpvi63FvdZL1e3i5ORRAjR+JH8wfQA7nu1b8t4JJTQIY8y1
4ktlY9k/M/86D+Z5ua3r0n0gw8YpY2u2l9uqyF2UCQYhltswdA+ZCNJHNXkbyhMVHAGch5jRY0Vb
LYa4ZNU4MIgqomZdtHtGkzuMtJAuhBwPoGXdyBZr1zY4Tlu5wMFbjEs85MQawQ+gvgWPPoKbDits
NWdgWLmk544BzLqWJbnYpeymV2fc3zDSzF8KeDsWiGCbvo2BL6rbNPP7j7JZBG+wK9yHtvcG47L2
lD/9olL7HlXxY4G877mQNF0HeRZb+HfF2g8FslVi4pMjrzyMWo4SV0s/OvX8YetmNxRFb5Huuz0a
G3mGY/vV4raHfd0NJNdqj1XhXpO/ocK0K0fgPvxpgi6IbQc2gE4MjkVcdbQN4xtJUBtSmPJ8v00/
FDj/oqb9gznBfvoIINEkYkeNZpVa58eSwZXeILLU5vRH7JsBmM5hc0GO7F78ZWK0gQjXDbrbGjZo
KMziWNbU9A6DFmvpk9GtjtmUNmcoiH5B5H1fAX8/L/CRPYCIzu69TNfW3CBQ8HsPXg3JCWoBHITG
wmXOGMMM+3Ewvr8Tvf9S1/3YNfz3p8Xvf69EPr52exs7vP+o/wu7cMPnnv/7ovi6+PoiX+jEfyyJ
v//OP2pi8zcqTeyyd3kPld7uL/17TbyXy3u6i74/XHiW7U32P2pi5zfuLboyIqZ4Q2CN/rMm1n/b
3UZIPsNo3tDhWf+VovgPxefO0tb34EqOj+brHRHXq3W0JTy+B9luCMp6x3mgIFXMdtvqF1Yaf3hm
qf2JT2QxsF2fOnznBP+wFHSuJZyyCORh9rpT36g7eCHH3DcfbZleKO9XyoQ/Ho5LjgciqjnSDPz3
moFK6NheFo48uKP1aKd+Yu100cIoazaq+mor61/JdP54LTkid5ieFGnJHxLBYMs4ch05Yk51GMHZ
Tha4hWnd/iq06bvc5qdVlccJ5RFcAJ4E/nzXyTiikyUtvjz0WYpllYT/VhgUdeEksvW8M0DsHG9Q
j85aikPbTqd8nR/4pM+TLZ6b1T22nTuYoTcHW0gC1I1upyJxzfTUOn11z4yi/5XLy3uYh7PcO/Vd
2O3BN3/vsl7ivGHUQVYj/lVXbtdfrs1w6yEkJwkIgmCuT/GEIAjeMVPybR7m5Ie38r+1ku8ngPEy
L9tuQvFe77Nk+Yg/vk9UoCFRRLfg9hednZqHYFEYA2gtaE12Cgwt8keUoo13SbroOdYRL7o+X3TZ
oqEO374StDiHf35q77SHpKKx0/uo0dmhPV7rd69g4edUpl7THFKzIvcXcnkHSGzRpamx1SN3Hwg0
lpBpOOMZxvhO2NYvmlDXf6dzYBWAOYGrDIsKMj37vaVQuXmdXRTMNhvs9d60cnU+wylwcqbqHvnf
8FCBs+RW3bZF3XzSUvnIlHFj9NYyxmjNeUomCIzRhobsnl8T57qz6Qdkh/bB8qbHMR3TaJwyHBd4
Q2IEIo/d1p2Y9VfPS3owJ8t/tIeUmNOM2WORLIQszsQklJ6ZlCukl6SDsTRemh0FWZLaDGddobzp
HsTf+OK3NX1T2vWg9asWfJJ9oaC9DcNHrUv1LyvlhoCKKjcvbi0PYG5Ze0bSLVNJiop0PQyipNQa
5U6FcYchNgjEIuW9aa+9eW2ghHbD9FpsO649u2PaR94gqxeUzekHWbXriWWospKeWcexVfV6ACzQ
jsQedctHqMxGeVyBCd1zx52C4wLZ8+QhRpjDPRbp2h+aLpkqTbw2HOzRcmrXRbrv15d4Pu4YhK7e
zJWmFvNYP72uIdpQpQ7ykuRz3Q5tsbML67XnfYbLMnXHeoTMaElPveXmvHMIu+BjG6RpAQKqNc+t
56bXJKLPV4anHEgvyHPg5KP+ZEY4xa2wSidSFZPNSDK1Oc9zBf9isrv1rK1TwzwMiAe00GlG0qPr
gD4dGCWYjzmqREbxs2+bCbZBU4TBg3sZbANSCCRAwxdR5NoN/CSxnnLRijUpMyrHxB883U7k4m5b
BH0rVweu5Qy+YOulOm96XZ5I8xF8ScevJigcs+rXUy8dozoJtpM4LVTuRF1eeAc6vCpiJtnnbGVV
49+YBaKKM7RjehpPFvO9jbj6LWqlC6vFttSTnTnwD1M8al5Muy9J3CoF2fSVRAuUTJtaM8QFmYbq
tyxtuAJVeZdWtsCLc220x6zzoXnKfgdTepq+ZKwmilBn8xWTL7d2iQv1hNkdUuk5dwvT7vzkZ+N8
3cHZepPear/6Kp0zzpberUq94mzTq/Zqn6xcceHKNzlNInFW/zZdMbez6uwJ0dBVlTfety1oHwS4
/5OHVAOeXjCeFRbBuakuBdw7X9o3qVgaLLUweENzXx/mCf/QbkzduzWY8hN1t5k4FeNZTD2ssw12
SgStsrzIPXMK69F2jr41yRiKaxeiU6uTfAu6p6HPuhdYQx+1JUOrYK31WS2IX23W1IthQH/REdIc
TAjGce2uabQZHdJYqbQ7orKok0sfWv+SF1xrCHzdtJz7lvAu4EsZZ1qej3FdSHkqO5chvwMhvrOM
awKlrQRr45vVGC8NiB3nTRAcCG1ZTkwCjWTLoSRshv9AcBqDNzqwcNKaQ9fW2o3ewWlyjCxPlkEZ
p3lE3K06X1zVS9EeLPp1MtyC8RkeggER1rzFVfCtNHTzZBRZHTup5jziYilO5RYUF0tZfemzbb7S
W2t7W0qjeGpYN5+l1+QnWQxNPKn2jgxzN7SQ1mVhI4MmMkjsiQauSSw8Jc+tpnSPcznK4wC1jhfX
5hVrp3G7W9JVihh+kFHEcNw+2o5uHdysuDEB3uJBdEEQOm7uF6FeNVRtpupiKYz7GWYbxAZ/Dh4h
yNlwA9EkV7gshE6W1TxVjbyupZbfVw3KB7v4ZFemTWnUtRcwR5BL6OXmfOwro7pOy7G6KNxmSoiB
6c8nOEFxV5hNqM2dd7LW+RLcbDmgyyqu26a4mwsgNyiqVJBgDhIa5iDm66leR/QevnW+qGI46ubs
h6pcxMdRWvDazWwrj67Ao0Fm9alRqF6cQHmHTAzfShsBiW/K/sZgvt/Gdqdrx77Lxzf0zUUQ1kGp
kQ/NUOPMmykrQgEnPursD0ubZ4nuL9slDj/BXdsE67nhqp7weLs890rP+pCzWByxtzGPGtSBS0Oh
jvD69itOeu7NbJBqQze5XdvDdg/xNjvzUQ/IsXPH0LSYZEfImYrLvqVSyYif+NxsYn2GfNae1+0S
fHGlWj7Xtb8lpFAwxy3QfFwq1RKtDZFwAG2o16NoLOe276gKy7JQj4ygt4MBEeEGXoOKejgtydTD
2MnsbD3NeeBEhamTZ2im3XSWgW4f1DJ0iVEyok2t/JPMM+vIRH0LQluuwzVbsv11KYIudEhwu9Sb
eoAZaxahu6R8fp5vRyjGVQQ/4svUbudTt71UwnPCNi3rSPAVOkLZvgwsT4nftPfBYG1HvbZurdGM
6jyXLw1Oc8esN/WIYLrhJGSWGFMhb7cc+6R8fmhRVV30wvyaWb6MJ5N4lrwtnVhPq+WQGUaEHEWL
+gn8wSnrahcqf1mxaL2R6RKQVl/HWzCd24X3tTDW9NhCB0ncgn27dmeUYG3zuYFNfrutLax7obRX
0yvvs9aBWwTfUfh5nQiDvU2bh+LV7YVxgkKaH4ogD+5GWS+QUvwFpitoSJx1CrEIiZsy1AULFTzI
8VAiP3LTwPiymv34kps5IBgcyOV6q0RwyBeedcb40n6m2nCvN96uHD4Dr8zZMpb1U6ExhodOMWFK
WGXQFAbkTbU/9pEfjLcowUaR5JUtYxztghuZESYzctIPdVdMnwOpFTetISsoEl1XFBdbB598XvPg
0wa5wg4NsDKIypqpf+BNKE51Dgc1rLW2f60cn0coyB31vK1GfmdoM2QEqCZe3DVEyodirIw04vFN
250cBQJsbEr58br4TFRtZBFbXAgdhYmZ49QU06ESimRWWd+gFpTmjZM73a22wSqEBS27D6mrQdoX
zmL2Z9sSYEoCnbl47IoSIrkBc7aLBuGWH6ymtYlL9eXwNozjIsJZQ6MUIlcrYD85g3is+41aL5f1
565vES5ionJRCM24bKzevi4gB9rniMUwLe+aEmKI20jnyveL8hvWC3WWZPC7ToOr8H5DaXkmMlvd
B2uDlKhgf/5YsgZASVPtwzJ2icUs9ELkti1DV1cwdwc9/bRWhEQ3TTpfDGU9n82MiK4KhPRfgJyp
MENnaIPPq5j9t7rBMYmnfLubvSw9w0sMjo8YeuvIjMQIB9574zClKJNCWdUeWrZ2K5wIpn+W+Gu1
3pYm6pl7GPZrDutQh23DRh5nnrL42KGEgTJ6gYjcoMmSjSpHRKPJItOpskKn4pfLURftAsutCa70
Hre5IE6V0iF9YbW0M1ravHmqceX+6tFavYrRXx+MahqCWNVCnnyjD5zYQSMpYhP+/JdiWFjDKZO6
B+TAdX47MWeqoy4YV+R/C5T9bu0C7iVUk/seY8vsuOIQdq36BW1m3yx1Uppzm5hGPjxruRk8D3x2
noBfNLGr6unOoEc4L7pc3eP/ox3rtVaX3gziOoCNFhTU6OXgOk3LB7GuiBplj5VVCLq94AfK+KND
tNBlNnXnhnangfjsfqixbUPuuzlX2OvrsLsVxDI/GAhl5daWh2YtoUtPXQ7L0MsdKV5Z4aXaICAb
jX9ECkhusz7Uef2BeUZ5WqeciiBYAq0O68VRH6qyyW4bRjNl6LlLdd+bckYWsJbqbO6tKWr0jgTD
Xq6c6DTFW6lSJFKFmR8nU2MPlAK1jVUHzkXWDnxLWvH+AfLp8KlUqll2apL3hiZlPqvW8azXV7qQ
RR+eloYNB53C9hEBWXFmznUzRm6ttqPpt3k8ZUF3cuchTcSymGe5tsmQ4iG/grc3sScwsspa2R9S
KAJRkHr9NzNt1BimU9byyow6ExNv/D8YkP9/CRDuoPC/BwhvX9qX5md0cP+F39FBz/uNQTRSWDgw
e9iEDyj2D3TQ+g2kAlQAGNfyYJn8k50TEEvl4QCvY+MAlIYly3+hg3xesDN3SCd28YjFDfOvoIPm
jsn9CDQxzt8xCf4A+2YJ4sx/xOzIiAgGO1jspN/dBnH4Mh5Mb53Pts3tYxNfn2utmdRpopOwMDRh
dBMI171C9lNeWppewQ3EbaJU+pTo+Fqh/sv6gSGy0uKAde/o5nxOhhdU5EHPOf1wof8F5rPjp+/P
3oePguU9Fob7+f989oxT8eRLA4v4Ate/bfK0uAiCxiyjJluLWLXOp65kyLeuJYNzr4Ljv5agoJYw
HMTMduEcSz9vD5NeHBjDwH+2xyrsYZ6cD62Ydyjg85B3947p9s80sWzKBTtEWnt6bJQEB8Tmgo8h
S+Ry7BFNXeQBfiwpG27cBCRDK4LzrvWpKc66ThsOpadNh2r0zQPKi/JCopz9O4b/bxkQf7wecCl0
AEobg3iTLeXn64G2pOnGGqQCWcryWItiGEN4iNlFGuSIPEgKee71DZPfUU5f/vxefGdC/fwkuQxR
oIztSCA2iPu5/YD+0oQ2mT8ORjLO/IG/Y/CkagzkO9QZByHSQ+1hyeiNO9oyTR80Wu3z1RBf//w0
3oPCTOs97DxcTLu5AlhS/XwWXS5UBadeJbTCBux1nB70uX6Df/XBNpvtxHX4iz5RgN67Dc+O/cOH
2TG+nw+J2D8dVY/Lrz9DhCJg5bnp5f3gt7860B/vLgcCevax9DN2k8KfD9QKVndnwwbfLtldGQpu
3THtHHWgp0VJ6MmKLtw3yasvnb8K7+5fEuSSdww2CxE9746dcmcxyBgVg1zVHRvRi8R32yr2h8xL
al0+YhuXhks9xIOxfdgbjfDPb+y/+vL7hcZ0i4vwh6s8aBmikkkqOL/ps552L0vvPpcWhXI/4wKg
DGDwv2hXut9ZiEms2TvZaTfn/fmCF9o86y1cl0TMg3MqimyAie6Lpz//Zu+nCm5Akc1ibgCd4kHj
7j//4cXB0AzxgxfIxGPGHK+B3bJg4f3RVkym//xQ300ff35JORYug8QgQohhrfj5WJ47zxjbOHKf
x19A5HjqDedVo3eLCl0X4f9m70yW40a2bPsvNUcaOkczqElEIBANGewpURMYJUroAUfffP1bUN68
Jgb1yFLNqqxykgOZhADg8OacvdfGgoVrjXrPzLldb5tPH1z+7ddJDimcSJZDSP7OOXW2gaNiM8Jq
D6H3Sw3aRB3rL7bafjFCYmYC6jk0Y1fxaG2SyL5TFffLQlJFp41iKB6FX4V01Dsnjdep/fT+b/vN
W3j1084GOCXQBZPCT7OFe9Bxhrlm+5VXs3v/Mr+ZJnkENHfo/jE9MV++fgOWgjAm0efaS8zxzm4b
3ykNEHYc8Jyu8xol2UZqdOkMCFfYhE+rYXT+NP2bAUcnAMEdAxv+mr3sCX4ZcDFb06TEV+ClTlV6
NsXOzSCN6oM7fdNw+HkVthVLkw4S+dlapJYw+we15yqJ/RBO9n2btY8Fq209Nt77D/V3w4oPiBYg
0yNq57NJPzEzV8VmXXvGLOvdHNqfY9ADK72LTL8XrVjFjj59MB/97vZQXTM5UDiiTXv2Ht0areyY
NLVnShLtXMIgrKj+2po29TTj5f37+91nS1SIBU8J2Clkr7PPFpDNrFM3RAo7JdmGasqIp6bM1+FE
2SiSyeDLFqzk0Dqf8UavVUozH7zN345bA5YePTrHXNTkrwcNqZWKWgF492rLvHRZ4o8xyO0taizs
hN33iddyoWkJ5sK49Nm33sYY/T945r/9EebP+R8DOYvQ2Yumkl1WelTURFGVn4kkup00/RKT8L3U
5CNbO3R11ryqxA8zApM4lmzb/72x/81+8yeE9Wz6hArsMEmxxwJfevYe+jzJcVuHtdfjEvWSXrlw
U7X00yCBtCyKbWM2dHridGtVRNuMbhsoHNVFtFF0xWtbiorFpK2RCcGYqBSUqMR8Lxg49QPG2NvB
iahOBTnHhl4F9H02OFUHQ/lMg56Fy3yIO8M5JADybfrlq7lXPspafzt1spTQ9eXYaTJGzbOn0pCf
hfc/0wDVNv1LmsZ3gqCrH73y0fb2Z4r26+fPR87FCBuAHwmY8PUghC0E6zc1VU+r9D0M5c8zAAws
Nc31GLKvxLGZrcJ6wj+fF7R2dXeDBn/YSSAyHeX0FaYfGh3R6Gywkn9pLaffLfmZMG/xh7WCzYQW
RTd1z/sxs9xZoYitN7KFsWigXLPV8VtIkeb9QXX+rghzR+TDvfBpM6rOZ+OhKyJLRtXsdRygPCFy
52YMqZw5sxls4qH4aF7mVPnqzPT39aB7cPLkIKkuf/7L7B+BO+tVLEteze78WCaquIGpYX0wAs+n
5OUqgJrAgSPGXvasr6+SmbGWU/aaPT2YqfbK6Os8Qikw5UWTq55LUvoHF1z+wV+HBhc0OAdihdEI
+HijcxnlEDl0DCdPD+0Qq3Gqe1FXPeu19k3LqP3mfRyvktL8KNbtjYJsuTB7YmPZJC7U+bM7Fbio
k9ZxRi+ripr6a+3ppXEftNDC0qExDjr9vUQkD878I7Kcu0KNr2DuXATsgOYy/6xrOEWQ9pYfzJXn
HyU/i4MCc5RtoslBQvL6BYxF2DYF34LnVuQUYGk195SJXdwak9y/P4J/xoCePfuFsLocgJAvGueR
fSlE1xZY7cgcGGbreiZhJDTkBszsvAo5JXgYt9WNNWvPhPNup2Zq1pz8QPiW5pbhQU1++EjY95vh
gNUIlQ7LBfusc5x2B/+Pa6Wjl1Ax3lLuhY1RNXRa7fmZjubnpEOqEMZZtP3gWSyT3etnQcwMBxQe
BX4nDg2vnzs1G+bzMRlIjk9/0B9eHL3InDFfjgXaWyeZL4aiK4+wBig8JCmUwyqv2pf3f8ZPOOb5
z9BhpBMlgX3pzSvpMqqXYaf0npkNxouQwRM0nqtB1Ts/sNvv6dBZ93gMBJ1pzQ0JdJXTLstmrONu
dKM49Z6qtnPRwcHYjTXUDROLADoQpayPpAvWW1OZyxtbqaMrVCEC4++s7d1iHrxSzYonkVdiVxqz
Cpdk1v3ALF2/i7qOukNRodjPm3UDiyWfZA43vs9PJaCMiq7bWp9oRNAE0vfIKL6iFLcPmISMZxq7
422bAxKkbb1xMXpuC11/rAZjvJ1I/105Q9rvdKDmpwpXKEqJrLzKGwqqEQIXD6UFHf6+BjMSou69
zFJaDqShURWx1No5joMGAsouE+HTvzXmDz7Gt3M8CyOqJDQ4fCSEU7weFFS+HTPN6t4bEFW8OIiX
H3Ss9rt8Vh9F7Y4f7Iff7BepRVH6QD26FCa45tmcpEwVJL3OBYdYGPciNB94h19LW37pGnTI8dKL
nZsdnUgvnJRv7w+9N3YXLk5ANIlsGuI1LIlnm488nsmlsLLek7ROHjtNAkCMbbFBZxR8i+mixZts
rDBzZQpgvCEYPmWKkdyT+GQfQ7u0fvRJz0BM4Ju0eSOLlZLFRrfGkkIbLVhms1Sdxltq6fqafhTe
bZt/SBWN6kugc7R2u9h//57eziYmHy5Czp8FAcs6+6gzMU1uPaCBMusQ/Jis4+vajZ0rR46MHbzf
e6cfwXfqC+Pl/UsvtOU3UwrrisPqxS+AXn8+vUYauEHUPa0XREiatmmCnkEDobfXSWyNVlJa8qkE
5YB/PxztPT0JcsusXMmvApEXL6MTx5/CAqH1MMbxvmjEeD0HAufznHbmkQ7v9Nmx6K3psv+RdaN2
SiKnOeqplp2cQePkVAWFMNHwQVpqu3zst4DJy+uxEk9AG06qnWk7XS/No3RKxCRD/jC7+bNRFCHf
XVvujabRPyGfsL/QYgJKWgJ8LUZj3GeoZnZS6NU1CDB7zY7Fve0nU54GU4fLFlQAuDyZm8ZeAbWy
i5xEvy9Vuyw34Iq8mfV2V4hOPgFr0vwksIp1RlttZRQSaljMMvM5ImXrgbqN66XoIbDwTCW8pyoJ
k7WL6MD1pKEuMFQ6nRdxk2GMRsKToUjvy2OQDLQ47aafn5W0U57ZZ2v3zWCIZzFWtHoVlyQPWqAY
N5JWk08jzVrcCMN4kyZdtnWgJ+1VeHJXWYBZc4G1rHuJrUFpdJs6eUJHMdJtm+5zh+QQ3J9Kargj
ZuHJoi2NTVMV1akOqSZv06oIgAol46WQcPVFpIbVNpERps9AUXQL+VnLs6BjdJ+3AEdWQ6jKp7nP
5Lap8pL8TUNxT1qsycumG4NVCqX/i2NU0VGg/tpmJf1jN7T0lQOGYdVbdpt4dYkWaiUp6z6xlxH0
HOt4gJgHtgeflO0V6JxAeJTVYUqTZKfHVfqihn13TXfPWk8pIAkaYdEpy8fkMJlo523SaOkhzMna
AVe7btScoQY/w4ukhmNMRYmhlGm0aXsX0qXROMpByyLxfWwn0AihpULzmDnx0mJtKXNhwp8cEyZX
XfltDwd4P9Ucirel1dOr0DUzZe+OoIrEUsepdiptPy9JiYAIk57saMK29k5exb7pxN0J9V58iEhj
22U10hBV0cFBQMfqMcwN2XSY7Sm8sS02LbOQ7kUKNYgad3ynJal2UQnsNq2s1cfaNQqkNVJ45TAF
26ZWtRy4eNEdxjqtNlVhufQc3X67hMN9iTuLpnphjhWExjRaQxPJPwHxmVlei+kygCqz1nWldVZq
7uoHojYraB22Byqtw/lhKXxkWnyb6KM8kB7gPk5973oQJ8bbWmF/sYL2Wl3WUxZsyx7lR088tzRa
7dQWYYWUUzcvAwtkXdWQVJtq9qksawdahQPPwm1jXMR5By0K1YSFlk4oGLeH6iSspL7jM3nqoNxs
LCQvG4Uzhd/Wur1329Q9qE6s7GaxYA2EYt8D6ANTFAbu51FLxtsx0udvMuNlgn9yQMrb2W1Kffmy
U2W7KbLUOU0YjS9tO+gv6262v+qsAt/cgoCXMMiTz1KkOrpy3ilAYsvLwMWcAsKWOMe1U3nU4ACN
OxvHzabJa45+cBDby8Ac6FbFhqnd0ydn00Cu2w4HPOajWK0ARIfTlZLmnotS8LrL9fEWT1R8BIpU
bnsK+1vdDiYUaiRpZINrrUcU/8eK0/ABwdXzYI3ki7VBQsCI0hq7zBI3Vt6wGMkathcMxOuYI+o1
4S5Bs6LWqBICMivzVVvOxuXQQqbEb1ayWUxSgbDHgmAJarIzLq1Y9A3M4+GhUCoPbeN8Fw+JdrIT
xi+XqKmb4ge1khSPYF3XhrH+uQoiSqLd1Xd9wIEk1svBC1hrnzJsZ6cCu+OT3tXJsTEi62UYC0Q3
1QBO0paxn6Mx8/IixwIX16mKG4sH8blUTX4j8JniJMpuV7dBf6gytEGRE171rlNvC5jeB2gD8hSn
mUMUECKPYuqq285x5i9z3cSfrMmcbgo3uiuGUvluzbbJ3INughqadjImNV9nSV+sk2nuru2gibS9
EmrddEkQZbLqZLPYAYtE2lcAH2uMWH3h3FJMkYcZ8uvWmhz+MtsT+6G3sdB7o+riVyy6sB93QOfC
mzgzR3drt2634QkPgiOiVmgbqrTEoiBSVCDyTVbvQ4BHa5oin1hVtHcJHa6gyMlZk1tCMYsbmVo9
Wp8K1Fud1A8gXSEY17V1VcI8/p5oyvgpi1yFSzeEJvTaGHwyFDMCQ6aU0XZo+vJzQnXchsSsWPB/
RoFE2a1T1MdR6+KVUF8IGcRP2LfbNoXGayAYS9GPissmGZNPrlpAMglsnGSZ7izG13i4pjjef7FT
JX1O1RyFDqi+bV7AbMMZNugtgk29iZnFlflJMUkX2mBcg+zKP5/vRDgz36jZfnCN7Ib+aPljLox0
jUCw0FY8r+GBoMXpWioY8EWIUhUDcglQLZHGgQzBahuWMJJ6i55MKn3U9YM3cjx5Hly9PSH8Hx+C
wJXzFsQwlNDSNL6ravxV2r19FbaiflFkxj6xy3rxMA7MKXRnp/FaaiO7mlQ69sM863QPS6GesLpC
PEg6ncJjO95TMLVXDTz2I0tq9tQBo8U+DSOhLZqcySxf12V4p6b9kfNOszZGRVu7TUgedXJjib5Y
wYd2L5SRj7XH0LxfWBmGZwUccHytVWhzA2RcKWIsbieVaFJVG9pNRAfyy5jMefyIsOVpisFiblmk
i5AjzrK5MHteUFPydUaReyCcGNhwSJjrWFccOTjz+KharrNBKVCuiJYDTKRXrHJGYzAFm8bCc7AL
+gg8E2e8HoYgkqufuyC3C1GfRFLANmxSsExxXu20MT44/MZLtivNNRNpBlHHfszFso+pM/doGVa2
AhZ2M2hhvGXpTo5jOx/VLsfnaVXOfcJuWuRq49sdW2ol69E3RdkOMXbOBKqUK455ME51+xPQem+I
6E11iq2xIOs/AsbUDpodXB81F6CPbFDBnbWVEexSJygc5HfDZyvpcCujqYIxLLmgSKNHnlD6lVy3
AmO+CmTSscNT5Vbsrh13n4oe8HKuN7hVHQvAI0WjuorGT5aVx4cmC5mB6mB6VNWsPZY2n0qJ0n7I
FnzyoJabrhlR8Y3E6thg5PZERPlVh/TKIGDYk+UuliP55mFyz8ecrdNwPqWwStauKlOvmYzr1hpU
vnzNvHECbaSWOKrlniC6btvGUXGVDnK61mfZ5Nu6ltFp0phBBQ3DGzRa4BXx9pyA+F2xtsEM48mw
g0U75+dAd73BchsYBFa+hp/ZADjp6KVm0I6SJq5uBwi1F46Wfwv6Yjpm4G7rjdVZzsW4/AFkpCRc
myrwLcyymhcpprnITx2vGdN6xxkIbVFfjYdoGAX1sLB74N859nxdh55u21K119rnMH+ebIyb8BGG
TcmoPXTpxI7MCCK/MsndkEtogd4JixlL8g7DoPLiID+NotAAITI2E/YYSqcXu6AJxm3UEB8WYDfj
rw/fDEspPHy30ykK4GUKNoN7dQB9ouDjuMiKcLrtYy3eG22qXsPpqvxeVznklAQCWRtNHQBW0TAd
mT616cKe9dyvanN6sAbZrhK3TG4x0iLrwMTfAPHSCShArCUuAbmlBqRdG8NxqTDqZw5uaK3s6kiP
JK5X7jRBLIA8wMfTzVoyrbVCTbdu1EdeSAZ0uh4w020SxZi/W9hnyYK3XDwOcxj07NOr1rpG5m8w
dJy6/JLYGXx7JZV7xM9juQVPTKoaJYv+ppGcc0GVgeuuMAGgU9PHbUUi74J4D5imynrO77ssUS4y
w8T+0MGNpkaJ5ZuHTTyxom46Eg4wlPPqVRSNt/hYxPPYQ79OKmFuqWQZvHS13uixaiNqcwZJ4rtO
0Ko/kDt/QSlKOYQz0FyNSNPbOEN2plWa+xTlVvEp7xXgqtYQ++Wy5mtRwfYli3moMzpjC1Zu6aDu
ZSdosgruFayyV6pVtGyx53jXlHpBJVdIb8yU6gTnZl30Ah93q4LXb4TjJwp8sJ5e0ASfHdpjJbea
qzjBGpBy4A2xYe966AqeNWXy28Tw2qihLbaBQ9CFYNdIb7+dsGxUwURURB6iMoeAfPFTTNOauALS
OUcPpwWlCiShtDZW7WiHIIHmG8KsX0vq3CsOOM62mQtwCTFKpSqzN80g2NQZhPqpSTA8Aweut5nO
y8G1fKjc6URrT3ucpfJiF0n4SAp5/LVvVcCtXZh/65QceQeeehTWbXE7ZF14aEQZXRDyzNyOoH8T
yclYCXMADTAUrnbnmiFARjnDDlaWnwSJwwv77MJpa02CnKiLNdE9BBQofXXRO+RfG+zp2lYqu0oS
XlXoNjEFVK/9UbjBQZvBoIVKK4kjhC8cOrD/2GeCnSbl4dgxWUFNqDm/KA3qUZf2+Tqaa3QiFF13
ogVsiLo4tumHlGiVVylIuXudaNxoZeF+G1ZpHlVeSjx1TUnk0lWp0NaGQGk/tP4CIyTNwwDWPRil
uYciX2Nmm6wVgWn9J1NPh72USkWaS5MxfotaeFTYiqOSu6x3tb7po/tZmNEBy0UJgCFiw4inn/aN
ZD1d9U7N7q4wOAgk9+EQB/tAAyJdUJKgAjHdhU1sHaY+rDex44bTUkPu9oGh9dvCyPGoKAUaK5Up
yc1K0LyqOss1D630qQyUa5e9u5ckQ4qpCViKxF/fsUYljWZf1Gl76kaOiyw7axIr+m8hnXpMbcGT
qyMNnyDQFysEe9fhoq6mMmJCOs2sdR8EF66N4IzElmE7B4nrGUq5n+eaJdtUPo91gm45+l4QZgAD
ajnEDaVOtsdseeNsNVCBsY3VrdybHYSKIajm+77gLxskNKzbUVP3IdyGRKV5xVll3fRpvymHsKIM
Ms18sW7iychWtqUKX4D8bXqOy4qAq86vxnS4cBIqfrpZijXYwWQDTf1+qiHzq/aSq6BY9qVmpGAa
Y3lhFGns4czHVhJp2AMmldZJPF4WkECYAbNbuJSYbWJi6EbZst8dfd1SH3gJz22YPPKgHieR7sCL
+tNoHQecppcVK7Lp9XUoKxh0ThOgmDNctijz5ILDshEYO6YyXhtZ0kA/ZxM0QxW2mSmHVWUKiJIx
we3XzlyPN2ZcoS2XfaHcmgJLWxUm+snhRP89Jgl1rWrFJ6AjWrky02ZYNyHFE1IsR1CwbbgO4qDz
k9E1v/E94c5Ypv2JwYJDxtDhCFMsImVF9wtiTtDtWddBZlWrWuuNT71m3Dsz8W5DnsuTQNS3QuX1
CYNhDHlxStF7afMRTS7OBN7mLkbTD2Dd4GTm9g07IQMwjRZynidW8IvezA8ZrjMv49TOKgp/hKie
F4oT6bpy4wd9VDrEmBG41ax96YJky2zHkDM5XFPe1K+F3uteDJPjMrJN58ZwOucUR1q5gfma7NDG
5SeiffYLSgWRcgb7tBi6jPUhix8DoixYvlNxIqJVv8xkmJ3UCjpuW4VbdTA+O+AqwXSwd8ANKC6t
sc75uAZrBwjc/AwCcNxpXbPuaZSferYGqPva8as7KPK2TEa6BhZHl2DWSCQOCvoHlkG1DKigxI5U
NTu8qWA0qyS4hKjrfrXLWoNtFMMwgTyqUE3LEBQQ1rSEC6ybSLXih5Yij0UZB536NzHbLFCZZoHp
4YBsnHrVZEMchuFGkhfwbFMTOVZ8Ezc27+AYDlVxBN8/ORtntpvvrjWBa2ujhLbE1La7IpnCK9vG
0CRYk19gICt3kmj0H4HMp4sxC+VTkxvpLeJ73GO2SkXLrmjYT4PQ/DawOxr+jb5JKdZ4RhgxeMpQ
bIy6cvgU9fpzSMrPvQZ92B/dtH9oiHnEJ9iBl4fEHO2CgI1PmKjJhY1PyqNVL48QIoPM47yzJDdP
1hHXYMj5nBQ5HJlgW42onDc6l74EBxTTQau7PUjpjLpjgnSrMR1ioqwEWWDfntwUKmjYT9F1Bzjz
Lq/7elfHgl2Nk4a0SyucCvQEOB+Nt+Ci8OpWrkahHTaQeA5nOHIrFJWu1+cjr6ljy5AcdaKxVrpj
Z1/dmnVqtskSW41CuPeVhVOzMkitn7PcfCxA/H5S2NrYJfE0TlqV+oriHJzNqiIbaBpZJvJZcdey
xboVkxbit/YY3jHH31LRW8OmhoZKF0+L7lKqj2zUxLayKn806gTBsbMPYxYwxwEmo0UQ+zWGSedm
X9qc4kNTjjZNCOUHFB7iPCJJhRuGxjx3pkdZexfRbFhjESw2igPxF43j1q3S9jF2qj2fbvet7ijW
1NnQbMrI6tYqUmBZVlQEA+xpVRSLQ8qtr+xJCGBdSulHtlt685i1wA5B0kdUsTeCRfa7GrBEtyLX
t+YsxPdp1FxIwaOx6djoWX3ExmRw+2MM8/hiEYDuqdcrawVI+qbG8ktcEJkD68gFNR3x9w5GhcSC
R0eljxJsc9fhil9RvuovZchEgRtWu0+7zvXUzrA8aD7AjbUi5GDUgDhld6YqK0SrFoNpdG4qyloX
Pw/cpOQMsAkL7cIwwn5jNgk0/6mMdk5CMsXUDzDRG+ugm05GGIC+nXARQ7hC2+6DXu3uNFPL/d6c
+i3F6kxZIYBOfKPP3J05dKOnG618Al5jPxdJnH6utbZ5pK5mpasBG2+ySfSoPEKQbV4CugTHgi7X
HkuzdgKFn11UsyWv3TBN/GIKryeHZCOjmKLH9xsub9gLiy5iscg7S27eojN63awbaEalkaqDCDcT
c600sMmE5j4UKTXpTF4VgSbvBL/qgZ7Ld5YnNi06JEekeuSnPlvLdnoIHYvAdY76mQrsHJPUoSln
sGIxIYY5p5oPfvNvOvCCeR4hiQFiD9LC2W82qTAFg5Gi3iwT82GKYQhFoxFxCJApQDSEWs0y4wDy
fYkMPqSGpsExyRvzkhgK+EI6ok82R/UHyoC3fTNho8TWDDAA/KrzuHqDkOdwtsPKA9y4bVCa0I+6
CThgYsONzI0ZpAHxcEq2fv8V/nQtvO5+CwQuS4g7XUhYCGf9T2DrjOg2rry51LKDWwa41ix4Ppsg
su9lYjwjT3+Y0BOvnTrpOSKwURc0DFZt5RTX2SwzVIvimdJDekkj0jkNsVnu7QrW1azQbctnvUQ+
qy5NqlqjmQCeDq9P9KNGfLuiog3xO5ZMA8QcfAvq6kSyBxhuqXlFNLh+PiPbE7Tncc8X+TdlwjVg
ZymIQhfbZtvNJcduy7qnHBPt1X7un+pUA+YNPNtXkgb8latl7GbyJwfrAVCQRLO+zXw7uPgpgJtz
OH1//4m+Ud7Z8GtwiBC6hrz/rXLXnUoUowNyUamIaTPUk+8CZTlRiU99TI5UgyrLju47R4mZbtKX
WLPUNaABYOzv/5JFnvTq1SKs0OF8IPKhhWM7Z6+2509k3Kml106GdWNBuqJXYQzXP6/yfzCk+0kC
F/5WdkVbAzgOISW/Ahv98jLeIonr7iuKyb/ZxvuX//wPNEX/sjlZ7l+4En7qb3HjaHx3/7Y52epf
4IcgHJmAPzERLH/0DwRJ/8tiyiKhHGEpBKXFHPUPhFj/awEGI+o13EV7j970jAT6Hhn0Zwj5r6MG
/RNiZ6DGwIIQKp5r7BUnaSdbScGDDFp+I6hDWewDwt0APTna59gssdvFFGMcJTxoU9XNvsgxzUtl
Tu/jRvYHNaaTFNaqR2kMq2g8VtoV5j8SODUc24e6DOKTBc7kVh+c4q6H711udQumy58PzP8agut/
Lhd7EWv9W5b7ZhQuMGwQtc2rgcjf+NdIFO5fcGRRnCOqRAuOPezfI5E/sjBx6K4BjdURwkS0+M9I
NP5iHGqL4QNqCaRnFtB/RiI2PdZ33C8ElgsH8e8fjUQu/2r+4kcBwUbKgZADsad7JgWCo9gUujSV
dSK0C2ozYbtJqA55cyqCzmMBMGtPCXRlpk4Zk0vbsFQr68gUdbvKOQYdonZqfoi5x6uvp9nwvVfg
Fs51aaK2AOdAt8bQhheC0cSqxpn9UIoiuayX2N2/RTF/NEf+bx+KCybp/z8U76PvsNkj7J+vRuPy
l/6xf+oLZp29JHOchhjxl3nRUf9ihDJQDfBe2Ah0FJz/Go26/RdeRmZFdjDL31n+6F+jUVf/4p/R
4LLbLH60tow/GY3niyl7MgfZLPOiqf8c/K+3uqIe6HNoggyUqC/XwhhgRNSW3P7yUK7/nmZ/5TKf
a4H/vgo2VuZywbe1/PkviuNQdJ1pjIb0UTGtewLBINiATAEfOqzGciowaprRB1vA394ZVWmieVn+
kSG/vuZcRvM8mZb0c1MvvaluSC9cwJzv39nyIl59zcutUUtTUdtSVaIM//oyHXCJhkOi9Estr8Ds
QOK0NmrklptSdemchZQ4ybkD9X+BHx4M7hwqGRmcBX2XGk7qvlLBA9Pjy7/G+uBWlIvLzrhLoBx0
vi7huKyiqVEuOJcp+nWHXlPfkq04JUdzYU52eDWuJGXFXdOA4H3/5paZ8uzmdNSz5PcgEkfQajIn
/vrehnJ2OUICnGpmxbxWdB07kllEHNmdSH/o4GQRuihhBrRusE1qtd+ZpiSeTyuA8SuVPXzwtN/I
GlUd9wWnCGh/CDPEghj/9QcB4oxiB2qsPyuOdTBJ/3qKR3oys1pOj5A6MsAVBkhOpbcIjqKGrKij
+YET8u3AYlXR0HuzL4HBeW5rEiDletJ0C98OsuFTbDX5Jbjhj9xFb8YVcnI2TZrK/whQeLNfidVC
JRuNHjKinbUzlNlBtSiE0pypP3iqb77OxZ2Oap7JhguZi3f914dqilYHhMy51MyL6ohze/yEOw+8
slMWD+o4Ki9Ef/bJn36fXNU2MRPhKEckapx9nxN+s4lxE/rhImajMz1mtB+bfPf+GH7zHDHdcwQ0
eJzLZsA9GzGhTh9Ua7XKj/GWHmADpV7m8PWQduL86R39vBRQfAyC7BaMs1kukCSPjs1Q+UrboGbF
X0lqWX31/v2wV379SXIR3hOHJ/So4i1lsdCRcydSIv5wsxUkn3Snt2N/BYOqvsw6Yf/p1L34yJF2
sW3Slh362RQQs3hRMB2rpUF4rRvxxWwmwJWpdeaj8g1NhFy9f4NvPi8uiGnJ5IWx9cd2+3o0BsyC
c4H+gyqJRdrNRJp4YVBT/O9cBQcZ1j2Lvv/ZJszuCj0n21P6GkQDqh9d42nYT/87V+F+EKhz7BH6
mQXDjlueaGZKf6irwJuS4euokdz7/q28OZkTd8BOAcc9VgcLhezZKwpaMroYldwLycF0pQAo6TB/
VvWsPeaUjy9o+aS7SidqTc+6mAY0utwSRdsH88jv3pxNjUcsAwXh9/Lnv6zyetFnQg94c7SgCVvK
XGM7FyL4YEC+yXhYbheHP1+0it0Hpu3ry6AytZxG43bhPkiA5vRtkqj39Hy4Izb9PqrIgI4NYpPx
5RH8uA+k9mWkkYcvDGZrqeHIc2n3vv8SfnvvTGQ8f86Z6s9twi/3bkK5DLCrSX8yuvtl9741q+mj
bdTvLgJFlEmaUctSuMwNv1wEXmiMV4GL0G4pfEVZtG4mkVDv38pvZkw8duwblpO5zrnn9VWaxklL
mgnSD+pC3XWpjO/ppFWHsbGTDybn5Z/69VC+vEoWchW+Cae1nye1X29o4mWA5Oyk35etskImlHsO
Kasbiaps3Y3pwqCsJq9WJ/nBTb79aLBHkk1MMQBuA6vf2aIXWGEAhI74SAsx3lPSCWB69ON82TWS
onIsjp09lN+RDYjLIU+zQ0ZW8doKRPzByFle2qtnQOXDsPGTqmyw2Oyf/RASyo2yBbzk62H1Q1UV
OrlTn3lBGxirFPvN5v23+2axX44MnHO5feYlymhnbzdwwiaHJOYnZg4kFzdOSEeG4XtKghZIUV4i
cs2pIj68f903Y5fruuxlFl4Nn+45fbYV1lAnWB39gdPSpWXz1QILFh+sjuYyo549TY4XeB84zwDO
eWN6A89hj4A7/axT2ofKcSaikbJuF9S5cpxwBawdJMz7KI8ivyVT9GQ3aP3ynM2A1eXzEw9u2puE
zsl1JgYLC9uQkC6BbeHe7szPuUmGRUrAwAVnl9639IaXlFYVakQ0gSMN7gMBy+2qUEcCHhXR3RiE
NXjIS1Ignb16LGA4HcF3thsa3rFnkFqxBj0W+2Bz6m2KCsrPszE9yXy2NtPMvPbHrwHvLHlKnB75
73zzqrhNNoD3KfwI9O+GpsWwIS/46f2LvHFEqpwpOQ6x3aJirHFCej3IBl0h6yMdC78Osm+hjK9G
C2tGHMdkRYER3KR9cR0ZClbI2aNyLVYE9/pRB1LUSAt6fCh8xprgXOl+tLt4M+Msv4xjs2tz5mYS
PdtddEHco4ifGf762O1nra6xphruStcJ9+61kC9AZxbAvOp88OG9mVbPrnz2TETlJk4HTcTPB1IN
ul4M8D2Q4+cxsLr3n/9vvjXKrQsDW1h84m/2vP2sD2qHoc6paeEXFqGZS1v2Tzdqyw25i8OQvSGb
0rNHmRrSQO2+fNFNp/kG9lryeYPHP78VmiUGxIGfm96z6UpVREUerpL7teZUmxn16aocBu2Dd/O7
UUFdAqca7T4OC2fvxjLqEClQwrthc4H6zEw/R8EgNhM60UvEQtZhCNse04wCmuXPb9Biv0TlnO8S
xMPrTwVWQNwBFs39qDDjR7CP9KLrQezev8pvFpmlir4ggxAeApR9fZUZqB9uhTj39byyjpCaBsRM
HaTgEEVcHZrR8/vX+80D5YVRfOGCYqkevL6ePg409q0k95W+UXxhkCJT9zBMk9LBJNHRmtd72KM5
8ZMfPM9l4362AJhst5l6MB9yDju7sgsosh/wuvjz/yPtPJrcRoI2/YcWEfDmSgOSbdRqmZG5IDSa
EUzBAwX36/dB7xcbIoglQrOXmYOkSKJsVuZrUPU+WA1siElO9YHWaPLRZlKPoZPXB0Bk1a4oS23D
AWFl612Fn0+B31I0rLfzUpFNelIqc9hnBZj9wa6HjexlZTrnEjc9DWYNzvUiigAFU2KORRTPtM4D
mec5odCEdoEufcCE7caBcjuoHJYcKOB5yJcMb/FWn5SBrLqI0lPBnx3ypPiKkaH1zXUTe+9J4CWi
iMwXBTjFHnKge/nTxUStnr05W8dR0nEXixcotNoVtlqekkq8cEbjECMd5aWSABxThBvw3m7Ud6Bw
N06FN7G067Wk0dMiVcKBnRfWknapGVUfxmFQQEyO2+ZZZDUMPtrrjvI4QK/+F6l61DXdWqma10FG
zTPPAKvZw/uiO5mFg/dlSCd3L52BY8MGkfOtbrTOOVDjUn70CUycnTaOA07HiTvbsMqWKqgzje0H
VSgONEVg4/hOhQForAEHIc2HPd78lVutvIBoKb7L0IFQV7plWUJSa9wX3jm49CKF980IXRdHpqLH
zQto5b/3p+R2mSPsQOJMsYjHHmiy62UOJWBIgi4pT46nqN8abmzwW3Xx7X6U21wVWSyDx5RBIjfr
FF5HybvJQOkGtTGFAkcQDk9a77mIX+afMMZAv7ZxvY3T47bAiFbA/CQhHo4unJfXISs1biIXbuQJ
SQUJu6oPHkaUmQ/sj/DB0wNkWwQiqNiAQRKtaz15aRxYwX/63fOP4PomSZnfKIsFn6H9LPQmAEfj
zdl5Cj/lAS9h96INIUZKmRNqj2rgTv/cD7v28VyALPQZSULqsChX2HYQhQBzs9PsUg67tFDBOboK
Mg51chj6tgVhmLjfUbZowHNh/ZZUyXS6/yNujxodxQpPxX2Wm5gux/UEeEpUZ2o0cXPkBorBhhPP
CK/2iJBssof4AiOVWn7yiItAj42AcDbirw/Cbz9gsQKKhkymCuAaSOSDXqt2Sl4HgKbHuMOwPLGs
8hEequNj4ZoCgCyUXYx/08YyvN1e14Ow2F5BO6pwDQ34DrH8geCM+8Eyp2bjjl4LoiEM8lbd4/+L
Q71tKG9DuJhXmRG9bzoT7RucCzcyj/Uo9PHfZpSFdT2fUSh6WWKBS7XcVA+tlunvYey4GzvmtiiE
oBlQdJqqFGDAqCyWjdHhrme6FWlUkpW7zOyjj3intQe6CMpza8UoGMuhew8/y3rOsXkktRvEv66Z
wiIfFBtLRjDL4QgHB05c8sdJwfWPW4yBtMHAeVrDdLoF+r6YNbwqgDcP93eOxUhe31ZEwXUcMRqH
usZShCmKeqOSGkOQm2X62TCq/GmqwHInZrTxyr5NP4gEjcFBhZI63LJ0H5R1iG5Amp3GKdYAUOWw
bRwvOpZx/b118q03wFa4xbGk6NxqXC6EU9Ngj7DUTPMIg4ttuMnFg/6+MZCr8ejwwFQFagRe63rJ
Ni2I4Ri05UlFD/BzBpvqpDSRfYgqp6UqXQR/nM0xnKDkSFu5RuiJXMfrg8x2w5F4YMQgAvXoaQo0
EPae24wnPei3HPtWvs8A0EAwsqpZ0vM6Xp43atSPtJaQwp72ti2jo2sVP4Br4/Q5ZYV/f12+VbkX
C5PnKLAstENBj82Wwb/nxEpY6CIoFHHirutmnvKvtnT3IcD8IsxfFDUGv4byvxaLp0SpHiAIHLDV
ONRYuypF+FTQ6zsImfixnSOnX/pGiv5oHRyiVI02pn4+JpY/FcFy0IoaCnf0pq5/aofjUd6VdBBN
FH53LuUHw3ihU19iatR6h6wGtXt/dOa9fxPR5r5VqerSV1wcXIjqaBB+sRE01Lo/GY4yV6higYdv
8oxykv0QOpNK6cTekkycV/FNYNRhKK+oNj6Di1XehcWEmM8gTmOPXZNSJhVw6ajduMnecKeLMMC+
yKTmzYRG8yKXURzIb0UQiVMrYFamNLR8J4+Q2Wg959zXU/wAjn36gT2RcfA0qcK6GLyLldYCi5QO
TkMKfej+kK8clCbImxmIQFOQ99P1JEOzhsA6JeI0k4kvRo5SNVRKDUtRd6vJuRqKk2TGEhu0tRah
qrRzKe7y9aI141OuJjx8wxZzGuF9uf9RK9PJeTVrM/JJlH4W6yjTK9UEcpbwVgmyQ2FUNbxxN9kY
uvn3LmYT5BIdCB71IHqX1YpGHc0xK0F0A9EWJ7fTvI/waSF5BQG+WBXErvtftTJ+nslFg9YihVLq
ltdTRV+94z1oJCcvRGeBBsjgO3E9PrgyLw7/IRRfRt8DKCK9x+tQUikyZP3b5BRl3cQtgzDUNBr6
xZaJuXF/vq2wxTB6toH4K2JQyLzfTFajFVJ2HmaiptZ/wnPU3HsIbZ2sEi+mGtefc63WKsIgY4SQ
JHKbYI5zfHmS/tFwo+A1ik3zOFIR+8dwQgtbr8H6tx6B6+cDLB6oSQKZYvoHBvZqj7aAoTbmQfci
0BDF7AhoeIOzzp/CIoDVOcA7eTLTbb+xRpSqLaoG+6TTQLPjYHclHreWFBvH5e0BTc1xVq3V6JSg
7rZY5loWYKvVoVFRVFPnF1aJhZflytlyrTjZeAb7+Fuq/p8uDXqNs8gYX0VjbCnQaIxR22VpFJ+o
tgg/Bu0Jyh68joPt3f1IK68PXj2kcf+nv+8uk/JBSRD/dcDty7pQTr10TV8zWv1BFpUB514HZV1U
7YvV00HokVbY22G9JWh4e5TQnwEQRhPG4G5bQk86nnYVeKT4VAM58q0ibY/WYBUbM3nDWGBLQ5Ck
uMuJAsdiKWkrJfJJSLhHJwQsNFIA6GrHOsHFTZmCgWZtAMsUhMgTpLz8EgV1+DJ6+fcwKK2nCW13
LNvH+tEYp+q0MQf6zSFncGQD4ADsOQvdLvJNjd4L0HMcPmStBBeENYZ9NYTNGV8SfTfm+fAu1/GN
zpIO7Tp9crBVQ61zquPpGDQgpO7/nNsjkF8D6IPLk7Odt831uWTZQ29WGMWfwsa2vkHdU334wfoh
GuDv3Q91m4vMpBeAFxRu54LX/FN+K15a0HVto7XESWV5UzFtYExLOlcjors7OzdxHw4RVKAAslVq
W1v3vF1gFyBoQaFNXYy5LmHmj0YlTnriKUcsT7AbY1you3T9uZ3KJ3NUnpEsy3ZjOeonNzLqj/c/
fmWcedO4KiVOi6N5WVN1egn1FiYcWTgkB4MeHToKI6pzaCRuXDUrh5jORQM0ERVhymeLq8aIk8ge
3241XW8eFERBH7Iuh2fluuhOWF0FMwtt5/vft7Kr0UaFMUH/VyXbXKwjx8aPMRFcpSP0O3jmWn2g
SbmZ760NozO3l6kTo0G4lH01cvgzU2UmJy6+d9OQuC9j5qq4LrjhvtREi/pu2fb4hKGkY6hKfLEb
hBQk9niYk4UVjU9XeaJ1gIiTVv51fwhWfxsAN+pKtP442a7Xd2SEqY11XHKa0vGdcM3qKXFhLwLW
NDckfdcGm7tibkGDDlWd+c9/20kmtnylnWYw3yo7mXZ2hpSwY8om2jgcbvMxUHR0WGZbiBnkutix
JGMKkkQ5qZiBrHRgoh5hxs2/ia6+cG5tOTCsrdu506eB2eNmWPZWkPdSIwssEQZWauBDMyVnjivM
Csys8iMHJ0UURsyNdbs2aW/iyOAGUERaPpCS1POqfvBIOfMihmhsh77tkd0anbHVN71R9+awn98E
kBXpMxBuURJTvViLejVggSjaxwheaVy370hAnwJLP3aRc06s6oKApo8MNYpMzge1qgAwN+/cuDnk
IVX3vn5nBsNnp/wfc/b/p7HLLRZ3/m0mxS2uHg/s6+LQcNB1Gkn2klNK6XMvYhPtqKGEkKzF/cHO
hOX3SV2+myy9uPCJ4VEGU3dyUOEBThNu1RBW3nXzz3lDO5Es0wi4XuFVQ04kavZS0o3lMYaG9zhk
9Y9UluJ92PQf+gQVDNDgNAaAre6F3Q4PaDuh0F+1DcpaNMbub+454HVOzQ+y1BlOCviM2uX1D8LH
aFD1noMHdTDzAtzD2+WlWiE3iM0nrF+6x5Fnfyn0qDuPE56T98Ov7XiPRgVmB+x6Luzr8B2Ev0jt
mB6vx/Pc0CqsTQFybeQmqx/pUKEAAY2d1BvL6bdzJSjwZkbygSi0TeCEuNVfeKBrB6rROASz7fco
oKm7pDezdw0aWxtj/PYVN4PMM5POKtxYsv3rrxwwS1O8ouOVmaK3aUavskNCp7IvqOcituIeK0jJ
FhNsS+/FyDmBvCp5oSb4qe4RBdMCv1SdQ9toOxhXZ3TyH3Q3fWhN8diASTHz5Gcryicn7J4ALmIK
J17Vsv9ljeUTBtT7Uo+PlhXiyTu8H9XwnYZcMBiZPagZD0mt5ATBHvtO/f0wiC9ZVfycs1YHlzQe
xw8g0Xyecs+Gy/4Y24tQghMSQ7sKQE6fzy8k9yLQp0He85zY3b6Mg8ch9B5Q2EaeT/ooAl4yRXtf
2tlFHcOfiugfo948KjJ60cWoQ38vOATRmW+LfW8XX1vFOHeudQpwvQo0bKXcvkJBp/p4f+Gtno8O
C34uH0JTWqx7x5Bh1fdsRFwREHwxBtXP2ijmZ3jep/uhVtf4rBsP1BQm1HKLYTg6SU/M96eiucgq
jxDhZboF8l+PYhKHEgOZxCIVrISXgEJT4XiHXvXQs5J2tqIX/+GGnu3YMBOgBwAU7noloz+S6niN
JidTQqwNAzU5KHgcXu6P2MrksBHRP0HXn5zyrcP8234tB0ukOU3c08ysBWmE3Iwr8sAX5VZHdiUT
IBIdelo6OBYt8XVWV5tRgm3habTd6Qk5KnOPQJF7MQoBq16UxcZbYWWWyO+gU/Ii5mFsLDKPjFJf
KzE/O6VU4R9lL5N3ox1sYZvXo3BOUq2eO7PG9SxRRJCZShZ5ymSd7VBHs1FN4s69P0urUbBMw4Vv
TvyXa8EhS+3Teexye6we7djrDrz3so2qz+pamBl/pE6UXJdUeG7sSTcimZxkooW+2WawqMN8FqQv
w+P9D3orVi3OaWBuM2WbYQPptxw3/Ox6BfO5Eza3IZyiConAvevETX9Gbyp6QcGqmI6x7ogaNY0I
I92JInH/UJuZm+zqKJgeHUU1UdcZjAJHF1UXX2r0CT+JyfvHCqbpqAyt9dcQ28jdCFTg610+eumz
NgJw2FWl05kP0ip1jHfsqv0Yqr3EB0Xru/40jHZCru9oIwp2vOx+OqBRfRF7UM/U0PTyB3Z8pb0G
eu2hGdRl3Ve7jhO8fOsM9anK6hB4xlui6ve51tlwz8EXQ8Iv9G8q73ZUQgszg9Db6bQzDesngBRr
2BkZHYXcKbKXuhp9PYcDigC9ROakoJ/2vneBYwA81NPvZYuEEb9vHM42DtYN2pdWJ/aNm9lf01JV
P7Q2voE7F5XlL4jKN3/DIm7zfSQjXJS4s8VXtsyFf5nLnZVa5hHbUkvuvNJK8O3VO/ubIRJj1ttv
LVBQvRCIptl9tKuEI4bd6NjFaw368ywzrUwOzSS1J8ZMTg91mYSfK4E2yUi5932G3dBRjnD+nWLS
n6tek75qjdnZi51YxdpAH/CmLTWqmY5dTV+QtXVpLgRKtOW8sfIumJtX1Epo2lPSWeQ+Sq0FVaFa
CBtalIZLz/1XoqK3Q1nhvVqX8qFoXHMjEVrbsiTeDkcPCEfadNcHQ439Le9KaupOmymHoVGmY4Rm
1UZNc+1QZRdBXafox4W0OORk2DKedI9PPW89chnd6k5TaQ2+rgXj89RrlX9/466dEZRQPZBOkNys
ZWdVVXu1byw+y2iphrmC5Ydolzj1mfv5fqS1OeO9iLrJ7JoCFvx6APMumyhWDfEJZeLWV0LD/YDi
NOX1bOyRWdTVv7GuCDbOpbXxhAwDrIYaMOnr/KN+uw5TqaMujpTvKe/RQ2V9dhcjG4oTolE/6a+p
G4tkZTQpEltgWrijQCEvstU6kI6W2w2vcHRI956wikNZxv9M0I82PmztdUYomjxUpgE7LHvGrj7V
jcC1+mS7dfYpwKXrpLq1dqiA0uxjs3J2GjCAo9Ek0aEPQvux1svmGE4kn2GnbrFRVib36tfMA/Pb
OGNmXGG1QC9jGPrZYrxF2NXMMBVGYrwSSnbxMJDcuERXB9sAuzM3eUncFjHblnPSqdn/jUy9o2lF
5UGWo+VPDkr299fuyjKaTTRQdYECRKNWv/48jv3Q5XYj5Z1EegaGrvphkswK1rhvqQ01+vvxVsgi
b64d/zfg4jrt3UQOOgDhkzOB0wuTAehRaFIlrFGstPKm29PjVC5Fkue+XvbGvk0dD1HLYSPpmjfl
4lqfjW5JvLjcqfcsNm2Pl5WNKQNriw19wAuzpCidf0cnTD0mmMwc28asTmotlLNeyq3tdKOLRHnE
pFJvUXmlCAGL43rcgT2hve2g4w85VdB0Ko6F5+7xk3xqbfnv5NhHc4x9W9R/BX1yAY/yRAKHJbqH
PDzuCFrx1dGDS2pnL46K/3kqP+nSGzc2/crNYEIfpLk2VyHBA13/yA5qVFjNHaLebrAiwhT+KGTR
b6z2lSgeFqxzIwqsGNTI6ygCyLuaKyE9ktHtd1LqeMC5Qtv4lpWFN/OMOZ7dmWnMvroOo6YowJYx
z+ZaAULdV152tEUrsI0Zggv9YOfJUxJE9/I0QGMzQuvXrtVT1sS/7u+A2x03Nyp59DmcjXRGFpu7
D2QzOkFF0S/SiydhNcW5Ugz9xJOw+FFVyLj+/8Wbf89vB5gqdYRWwHj4zpggs5uA5BomER6rCLN6
RPWqDab7G3H8emeZ9B0wqiQxh8S3tKzRPRYNDRXThxUVfSiNCKXWQBWQoAO3RSx4Amgr3yEDU34C
p4EaX4ng66c4aIx2ZxSBNPxKQyoWleGxRmu4yI3HNmrc8TCBqWwOZWj37jHqEBPeT2PjZPvGQGt7
14lA+xCUbJdd2sQDsuFpkehPbj1WFQVWieB+JGsVT12k4n5IzypavANytM1VsMj/eLnof0Bwzr7G
TtGS8IKnKHa1mdTdoZ2a6VJHpo5PSDNRcs/V3k33mKCk9k5TlMkfh1T9ANdSRYM1rVr3wc0DkZ0D
q6jwRGConrq4TSXm3UrGK0VBhV5LTas8YHWA4ohVhUWKQLNRQlnLBlsc8LdKXwfhSBSgxviLsNAL
PqpBMKR7B/PIr2PQma+Y0VTod+bDkD7SMpud+IpD73SN5qeGrWaIOU2Yf2jIDT7z65Onrs5qcy/G
XAR7IVVjC227gh0kZZ0xpzYVRJf9dr3YdCVNwOU5HgoG+kUY0lAQba29ZIcHS7I3xxEH02Ic0SY3
g53WCGfH7yrZ9HH84la4IMSeMiFQ28gK0YctNNpbgXuxNAFb0BdzZuEYqi/XPy8ZavSXK9fzG6fB
iSdU96AbUaLLLUQJHW1PHvwBfqNJw6xXQOOJnVXio4JA4zR+sEcQy0HzWDr5R1bm8Y+3KaRmuknI
a8zPzfmU/G2bOmU1agF3ke+00VM/GUjg1Yr6mseF+UVT2L73w91cf+SqFLlwSUQBjOLQ4voL2yqJ
ompCjBqVY3xvVHc/RUn37JoUAocEReA6QFNdaN+Gcmo3ko55mK+mYQ7OJ9JnoW99g5qbhsyQXdTE
Jzj90S4zwvd2n/+lCUwlS1n+sszu/f2vXQ1I25dU2aJLfus9PblVX2JU03dlcEpF3n60R6gr3kid
1awsdC7d9o8LLoD6aQ5yyzPIZOjL1EqBGxd1fKUqbTKYPkXSG+3tjbG8uU7mKOQw3CVoA8LAv143
nhjgDYR8WhVq5SW0VMq2Shodo2aUR0z7tiTj5mtyMXcUd2hS0ADl2l6SXvMBC+Q0Qnm/txzc4WD9
UlRysb7Jxx2NX2ff6aU1ty22ujY3acL8ob8FXhwtFSrVqE7z4EnwwtxlU9j5QddsIX9XhpObmbQb
7D7gryXGbrDNptPjEcACFhwnBMscv51wP7FxSXsW1ibz7zYtgaxMJjhXnGdcwhIGpoShoidBFZ2C
UtfPtkyND2U4GA9lyEpt3Bgp/FGmJ1RHg0cNR7dDEONmnXiJ8un+HlkZX4v2J3kvjA362os0rByS
Cu/yMCIhHn/mlhG+iy3Esu8HuTGdxYP3KspiUyBaZNWKC2M4wAFrBxsm2etK8y9VGtg5XB87+jAX
rxr8JKQhQYnvMBZjsnfoaO68INmjP49LNHCAQy9UXHhmCtUYHceYjkPMjT6o6mvfJO/bjKYJgMdd
XDn1DvjDI0UV+9i0bbORvq6tGKAHcy8RpAd78HoDVrLsAkcX0QlxMXPX84Q5Clv9DCytO+gojW2E
u30ezyOIai2sNcob2rIfPjiZkkytE56irvrHiVP9kIym8V5AOT9kgfXBMkZxBDMWPXEAt1SOgtQf
bXhW3eydfH86V87VWYANALQ6H+NLf87ccNsCpn948kqcxxSjD1EJaqZ9oPeUP1Lb9N102ioQrJxA
cwcAzYEZvAa75nrAeTGGmdayUOOmfc2RLP/khTL7qIER+KRFZrXPJcXhXVo6wdbqXfleQlNyYZ/S
IXqTSv3tkqb4M2ljHCMF6xSPoTZFO4HkNCielD62QwmxFTHk9OHr4KCNngWvqeNcDLv6ST3jn8oi
6eqrjtp798uOBO3clHRP6X7Q9TiHOKAemlo+Q6FIEHyqfjhW0RxllrfHEKe0+xO3stltHnTcTHzK
3P+8HkMpC9saPcZwyDEz8pzW8RGqtjZqfqtReDzOapEgM5dleoqccQy7IETCt+oOrGgdfuHobuyI
1UkB80ZLCAIF22LxLUJg09SjfgQYZtojR4BlhEi1CwJ/uNhM80uCCtrGUlj9NHgbs8oE+JdlZ02g
YOl1jhGeGtP7WbWadrTCONvICW+rBCTS7HIkYikKz73C608r6sBMXCAHKD0k5YtZ2RoOs5OKE2kk
/Tw00gPVFHEE/qd8Vsqq3Vd1qh7BbsYfAaf1+74bTCrepvXSTe3s9Co0ctjamTCqzNPdICT/VbBi
8P/D8gJfgmABVewbXcYkieOgVVSmBN/Una0jcYQu96//EgQxQBLy+eRdXCWlKILarQii2k17MhLM
kuw6LzeOuLWJJkuGcUHJhlLcIoqB9V1PT4uJnhCoyEen3ss5K7j/LbcPJ2Z6hsrMYj9QJpcZaiaF
ZwZOy0kaqslfVT+Zl1Slu4Q3DBI81GgO4MOgTvSgmqdyeEXHxQEhAJRSgIQ/9wPWLYWoQbPkmybn
azkKRXuVKDO3hv7q9TLUQxr1Iexzn7tE/gBNhgg+xK+9mk3VA16xCQ9p7hZIBibS0ClUQ/yqkqRs
tkZpDrRIPukfQAKc5cTR5FvUcKapwP1RtIo/ZoX3gg3MUxUq7nlSM9O3EiN7yct+VnYPftGUyn4F
ZkgCMHXDa2kV2uv9KVtZGMj5kdnTMZkFJ+3rQQm9pq/RpVX8Mh2rAwJb2i4KoNb8aZS5jUq2DYRq
Fn1cXHZNocGwmFB+slN92GE3VV8iTB03FvntEUoUxnM+QdlPS2ahiWGnyLUp8AH86Ye6HMdzjDLf
Xtfj4ayDL9mruT5sBKXEdzOdhKV1wZ1KXwE9m+shbOLRqK2hDfxUIiYVa08lZgc/6QW56hG3gv5U
gkv2dqVX1MZeZk36wQoc/HbqzBq0Xa9OXMKlo34AaDe+ghNTuITVFzvxvI9hZ4rvQwEq+egBsqUL
NOnZpygy9J+VYWP0UjpytPdTF6vfZaplw6Ey3VGhitRm5mWoB2wxPBq2KIMHQpeH1JiST8ns/gmr
MfbGXZxFQbhzDDCDh0ZLvOEQW0UYHILOwoLBVfQ6AfuShs/d2MZPdSaDb0OvRHPBp/wRh3JMdyKB
yLjTwcq+drI0kbYfsl95q+d/J2WIM8IUqlZPW9LqWM5ezLtAif8WZuu9ixE4sg9NjukuSEXdGVjl
9kAG5vQlkBUbwvvUiehn4lbsgEI08Q+l9zRMZJUB+2K9kH/Z0wjzHfLHX1oxldOuxnVInJJIz7EO
ayUIIXCtPwdTky92nHsALy27Po/gq18zjT4vqCNdedJqMw6OBuCdcyQNetS6oqbfI8Xtv+Sl2bym
pjbhOKU2ry7dI+wWsichM4yyaleqOYChkoJL3geza5z1yOnifEqpjb5WSRLgcQU9+VDn3vhY0Pb2
zhgIxuZOIIemHGq3KdW/S0dg6Gr2XhzveRNZNXKagqcCem1Ks8uUwOt9eN7hdy2fuuogNU2+S7pI
jKfaKhVz/7/SNkFcp9LBkcROBBe7NL1XRdg5Tii59TlFpSTbob4Z4NDstR9C8FeYi7oC9LSWKS4F
IgyvPruprbwieZ39dX/3z7v7+ryjRgV5nHYY4jA39IGw9pwhEEnghw3SoEGEQIMsNP3kNPbnP48E
cmdmoKKBwcv+eiuSWVR6HWZUxxEbeSyb6FcrRfVO9Zp4I/Vc+yYAYrpqkcSDTl/mNEkYRt0QEYmn
gV+FWf04lYG1b6Ty9f433SLhgdeiTIbiDWcn3dlFKOGWrquwQP0ybJBpMjCIUxw6/ZwNxpmLZDxE
ZkOnH4DxIQo7eJIi2zpa375nMYf8CH6ASg5Mq2dxyPWlAZSuDzw/C+3JTwcbK9oBJ77CzD/ro3yE
KI3RWeD2eytosPJwKW5Ir3islfbf0PueKP1j2wbfYtd+xFfc/iVLpNabxCjP90drZV4oJMEt5CWr
ciQvBmuonMlUMcvxW2U21Izcf9Imk0f40f8ju/7/xN+u3DYmfV1gWjBDaL0tXsxuGADcMvBRxooP
9/HMot0nHdyU80FFCSI1hp0JEuTP1x3Nn1mtatbTAq92vcLDAKdfwlCadkL1a9dq4y7Uk/7M37X/
w1DCcqJ+xMZF8nmxmRytNb0oJxSm5upOxvjuABiq0JNsp42vWl3jZKWsbxeODeTT68/yLCF7tDw8
v6t7YDJFkDlHD3fRYzPp3jEFZnHpuXyPiqV1h8ot80tFJrFxlc9jt1zjSOjwxkP7Vqd0dv0j7DAO
RyoVnj8lWootoU6DPBpcP55oWKOJW3+qBl4nqZVvzepqZNoqyD1xoLB2ryNbahYlSkrZHE/I7ogv
cbXDGth9UDqkVXE5Cj+PRYJpM57rG5N8m/8BpMOZFs4hNWVtmf+5IXIqdQgHV4JyP45lqdHf8LbU
ptZ2pUbyzeQ6rKYlSrivaNPEOT7L+HfFhyaxgx+wvZ5A1zkbDfHV7+EVAmKGosqNQLVJElRhm+L5
ZmxX7+gaFqzceAtsNM/HzUoBe29xyWiUGudf8VsFxQIx4ZFwECVHyqmrjcY3tCF9Vsukfs6pvO7u
n2rzqbWMp8+65SBzqM3dsNBxjx1AGXm+kkfVizciehOWbXksCkznzKnDQbE1stkpOHrJ636rz792
1HGa8k5grejWEmUQW1MaqRnhA8PpL040eO/1xMEuSkeWhX4XZDA1Hr7c/+a1PfFb0KXEVF9qAUg3
gjZ0JX82dpDgRZ7FPjy87HX0zBpOc20eFMf+dD/w6tdSCQWXCTWIV/n15Lb2MNXgkphc+meIhtTF
wTXS9Ky2Vb0f26j4iATXz/sxVyrKlGB0oLpzL4mXxOIEkPjoBUg5sUO06EeR8n7heR7905l4fkkD
8yyEUqZ61+Wm7uMMnz/UaPbuQgWn4aC1OKNHnC0RRxppnjhfLKWu3jdWa7/TJwQKMpaID1nXPlem
B/6H/rBP+16/pBTXgGWirYocXM4/nR3O8iz8cP/rVpcvcuLo3bJ6gT5fj6iZDEVU9IyolSsCA07w
Vo+y8UjkcUr4GafoqAotjB5VJzR2mhfUW3IrK+cP1V0uF5OCK2Woxcke1ZPDa4vrpS3q9hmb8fQ5
Hlz5XDtmtp+MvHhWrS7DexXrxQbpepzcqv69wjvukGtCPdjCSS+ZHNxzj7TYbsQA9JhmsKjFWFn7
Dj+mfTu5/aOuTOquR3IrQLzzjMoWOpJTZj/H+Dwe0bdQP1tuN+yasnEOHiJ/RzVscJzVQaMM/Ja9
PWFPiMQgqmmaQWt5iCc63Edp0EQxUfiigWpGbXVysyl/NlH9/6ppobjcn62VIxTlQ+R+gT1Q+Fom
0apMK0WtWVNWO5vHuTj9qXFkbBxpK9t7lnqnQ4XiNf3MxZqIMisOdLciobQU5xjigg4GXksOYY0j
fTyK9KBnbeYXXCb+/e9by2Vn3ApilZzePEwWp3cRa13fWdy2YHKzCz6cVfcIUV2Xe9ce1AAVznL8
nlqJdilDNoQeCXTZUowDYYINI06t0vyGe6P82Ja4IGA3q6hPLk6AOSrTTYME8+xhHWGB+MeMppll
MTOZOJfIwpeNCjEKV8FXmTHLNeOshGm7d3S8T+uoKg44kcoDrqXIzfGg8BVPboEI13aRAaKX+26u
8i2xqCFYj2GsC5K0DIjtqAfmri2b9GxpwcYRvLYEAWxRKuIAAsxrXB8Y+JY7yODxoVrchX7soqEX
qqG6sQRvKWuMJ8n7nABZQIffmlS/XeNDnMVZM9VkeHXfx77WxLhGgrdFgG8gVUv3cZd0H5u6Dl8b
LJMf+iCN03OspDHtD7CdvIGKscUibvDij/cX6RvydXHlzwUzsFVUlCgszbfUb7+t8BwlCZzU8/vW
PlSK931IQBqqMjvmoXUuC/HYFek7L6BGEpofsl79W3TTczlmD2FdvsqqP/ZlvMd7/mNHYbxsjb1w
hrOiFUcdKWPFg1YfsmCk0R3g8NQ7HWmZjfFduUgp+s2wARQpqcctHhAxzuICioPr80AC6SrBp2Sl
NPeNaT1pXtsenBkYujFu89JYjhv9dfAKvJVnX6/rcUtHVchpsvE7dWTzKYgT68UDNpFT9B4En1u1
3q4AGfI3xHX9K4jrvt410vuh1JSkdlUXjy8jZPOfAdjG+mAOw3NCdT7bRVacfNMVDYHLEaXUL6mw
2mhXF2io7scg0L+KING22LwrFycjSOsEVUWgTst3wSDRsI/y0fVb70eaZtMj0rfZJS9BlLkdSs21
imlZVNUCn1mYD/eHcqVHO2szWcB1QNRCKF7cmmmgBU4Jn8RP6AfvnKR61IIGt8H6kxq6tL613Fdk
+hE38w+RrfwyocrocbMlxbu6ihxaR7yP3q7v6wnVkEMOBWA0fwq9dxgqzvX7ifsyj8OjF1S41Qf/
3v/wtdMHtD3PoTkLBM50HXF2RQZYwLottR4Nosx19kXEEXQ/yhtyZrlSOeHwYIBeDJN5ucNjFSUX
yfXWhuN3SLuun2c1xBQA4gddYEFeCprhJQ2VyyDy+gziWO49LbI+u8EAeTV2zJOthdVpmubGbZz3
Z1rZeM6j2PiIGKHhpyXl28GO0neouv95w3IWVZ8xQTPIBG+h61FqJkPJm9Jw/arTxSMtPt1X9b7Z
RaFen7wpUZ5DRRk2jpTVqSFHhvEMwwyEy3VQ6uETyiyT61OZSahgVjZgy8rayBDWth2FSthStCt5
5enXUeypLmsj6F0/1bDsg7VkUxbtPb+aiuSzZcXNEzZs3mOWd+7HOq3SjfBr1RCKILPADMoEM3n4
On5Qd5WXKsQXY4LUCukYuaSILwXIiH0bRN5HJ417soB+2mHYTvXclvrGj1gd6Rn2BZKP23EJrVPK
GOhVR/XDjUxtNwaOeW6R3Djc3wT3o3jqYqtZ4BUHKueurxh18ySbHMUAT2n/y7eAl9MAmMETcBfj
SdVmpMDSsFQ1idWA/N/snUdz3Eia979KR58Xs/AmYnsOqCpU0UiUqJbU0gWhkTTwQMKbT7+/5PS8
LwtVSyz7vJeJUVNiApmJzMf8jebsIxcRl7/wLmBZ0DsipAXKdr5quZUZhdkP7M0kjjiQ7Q8laogb
h/K1rQkID74gPCepgX4+iO5i4tlqnIZTXOoPubskbxePQEyZXUzecwfNkKlF+AFb7YMH2mzjHa/l
qfS6eAL8meCWrln+oWNklYnaMp9G7KAzlTYLPG98pfdK7bpfO9tL/zCNbKp8TJXUxU9UCwP7DDC1
eUvGmXk+1j0iwmWnDP/ZD9TcfE+pBncP0Mih11FaKI9qM+8R1ZWG2l7jwfS1UzMfdlntiIcFnzis
6Hv+F3frWnZSHK945PiMHg0vb7++vKjX0hRibfrGxGAg+1d3IKiMWAx1TgxTQQ8H4m4RPXArQNEc
Tyk59aEzems3qc784eWRr917kiRMR5EzCIbF+Upnul7bNNS5hZYoftdgB7Gv7ewPrWk+uL37GDvL
FijS5jeuL6TnI642sJm7AFxU7iG0lPe0Ub7njr6cYH7tlnFRNr7Ja8E33htgwKT3JqnYaifXTZ/0
Wc8tm49K+UfRVFPtC3S9D3WLVkVM5HG/tKjPlrPyKbY773ZEnXI/GW62693+B+j6VxsEQi7nWpfs
PpAS4InPZ7zxFLdXaIIEEapvp7I0h9v/RdZxZV3PRlm99zLETRTJg3VGlOCImrgZoApo01Vs23dZ
NCcPivoX8ik02FwQTBS1SLuN8zdj746KJ49Zo1pGEoFl3tmyuPHyjr0U8GIC0dGRGjdPOJ/VBrLx
JdQqoIoUl/ThvdV7MfFKUe+nWIsPbaS5nxpMd4O5DZt9a87GbWWU5jf6j8ODZoX5bZwpym7pgV28
/GBXDk1p8AsqlOxZpah4/vqoxZrdUKFQEy82/usOIGk8J8mUetXaFVlB88xQtGCwjM+u2gwfXx79
UkTGQ9JJzgkSCTDy1dW0FCQiC82MMCBlHJqdl0bjmzi0BrFL4G8g0Ye/4T5z2+hRq6V2iiT1x36i
KM7d0tUWTo9ghn23JEHZK3SND5gx5XGQVkkuvwW+Lj9zc3Pjsa+cfJBpyY0lKRRg5Or8cSbdUtJR
Vpw8fXwz931xWyt1/8nLY+RFBvRSHApfgdqG9gb35kpQQDuCXjFUdSAj695qpmoUznpEEagd9T+0
dOp36bC4G+z7K6M8QSD50h2pfGudbwovzdPBXlwn0Ga8Wn3PFUbrW6Yo/JeX//J7h24K0FLy9Djl
1uVkNXcao2oHJwhbL9+rShY/xmmT7ixzco4TaY9feGH2+OpBZbMFdBFQGAmKOX85tqMQmYZ1iRnq
be0vrje/qzztc2jrzX0llvJ740z2RnBw5UinbAgnUhYsnpzYz0fF0yih/hQ7AeLZ0S0F1/Zxtqgt
uJFmoK1KvbTWRPi28cCcTJPtvUU+RASVTROzdelem454fcJAmYxPn1qmhLquMUFx72IH3xp2kHth
fjKyuj/icFsfXp7uy5uTUeC5oscHrgua3fmLi9yME7zL7ADHu/zUEE/sURLZo6g3kaRUWyKyW8Ot
tm5reG3HrrIDWED2rlVFc/AGELyq04d7PRleH6Xz+ZPs0VGTjthP6/6sFpXkSqMsymwHkyGa49TR
g82FMm5sn8sDh1FkgM4ZjdnjusvUtLaBpUNrB3aoZ3sjbKf3gxEZQPAUxsMS+d4BcbBbkmmLXCjn
6zzwodAIFptbn6IwDe/z5csj4RX5LOwABLSym/MWOTwzr2+SzBm2WhGXQ/F6wDmYUIhD68qmyJHH
IYC0gqQa9RsYeeGNOmV1unHoXHkjKQCETQbde2K6VShDzaCIIF1ZQR4r0V2WpPppAEYUVLVTbZzW
V4aCVUujRiIZYWGtLlezjxGbKGN43YlSIZ231DucR7y9qJatUtDVoaSwnfQqA561Wqe4jZO2GT0z
KK2kCpQRCdxo1MejBo9wYzNeObXxBLNVXC8kIGANx6aR1nTxYpoBLtjwbLMQ8cc4st6qS5J91hpN
PVKyWzZW7UpngmnkKzBhVEOCWlPmVY2kCXdqAx1bkuB6RNpuEu4+zB3zdsizBh3MwXwcI/176hnJ
h8wARogXTBJMi+cd48zSbhe0RPZ2bnZB5GZ5INpG9TvEjO6dcPz08ql3ZY6eimTEy7jHIXR2/tmQ
kYQkgQu9hsJ0Oew4G4KdCRLt1BRhfHp5sCtnHnkn7WfmRuKk5d54dgbRo/Nc5J/MAFd0447Qwzoq
szKgc4gByqwU46tR/4RZwHvIdpHmBGF5Pt6Yi5FPGERuuADbbDRYzoVbJBtvdWVHP7GVMHSWshTr
j8dJh7QWecIo9mw+2l4+H6J86ZD75zh/eQLlA68OORJZCOo0j4CAr2GqOJLnpZE6VAXnRnsIvTZC
lCDZCrWvgP0Rz+IUR4SbZjYt7fN5qwtnspBs1QPMipVbxXPDxzaLBF0pdEwyPzGV6uDWYrrBfWz6
WVTNHJSTOd006EM80KKx7jybdqiV1NWC6E6eo0+hZXivJLHfO/HS7gBF2u+sPJ6D104QzWHKmbLm
y8fnrA6yzqirzhauHmQWRfZchN9dt4n+yiBSygUxUENGhOfTo9VL0SOirAdKgvVB0VftVzuqy99f
fpXLjwWbZNI8tKUoEtF3Px/FLKIsRYyA0jIKez59mHi3dB1pAjAKVKKTLee/KynO+YD6+YDKCMk7
nWwHsQulu53zpqJ2GRc/xypLbuP7GK6f1g870jMHqZeeTCyZ4gBZqPFLgdMVbHDHe2zbqj44CTVO
csjy2AoE9l6el8vPjcekrSbLxzRU1g0/I1lqQHuOE8xJVu/qnkBQjGrvgwUwNhb6Ct2AsdAOoIjL
ecVVcj4l+BZ5YLiw304ipBChnjV7raq0nVKnUxCWgko58t03qqjaPUpN837ITGVnl3W5ccZcfvg8
COYGspJLQrem9pkeGRqMDyfAkWw4jSHa8sbsbRWPrhStGQYmAe0ACDMXGKWoXPI2pH1N1yGC7g9Z
6RSFce/Xbk12ZQnUX2YkG3NcyO4EaGgUIjVtY32vvao0oZT9RnB0a1xWlcakPfT8gzhyTDxX42pn
qL356pOUQF+CjIEvkFqsW4yqcLVKGjIFSTc6+3Ae51NaOuXh5b0qQ7Tz85pRIPEiISQFP9b7R+2b
CRaNLiltDiBAV5tO2uL8HGOHpFvXYDyNWXGrEwNshD7XPhIpcy5LvFK7Rz7Ys5sWSdkuzGuTSVyE
c9e1VnhowxyrcK3cGuraOcXpROgNxBRxEuN8KDwVDEXMrNfYT+V+SOloaVqS4qrccalb5usTmacU
jRYRCFpJwDkfT0PpulWm0Qlsfa5u9D7J/XyI3Y3Q4epbcb7Lr14ewKu3GrRZAvcnKgul4+7omgjS
8KQ8JcX40Zjq/N3LG+WJInaxU2QjjlIN4eP6A0+o+8XgA/nyADUdqrKedqHX62CQ5zDQIyO6WYyB
FhKVCMCryXSr4w0J6UPkp2JCj5dAsdtramfeqKmBakQx5PtOSX7ARNTf0MnTgPxa1UnrNHHbZcOX
JYde4WlgE4aw6B/K0jEOkB4iHy2QaK8hxb7vNHAoURqWIP2X+PjyC1+bX6poBGeS6qOu+9JG3Rti
XqioKE2uB3mehQFlB8aDE0D70dC2MKVywdYTzLEmvTXpAyD1f75tMhqAahi7djB3VYnOfu/tHOZx
H+OpsYsiQ/gt9JgTmrv2aST+CmCeYAwwNvFDYo7uqe4Hw1eiZQ6sBUOdvDfH3azCJBnaQvPR0h/e
9Jj+3Efcj/RN3PbWC93p5NrDuO8XCfYco/nGWbxmBwRMrXwPNeGTaEL8kXH2MFpUa+3K9RnFtasJ
263UOuqzkd5VE9oC/yG0pouSpnGCrIBAKZSlvc1T7r2FJuPnlxfn2rH1fK5Wm19odcweo0HUenrt
N11hfLI6S3uow9TY1YZuH5GXs3YeoKndyyNfOfzBcyEk55HyUkSQ2+bZuTVFlWe2TsKxPFj1fT+h
ra7lbXt6eZQrpyPoOK509EzlGbkKrUDJTpkNuzkY8g7bx9wSp8So7idrajeOkcv0CjuuZyOtdl1R
GEid5xHHSBRZO0MvRywxAGkrC5AjR8Eyt1GV5q9MItwJYmAZpK6dTRT4HF3dptw6VjkdS08o9AzS
LTzztUmkGk97TDaArDUePK7jSJiCQmHW9CjUqEqJXtqo33aKtYWZuzoUp4UE0IDlXRsdx0qTRJaW
OwSbWb2vPf0DbN/01FagFF7eGVfaH6Q8z4aSG/TZBqyKvAeza9uBYlvOG8+JRdCGVXZvwsEKJi8U
X5Uq/2fqTp1vD3V8m7jEen3ZOH6dq81dX9rfcwD/GzHR//BY9D/QibtC3emG0ku6ouC7MEpVPToa
ppn72a10/ZBUqu27cL+QpUjG+UEUi9n4oVW3d+5oinZf44BxsucK6Bk6R/UfWadOW8XTKykj1XfZ
5AQejJfUWjQIgSsWf2CJzNhGeiIORDXdLZ7zVfOWh1gBVaVqJDAmzLc4fWf002nQ4zejRDz3WfJu
FsqNrZWfKqvbzYb6tnWU3bggQPvy8l4eL0R7FO64eGDDIA52vrot7cdOr6wlQFA/vEHlrd+p6ABu
bKLLu02OQoYufYZJEmUr69keckPV6hEjWwKrjWuygfxNmIVvtaG1d44K1fO178RtRMkaEBK8losK
jujDxIKopAe9btQBZMIcEmurfHx5lKewe3V/yvQDhjsREZWH1UtRJHKWNqc87ipKCDKgH+c7z4qG
Q5d0KH/hRxUUeitOEc4nvliq8YS9Xb0nLs4P82SMBwXLgENWzOlJyXPzrdeny7092mDfuV4Pqb1o
n/8DOoYGCt7Crl1geq2WzngA12L6MKa2kI1XoHFsWar96INJBPFahm9e6jlyMtMOpMbe91m0lY++
zrBPVRNt93Dqdoox6EdFL5Z3sVcCuvQSih9FYZ1o7G/y7i/3Jo9DkUoy22F6rX048N+d5jT17CCW
2Ja2KVAx0iPzaIVm4af5guCvqyS7QuoTqrn9sxnKAeJ5nvlE9oM/NmofNNBYN7aXXNeLdaeYApSc
vJML83wzewqonpxgIWjj8J6QqPxgZ1H9oRsQMxaq+tNOHHEqoPwGxoJC5cu77tqckKXR3kOnC6bO
6qLWxyFL7TS0A1LFea8l04JZUbLlD335vcJXQ3qUehHRKKqM56/Ya+HYUvym0VbhzmuF/XhfzvlH
E57GIe281yOZGA6XOPCYDvnZGqIgqRp90jh20MehcwgnI9nXOkraL0/dlUYew+BZYVKLJvNci34V
bWxoykiDqcyy3kdGKd9Rcv+86LW3n/n/X8cZyY2msW6NqEJ32n3jKtY+7qdPLz/I5exiMY/MJFJI
MNQQdj2f3UZvNTvKRz2Y5vwLyaq+sxQI0JGXu0DSym5jv17GCgwHZ0yaoNoUAFclm9oaTHqppR6Y
i6L0PgWk3h/yIr7T7cp8dSPofKz19uRORfUxoxAYqtO9bQ8/HB05zb8wfxgOoVbN14d52/n85VWY
WY0NMnOe4ai6vacejFlUB6fpyEmdeasycm0CLcjXchIB7psypH12e2HJO0vAsBZMjuj8Cr26B8LI
8tBa2nR4+dWuDUUBT6VAQk2b7sP5UKVaoCiBthfwhFI99AkQMrVzsV5zwmxjqGu70JavxSECVXLd
/kTXFwI5rhCkmqb5YFRC3CLzKw4RMMC7UJT1xjaUu/r82OQupigCQ0WSM9cYP47rOYuTildbVEqC
I2W9Q4L1KxlfVxxCtS72CqzE/ZR7W1/A5aHJ0Do9Api4xB9rH0oA54neRrkWYHTfHCscTPwSg5uN
Cb0+Ct8zMkeo763LPkunzLXmJhpuvpq563oqTGgfbPmbXdsh9EBJBZEdgty22iGibwTypSybdAWA
5TUvWHcKTGTMutl4oWs7BFAONy+JE4iV1ceMlLYGs6zWAjVtcz+NJnvfxL2+j8j8/Q4S8UZqeCX+
AB6sYauGjJeF5JR892cfmkTpLaOCzHWudck7xUUwyFQjy8/wZDgUbKDYN9AT39teqJ/UWl1uTL2u
d03ptLtwFOXGjr18fx6H3AcZGSnqtm6dhC1pKk1tNaCSZB/myu1B8WWYukEbPUC3+vbab/98uNW1
UKqVNnAE4XvYulCg1DoJRu7LAJbx7y+PdLlTiff58KViDHHZ+kBrUVIoipKRpN7H0avD8ZBrZb1h
PXO5U2klcvNQbyWDhJl2vppuWyKxW3kLYnNteUNIHgUl8M8bSm9bLeYnhPz54QISDfkh9GOBBdGC
Oh/LK+siIttUg75vQ2M3qlP4dSl1y9jXI8o//qC0YbYf83AhKsNV/S4FaCqCqKni/pa/MkaHqtVj
5aiEmRgQJlSa9/PkGl8GMzXq3VI5yz7Gs+9tHY99iYHKAha4s7sGldoycdtHXem/W+kgPuIVlmp+
KPrlc7qEzeh3TQ8lMh4UnQ5FOub5Q+yO5AGFltYa+r8K05I1QF8np/qo5qMG380Yza9W23MGT7Lf
sn/t8tvk80BRqBtI5vrqCMHViZ6pPajB1BbdsZkSlRw1jr+8PMoV2SzOXFnPpGNBUWStfhATnEJF
Q0M+nBT6vskYvy3LpUFAD1WE9N4Ss5LCcyitdI+VWQ3F1B26d17aG9RcQ2O+TxRrvMv6sHvoliyE
GQjOaisxlWfY+cZh31Dyko0V7J7W4IsF0lPeCK2jojyhLW+LeEf/w0VzeHSXaT9VprL4lqK76rEe
cuw6w9AD0tvmtjVSBxnNbu+BC72jJBJ+s9omKaQ5VpffCDs0ipPjdcQIaVcbYBuS9mC1DjKhRi2S
bzSKB+8YJRYDxIjILn5r4BwJJcuFmFmBvSp9kplS84EgiHpntlV4MjqqgDCfdf0tNJ/lPnFa51E1
JxzI1Lor233o4Bjmo1YWlzvUJvuDpiNWstNCy5v8tFIH2F2D3t7Pqch3KXxVmMJFVn5rrRJz11ZV
tC8JAcqbpMJx5TQXM9UbFOb1g4v2ewVkBKT6LkzRI/bbuDGnfe5a/XBveEVLxmXE6KXEtCOpBFOW
f3lDXQYQIHEIwEAtgGgy19DGUc0SfSqzOTAmu7yTnNa9McbF26ZTALQUXgwZvC0f7GzaEp69PC8Z
GXwGFUQShwumBW6ptIE9WvONpQ4nHVjq3nDLYWMvXhmFrNHAXYWbz0G14vwMI8g0lTGlSNL16YiU
7IL1gTnZrwaIYlohv33JviTwW53KmlU7CPN1SxBVXXJngxHbJXbh/oV3eT7KKnTIaqjiRtMskIvq
fl/UcxV4Bnyul3fE5Q3DuwD6IFZgwlCQOJ+x0c1GBeUrZiwra79qEsM3s3LZRZxwG8njk+Xg6qAA
SAdWkDPTIG9bJR113hhDPevgOsye4kI8Ffnnhqyquc0VfeFEUPL6vp3UqLxTsgbWdGyM+MxE6lwp
fmoorn3oFrP7JkQ83HuuGYdHM5zrjx5173jXCAXum4AUiJZX7Sm+1yw9pn1Vqb/tQjiz+6HW0q0q
8pUvit0mKwnSeAG82/n8ZRkGUTPV0WB2M/d2HruINk4ribWqXu5Kt1UOSjFTkY9j59V3kETVMTAY
K4KYNRErL8cUR5yUpYtMdZ+n0OMpIat/ZRSJGJRgN5dU8fwFI3C9TjK7c0AiRJ3VKsa9YoRb6cVl
nCiJAeRr/0amnI/SqE0BidGEAjAb8afFGrojOMX8WCEAtCs8hOde3vZXOJZU+GjUyCoGeMF1YDou
dt709GKDAuTzXd7pQ7XTkuVzZIQIb/Nx+5MgGvZmzfoEW8p7h4u8ODpgJX3DHcrHplzaG7WKBqzA
8G5QBhX5t6QC0zTq9clsaiJwkf4wOzX+CH2o3DiCLudLnj6cplRAgC2sO8l2K5xerc0paExtDMam
zO7jObE/hNakY+zb2xuB9RXQiuxswTlEmBLlB3N1ThDcDCHKLhOaTx4I7jSJbpO4DW8nXf1oT0Ya
IFICgQTNwxM5R7HTKrN/kwjj48vrdu05aNjIoFt26qlqnm+Ueg5TW526EcBqKf4AtpVDDqL7964S
UfNPRaEoA0hgLMqDUY/z+1JzGgc/OOdbaY7FllTF5eFJbie13ggDJRdyFTJPeWKxNZ7UvOkpGo3T
31sIze2LOddffRsAF6Kkwa0tEeXW6s5x0hjTqJyhhmGMvg6z0u9b4Dsb+ca16aV6TT2I2EByy1fT
iw+WZw92PgYUuH9HVCfc5QPd2nlBMGbK75fOup2c0dwp+nBjdek/KDdsAeGupLCkiiRVpFXE1oCi
z5dYny1nyOeYbZ2hoWSxk/BY1KOH3DRqn9peRRPAM4Kp7ItdN87tbZji5VAlUbcrksHcOCnkxj6/
tHgaKlZ0d+i+kFafP00mKH0MijUERWIbj6IVy37sq2iDTXhlJ6Hxjpqa7HlSrV9dI1rtQo9oGUWp
9Roh/qj90C12n/qqYrQbb3TRdZGURVlsk5KkpK7rWs44Qgknnq6hsxU1XqNekXzOhTH/09aTmIg5
apbKt5FQ7glZRY9aPv4zelH05gHuc0ouV1eZCXAvWgq/j4zxU1MOmnKLm2DaoJSQl0SwMFneV65a
PToo/PzIhwp7pxJD3HRQ2TI4f9lbydL6KpavRQ2O40m2OwDnnq+UKkrFRDcMExvAZgeyTvfLhDTz
9740sOHrYvd9Hlr5V1fJohuzGp03plCEj4wzzaMEmWthDs1dUzj67KeZ6vFSmnMCfgtCOoZT/vJB
tt5W8mEpg1KhAW4kAQPnD9sIodjh1NfBaJbOLl4Wh6hlXDaiu/U1wSjsJURMKFojH7Vu2odOIwUC
0joANAZLtCfHyWNR+WEyfy0Bkrz8ThdgTzkc9V2IZWDwJQru/KUIxtwulqgm5Iu/W5HdBUtNaKJp
irg1mik/uYvVgqmsjffmFJsnVcXU1CtS5dRa9T/SZuQ21aP24FXwPNqpcO6KSb3xemXeOueuTL9O
V1lietHxpv9//qQ5ALt4IBoNqtiO3zpzndwbeey91zu7udGUiuZQZ4QNRhRN9Qgdc35MnUoW/Wcg
KqmZCn23tJXxfvHMLVX0a4/GAUy9jOyCMszqwCln7NAtUdTBhEs7LD4jDrIq2rJ1uPKxEP4wCrwC
6kvrAoZTqzjChAIf6rnJ36LO3r7BZmrY9UlpvRFhab9BhjY7xOjqbuSgF3hQdglOArgogTcHDL5m
XoWFjvgeVidBbhWfCrvy/MhQ0WFpMrX/MOEQ9jZs4b+abfhFZDbizNk0bqz/+rhFR5KavepSSIdS
RIXlfPnxcLb00TGGYFhwIU8au72tG0pXKGnUGx/F1aFko0oqFkng9flQSKAqSecis7Zk7s82m42b
uUo+24XY4kFczKt8KZtkgOSKjABp2PORkAqvCuEUQ1CH+JCqMa48TpYZH+y5iQ51hlLLhGrePhzz
5vdMLZeDabyaS8AzkBTLyMwjlDfWV4sdMdva4PXB4gK6MJKi47Lotg7PK3MqU2/XpPqq4pO8mtPU
Wjx4k2EP07XMwFG24Y4Mqb8rSP73L59p14aCk4XTM3Ak8B2rSY1b0HhOZfdAT3JOMjPKb6tqrm+n
cUsLb/1FyqkDEsp3QbEcM4TVnlwsYxrjiH577KjlLlJos/SulZ0aXLN9YzHaR8x7uwCQ0JZJ5oVv
mBwaPSkqzVwVtM1WL4lfm9GMoumDKJl7PMMMzbdED6feixpfi5eSQm1c1h/aWCbf6nK0e4BnvdaI
uzn2xCnUSW753KzAMIoMe0Nz+b0Oy3Qj6bm2FtKAXQJtJNRG/vx5b4MWRhiDJw3UEUSCjUL9sYnE
cAArbG0s+/oQBjEhMdbEEhwRtPFXWS+h/NzjLV8HXifU3WwSEPVjuHVhPil/PA8uGcaiLkbdVMLd
4OWevxEFT/ARUSWr6FMWH6rGE19DgOULvO1Uu6W/Xpe7LLO86Es5643mU8tOEzQ1jTFEBtc29nGd
zQUqeUZ2UPNYP45jpHW+VfcwScQAhd0vqnyAqEaNfQIeiuuKrxROqcC9bZPPnRWSFaUI/b+rUgrN
lNc7C6xV2iTtLrdL9we/Q/1pmX33UZhGFO3ToR1K2qpw4Hx2EwdNq6ifeqvrCCtSKwZsak5KetCL
xioCL7QQ73BLrX9vDRrWuro6DZqvaEl1VytLE7RlYe1qVuG+6FsMA+kVROkugVYn/ILP4aEzB0w9
Xv6o12ER045gqrz7JbPz8vj3UnM0U0sEeTVMe9XIxHH0fHyYhJY4G2PJs2i1xIRflO9J1gFS2asl
RiNkBppdiACIa7MvPD3cI+ObAa2hRS0cJdyj+bl1uz/pf52PCkXNxntVVoiI+1ZBRC+geALtTnjD
VgEemph5ti/sRhqPD4v3YNW519MUHFOwviE/RuGwUb9bToyX9DLDS0nsOfyKCM8yHmY7md/WfVZZ
R7Pq2jgwdRRuwya0MxpT+SIOE5r5843tNcnjDFF38JUYFvchqbtQ90u8HQ6hF6OVZpCfTzslNSZ8
hEj+9D1tWjj2TtFFsKKJGPvAGaMkQyhCU1GfZ/9nPuZg03IY3cSYb5psmr+rZjHQW7KrG1PaWs4q
VlgMY/a/K3zUOMkvg1dxL1iwTF7eOU/907OJ9QjM+EoQ4OOKJYI8/2LLulMLRbQZ9Q6WM1VS+qZF
3y/vkkVkBaSSKvN1tTFKvqEs7k5dJ4yOilmnfF1yZKlu1GWofhr9koBvo1Tq90WBTtMcp47jh/XQ
P/ZAhx9UbagPXru03cHUQls7onjFPBWDkY2wuaV9w1jOVfHu5de7yL05htgs0grGAADIApy/Xhz3
Rpf1TRJ0+GFDThrMftmbhlK/C2dPcfCKTDyxy5SYeyKHNdfsh0l4+U5MkMcOlWtqVKrD6l8h43+e
Saq3f/8v/vy9EjPA27hb/fHvb5LvTdVW/+z+S/6z//fXzv/R3x+Gn03XNz9/efNNtL8EffnjW5dU
5frfnP0KRvrzSfbfum9nfziUAA3n9/3PZn78SU7aPQ0X/azk3/zf/vCXn0+/5fdZ/Pzt1+9VjxAT
vy3isX7980c3P377VXaQ//P5r//zZ2+/Ffyz3be5+Fb+ctPm38of7frf/fzWdr/9qjje30h7ka4k
sKaST3L/6y/jz6cfudrf6PhQfOdIYI05kX79pUTSNv7tV41/RW2XyJGTgltIXlJQZf/8EYRHNgPs
WvJqXBp+/fcTvvvXR/GvVWJC/vzzLxRd3uFS07W//XpRd5AgGbBTCG3JpyAnPd9c5TSMZSli9FSS
rDumZAEPehH70wLPR2unKOgMLfmCjMwPd9Sjd4464WOxtHu11jA0yYaQE6LykFueKz9q5tTwReLq
B+lP/641h2mnDelNbw9fcux4v9Ns0m7sCZzjs4m/9hrrfucT1ocOE2Vb5CQvDNpiZMSTxqBRvhhs
0yj76IhZ+Ho9ooNvT3H/dp7nY1zPnb7TY0HslIrJ2FVRNZzo7SUPlU4lOdcm+75WJuNWVSlcCbec
QFLnQ/+hcTPxOC3is5pvyUM8EdDOTi9YWxKywD4wZLdCxqDPIijdzZI6ArwatKjcxwfNbH5HXWb6
Upk1ojMe7PWdPYnqWzWb5aOox484YapvyghbkaQoC2NnGmX6blAL8Smtl3z29dYLAa3bvepHXjH+
jJHHvinj7gsoNuOmUOPhG1BPnRBgLsr3ndtXO0WdabKii3XTkOc7vhcT0/lVB/7XzEsRzHHyWbXz
MNqDpwm5SmYrRhwsodr4tJD/d6o8O1Xkd/7CqdL/gz7Av44neQbJv/3vs8T8m/QslxESZBbwZs/O
EvNvYLN0ul4u8jVgjQgu/jxLdONvVJuoKlCg579Tn39+lhBHg5QgKZS6K8ZrjpJ1eE4GAHkZDSJA
XAxjrW7hqu66DK/L4dhinB00hhbtk1hfNpKAdb4hR5Hua1IyFnWvNVBYKJUjRjsfjoqAQDVR9ITq
GKf7RDG21Gm3hmK2n3+YQLRHWs3FcOSJvlsdsk+hG5o7hHPUjdKHjPyeHwG8FLo/UrmJLgL1l9VI
rjvmZq7r/bGqFDh56EncF8PY4vLYxeI4eJ7AFF5t6TVr7ZfRa4yNTtKVpaP8iow4IrxSg2i1dGAp
Qilh2ZND6jblbcyzndCoXr90HNAS/0k5hD28in9bEbdaKDV9NKEod0taJ7dRoSvQzl5PlWBCqeKy
D2mZSJeO86XTxsJF3B033XYaXOI0Cb+Ova1W05Vpo/HGZkT/w7MuqJyl0YvIdcLuqKuhRyukcz5Q
gtmC610bRYq7s+0lX2nthNc7Y5LkwuyOwu3Mu7maQgwV2i1y77rSwRZkXSCecz6AoFubvmE/70pS
V3eM9LK5qTWz8wX1yBswP84tRqHODj0Hb48P8pZK5bX3c/Gyw/7nKQxZJWNqqpBplF137HsCWDht
4jCS6ByeHaJXIoTLj5mmFTUKios8LH2j8x3hLCpad4UujmWoVTvkCzESmxJ7h8ZD88qSCLkdRy0a
YqwZX/RajSaEwaC2YhLHWiuc20XvnZuispu3tWOVN69/K4eSHveBCUVvjR3qyiE2lyKhCU4NCwv7
pthVeDsHyqK/2r6Vt3o+1CpQNGo8PbsiZ6iuNU6VmVl3U1RsvdDlZjgfZXUSDYPSC1zgqmPBB05p
xNSAbEXZK+u/coUQCaUEQKOHbtvqJEqKdC7qKOJdlmg+WbE+omtqJRCCimT/8gpdfaH/P9T6JBrC
uAuxK66O4ey4N9D1KdQl+s+XB7m2uZ+9z/pStHuQdzCqqqNIgTwBDHWQq1A0utFD5788lFzm86uK
qZNlSQSP6b2uGwWIZYVzqLrVMW2t5hh1cKQSFeuHxC2+cxrmGyt1dfpws5fpCXIYawWuOFKWFKJA
dcydRAkUCf/LFCd79SLJHj59XgIopP/WAnz1oDglnMvySHXgUz8N2UF45hi8PHMXi0RxlOCNAiZ1
TJo3MoV5FudXXarjUKvmx87F5tKGQv7DwB4EAlyDP9vLY11M29NYTz1XqSOyxuxzW4UVkWJ+FIM9
fQsjQnaSkKTaGOaiSM1tjhAStAfpCXJJIanoaBdx2eVH1c3it4rtJRCqWtwMMlwXl6bsHzQ7nt7g
0l3fS6enh4yKyee+L5d0pyluBTY0Xt44vRITcEzpHTdA+6GE9bIBwb/YtfI5mXTJlED6bM0rDhGP
sJIuyY991Htfmy603mp2VR+VyHT2KtKSG/20K/NPTQrwgFQ8kFj787U2kfUr28jJj7qmfJpVJIhz
CkSv3bUwJaAKIXwG7QqlmFXUmC0A0TO1zo9ZmDeBU9TDAZ3SfmPqLgm/kpABAB0VFUnaWjP1cwQc
VKVXsiNuifE3kcfGvLcVo6SIaLoUzNpUDDsBK3FXLsX0h2HE3n+T9l47ciNLuO4TEaA3t2QV2UYt
tUZuSTeEzIjeez79/rLPAXYXiyiiZ1/MwswSoKxMZkZGRvwmaJAF+0wkV91Y7epPthKp76alsd4V
GgvhNtI4ZRTOuvVMVaLyp7pSKrSwx/rjW88BiBXgGwJWISyzxZl8deZUaCQIaeq0P3I8wIsBnEqL
+PbByb7KnVDOEs1hcLSAjniZXY4iRY482NRiAwrk4felRoOjmpbIX0YzeWzHtn0XTsu/FmoSn25P
7xqLLkbG/IaTTpsRjO3lyFpN08A2+zSw4jidkelMtU/Guhg/q7pdEm8aLAvzCVObPy6pnFWnpl4a
FMDR+Frf1TaqR27Yd86PjPb/jyg2l9nLDASdj5wxro8fbwvyO/DyVGqvtJoBKCrTTAU5AOGnQVdI
fxhxibN1XyzesmpHBeG970ELRxbiQrw2tri4XFSkWnlNA0D2modKObL84unhmX0SBmZW6z+GLDOD
ejHLL7e/yPXBB+PiiFSMXB1gknb5QWIseJcuHtJgDs3q3Me96WFJmQW3R7kqCcv4pQD7gykI2k7I
/l4Og1ikOSVtngZN2ralm8uIsppjMaPKNesPFqWwh2VR4i8rdRyvwnPmfmrGUD+NZT/fIwflvPWa
Fr9HvOkMESvodV/+ngT1SKWqzSToCjlj8yM32ibD0TbaWVwQLKgbU6vgut4Cstp1mdcBvZJgiKX5
DFCqPispeKzbi3s0yuYTKkm40KphlGmxinPGfe6qZXaoqH6dDrxAjKiV0OUlgG9CU0h5zx4WPQ6W
sfhgl7L2KU6iFpOimD6Qi1z/0Hl1s+hw7CUz+ZxXMl3gSq1i3wZteZ8gvFfyr476R+VQ/a1nKzny
kd1bCVgJ1JUIoGBCNtGlrxJJwTg1DlI0AO6K1V6f9VxLz7fXe28hTNRIhVikeLJvRsmaVYlSLDqC
JCumB8NpMCpwhvhM5j4efFpxLC6SV7YpzTcFoAKFVnbS5TaNp7yD5dDHAdWVv3NqfegSHbOw3vpS
16Gf2uqv21O7hm5SHeClgZQ5tXooh2KFX90/sa2MazuXcSD1TRYUeMBFbhJG/anhCf9BUdYpkFqz
f5xTdIJWIyqBNGjxM5/S+Hb7p1yvsqDE0n6AigGiwBYh+tUvQRFTRkYuickI8/WzSSf7FAttEw2W
xEEwuI72l0NtglO1an2cjgylklb7+D1kdwaSecGcONE7c0AM6fbUjsYT18HrqendKDch41HEznyz
qrU/SZbNHs0YlJZA+vm3xxPJ2+Uu4quK3M60aZiAH7ocLyXX6R25igMtDpW7JpP13E0s+mf4Mo7K
k0Qn2ZssJNfDsLe/52mo/L39A/a2FUsMyp+7BjHSrXlJrGVS0yns46hRm48t2NevFv0ubwhD7XHi
K58bq8iDfNGzBydqwvNgx07m1uNbyw+EY0gjyD+/1Ke2pN14riwnyts4mCeFOh7HzhvGoXUjE1zO
7Tnv7V/qXwDERKGUgtvloofz2CpRFcUBOgaZtyIJ6WbLYnu5Wh/pHe3tJ5gVkM1wbaYntokSfZWi
MJlbUdDIcfygxfN0BjcRntMlkdwlztOD/XQdZim5ii4g3T5BLtqMl42t5DSJFgXZGlePZTsqf2Wr
PGInXMc+RiFnoMqsMrUtiryZ07rvMEcL5Cocv9WwewRMWPFVa4y9mXfZCf+po5Lv7tTYoSQHBrDJ
LfQsotZIqllGAX3p+tNaDdPHWNGmgwCwkw4hlgRlBOiukHl5OS+vIoAk2fOcS2kUrLlefMzWbPkd
KXr3QDsyfK9OjfWAgWp81ku1pj6Wlt5YWvMzyP7CtapydW9v1WtBDk4F6BKg46IMTWXucq/GzUoA
SQuWWnOqDxkZ3NcyXiVu0K7BUCLT/pHt0mhdY9Gaf6tU0c5yseh3eNKlT7UaRfdamcVHd9/epzCB
AXPDQvmj3nr5owpZmaREaqIAvIn2Lyjf0SvMEfDxweTFY2cbHQlJaHqSDFIc2IyzTNrSmX0cBQP7
4Vel1jiCt4DSnGI1HusBfMjitPG9E8HCqou6/rjOy3yUKV7hLgXUmce+EHlBdYJ6y+Vs2QvOEFoS
emhLuv6vnFrdA5c4nPo475CS7W1KwE526mE1v8ebrXSLxKn+d3spdlacksML+J16OjyFy98wWoQs
4CSSX2D79RH+v3G2naw92Pzib9msNw08Ab0kdAjnv8tRxLGLzXKS8Eftv0r93D0lceGXjTETv5yD
B+feYBwvYLO8QGzIL5eDaZCH1mzsJX9OMyB/PPbO5BMGAs+l/UjUP3LG2FtCAQpDKFCHYaNtrlqA
ddBw84HJaQ4cDyWbPCmxsgNR/N1R6JzC5hcM0q3h8FAihmAOreRbQ5WjcJWSC4bzUblmJwCD7ub5
CwiM87HVq6HJEa9twyhja6TP0WIXgInE2cdWGOHNZnoEa5McTE18/e3ueD3o5hxEyIcPsMwlP4Wl
+dTXU//Y9IsTjF2l/7JALN51tj0GYR0eyVztLKowXCfThoMFT35TAstKiXpOEkm+E8V6II9E/XWs
1+D2GdtJC9iMgsGKphbHXfz5q8ifCCy6gfaurxRm7s3tGnlG5agutsFHQI2dCXGPUcGF14m6wPY1
NIatkk9x6/jQ7uwv9tSsjy2iqwcp1QsKcPPFSCuhE1Bs42m4bemofSW3K0JcvtlCkQFPFxdnJUyR
dklm+bemTKW/pnLyx0ztfPVmyG6/ofUpeIfLWWCZ2XjCVDV67gZNilw0iAGogmiUvG5c66e4NOwT
7kDTgT7Si+P59lebPBTRtX15yW1yGJlHTWiFCTbUWV6/1/OpC4NV0Vo7ce0CON1dKg0xOmeWvPyT
5Ks+uo4cJ78zqcr+UTMjfI4XS03cHrtIPJ/45LVrItJVessUDdHzmzeNSJ1FNYpyP72My03TZM5g
SsqAj+FYKmendhLkX6X8bLVgQP+fhtq2HeUJ/GTbC2PGLpk/cE1096o6T0/NvIYH32DnKLye1baJ
sYxTGFoVZoMx7lSf0d6Q7yx6J++aeJj+y6y4XyFsgFdAZPdyAYcqi1KH7rA/yG07nLQ6jQcvw/3v
n9AuzPPtJdw5d0LKgi9FeBaamJeDYVprjDhZI49v9KsnxfZ6diZkJf7LKJDtATAhJLDV0c4Zfklb
9gSV+8F1yk5y67g8Ujnay0uYzP8dZrP1MttY5Tlv8HYbm+YrXpe0vUNJf6fU8t+0j5SfWmgM1AQS
w5MHHAVd0wTX+h+mSg4Ib1zE5W1eMlm5EuoyBptSW0iujJyGiyy64f2HURDUBquPvDzurJefbV2d
TEmymp2v4KvJf8WsahEdZD+7m4PcQHhvv+hYXI5iLyluMkWJ46Ps/I3nJkLGG4P421PZPVk8tEUH
hIfalsQzUMThvcl2T5pBfx/HUv4VOScj6OrwqOR2NNTmvq5aDBZAXGN+mvXFI4L2TtDr0+qlc12c
3j4rcAri8nxh22+GUs0x/v98a0c5QhKlT7uHeSmTkzP11n84wnQnyANARvBM2zRIOppu1DY5whVs
KTK4qj2TdagHR3gnwUI/ADtX6Fb0q7b8kLDs0MsYUz7TNBoPzZIkDzlotTsI+5qbqHb7OJZx/e32
Ku4OSusTWBPkJyC7lxtwRK+gHDO8NNJxqs+iA4bPtT49Vn2/fqBs3NNq0JKDUL+ThsNawBeOY4Xk
3Dbnr1vHGu2FXV+nmfm+mCbNV22pPhv5YD1ZsXbkcbxzyoTpNakc1X0BQt9MMjPWWu45y+imlach
6auTUU1Hnjc7S0kdHANE0IOAC7Zi3biMyYs8Mgosg/E8RbJ9KnlTnJQawk2b9c2XxhmOLui92gH9
GirPaGgKpt5mb6bw89qRlfZJGNKC1qTafVSjpKx8cyjt70NOjNRrrXyOOjzH6kR01CYkIB7LLFLv
Ad0fkVN2QgBgMqiQoDLJnbeBU1hgLFgfIOpdhQmyBUPryXLY+Mj1/pfvikwiaHJQf1A/N1erDkiz
zfB68Gsw0B9H1JxdPRrtg5R2b/cYCKGS1AqOz5aeYUrVJHcUpeEvsEcHOS1OydC92Q+WGXDNAEBF
8woI5eY7RsPapWHKKDW4eT+1hp8rwrnB7dO+NxUI+jpPGrr6dLwuD0KGk1WdF0Djky5dUedE2bTF
+OLtVyf3GcAxkCjiDS0OyqtHje2sapLnGF9oTosDqYpZwGTHw8Fn2dtnoFFg0gknGPrWl6OgGZu3
Ztyh/d8t9t0kRcpDKMXFR9i57en2su0NxRsQcJDo3nHEL4daUY1BNQgF+dYqzZMZmclZ4hXil7Gs
H3yhvaHgTAh7QAAfbITLobJYGa11RocfxEJ9WvO+uKsVqzjB3TxM5sQNuXn00EYim6PrCVNwWyhW
lBTOBjAPX2mN+ySTYBlV0pki9f8sqcfwOrK+lA7K400pEzM69cfUN7/evrI8ZRC3Bd8gOs6X0w2n
JMwyeoFEr6HEiM6mqpfp5bltnOngI4rU9Gq2ZMeULgSZ+YXe9mpXGrPdZ4WMr2RXq9JjVBnqqY7U
2KtCRXkyEhUq81Q2Z/gt40e76Y4kSPaOHvcrPgQ8v4U61uVMI6fPIKohS57jnutaOB94I7HyIIe4
bq0IVRFir7hWdRjnmwS9wnl5ScYGWwAMKuBzJWHpQkKy/kiIyDwaq4IjBxov57ZKqy/DpI9+Ug7d
s56u6tvdUIGsUAoQGbTw3BYr8mrB10ZRZ0TfTL+35eJRN5P8AXXDb7c30BV5DlQGCkIIjmEWSrlh
2xic6hnxc3Dtvm5Ww3Jem0FpIEIWwC/lcZh9eKLLn1DLyKYaZPRmqgkoHi7OWluupcV5C401UeZT
P1XFHIy97IzBaHTlX9Q8MrykZotbtQ3r8VEe8gaOJUTG8dPcolFkdbTtzqMyVdg/GcpY4lAvZwdh
TgTL19sWZg0tAXHFC6onUKDLVYwWZ6rtZhwD9OGqp47XgleWdqKzW1f5rh5JK+RUlf69vazbMPQy
KkUiPLbBu9Cquxy1NqKsUBXIEGbbdOc0y2HO9KPslm3XnW8PJf6qzQSJQkKBSBgwc2lcDgXjIjRs
7jqwIAUmP7oaP6+rbnno80jPcS3kUBEM+9mvdnZAW9guLVVRciaLFJRwy60o/vzVBnViKTbUch3B
B+jLX+qyf1YZ57CijZq7zLSju3nt5p+3Z7td2JcxqTyTIoqBt0ocsbWUrTryOfW8VU9rNCPHE1e2
B7xuObiGt1k2FTj0KQX/HnUMdJ42ocCwUynSSrMJQq5RtHuFKVolc/5BPLqSWToHy7kNsGI8Svls
VaHHTUH/cjlVtCmLcRyaYC61Djlndb0fo7SZ3SHJ5rMST6lLC928n7m3H2mxYw13e223IfblB1Bk
QT+WHiHFpMsf0OCybYdm3gRL31kQfbng3EKei+QgyF7vG24PGhPwfgVsbquLbw/I8BB568Cxk6j0
6lIdf8/mKCgHVZnc28qgnQpwpMHt6V1vHYal7i7YUFzbW5YN5tq8HmnJBNmY/8C4KfXauvkM0fGI
o7SzjpSLIFxRIhOScJsPqdX2JDXKUgWQK437ojErd4mk5e7N0zEARAvrEZ5kUAAuv9YaTbJZj20V
oKgyfZu0ULon9y5PcillR2+S6xlBK0OklPlAowDdthlLybABX9IyiCV8XHSrU1zAkPnp9oyuDxyY
PeGVQHZNhX3btJOrRU4oIhRBEw0wz5UeZWFTCyZdibxOCo+EV/cmxcuHih/vPnL5zXaf07bOSl56
gVSNjgdoKPLz7NBnfWdSPFyFZprGySJKXy1duhaxUQWDmSExs2pemul3XV+k7oRi28ES7syJjwzR
GHtakQFv0l+Y04hJGGoVtLO8ftT6avEnR34rrFY8sDSBdiUTZENs7Xb1EO01pVGqADtc/d0Eb/ar
VslHyvrX55VRqAgI7XSSE3lzc+dLiQxSr0M1WOXQhwFFmR4p8WAutENtBj7C6ztUTIgmIwA0XkKo
EYhlfXWTpbLRZJkkV8GI4oorg/+jTz8cKX/tfRx2NwAWFSCLuU1FJArZRj7n0DSmSfHUeu0hHEhH
jbe9DYeHC2Bb0mQHkNLlXJwZAm9ZO2UwZY39v3jplPOwOOY5c8bMa60mPEiw9mb1wkvj1qA+v8Wi
5oNSZI26lsGAA5pvW1LsFRh5vfluwuWS6gG5qvCdfUljX32heahxpJnyMqjAFp3LLge3b1bWwSg7
W46GEIQJsANcxs5my2nI8rcKDnFBPI2oXOtlcV5ZNgCn/Zslt9hzPByF4hboR6oJm5ha531SSCm3
BBXa3rVTG5Cy9o1e7a82zv8W+fgYD+WnanEe66Q9aAvvfDNxdYDYZXBByLzcI1Mb5hPFhSpwhmjx
UmWsQZyWR1PcW00qYbCReRwjoLQJsCphsQv1ilGqDkBwT4DFceFjYrdHYe86daL4j8cT76UXm4XN
SNjYmxJkiCoAhh77YTMYrt1pQxDmXfpeWyPVq8B33AH7jP5pcv3IZnBvOenp0+2ApAlFW/z5q80J
pdeqmyGpAqtyFq+VVMOnGfpWPV6xYSigCY1celRXcFwSjUI2RlhKcW90z+kqAfJOMFrjJZNphVtm
8nhwHK4TNeFHjXIjrkKE+W1FPVOKUkL2swzybmkeeR/y+osq/alVUEp30cJUXQAGzZF521WXTMwU
BWxybrYNj6fN9jTmqCulMCaEzfjFh0MifYmQ032wW1X/jXZ94g5DrD33Sdk+qGSKXwdQPm9OUino
vMBBSBbpP4ow++qbJnoxKYPsFIHSO9JDOqf5ky5T8+6MHv5oqo5PIALeijFg4mD0xO2AXBvhexMT
ILz37YReXNCCHLvDWMbBOzLqDzLHne1qkOMLchJcfe6jzdSI1rZRqEUgY4z2cY1rxHCoLJxvZ3Pb
d6mYCx8ReRkh6gww4HIUbOTKocynIgibHoGNtVY/wFdFwKzr4xOub5ObNrHkVs0QnW6PvBN3hGya
gF5rvIu3WNG+GNRUa5siKGp0cmUeSm6mIdW+qvKRaOEV1u9lljycOP3wTUiGLmfJ/wt4aKqLQDLN
30pdvjOk/qlPnFOat89qP96ZU+GQUdj3zdKcMkS4Gi26a+vq2+0573xTytLkzBQiKQhuy99q2URl
z6UVDENLBEQYxO2zbD3YOTsrCweY1754SQF/3sTZzEBHGoXZPJAms73DJqK7K6fxm4Sc+sE33Mli
WFBeHQLnTBF8s679kktlVgJinkslcTtrsE+gWNwlQR28fHNLnK8oiHRsVhIM8phNkq6FszL0tYXC
ZVsj296U7Xd9nNYDa+KdcCoeURBXuHSFH8LlXimsaEo0JcsCw8nmH/GsdmeckVu3mlPnIW9G5SEd
I+WIC3plKSomx8xQNEMPgcRwE8ni1UnLGN5GACS1mrApyfKggLFzZ+Umkj9pNJ3DYlE/rkqhoAu7
0nLGq9mfOp1erWHnXlSvGm55jXWQhVz13vhl3Gb0fMXLW7Q6LhdkkRD/BemaBZVWjW4qhZabxSVe
AbrzztbT92GYJL4qRx+suHiXltP7orFVNzXmP28+PGA+qBOSYJI4bzFXaVvq+I/AT5PMXnkYOqdB
834YDwLizhEV70yT1h57gOv0craUGufBKKU00JupAxFttg9hb/y+PZWdEwqhUXxqoZQIWu1ykK7M
7VpfzDQIQdud5jhePaeDIzU4w8FIOyeUlg4bmS4lh2cLutZm4LdruqSBOa+ZFyWEuM6K+Hok/+u3
NcqO3oNXtXm2C3QpTF2FeRcstau5TRmyibDe7BWpe0Ob0XEqIin5hMODEdTOnJ+kOWlPXW477rws
8WO7VKm3mklxsHP3PiWqOYJPbIie1uYki2RpVsIiDRR5bM9rVUieBLjyjUISYr5Cyx70K413sDqX
39K24iiPKzmFeVtF/lBgpuiAqDkhBCUfhKbrCb0UcKkcCD9uzuTlUPIS65MVFkUAB0u618P5Vzfp
8v3B3hTPp8tnNqNYsOy5mGlubydUNqHmDGVcBHWJwoc3LXXSfNTJ5ZYzPLOw88oJzalzFs925E5j
3TUuV6r6QSDqwciG0/qL8m8+eh3IcZWaEA2xU6zP7Ue5y7qZ4FHVv4zKiv5kKGrDwpWKsH9czW5Y
Tg7pqukVwO3/oNaafJ6Kdkb2t1jOo6y2H7J0arF9V7QO0528LYtgspY1gh+FTPqdRAT8KvfdVAWd
sbToZZl4a4aK9qPRAJygSKAV59ps5J8JUr7/SosuLyern9AYs1tH/hU30qKc+3wI73TJWJuzWlfF
6o6ZBXpTRW3U1XGWTg4Czk4ezXrz9CIUCCjuttC6yE2a9qoGQzyt129j65jfm9TAw1vBB6wuYuVJ
KXTbB6KoPlglxkOKnb21IUsmy2+gbgh0j9rK9g3BEzRXkc/myjHXyJ/VUbh4oDje69bRc2VvE4uN
RUOLAXEquNzEw4SlXOegeqA2CKlVC9ZoPDTe/thzKNTTN0fcABLY1nzFqTWjbJw2D+Is1O6MYhrf
51DrDs7+3lzIJ6HVCkUmmvSXc9GjjCVdJ0hcdfUZe6soCMNCOug4XF8WCMe8GmSzYLG6JHG2MEiW
pLQ5UzsL6sSMPXrnRySn3aF4SAqVYJ7o28uvjNahstoxD8ZI7iCI4Z4aAlh1h3npD2Z1fTExK9A6
LzVdmhSbsLmC1lkQq+MD4Sn50NW9Cp+2KmQvx2QydvNyPiK9XCd2jMidTkFHPKm26WMatonTpoxo
NJ32ZFH194xlsk4tvu2eEGfxx1R7e62KQam/Ct4TcJdtWpdlKbVMJ84Dc0ymh7HSEvqxSc0lvBw1
bHY2IwQTNjzvOWE1vCmL2fM0rmXpZMGSFNNTXqjmz6yxpLdXYelCiyaYsL+CNLa5hKyuAB/Yagxj
qNN7tau6730ZFQe30M7H4kSRRfC2gDq5hSN1RUH+D5UkSKs88uK6Ue4RVFRmD1q18jSNiXkaW8s+
gOztjoqDuYCJAOzf5v6wIgdzaZYsiGCn+Y2O+6LSz+l7M8xkv4r09Ku5OkZw+8Ld+27MkQaQcIyH
YngZRBAjVkVhKgv6WhnvEqcP3cZK3ipQRoRXaENRNAUWwqW+iSIspa50VZ8F09pE7+Y6zAu3Msbq
ICKKY7tJHi6GEZN9VZBZ+tjUZ8T3AqO303uTPNdy5774ja5M5mNCaAZ5iom5txSx/aD14ZFd8s4X
RMWfNjDAPN6/W+xXh6dYGDdhGqyl3r8fEfnyZj3CynLEO3bs9PZeKoro6+0vuPNEootI7ZSKEGpi
JPSXs066pUjrpkHLwhiT5sxF47xP6tby47DT/k623f4eW9l6JK0aETlO57tYktTAhOX4JBdZeLCj
dsI4TUDAMbgFkp1ukf8FsVOdpToNoLZPHpzL/FwuinxqYi0+OKc7mxdNQqFswuYForuJBoUdLmo+
8ygjq+jdFFH1c5kORznS3oQsUZ/SSUgFgPByffVEbuUQ5mUQZjGM7nWt/VJObYw3preKAnFOaC1x
UoQesKifXA5lVXKoNAZDxY3zIzLt8kFO4iPC194uBRgBoZg7EKzW5jAOcwzpxVbTQLPDBNh4M5/r
cone6fEieXFkmvdAPo9eZnufShgkkRQxL5pBlzNLw6IaMPZOERcIJ1ex1emfeayaL7fPws69TjuQ
S/alSOpsH11Im4W6WvDgtIxk+pBhifRcpiH6JkOJtXYfasZBxNmbFt7ySGCQ71HH3OzAdGnqfoxa
CidKZQeGpHe+tMhHyoR7WTovScTNWDrQuNvqQy7JxahnYxo4+Tg9yPE030+FgvlNPWTPUQRlm0Qm
vwdRnvzsutXwo7hY/3857ws179dC0DvngKVFYw2FLMogW6G1LsWW114j4oy96l8dCUeDRka4og3H
IzrFzrJy2AwaNkxamBhe7pZhGqbZLpYkKCu5/OkkOruzc8rT7d2yNwrZGM0zDc47/l2Xo6TqBIZ7
yRCLkZQfTQEwU8NO5u3hELSOEG5m7yNTJ37EqzuJyjJ1jjJOgjmLJI+y3uiVirm4hYrA/O357H0g
0OAg0QUK/4pPU6xTiVWAFQdKLH1vojk8JZP6LOGh6f2Hgdj2DCEMN64q2o5Wj4uFME1lmZFXLZ18
xhogdpXwzbwQIiLUnZfSG/3wKz0W3MBUhBVUNHD0hvofjtK+LkX2+faEdhIHxKcot+JgJ4TYRch8
/ZFaYyxUIH8BfUBkI2BPhIlvYWPUnfmm83laTGvxQgAwqzvlkDx4jEvGAYfoKnjx9qHyITo7ghO7
fZsKCGkfdZwvRDSrD8mYdt4IeNclU7ROuJaHB5X6q+0vxgNsL0qrgoO1Ccn4M7dIXpVpMFoWlh/y
NLi23kcH+39nFPoBDAXOSVSZN/tfN1HV5cGdBIoz/W6kYTzJShu6t7/fC8PvIvMjTaXmx7uAOiPo
I9FpevUB5bmlhJw0SSBRS6jpAXRgQiTk7vK40/6xEyd7b054yap6KwVWqgyJW7Rq8WSpyAxGHb7w
nqOM+B91UefmDaqvrTbN5xkwIX5XknRqk9jw4mZYJc/SmuVZwrbz6+1JXB1fMQecRmjR8F6jL3U5
hwJlyVbtWSkdm4Xu1DQlIviVbeaJO5PQnm6Ppl413zCLJ2Vi0/OeEvna5XB6omdpJE0os6gqGg/R
0qRnO6RE+iBTOwkfOkuAbvN2hloQzs2fdl2i9041VSjXCGdfO1TsB0jb5Z/Y1KSgWtS5cLvIqJ6S
0hrfx5kenYchTJ6qdbJAtQ6lOyIe6JXaqt/3fWoH5Si3d8Wka/dNKP0EVX3Ep7/ee0wRaQfolFCv
iPKXU0wUuVRARiDmVOXG+yXrUjfT6+TgHL2wji43H0pr5B3Cb4H13JZ7TLxvlDwd4iBUE8cdVtWX
a/WfuOkBvjtfu0F91K3wGSW+3NUL3edVfO/oOCmHZevF5fI8l+PncKSzMcmT7LZT6zf5oLkLcj2V
Nh+UPq7XRFSkBDeFBBPg4eakwP52JJ1mo6+X4zK6ZaUXGIUOg3Swv66jGeOIBwAAEtid25QlypDM
QMDAxql31T5hMVn+qij7F/Tq8+KflSruwYB7ExO0DpqboMH45/JjZ501twNXgx86o3TvpLy7tDnO
35rwgZsTaAfBrRPd482WMpwEViLNDigO7XSPv1JyEkp7/2UuYEVI0EU1YMsJN7WqX+uCuaT9Ej9F
cjO5dZElB8+n64BDkgWeWDwbybi3xMTYVqsxm2CG9E3dnMwmdke7+rcEoHIwnZ29ILI5AHqInFGu
3Lw4ei3qq7izTb+MouVxanKe4JrF22M0pi/NYh6d+/3xuGsE/hAE+OZmS3SjLxqyLL+A3fNjGhDa
xLlvcXuEN89TpRgHkXtn6wkiHoBU7m046JsztWZlr6DrZfq22quPYWykZ2pGs387Yu9+LlIhcKKQ
15AOv9zgkPcd5MvErDTQQzGYlLtOW2Y0gswjQv3eAnIXETgF0g240uVQ2mIjPaitUFyo/j6sa6N9
GGf6Hes7o03rg214vXpCPhAZIDrrBNGtuFWfGFWlhYnmt+piunHb8qEmSTtI8a5XT7ThaKlSDOWy
e7kOX2UIFe6DM8Oovt04v1YzUzxcxh2/hXJyUMfbmw8ACJ3smEchKPnLxetx0iUiYOTWOlIOUN4Y
TkWUh28ORMwH8Cs9aT4T19vlKIsWyVMUaSpt6DR1k2xQvkidMnx+654DBkR7BtQaxVB4oJejOEhQ
xlU4YUq3IH+IFk3ip7Uhf+pUIzwYamfZuDsFyRb8Af63mz236oghV/asknc3992oG49DYR0JAe4O
wscB5I+rEX2Ny/nMTSgjUcwgZl4uVPst+yGZpKMu03VJTmQd7GhSDwGr2FZVyzFH47UoFPw0y/Zz
G/c5QitYt8YfceIa02clnLrOzeQaP2YrLGvZreFWR/fV2q0ITa3Ifp5X08Dl7vbnvJ4+WdALPBBA
p+AfXE5fjop+SuBW+HpkZv/mgC7p/8vNQaf4OnpQNpepZAv6K23/TWbpFEvR5UYps8j012x7QWY+
yt+NcVN7RpG3Byd7dzjonHSm0bYCFriZVIpJNLgV2efArPdlrat+YqLNFI3CpQrft4M4fLWIgoND
AiBa70JsRESaV5FkDBO91Uvd8PXRxOEIx7WzvOKXfPtTXc2KUYCJcivzNINtuIki2HUiQDfgzdkt
yR997C2v7RYd+YD+tyQZxcHbc29OFCl4CpiaKLtsDt9cJ2nXtLLhz7Wee6jQ1+fI0fKDSL83J3Bn
JJ1ApylQiF/xauUamIpJLem678RmFMwOXQB9XKf7rraAjerxkQznlfj8C/EWl1TO4ouoxGYnJgNt
mwG9VD9tQjqJ9Tr2If4hXd7ib6sDB9D1uo4pTavou3drrhpu00bTV8w4jPSE9FxVe9qoqoNnx1Ov
nPNKkTQujqbqMRbtAWXnU70cNblE6L54T9A64OEClp1qMM35zYYeUjKpVGl0v43y+VsJ6OK8lJJ5
0mqobOgm2e9mYAMHT+jrmPUyKirDVEAEmXRzoQyzvcpWxPskWuP8fbWMzqOD2Mejnds4oDXYR7iZ
WU0nI6qlkjUwbZ9CYPVer9Lw16iZw93tA7CzJSlsgEeDOC3EnDfHLELnATN4iPpOGevvF1SEXDlf
urdeo8wawVBETqirCpuUyy1JuazHXqZHHaPXl3f6VJtUsSz17ccLiAX3gSKUuK8s9FpNTRD/yHR/
wYTDM0YUsAedHXZ7xfb2DSoKgBR52kOO2qyYWsqZpU225mPsUIVeYefzSXEgSrktZtJ3PIn0eyp6
b279itI3BDM6F8KOcEswnzNrUXKN/E2ikegCRoCw2zvtwRLuTM5W6WET4YmGBN7LDzWV+iA3g6z6
ulD2dhTGOSO2pmCMzX3uJgRFfAXN/uvtNRVhdnMWUT9gh4BKIqPeCv+ZS66jt7mQMChz5A7LnH9O
p9k6K/ViU9IKB9wzQ/ljaC9/bw8sPtb1wKJZAvtDqHJezrdRLHTLiT1kxUN37sdieJ+hTX+/DKZy
cNJeChTbsdAGEC8YYg7qFZdjZe2Q1MOwKH6ZyPCs27jOPRTYOmY911J2Cim5/Y6x3j2B2LbPNKmH
s5laqe7hsNyfkZRrH7gyLC/tKfp0qa48tlrTPuRRjPeL1SP3K9E1c4YqeWw4JW68qAWe9UrdHVSm
d4IGjVdQugQOOvhb2pmDQpfM91F8x2jNO2nOUi+kcXJw0HZHQUZEZQRBJtmsV1foMlWUXvEls/3Q
dqH13IepcrDzxF+y+ShckSL8MwJ3wSYBqDoKmrM8KH4irUTdZPzl1IWK5Nh4v3S81W9vt90pkRNa
dAWpBmzB4WWixUPY1YrfY4Tiyr1m3WcrBlW3R3mxidtOihI7NzKxkHr+ZlIl3kBtPteyL5dGaXgw
pNvvGItRFqQaYv+SsiL+WsVqmnizhpYb9cR56vx8pFDpRukgQ420le5vo81h7bbIfv6rWd36cwrb
MXNnfDL1M5SINvGkVjdyrwVnnQSI+XF55Xji1ghuO+ZPo6gd56RrC7pm/A/k20pTcNuutRAH4CTV
yx/FFNp/HDp7/yq8gT+Puj19mXsJx2Vj0fTvWDdkswvL2/imRx0UAmgwveLKsPZAt6o2ELZcj+TZ
K5C6/cfORtn2sDShPQK/s/qUJ1P2PWqb+f+wdx7NcSPZ2v4rHbMe6MKbiDuzAFBFI1qJshsERVFA
wpvMhPn13wN294xIzde62s+iI6SmilUFJDLfc85r8sRxG1sn2uy2MbH6cGl30UwtYz746h3+HnZB
UIRTS/pqVpd+7OeQhGOzC9svP7k1Pyw3uKRssDSdOGxRVz/fA6Kw7jfIT+aR0iw42Evdx8QV9wRE
LT9zcfpREUElSa8U1v7uNkz8xvP3Mj01VtM2bMeCYmhIqPu2M8r2lrO3acR4toylNnALLEqV1ir3
3xM+0n+xu7l5rUSbqWStZ7qkbtV2D798FXaTJwYwWB2xUF+sz2UZ+rJDugRfc7CTCFFkygDRiu1+
+FkD/scNnrN6DwLZA7/3Xf75RWDvy6PRK7bjmFnzAbdc92iY4QxnUP/sgv94dvJWewHPSbYTkl/A
YGVKQ4adt2K9mVF3WkPW31qbSx6v6+bGja48Ynjy1cHH6q8v54+7Cp0Jk7k1A0l6cS/5DJ706iJz
l/W4ztF2XnXZt8ibzZ8gA1bNj2uXQ2vHrLs0AwLF80vZb2Q3L1Y0HbNurqLTIZKrcWhca6sOTrYu
n11vgD9sdrnTxb6M/PdahKXJdZh92LfDlGVp0S21lWqvKe0Y41vDjYV0BhFb1mwVhyXqPfvA4b+4
h8Jbhrsl2roimTOxlHCU8WU4JTqQntXQRMtwzOsJPbqHD/GhrbPVOd3moq+SZaLdGrPh44hCZkCZ
JyKj8XXVNw1BKOtWB2XSeHb+cVh1aCR9qIswjdo+vICGlrunfj7AJg3GLor7arbvTKWGPNZzY4BC
sjLXB+2PTXXI8kbc+rCIGyYueSiTJ2P3NFNmvn/pcSYhnDJin3NaWZ061uoThJzZzUexyuwtXP36
Voe5/3XIlPEWVhqR7oPRW2+DwbI+KEeFRryMYa2Ic+qosYep83yIwfZ86daWDWPYW6LrVo1dFkdV
UHrJunbBcpzIYMbMODC27qLBKYi56tYhZtHCUDlTt5CCbOjDSFxRfzUENWtL3tC7ntB8bIX5btBh
LZKqd3SF7cXWNPEmvCaLhYPVxsng90WDisvOypR5oPXGnUfhHObanvrTphjVe8crnHuGoRKDjp31
LUZfX/mGUdRxmPPUvMtEP70WxWZvh8GN5mIXhnXOiez6tk1Cs/LTMlyaMHa93P0WjZnvYYDjrXDL
3CJ3SAlbrWs9s8XGlZjN92SxuOMRDJJHB5bKeFt3hu7w1LeIT7I2W9IX8YtIxsFaGqfTwAQyxtTR
yNjlt/VTNVUDFy00eE4LZaykafUT9ZiOep5hIRgnRZmjHsLMc78YypeYYzSBON949RedDyt3ZgwB
bfNWTRd0SDbn2E/audM6qhUYzCwkT30+R4lvL7ZP0JYqvrVO517Y3ixumB3i5GDUobipgaNvwnyo
wYVR0OpUDiFde7O0+odxm8kxUkE989WMiRR5NrsZa3Hl6POuqLwvFbQAhls0//hmTbS5h7zM12/9
WHlv7Vn7AdbqtsUUSvrrnM4BSD8hNJWuIxE4BZtUF6rtFJ7N1CSZzM0b7Rvo1H1G9pwdc06CPZL2
syYMF5gvpei/2Z2XfcbtZ/jUhigM44mq6Hai4e0kdkQpCaHfGi8n/zrQ+cUg+uxu7gfjGwXTVCWD
VlObYLwaPM4IBz6VpbKtkzGq3fVoa6dpXte+y8WeRTk+oE7yWoLqirA42qqoRDyGurxqYdiWSeCu
4X0/DPpR0GG55eJkyAVYQ0ti4n362EWFChJE5kYbz6Rn3uM9r+7WdTb7kw7DZP5vEGmZOo3ldInC
yTmLt74q72gfijoxmW9ZcYuw/ssU0es4ELlte6laMxZIVXvZR14m4HWp2Y+rfC6LRHhDcID45wPJ
PSN4I40V1zivrMLYsSZ5Uzs9Bl0kawasyqnYzdtFxC2Y2qDoYwc66utotrPhLMOOXB95oqJrP3dD
UsKWldm4a3VjHk++zVBRYH4XxLTG5jug0DbG3MG5BD9Zzuuw89c3TlOayVw6CHNnc3XPhy2yWLNW
Ec7nkz33KFspgWSCsWrexHzBmbC4wJ9eG54vbjNfLm1atbVHoIo23bdZkTW3fjFMPrews8jy8qV1
6tH0v+kiH+VPwKAEeIV1zXCYXLIGjEi2EOCUuNgwQb0bXNvajn7Qe8N5S9zcAFPHQBcyzmylidBV
cbHHt7A23Nlfjh1Pmz5ui+zaE63KvqWZ1YbtadWPGtqIaOB8Lt30saaLPyUFU8WTMMtdNty+xc+9
mWbvIlQjkuzaHqwrE5aTn8xNqS6tYcLTqyH48IQoS3bRlkQ9cU4mci4JGilm68TzNXvmgFLkbqzK
+qGwjTk/8US45Eepy1ac1JhXUQeBa50T4c0RGLUv2JrKXPSfeYOFtmUBPEF+GllvScComEiPBkhg
BIm1MFeNtUrwY7c/bA15oSej0oF5SsCrXcQed7Hixgg0NkvULF7sqCzsYrSN8mMTChOrgtJEHNMG
7vaRiGpSzrZG2rehXdVnjmLgH4t56JbYcVDgH8ogF9NpxmZspnauAgNHtS54m+MA7scRZ9blyEMX
nAdBb5h4hLt1HdtlWz/WQo0YdeES9ImJ9/i6w781g2tljbQx+wAcvm79epNFm6GJg2kb9vAx85Y4
KEuk06XhtkMy4Ul9Vi+ZF3dUAydqCMxky+UFsqPpRnP3OYvAcmVsE/g1Hb2+11wCHB/I/cr3jEqG
wurGFUtexrC98k+TZzQq8UYNAZ6RVHluKq//2tFio4DzlFfGpWuCsMHBRp/WZQsKztZ1sOK89zuR
rmtgXKgGe0+aKl7xyXGlf7mtwyxO2CidJe0Nm/OssEojDqKSkETVuAP75VAuN54qp09Nl9Vd4nSB
WNlLvQqx1Gz1WbrB06jibp49nfLA1NEhb7S83xg/nGApvYbncyGq02Hk6EjLAJB6X3mVvx1ENefW
WdEaxefA1G6f9rO2VMJgSpx2fqkOchHdcRI92ivXqQYrade+ueBaltRhopu6RGxG3ic2XnVXW43c
9Iu7LjRYVSX9u370nMci8lG4+lM9m4dahnjCt3xZFZcWx3VshiPbg+z86boax+FRDhx0J5gJwthy
pmyluGPbnR7zWYWcSiZ92TYz1w+WszSPerNs0MEwru5dpY35QY5fi/polc32lSDm8NNSby2Irqf7
u2QSdoYNjSCMDR34Q8p98xh/Egx5O6hQPkhV6w8dntZ1PKDZfS+WQH+lPgHe9b7Vz/FqT8A7F5fA
+u0OT24LtRrFia4LLCAj0q90DKMfPcboSTUnmGAsRbItGxobMxL6bhzt4EMfevJjFYpJXSHxbx9Q
/lZ+Ek5WMMZNZoxXwTKJb55s7Y+24/ZjkrtZ9o2NjaN5sl3aLqSoNnnM72nfKLe13lVmE7zVw2pC
hGkMHNmZ/NdDugggWMrTWEdnoCh/OVSdtZz5G8sJFu2+eipkAriNFChGw1wGt6RnVXW8FH2BehKT
rFuzq508nQ3Zfuqzynus0OMBoksdvTM8u3BQ8XvN45RFxnU7ru1lOVvLQWirWg+tNTZ7eIFQ903T
DQ/rIJFkNVnWb3czijSWhFiKt90cAdqDvLICAgsRCsY6w1CQ71CtCILbrnrHBav0ucYZ5X3RGaJG
0NAZ/dU2jJaRapMGZRqw3/cxfSsOpLISXnDSWxZ9S3wVci+tc2kLCpWpKa/N2V+7d5Ng00im0XG3
tFpMqI7sBPIWI/GxT9ooWGXcsFSv2nE0b5Gk+yRLmDPbG8irXeOeTmgTWwUZqXGoymiNqwjjv5gh
nJef2hGxbsS9LaOIGej26lDJMH9PYGz0tWPGBGsuWIotlnDf3laDTwqO9E3jc0MCyQaSros3s80p
GgtBJ2oZ3WyL7QKWTLx0edfFRsbt5HFs8/bck9ZSkBOhnasGg1z7ZPKV+LbIVlFZ21WWRuXSBEi8
lr32KB1LJqRE9CoZ8dQ0zmfypwSmDGFxVwa1dtn/VmN5T4Lvqk+jcJProaEKJA7R9AcG0mSMcsxE
tuHRwfRVf/SzTbSnA3z+C3uUck0rp6RdvNVRdcyE3U0YyTnetz1lGSg6t6F31qlu+QrRMujPG9fJ
x3gygozWjJ03SYXM4KPjdDxJlQw4SLpRLdO1TWZvc5qPqo6ScfZElVrLtrxvHanuMyiIeVIpXUyJ
Pcv+XkRizBMYisFDW27Enqq23fw4rLl/iSDG2otdQ44fpMlwDKpUE97XncJuDy0p/aam8fILbNcH
42BK3yoPztQXBLtxMjvxAi08T2u/NPPU2HLN5dnE7s+XV1tzou0GxYId6FKQS4KVx4kf1NhRzL6i
65qXnTNf4RvRzjd6Cvx3RoB1TGLNkl3bNEVwqqWjptjMQrpWeMdiWIc+ZIUvSh8s8XI9mKfDVDv2
p5qwEHVlTFMfJtgUtZfFmg/dWVStxVUDTvBjVbVuG1OHyk/Y7sib0SKCPF62ziuTyACMJjzZyNU2
z1ZZ0lJmdAAWBslxOKwlqL2sq7c4LtVOrHQbEYo5qWmOfYyWW2YQ0TSfSG53eCIiki6SMC908dpu
nWh9DTIiSSHorfCsHnoTNlqLp2pSl8H4trYq9a2t2BHTuVqHNzMTottGVWD+Mqc8fF1mU83egaqA
iK6+k8WF0RvjEofr2GvyIZsKV2yx8MQtxdyNMe477j1S8KlIK9/rb5aFjJFTAxhwUlVMEA+dNrPP
a8WVTkegXZWEcjBvezUAGp3Z7MqDVtoY90sTqFv6z12UykrJKQ63aHDisnW4cNKx8x48aXYKDLOw
kOjxMAaH/OZZryvBxnNe6FF2IJC8/xAYphRnFcKdT6GJy0C6bfm4pU3UEshdzys+hyAoeSIV3U+M
gzPCNeUaLI8NXgXnk/YoXvVGZlaMNgzzHbMfmoztKmx0jLQ9v5zQbN6ERe/f2kbIlm0NeWMe1nDI
7Fj7oGfaqGUV0CgRRcR7qapPoiKM6Ahss/kQ6hF7Nbtf5NehZO50ikIsO3bLFmWp307tg5qc0Uz/
7hS664kPm4/VXhB3lQ14HIzF9JK/9z4l+9AwiKc9HwDZ5ezcBT2dp9zDVC3BSZZ4LewUoiKmCZ27
3Denfstnjn7mX/lj0w3DTjihWP/jqoUI5nmnyCdPWod2TUMqZ4jLzsFZ4HfhBEnM+5m31Y/NL2aL
aI1p7SFR+mHop2CazFbZr0fRac5m5UbXxVzUX3+1xUa/i1F6CLuaZurLuZgl9No5a7scR+1e4qfp
gy8mOsa/3MkLAgh1+B37qPJpkT6/cOWqDN1b5nw00ZTCAEb61Jrrz6z2f5x5EFhMsCIaOualPELP
34VTZCpyzOBJhFLlZVMWzc3YRPW5lXnOcehC5ycmDf9h6L0z/iHE7gYKmKy96IxuYnA2z8vn4+yS
9OexMzWj5rx2lvcGBihx2A5uMmDkHHsb5UhT3pY+dcH4qymIHuIhZ9fvOfv0Corf8y8+Sg1GyW2J
AVE5n849uU0tTge/fBN5Fxxz4Crzja2X5gqVjbAmd2Z5RKiJrnoMJgAPCTJ/vSJ/eMZwzGRoBRff
3FkML8mrdPpq0eUar/Fs1pdlTYwM/WXvhAKhTv76rX54xPBkhFHKbOjJNuXlW8lF9vmm6+Y4yGBK
xqIVN9Mi5p88YnvT//nQCkUNZCmc8OgxY5Lw/Obw4d1m4r5wc2rmOhrw6pcPS6bpIBqfUJzB7/4Z
qfyHi4i3lxnuajlUQ7SEXzxvtSLvUZoet6otq8RqSiMN4MMl+PT/sjQPrQHrAnDFIwBEe/EM2Nvk
bZkn16NLWk0sKL5ONiy6f7IqfrhVT++C1AOBBgPtlxlNddm0s3IHZhC9sR2oCLZ4s7pf9vXa34X/
9nB19t6XPKa8CebAku3KKGXxY4++3FFIMh63yfjD+/l/nunhpn/+L39/6Pp1JJ1XvvjrPy/FA4l7
3Tf5v/vL/vXPnr/on9f6cZRqfPzt8r6ffjuq9uu9FF378jXPfgXv9McnSe/l/bO/HMjpleutehzX
N4+oguTT2+WP3f4v/68//O3x6bfcrf3jP/72gP5R7r8t52P97Y8fnX39x998luX/fP/r//jZ1X3D
y9KuEa14uG9/e/PYqy+1eHj52sf7Sf7jb4YfvoKSjM3j7u2CfHAnM8yPTz8K7FccXCgamT3uVrE7
96DtKNr/8TcrerXr5WDlYCvApH0/2qZOPf0oeAU1yN4H/e5O+4Ps/+envPn9yf39TnFR/vj798JG
yGcvnnBU7tiBINrmHICK/JLC0hu1Xa5OPR+YWIXB65Ku3HrsJLZFx6qqyzubKcZ8wCiEHtuWTaU+
TrAahlhNQ/16sszOTh2jyrvzyatX/mFk6hNl0RlMiLgX95uyGQ9sded8ZfBATFPFLLqJ+95V79qS
hyUJZggEsS1zo6RQFmN7xtSs89M6GMN3orU6ur342oDwpSPXWLShW2F5Vg5Y1QcrXSakamF12dbN
lMejniMCylSQlQnD7DU/mboyMJhFV85VZUvvveWXsk/It8O422oW/FjHbQr6Q9YF+jFSXkCXymiX
u5FaozmtwnBvObm+q6+GosGML9NTPyRGVOBbE0XZ1909TMXolmw31ZRWb+F71v5la019lFRA4cs5
0pE6J2LSXuO1n0Kq5nFpGh6WzUZMMdOcxqgJKXtiUYKPR2mForlivco5nbAgfduU9OFOLbNWe02s
IV4yYLrRHibX6UxI67214AYXBz6vTuBnLtMBNzwcfhw/M+xkNkU7p90iVfG5kK15TWls9rHYwo5W
LIe/vgJsu/PJJObxw9R4mmFUBK9fHwwBZfx06Pvqjnq9chMtoubCEYVeYgaAzWUWaPN+DsLymjiD
4AuO0e4UZ8Bg5P/kGS8x6fWuhchmLa9rN5Lv+yGqwsTpQ1PE7YJCLy0yw/myBUu+xtNSbu9y5qQz
3f9sYWLnw885DhCxad4amyGStZvgDIw9/sDEng5ecFsGNDpiAhy1d7IZ3eCcu25R2JROc6aTDh0g
uUWeNb1Bjh8MR5znssve09JO6RsFj/vwv76in2W/kZo474vS1bZ/2ivHrtLN3UJCiZesatKwWWo8
sDMUg687HFbms9agF5doe7Vn6txskukklz5PapljMlJaODsmlh4i94iVZGGkqvHqKu0rp85OjCF0
L12/KWWSywkCxEhmmnOyWEyejpVY4coV3aTeTFYRUE1lwfxgNfOiY58tx43pDhf6opWMeeAA451Y
UG8tSUS7uY8Dewy9xKj0dqbcacJkxZ9N/FZ8R1uptFqk77TAhygNx6p7i29UxuihNfIowQLPQkJY
wwf7pDwjCxmMYWwee0tlfJAT1rvx5C3G+1HoeU5FE3jvw3k2P0RMYrOYyqcNuON7OgZty/FgCYZf
TrgMD1E34H3mliaZJG0pVjryo/4StJW+MZZlwbtarw6TQZjj3+iI4Ti+VlBhsMLZG/SyeVwzWJAn
i7+tS7KJKrNiHYU4jAkiR9hExyap64Xs86rIpwcJ50Qmc72FF30OkyHuyoHHJijEcleoyrtymY3T
qWyjwUrhBTXHAN8Tunn5GjAf6fr8rKn5tqklJZJKhTVdk3Y9ufIpaKTvUtsbI0h/lqRibNioibNx
RxJR0LYxA4pIW1oPtBSDS0YcVp8YgcdkJlro8SatFssC0aWZndd27mEO0ZjmQ2Nn6r4dXbrN3kzy
HHLU2nXj1d+UdbIgIXvnlmVL74YkkLcei7BH1FkI5hi5pz6YPh3HOJfYj8D7WRfMfBCW96nQLN14
dgsm+6E700US3AILHmuef8mzwr00ZeXNsalsh4R6XUVNki++OcRhZ2Cq5mrilY6hcqryJ2yoH08d
Bz4oLgWEYOMN9NJYwkcWtW2exFtx661DZmdRTCf0Z1EDT3T77+Erxhi7AA9wF0C6IXX8OXy1R7NQ
0zLCMcEtSDLjGQ0/MSUPg1JbeVmU5sgAuMw+z1XhvbY2Rqapi/7s+B02+A+n7EtE6/MtER+gZsOX
mAryBcwsJmeYB98ZDn7XWOf0QvUnry+nd4NoXYDFv2DIf3irnbT7/BvjBwolFfEF4hX4vc+/cdtm
kTXVooevrUSTaHfxpkNlzdzlSPahdTEONQSworHh0VGnmyqZyk78YW/7X4T4HUIEnX13b3YE+gwi
nt4LKb5HhU///g9YGFivqANY/7vHOPX3v0GhC7wDKeLizvyIqSs3+A9QaJuv6HMgE7OhFVH07TLP
P0Fh+Ar5Jz6Iu58wtszwn38BFL5cQ7uFj0vCk4UzBB/ih0CycHQMItVg8Gi2+Vh0eHcLHNfOulW4
WZzbUYeNlzYeoQzIa38Z85/RuV8+ML9/AjYHHl5UcS8tru1yqDrGcMEhZ7RxHAfHSdyCNGJ69b9K
gt99KvEl3/MgdqnJi+fFI3I8axh3HBpGIanZb15aACXT7+78/+Gp3ElgBBvsKVJwZ3E6eP5UFmEN
TlauezB0ZV6PRHlMtFY6BPclu5F7tJtanqJ6N658XFA/MDu3xU/2oB+IcHwE1hNflq3Ipp31/CNA
XWEcWdqQRPfMpd6f/Mt6zaJ0qaeGcxUmh2Nmxulff+/f7a2+348o3026jqiTcCqiN/KiuxPZTTbU
5ugdzLYv87grRGGeGW4Nt2Er7D46RIs15mdytMhxLaIBAJGZHvAp6qvuOpeG+67fzHmNNayOi7b3
6dqa2h/uKyEjmFNdngO1OI1fD9bGKKkvcRCjT92iZ4mcbaliUWSbDw2rzXGa5qGSJ2NYuHdmuCdy
CW+xg3gMSuF+LYvJGJIQicd8hJeYvSscUX7kZpVvgtpxv4TVUOnjinRSnjalhVjIHyL/Tb5G4jP4
1fNvJS3p5p3LfMaJIw9XgdNQGf6n3Fsz98qpoby8q9y1PkE3smmywyrLTqyns9uUjf5AdBgnurW4
UX+FVNx+m/sBZ/66H//bExIAX4AKOPlBCN0TWmh34MDUyXqgA2+S+rDjiu4JY2RPeAN5FgSE4QmH
uMT/XUIoAp1g1w9SCUo4irEqpZfHJKbXoBkWhXNsn1AOsB/EsxvzNqn9hIQack2LFFJYftaOQGMo
vTtu4gBujiIMRtCUWrc5rjPlXYU73MqZKnO2NyQex8yZw4tghuaakCMRPjRPiA2JJ+jN3oEcJJjy
xHxCdyAfkJ7Pg6JO5rp/NGi7vd2eMKFeSnhb9g4VB/xxCohcO4LkcuqbFlTZPeHLuiT4HUaSV4A7
dwiayaxJNoSip6Mx6+CQEZlyW8uguIgmP/o45rp4hDYH78sxzJ2ZFm4OBBY9nPRTLU8C1whfN9Ua
6NelEbmfBirnG3twOiopJs7nTGOI3Q4oaS6XJQphK21WdKtRY44pM1ymFKgomG9VnQBL2sF0yMDt
sF5a090SDTy7WqxCDYnbYOqdRhzfIvZso3jfV7q47euqNg7C7SN1ihusL5J6qvMDwRhL+b7RXLQ2
zgkZ889hblCe94i82vPFLbPtAj9tUkV7u4neiCAaVFIwIiqTbqq2E9ARGlB7Db0hVVnr1OmmjG1L
p6Lzu1N3rvMvrl59pBFRXe5UyT70E6mlGw9RVz70QYd/iCM3E4dXiqousRvfcK5LWq1ZsuJxLw/V
MnVXEMvlkggcEd5QDHafQsrhB7TxgnnbYGS3WBGH10VVBhChvT5/N6iANc6kfHoMYHzfRMgzzAR2
aXm7CkvmhzIz6zG1RVNOx9AzvPcuTlGfR3tpv1G7Ql+Ihlp/nrYw+2LBRh/YXCwoYx5GQcQUuIQ1
nlLWe9m1rsfVhPLA4CVBBaZUUtbdYsXs5TXJaeYy01boKp4TKyijG5+5k0xt3Vofsobkv8RqFZxG
ip6OWblo7StTlk4V+6G0VFqpVfLngZ5cWtiKG0MD2UKlaXa9m9oz/Zq9pt4+DYZvYEJQy/beyzuo
8HYhu/LYNopmXuQYiME6bRsUIyU5D6kInYKcADWuVry1UwR6N7Y6v3Z6vKoSp2p0mPphT76A0g62
nsZsQvahrKvpcPbLWMeSZweGkDUU8HQsdGagQWGzuehwuV/UaDCt6oLePJgLbryJDBxji8ENeX4Y
ytGZU+K7zOLczUTlJT1Utn1YGbb3Ye42NxurF14c4kIndsZuu/ZXo7US5HTZA4qEctf3afWpzg3z
bjCoZ3gikNNi9hJgVDKaNmS5qcRMP4UDO4aUPZgmpOS9VlE6T613h1OxDE7bzinHtPVD3Z3PSrIy
l2r03yl8Osu4N9sQ0iQJ8T8TDdF8e46xobFiAw2T33dp9b9UuYcdOxDUSu9gDMq7rafbjiHNebnV
/Rs34Fr99Rn6n95tJ9qHJO09ubk8P7i3DqawP5XeQcChvYHzsKUzAetH7dQuFYx8/Ou3e2LEf39i
+7u4l14DqjZo8xgjP3+/cWy3kS3EPegtV7dFKNoiLjwVQNwco03FHsPeMZmLkrZgieNb+w5ak5Gl
FN2SAW3E8D0dXL9fYcpOVJiqnSCX5U6O/FS363zpRAyxU5wwpjWhQyfkY8vJ97NQth9rP2yPoMZz
otPiJ2PnhYoMVRFR3LtfVq2I703cKYisL26hJw6irYr812ClxT4bysZECm6Z0whfbudsDOzW6ncA
+N966Pt6aC+v/1Wr/lAPnd8393TMn1VE+yv+rIj8V2jWbNTlWDe7+BPwoz8b5fTQkSDuEb4eDwHJ
L/+qiazwFZ5Ru0wWuTBjj33K+WdNFLx6mvbx3Hi7GD+MfqUmQkL34qlHHooUjSqLEguM99Jkx5ZM
zKPeKo+bZeLHhs2FuCcplcbLzC4B8uzafm+PRdabjox2aFVTO+iUyCq9xrUJsytBO4fnedNMPWwF
w3IJr4QgQeu6CC6YeDkN5Ied3bQ4tK+UXxungagxj5qVXglLjrYszvpB2cmKnOJDLwkUOBCidV5k
RfNmrUunT5gG4rDn52GNOoM8NRdLBReoWkNS5lDB4DY/bAEU81jknvO+wX/dSVskGRd1Zncfhxrq
MbMwnw9oO9l1WHct3JQKTwriH1RUngzeZN1Ms9lEp4XTLO/90IBtCZV/G2Dwm6pJmmF2obhOQCU4
ROFVB3dvoTduLY+5FS3gpaFZ3lklJi6LVdVNYm5WdcZfG3Vko7c+EI5gf4EVi9KcbBlxr2x/nOPB
rnKcS3LPFgep7KU8WJsy3zOddz9Uk2jEKWT/6EsghuG1O89ecMCGyegTMskHF25KWZep2kLjzvLQ
diRYF1UfKcJd+riIF8BrquDmTE5YfuyDicNu3SnCMXSWyYaZnWVrHEjGdgktSeMz7DVt0QNHgHDM
IVYcRmcM7jvDDjGxMIT8CMupeMgyqv+48/vs2sZ8R8S4to5OSuiI/AyZ1XFoBNqokvvAdbcLZNLl
RwPhVDJxCutUWFUJWOukt9DKM8Tn0TX6KjYab3Khs0fOox7UIhIMIpYOKclYHqfJEx+1nTn1wc/p
/RsurN54yewZ80B0JzCcjWjOEp0VexCO0u6tP0ESJTWrmM/d1SUsgjdA/viTU+yHiv7JDYSmFE8q
ppAv1WVlN0HegwZ2ZPzZHgQ3EXCLXYXkqP7JW/3YvsDxgBkyY2sOseBlSV8rUecjWO0Imf3GCLaS
UdKMrb83Ggd4/fu5JPRFzx9vrNKcf+dV/Hen/36n3y3N/v87/WXXyulxHO/ls81+f9GfU1H7FSQJ
vL5hfkAreDL8+2Oz9+1XtkMjZo+bQZTCH/+92fuvaJ8SMwj+oq+wy4L/3Ov9V8xx2JX5nx7nuGn/
0l7/slfCCYQdE4wfB0YOMdX7CvvOrEOH8wQ0YNNSvjO9KxECfCqq5US5tQmvz52t89mYnds9u/YR
iqV/g055OW+d0jin3FWf/Lyy4btV6rWNFPZsFXb9xrcooH4nFvx3rX231rBo+6u1dgMXQHa/vREP
3feL7elVfy4275UNnwq0zsLaO3Ag7D8XW/CK+7xb7Qa2+eTV+e/FBrJgNo+rJjQej236u9UWvMJr
ByIyZncmOXF+8Cur7WkI8Qxwg3tAPLtmH4YS8OL5amuFzjFNmhqEjL5xQIo8p+6Emg2OLP6XWJeD
p4kCO1/t4G1oKkj1VXvonbI4r+vt/7F3XstxY1m6fpV6AVTAm1skkJlMQ0+K0g1CVInw3uPpz7dZ
pW4yySZHc3UmZiKqorulJuH2XnuZ38jIOpoxeQKlZdTZtjskkn0ws+hxBhW8i6Ka06So90oPaTuW
BuciBLi0q7O581+893d6nG82DYR9FTFV8jfGOtppVTRWuhIHSpwzecCMWJr71suD+NIgvV4hRwru
O1HGvzfAKxzKS/jC6anCcaJxMTAMFM3w6kXt9GKjwuMCdE9nzw8qOfU0J3vC3fWbI+e/q0p4eqGT
NmbvTEtsBzRcyKW+NQkgbDt3bj9+gSS4r8pKcQ2ehppLrC7Cz+uH6XqNUqsjPwPMa7vN2DJV7prq
k8/0nKe+XG5chtQA60H6snSfnnUKXrwzM6og3Fc5uq5273iAFfZl7nwJYgO70+ZhaPq7BlNcK0Xj
IVmUq9yeLj9+ztOC9vkG0DHhaAa0iWbt6+c0y0FxqgTWhZOWhwzmyHHp1NpNB0ihzBs+w6K+KQSf
r0cg53QAMoeD9uvrAcfXkBYTROe+nldATB4j5tzoK9iLG2TWReFguNMY+hXsoSdayzcfPy6CKW8/
LFbDov2vITEgCpFXq1QrJklfaJT4sVPtSErOM2lRfd1MnsK+Wq6AZF9BMSo2+VBp9KKzRwjST1gr
HSq1S9wor1ovnZFXLeUlWsOM0y973T6vY0DhVn6wJfN8SdInudXPi9gGbj3Tfp5HCV5ADx1BSY1g
lwOMvUwVhvvMlf4aMpAUjSzgFIF2tWip5hZLfGMo9bc0MG9bW78qG+PKlrmyboV3dPNodhvJo0Vm
7NZL03riarT4Clfchu2YjJ8L63ZEztCtJuVK78PHgMqcWbj81Z4Txx3EXxmpatzIwdT5+KM3bhbZ
zdZsJ3UVJVwqa4uKjgC4C9oKy5XelLaHc0XrVkN+iBP1KmnJrp+fTE304wybZ6/XIubFEvYH0oh+
r1WnxzhtH9BH4KlgvCxHiECrcRptT0Juw3cM87zWRlrBhvlVstriS0dC7MGMdFYlYj5kv/B6jHTQ
eKLW2ahBmbhFnT+amXU+Dfa5kXTlNm3L5ZilvbOeDfvWFPUSMXw52pU+rKwoQu1NC2NEZSAMc/Kc
K0ahuersFChLIPi1WNpVleaP6azdq7Gqeo7VPgR5lPk5owYYzsV8J75rYBUHGl22izF2dNE7gQ9B
QFn1ld2u6DfK3lDpkq9Hjebq7eKAueElP7/GSaeRlthIN0SgUe4s5BJRAeAlzGD314VSOJs5kp2V
HVvn2OQ4G6OZ5w2CpDYyK/GjXsDh1dKuWsvAx9wQ5qvfSig2jK22bMvSuCoz0wAHw1IgAzL2I68h
QuBj3UBD95PFmY9BGEBql7TUMyjoVnRLAQ0VHHF1nT3ZY/WgRtbZ871nIb69cmGdFfkCZGdC1WRQ
nwAv3aKbVq0jWA+QaXnIoY6ezDkEmhaOKuLVM/xtBdxWHw8dvfC53qZDdpWbDCztclL9WOO+Uxqd
aydoHyBUyJ6RmCmVlTO5GUIAngJJwHWiOFxrSTFvipYtaBXdw2KwACQjfpJCHVvtuXnoJiv1JxtG
xCgxKLHgKaAXNHG8OnEFN1y5chQooSBjKLuSmp8OioPYNDJdr82IztCK4l0DrmZcwZam2zSAeBnw
TQA9FvCre8d25zx9MgY2Wbbkj5D0z6NROarBeFHLzm3eo2dFNz091kDuhLGes4kDtXX7Ub9aAkAz
dTvZqA6a50WBsEaRxZbbFc65MmtXKKi0rmqGj5rDi5lLhWsEzYOhlgeqygdJ4k3NVvyF0rf35JEP
ptDQhDMeSbcJfnTHyIpmV08BDxmD2KLW8mPAkWU12fatvCxIJeXSLbn+BCXVvtVCoKNt9liEbFm0
d27bSJF8EXy7zkq9um0ekly9auKKTQslBrYsC18OIFyjkQ7UU4Ldpo4G1DwY4ppOyFisZtpVcTft
phyfPzFngHIqd/Tl9egcltMSrFCkSVwLvwTXaLlJGQeAo8xwDul6my1aZY9Gx+zEyGHzgYAL11LN
PKQZyvxHvkRnqW7jbV+x49ukeWisCHW3/qHJmwfgFEJBG8cqy2wIyhbrxI6479KOnrIYQZfnfSpV
1m2eycuGNj3oJXgdq6Zsyi2CFuwK6IQeXAJ1ZQ/S7TSnLC7J2TlpVq1t3BiuEX3L7gcrgD8iB8m8
yZzgp0xXw1MnTfIlnZ8KZPUqS3PN5cgMvtMWRgRXpH2BI0JjPSkHzYL+B8fRUDZaO2KmZ1jjhdLx
LennTpe2RhBkrpL6DE21M12MRceGpY0RcTu7fBRpG8YwYLNG+j5PYXSp2bmKXnFZbnuVgJ8a5YMJ
cIVtQw130JFOWuN6q14rSwyQbJDmZj9YM5FWSyV8diNJhm0SGfyk0kvbXOeWkVuYNyEkCr+ZByJ9
rl01kUpcnPphBagqNWmtJO2XJouii1QqMt9ojO+wB1JPV/LWG53W9mBWyg8TZeYenZ4KArBcfVUk
e9rYRTAfpYwmNzIN0WMbSul1LEvflRqGE7BQ8f0SGQVGWJaSr46K6g9jrf/FvBMxE0UbVmnIZhky
qDnINmf+BKfVYyRsr616kB/GJHucJo5nEZzQSZx2Gge2jXQPJ1Xz8HwskrdezWOj+gVzjFUri3Mx
DZo9REHYfraB7zrrsLDYBhUBQ6OF5Km50ex1pZNWbTteME2Lv5UFEfw5RqSxeS63VXEjFcljmFUB
pSbzrE4gBQjx4kzJbnFjZGhmWrBRiccT4NsV88anvlIvK60/NqX1Q4+yr4WV7lNIucwoyRLaCTZ4
WeTOOhlkFcIyG04lxK37GExmKWegyaG7u0yV5v1Uy+lhniwKlcBuvFKmk8imO1PT4SZph3ytZnLv
dZMxXeIxwhRnbKmMUZ9ckVE+2IV4TDpqXJT9mKX18q2PHaDa0WOM4pSbNvGT4DWslFpsWpFgPKcL
8GQfZjN9xLKx4sxqNaiow2cuL4LM8Dozhg6DtjlTA6pCoPQneVpOqVdMS+RnWED6piXdjlyJoJk8
jXGjgjtEuBtwTvxJw+oZY/3qwiaSyTriU8JvkDLwJEGkM9v2yObAc7CGiyi2vK6Ldpo+XAUpMhKV
goxHiD6dKzeZRz5yNDvpXrHqhwQfEist6DjqnOeLrpGyIfsmNzXkwHqdNMtNSE/RReFFWUVtexZ0
8g/D7iQ4j9IXeis3RtUAnLCrdT0Zu0gK75S2/ytRs60SWszNWdZDFjxVDTDVKI93yPCQpmXDdG5I
XbrLZ/ZyERC46c6fjSJ3H2m6umLNGQmQh4Kok2hCkSgjQrZdejHbQDjcBnLiCtMpssbMYUuO7bIa
7Tl38yqdVsJP1O8l9RP5/zcFqimAKODvqLEBBJ6KiJeVBeoltiXPVElCoM6QpCnm2WKFT0lF9ORg
ffo49X9WPz/5sPgNAD6kAcGSOnVhUHut6Oogk7xCvCk+jo79AamtFjmIBbbL1962mEBxquSZvhkC
+1ykkxjQ227uDOqqwywCuRzOXJEzySMpkPjKDcnArKWPeHSkXk4MQXyDLtPgtdBHz0o1e6qr5kGr
yHT6hbom0a7wjHVgx4FXjWNMvMWxr0Zx5g+dfqXqpI4i3ZQWMoecJLyV2Z0I06Q+IIPZjRjtkbVR
tDzndEMDtH1R7Vu7ZYtInE9p2khbZeRrM5w9rxb+nxRSD1OitLelo0L2b0fYrE4oMNUBx/jfJyM1
VzhyMIyzLPnTFEGqc9oGbMdYEVjR0oBty6ngOLMkErvWo1R5BMyceiLd0uL6AXmGzid5DnYhKuff
nj/fb7XXbsucf075Kq8YL/81JszmZymoI+3prxJ38y/2zP8f1BcKkhfr/M0g7+Z7XHR/7OOua//4
Xvz1x/nPIW5fN9/4+V/NN/VPQHyCrgLEDvir6Gr8ar6pf2KppQgFOCGVDUD33803SC4wEuniCQVx
UPf0EH61ehnrOQZ/iY6eaJvJvzXWU980I7i6QhcP9T8mZYy8X8f8pIpnoEih7KGEmxzNUk+vtULD
nxhtC/UyQekBM78y2hllrIS+ZpQDmL02QCgSK5iC2Z/U4f0SjMqPErrLWmaidR8DNiuBUBvzuYrT
EOtbXWpim5FLexQgv9nhMD0ifGlWXoFx3wrWWPMThep/hs7/sTv2huIJV5XBkVA01gX++dTlwjHL
0CnGafFCVIO+I3ygPE2KKR0S+EUg7CQw2hA9lDMJf4Ibh46WIjBz8cNSD2c6YrTd3wfdb22oi+pn
cdM1P392UMJON8PLvfA/mDsGlerzDXTof8SvpuHPP/Vr28h/ggpmDPLspixa0//eNsqfmG3RzALN
T7LADvr3ttH/pMEEbEMW9jPMIdlsv7aN9qcFsAN/AVARuARyh7+BEH4WK315sBGz+R2AXxAGZl09
r7wXTcRmNrqgQoXAi2dtDUUkdvwW58u1zFZxyCV+oKNV34BT7A6ZghiFO2stRspzuUd2pEC6yNBR
Aeis+apYYMK4Rq4v39H/iA7dOBaHxZQTkGhlXaMUEUT9hTo1By139MtUUp3vMFjiy3AGSybFsbIK
AfnVx3ZGA6+2Ke/cFl3TBeboLK9zpu+F3xn1cI8hAX02uae4yoJ8O3X/MDB/a3n/1w6D/7m0SEDr
Hy3tW2Sb/j4VVoA9yvaPszbjjHh9PIhf8c86BwePoxCrVTSkmfcKaMc/xwP0SJaXyRkANxGSuFhj
v5Dwyp9oagJmBjxPyKaf/a91rip/siSByNOXggdhIPj8G+v8tCIAr2ygWg6EhFBqs9tenw6zNEtB
1NEmUMe0u59ziD4KPU7PzAQHsYufBjxh7jWlZKP/a176zizldK7xfF12uKxDGRH869fXXWarGFH7
wrtHl5FSQ2fiOqHIXcVy0f82O5lnRP9dSEKIl33q3Mur7IdhwCcos0OEP3JaYYjYfUbFEXf8MmCI
J3KEjALTND7o6VC+bXUrNxXhRmRbud+1+bi2AiXd0sEo0N2a8oNUBr6qb5p2/G1Pa8GlYIYH08ih
/W+dfEUD5v9iZ1x7QnnBtyL9AFjyiDhMvFabWPGbSv+slHznAxJoOXINeAXA9k7SCg0jW9Rn4AuO
QR2vgkLWeL0J+ve1EX3CYHjnzTI7RkQBOomACJ6MNxwnqlDpk+gPtVV8qUKb9JyliM8CgyofjN03
I5X3NlIB26wDWvLxQn12wTn5rgInKJ4Sww5EHF6vVFNqU65t0A4YShu/cGvZAHXS3BwBVwzulMbT
1MUCnD336zhZqKa7QfIUe3S1BfwN0/dVJMefedO+9/qZtQB8YV2rkK9e39WiGFFLK5zWuJ45a7Ne
MuxHGX6EKCmuf/8NMAYWs2VSLVpeIoa8OAqVOhnjTI+j9RA6JdD7wHiMSjv7Vgy1cUe7aPAcc1xV
clKc9elBgu63QjAw8WNkNtF57RgAKYGyfDIZfZPYstscGmIKpgiALMgFXt8WY9cq7Fqd0DVpZKtN
ZuU4wsx26cWVo5SclJl9S3GnnGvDoqGUNs7RCuGxGaNDbdyN6ih96c2Jn8LiIPJaqImrsCiq+qD2
OC8VmgXkMw899Hb0QxxKj3kKfCqKIup/CbmLbWKOxg2jHpLKT974aSEvaDooHZjsZlqUrPvXj5Za
ZQTjjq/bUP+ujWHp9ygB5jSVShnuY1BG8tMUlKhZIdM1eSgICmrsPKgutNcKugeV5hHqN/ltNVTO
FwB55uzVYRghEqbN5ScTV+3tDuXwgszF/iTGkoa9vl+cl4y5nIyAjn1Qel2TgPIviwIVLZgPe3R2
les2i5SS4Fv0xyXR7ctE7Uc8X+cAzTw0q5F50rUOlakJnrw7pi1YwjHjDzrVgbMyqaiAwvAMb/DY
GC/jWo6uGkr12JXKyULWNzUu6bhk13FmgKEv1iEqlR3w8U7fgP9Wd4yMjevYDOxppbQTTT8F0uy4
FMtdCh7yLgFo+aPTu36t9M1ncK3TsTcELzpfHNR4u9ED00/2qjYYgxFqeuAHWjzcZdUsbwq7NryP
F837V7Fp74HasJ3TU65aoiSQHDnwndCmf6zOP8vKtD+Jhm/TBYFQ5VkwvwKNKgBPL0MB5PN4qY0x
QMPN7Jg0LdZDo2q5G4YFmTKC1G5fjc1qbgr17OPHe+fKwmBF8JcQBWTC8/rKSds5oIxaxx8MLUkR
OE5X0ZiCYWxaeCHWHdzf6F6yC+uTJ352fHod/0WMYXmTQSDGdIqKbSIzlqJEc3ytlJEY1yY7uNeG
pv2OCmQKIboxJC9XZAlO+5iTeTPY3ZbMb4xVn6hVy6zIqg5RKs9/UVUf6pHmvhoQNVzUbZvbQE2k
/RBZ2q3Qz8xROiyiaykt8h+AY3XYDk5yOfVpsPn4bb7dsH8HTkuTaT6wOF+/zanC5raqZMePKmdY
66Pt3DC2v4btSIDHmmoNgv6cDn+0cfDZ+G+9UjYcQHzMcDG4e331FLwuNqWN45dp1W+6Ro9WgYRf
KmBWa5Ok9XCRIdDkVjNjaykpOWEVI10vmaxdQiOf/bqw71MrKBF/CxZPVxcUX2Wr2Falbvpo0tWr
vBlVr5KrnyEscbfPm+8whoPzToUF/vGbfIM2EfRN+jSgm3SQmFiwvX6YcJqUIRosy69D1bpeCCdu
oDvxPso7pWOWT1udDqpzFneB7mVG7ZxNeVNeBk0b3v83bgXTBZUamLoacaHXtzIVaO7FackeadDH
q+S++T706PSaWt+e2YsiXVgReKpaR3GZ+aTQzLUOitZ015/ciIhoJ3tGpMDCGsAEl3K6vBy+JqPn
iBupm0PRq2dQ4eUzbNTjAxkaxlp0vVZIih7mVtK3UHqcjZKUmVfFqvHJYntnpWuscBYbbTChBPP6
nURIxucSiZ2PkL12F0apfTTZqftWKWoP7KK1sULlu4Mozx6sRP2JfcE7QVnjixAtqeFAwJ3kKGWN
OnpSc/XJCYJj0Dr2Wsv15u81+H9l+UuUpIDb/avC/A8t2/u4+IH20XPTtot+/rFpfhbf/4qLn+2r
7q34Vb/aUJTngCDBaImFiiUbkfBX91b5k2UInArM7XMJzsf9pV6k/SmUjnT2GUxjdMr+VZ0rdIMB
OZo0rmhQMSr7PfGi0/UD0JCBnYK/Lt0oBAdPSh8EdRtbWlqEToeCge2YFzR/TGdAcLly0CeiU5uq
8HE17T4BexO56tjal0OXtXdyV7syZCqGXKUarHWjqROwPkYCLMGSkaaZygO94S5C4F4Nb20T9Wyo
tf3N3JX57PdQ6bZJq37in6qKuvBlaOCJkIui5qYckflHPPGLYiJ2JAS+kyL1mDy2XoiL9KVeIYaX
JFq0MuYWcZ22BUzhYOQgz2V21JpWv+rtKt2A1kAlVusGPC+UyyTTxx0cWMRfIsSPzdBAaqOdt13R
tNsXS+mdZsVpOs49g6FVWAioWCGmdlLrIk0tG+ilp0CLUDXqxmXywzG/J30cIHwiNdkF7fhJ3FLe
eVEM8ZDbY66mAfw8OST5SI6GCk/iOUOi3qXJfF8hE+MqPRIopaUjhtuY6wRrsxU4xHhd9YXzSfB6
BpeefCvONEanYhGK7tXrb2XVlEzWwC1UBUoFphahYqMrxcOkaP0qMyLrKLeMyCNEazaKlEh+Oqui
DumYLZtztI+AGrhalf6o8lFyE1jHn7ykNz73fBlThFZ6V7Q+GHm+vsMF/kveFxYvSbuPh2PPxLxh
4A/Q0h1Qn60b5GyTC4aiq0WedjB3D5n2F3BntJZQGQ4Mb1Y3UphvyDdWS297mlUAsv062wl6N1+q
yeKclNaxc9P0+ieJg/h+Jy8XODFaFjQVGM+c3nodJUWRM3n3Wgntp2VqIE1jxLByUujlA5ZqnyTQ
bxoZjP5BhzPVgPIoRGnESfli59nGoDs9/HMSJmlej3a2l7HM3pQoG/lZngZHhrmPfZdg6wBm1bfT
BaGlEc2yFlSLa7emuemC4XdtQ5/vyhKlhGJjRHxaUQAJa8BTcFdOMw2rRY/UVVl1zZYYW3qzBMb6
eS//1ln5v2JCIyQ4/vN5eXfzxz3613Hxbv9a/OyvA1L/00BLDRSzDnibnI4g8OuANJBrMXSEXGDS
ovsnSqdfB6TNeBP/aiABwuMe7b9/n5AWTBY8W1HrQOYPZsJvMVlECHq5i4A+MyBFUJY4IA7pkwAg
QacZQyQigFoPazWeN7Md+C9ezDvRX9RCH13iJIM0QeY7oCwD3JQR4a2Q1KiIb4Nz8/FlTuPB309C
4kCZyeTr1CK7Qzgl7GQ58IJsXJd6fihLZNQN514q+89CwXvXgnwkjPpE1+bUVdkx0J6Rlznw7GHY
R0oHzFWA15DqCoDIFph/aMO+RFtQxyE+zufzbta3c6htxdt1xnkjS+Ynjy/e4ulbFq7dYu4NKMXR
XkcnBRE9nOImePKRdF1p2TYaQ2Sd+n0oPixCidjlfmJl/dklT443XQ1nuurUmLkcfilmLouc3VTg
fNUnAFxDROGcT9Kf95bry6cUa+1FDO5ssLFNzVNWsFcT1AUiPf0kWXlTkIqFRP0nVLjQW4Ye/voa
iTXTqA47Pm5QXi5y8Q09ya3EtehQHc1cPw5mv287BOC78lLWP3NhfzuT5/q0iERfVhX21idbEm/G
XgUug4T48K3Sm4uly725zbZp4RzsIN5BiN8lhnM9Otm2zu27qO0+GRg819yni0kQjgTNjb7kKRDK
CWY71IYc0HvOPGZJvqpNfqjoTiHLewdWzyvjEE240ddCxBQVAMY2zhA2PKReAZoLYDaEtJmw8VgK
h8zp9ymAW5x9t0M1Yo5QXn6898XR+/Z++WYkfOTFpwSpuqkKEzMsPtlsHrs2WWUSRBycqbXRuUHf
fw9P91jI7ePHl30vskH5FrptlCtoCbxeKXlgseHGgtVYjI9YWVxW5eA3ZnT98WVEOfTm8cjSaIBC
ZeJYOFkRWmjjDNolgZfKt7R8LgsdCfMcCFzVlWiOoywxYBAVhms5lQ4ixCRl5AOJOsAnOIxFdlUV
y4YWgivFizdZ4ZWZjn7eoccv4a2nAeuXZ0CxCWDnMts6VX0BwtJDXwfx0By/OG0nI/XJxfHQ2nz8
bDA533s46kcobqRx9Cdfv8Qlsu1U6izHKxTnNrLyS3Ua9qHhHM028LLA9BitpK6q4SYVd2eTWYVu
l37v29BHomaXaDot7PjrNKEpRIu4omU/Thc1yw9Ozaqa6c4FxgrMMWoj6FFYDb45OFNljUaENLfL
klzPDeuywSQglWA1IXenzBuYddtJHSDag41pw02RGy6AUl+8SRnUaqASWZGTVdrx0WqRD6yNbcMb
DfnzyBnPjbq+CPJvYFTPI609wz3kMKvSup+i63kE0G84ixeUyIunQwKYOD841uAHrbFy6uQrUDxf
XFDPy0t2+aGfw5UFnSbEp6szs6/13O1zy/5r1KR1206bOka+Kkp2y6Tu4BS4AfI8sqZuxUjNkJvv
YHl2cVJcDjG0NClqLmjXHu1w3gxmtDEwDsX0nTZOcINVw3epQkutaqZzdWTb6vZ9rsTXQHMv4joz
vGpJbweMut2myC4TR9+i9+JLYeT3YXdh2xITrPgvGzgqh9GmxH0uqwZo9uqXOOGLmvZ9Is4Fg77v
7PidtTL7xDc2hnZMG9sdCB4ikJTmU8S7FXFXvOtqrtZa4ev1NwI38MSCP9KMvyZcHwsx+eDY21pm
dY1f0aHBszFfrBtpHPdZLK2bQjqI31UOyyZc2gsnjXZWFPhtlx1wIdnlozCbMOYNIgG3qFz7Qxjt
2np0BY0hl5a7QDOOpsHCk5Yzxg/HLuzhzAPtdqZNgV0LLiHbWnKuRNSRYnkTKtrRzqINRApkcIwt
jleu3mNFU+BuSDu6WDXj9Djj95DYg/jXRU6MY7Ptz5LMuaEPd8eox5863DoGBA/cUckPSS1vqt5w
UfBGhq49a5GFkgOd2izaSd24LtJkZxqhP1rDXivBRrezVwXdWTbgYDGi1dTxYgHgxmF/HegJtp7N
BcMgv9RnDyM6L6xzrxj5GWwyEZLtVsCLfrRFjhmWjLyf2pz1rb4TnzrK+N/MwlJbusey92zURx/U
/FYOcWqrhZgyRhbhtKYlb7stGNZi6M+6MbwmOd6l88LkOXheA6BwdrMePs1ITNUqtKVo8Sw1vDEZ
sekZpwsHq6ne2koP6SrZGbBVQl5rIz4NKASlib+2DBL1fAQsr28H/LAMJbjL1emTCPVekAdLQo2M
LwaF1knwXRpsqmymaIjINhcWshthAdHbUD9JO940dkTaIVph9LLppdGyeh0Hk0DPqhqmOdSF9Cli
FzdmCPi5vMyM2WsVfRfP+bYX/au57P1aKi7RUn4QZ6psBF8i5CDcdsqvUZX6gsnAAY083Ptm7+Nw
/cad+O+7BHdCX0PMc07STEQyoiIPbMeTFAyAKiSn3dlZfoyGvk1UbTfxn5Kj7KBvPC4InenGtLHo
Vrlh+dlU8N08CY0lanESJVBu1Fwvc0HVyMZMy0zHm8foOu7sW71YHvt03nR57plW56taty/G+nts
davaIljAhPv4dby7Nl7cwsnbmIZcyltkZzxDm86tGoe7qKy+J/TfPr7Oe4sDAKzOaJJuJmvkZBEO
WR1Laqc53jJmXytZP8I9gD5jbLvFed4jxRD4ljV7PWGo1qKHubnAOXOtEYWcoDmT5GHdOM6hbOJd
3rNto/6zZpc4p09yMM5vsFpATBz+y8m7MMMZBEGjOF5fIhAyD36EVU8L6iTB+M3MhrVgbfUSjmch
rDbsodyP39E7NZng5xtglRgSa8rJK5ISS4vqSXYYJn6b2si3A/VHTB6UFZ+Vf+/UPYzoaSyi2k9a
dtpUlio0vNIMdWw1Oct7zTcT1UsC26vUeaNVOhH5b5j5f4TpMvt57+Wy+YFBE4GM08lUZqIH38Vc
Evaon3Jw9IaxshsgWSS6jYLppIXRlvhLUXUK2lqv2RWo43QrVgQyeyu9NnazNvqzPqzzRd0ac7Y1
zeyANdIOefGztgsflniCriRv+nzw63HwEzP3Jn4mnwbfIgtqwvBIo/uQx9I9BPGbKY38pG4vlDlB
oNA5xCmHX2TsuobGbmjsUN3ZtTkgmya5QqPetQZjW5vJNzTBvkERupez+tBw0+LnuwnpzCTyu0rb
AkvZgY52Nbv3EafeSVP0ILKxnuvBhNljWe1XWXc2FOFxShLE+rsLfQ78gSxwXvSdAr/OpswWuwRJ
Is7D5kImYjqZvhXJ0jj2OCuGD6EuwfkVZMJkx2jrabDTrUatrPfTde0sl32BxHyKo4FZkSLG7ZlC
HiwyLYvDthsGTrdsG0SSH8kSRvZ4jCrhhtMOnZzph652+yWczkX8nht9F6jf4jq4XqqM3qC0bx2U
3gN0nkQqEgz2Ac9rfDaPZlR8U/pwE0C+rsvgXm5JwU37QBtiNQ+gM/gOwdKt2opV4MRXIdlnTdZr
lRBGOucwW7qbNdFuREBVvMOhqy/kPLx2UMtEtG4jfi5eSAw5UeXJ2CI4dZQc/h2lG3zsnnD+2pVJ
v8/t22aYqfSMFX3PdSfDwuHAV9MZgkZ6lTJuZLxzvViO33TkT1nmjfK8EYmMnjj3to6UkBlox1aa
oHVYdwH1SOB0F1Yxnw/xsNdTDvyEb8paC3FUkdP8YJjwhvKLxUquk4aku/0GjGfFzP9S9IzsgLTK
GDdKpe3GfDirZjhQnEId7oP4XF4tc7wKy3FfUJyWRnpVULAmDkRFqeG18cPRkJAkV9GN6IWINWJO
kAwJU8NIeGINiiMWIvzZbEFha5eNLues19F39O7MJLp2AesTMLLa4K0ZGSvxbRoMxpn9wOmWbqyS
FyRRdoJuQhF/qzRkcuMtW/ru42D39vBDcoSROQM3xDRo3J+UngyGkp5nd3i10o2oB1S93y9klWIZ
FIm+jdPwxgJrF+vzpg1IAzXnk7L0TcDlFmhaAkLAjUrIVL8+f0u5lhtZmxxPyIwORQcVR8fZIdvO
+T+0gA8CoIjer04X0YwBm4PBEAA6wuDri8FGl/C/C21PN5KdBHkcBEuHWn0bXVvy4mkLaTyanVeS
Efk1cTiplfs6mr7hDHFdzXXPDF/dBZV0GKJxTSEDAm18NPV4hScwE6CSkpPYoDBEg3VNpo7Y5gEH
zN2w4N3R2SLNES+XIq2qwk0f47YxUxTEsDjUcTOaGNrS7FoQmkQ7cNqYFYTuESnsMk+3QdDvgant
Sks7ojmwMzT6R1Z8Tf1x3bJ1AFucO4yAGvAaSLSMLrq5JP+zfsTavvDiyHRRe1mY04VfEnuJXNNc
zgtlRl5BVKAZMUpTO1jVBVFwyQ96Yx7HLnooNGy10/Kya/LCtafAbwyKiop4iVkSMZa1WlA4qsE1
Vvc3OLi7xShhVYtBIE/f4X+QFdKNxGGLZmt0jU+L6s5yttX17lFqop/zZEJWt7WtWVSXttmfDWxf
iVYEfNrrNMERXhqCm9I0VorGFwhr6ZCn4ZdOoyKkciyGAlOVevCJBLswxt8xTnYBSq6dQVEHDnYX
UaypBTVwOazDephWbRhe150MDXWtpZx1nX0A7X+D+NyOltmVEnRreckOtaztgIYfberpTHJ8sS9a
0IBaoSMoN3sss91MsY8f3BYKw7Y3hnVXRbsKG6u0Ca9FmEXI4g6jTSgI/WpomsbVK8l7/uVOso2n
LHWREVtZgO2MOtt2KofiIqQq+Ite+KTb3Y1aGeIIRitCc/6yTNgEPb6dStRKcJ5rbQsu1cY4M4We
8NRnVuW2gNBcPUC2R0oRkJjONXv2jM6AbVd8T1P7Jm56VKKzK5PYYnXlQRTeCUF5oZCq5O4xajJc
eXN8GFNpmXfVnF1Bpr9HUe26Ve3rmuDsO31OwGJsHLbBnSixIzwqVxPEVakBvkdEU6dwJZkp/N3Q
NzNOyhIs1shEq6K2LiUfhOSZTJ2MdMc3E16HyLczxWGwTsxEhiHYl4q2o+W/yyzzFnsRzEOW6TxF
AdstLYwv0T7IONuTr04xoFeC9HDPiGQvTvqmCD/Jnd+JHMCKyJkB55M9nfbqO9pb+dxi6GA7I9kR
L5ODF0TPvtWLQ0p34uPI/PZyQmaInB88E3CZU2C+HJuIBCKp4ElZvxf5SUTVbBfFd7HSq2n85HLv
HASQ5xBDE8BiRPOemcMvOuIzqnqwJ/4fe1+2HDmuXfsr59H3gR2cCT4a4JDzoJQyJb0wNHIA5wkk
/8jf4R+7i6out6SqLrmuwxE+4Rsd0a0uVSZJENjY2HsNwnIKBP0UB+w6tgBMmmTwfuEOr/B7eYxO
gvBNHGUL2CWzwU6Ob8/8Wz3B/xyt5b9Clpxv538aD3KujP99kxCc+Ie4fvmAnZk/8b01SP6AQhhw
yhB0wg/a/G6/twbR/5tbfBD+gsPRR0FT9Q/8TUzlv/gr/0Hhgl+YisMhZjoIDaCJ679DbfmBwgXY
jjYD4YA4wYHuh6kFM/QEcPBMcUpA8S6RCRXPodWHhk7gjaNqOUDe3TYmZtdpdQa0WT7Vuh4sm9gk
a8OuYCQtT7eB0CGfUXHSMVlpAjCCZBiVQ9UUXXORKhkVhhZ5DVzHIXM9de6Uyy1SZ27edF0IuVQB
AZU7nuZkG2a6+SLFYZJCN5pUy2FQYT05cILdbjRNbySQUR27LPIwMJCLEoUI7qxGmU7v3uHhW9Lx
XlLs8/FvHhZUg4Ceh4ss2KfzWe3diqvTcIJAqKo4TV8FqG1qhZPmfekajQa3cPhRLBswmN1Mgiv6
f9c6+yemj83+c3+/pE4Pjw8f1xP++vf1pP0xI0nRi4EO8Dfs2H+sJ/wKLnozCwV+eeiZG3+12tFP
h7ko+vMgNwEoNJe0vlMi8Su4A4EtCXcvLKjfk/GbKZ6fcljwEqA8CfwWqmdY8x8nDuxuTWsKiOpM
rS35I7cWWpXblHTiVZ0mEOCv0dxoIIcgnppQWdpKDCOMqYRIQkYcWLJvMM3ULZTAcerX9K3R3v3/
6fXZtBE8tl9Pr5m5Th/gsfjv/5a+ZOP7ufb22e9zTf0DteCZL4vSI4BtMy72e+wGa90CMRpBBgoh
kHT4MNfeeFCz1tuMbZyn4V9zbVagVmY+EmILKI+/Fbvnw9fH8xKgAPh+9ESBBwTN6eNca+CKZ0kd
QNyjHMF2MBlbOrRSjJ9uMOl8OVT9qrVe7CS4NuMspagugS0D3QWra23WqvF1sCE1seFKbUPORrWc
3NaW+QgjxqRrzy24Q4xnxdbGUcqSIMkBJfWc9X3QOck0gUGjSL1vDVYFM7ehdkcoCK/lia94ID3/
/qz93wBIQlBD/PlVaJyn7vYBc/flg0/pnx/8PnG1PyBkgHgG/hNO0x+SDu0PBTIs4ITNgPq3KfgO
j4TuB1iKIJCAtoCP/TVxCUxKZ0AqzEi/RdbfoNO+OUd9nLdQ57WBbAJmE+CDzzSVtigicJp0zRFZ
CBUYxezhk1OdjRgo3PIMC1BOgyK/7mAT4MAuSGc8hXFyiTMNjizJpY07ATxn9FXf462m++m+ZmYW
ir3YQ/DTXAx5t+mLFKXl3Og1mDPC8Kpt+nxh1PK6S8fHCEYvLgjj91IL2GSUToeyrNGcgSujnhbn
cZLHpYX+agqiS12SG0WpZSqAg0DdZGuHOK9aYYojfIcqDSL9YYJRpGMJC5JWvK9YXWuJ54QcEu02
mSGF0BhjUGTyVYhxmYRnFGo4I3iM8hrHx9T5/dX1n0vt/3lTjvlciPf5q6Tj29KqW+D9/sWrH4CS
/z/vd4Y/v+H7ElP/AKRvLswp2CHmoP7X3oAlhnWHuh1wKhA6nwG5f0H+oFCLrHK2DkBG8h7yhyUG
DWICbzccFqBo/1vSDNhjPm0Nc/oB5CC2B9NAQ/njVOYDyIGDDFH/cVLURVFlOou0SUZ1JB7ou2H6
Sar8Y9/KxHLGlYCUgz0LFJE/XkszYNg0JLbmJM0kFrA0ymqA8VUe6UwrBhYKa6R5HyasNu3cKVtU
9YbUI1B/omj26H77GsO/ctHyCV6kOuDbchw5ep1vLC4b3q9vdkZifh6YuZ45izmDhwRO9sebVUlr
NT1entMU1jnkE6dDT9INIdG2sAUdSlAoKyxgOIxBiKtayHAd9pMBknZZQ2RqSNCFKzuu0Eojjzyu
ri2cxVkJtbbMqmbrmk5zVJJU2CElWOdwzRtQUffDyFqhpjBQqCxizYucOAlkYZqc5WHphgQOsgLC
YpAkLGJPUZMVkZN1DeCzFsfPEQmutApYhMCQrkkVrIygMNzfjwH/G3bYeUWgkgK6CiBkwMPjaP5u
Bv1AmdkV9WuR8j8BwO/DwU+/6FtwwB7yB6R+9dlfb5aunw/d3/LGt99g4dvYnGcrhPk3f4YGeELg
Q3M5cG66A3v+jjCD+iZ2bRBc0B0Eo1sBu/w39t957f+1zUFLxnz7JoQh6KBjFeAe3m9zEHggOgQJ
oku3GqG+SyGJ+oXG2idexo+X+HR8bhUNVn4TLuEAk/rQ36b73sKVhJN/xXD/GOh+uNJnRYnUQpvW
JrhS4daLQ8reveyfxLafP8gbwRw+qugFf2p4h7Au43okoouAIiLtdtMl8OTrcveVL+MbW/2Hl/Lu
QnPcepd76MpAklIdokuOqBm5GUzkvBpCTI+Rt+wp+gmrdlWugwNSb9otR6feaWhSUtMhHl+aTuFB
uFGxvgWFv23JfMrU/hzdd3f1KVqmCRonUzpGl5os0I7kC694sV00Cl3h1A/Dub8f4BWmfDXq8wz8
1WB82r2iOlD1ysJl5ZXi1NfDctokIJtcmpt+rawC2hyaniXIpFarr1AYP31kyGjMCfJMmfmh8V9J
iaknbXRRnuB5Q2pa3BesuyMo2l/DK1Hfcy9WEcEpf/z1XPtYVP421u8v/GlZ2mqt1rIyT7XRnVG4
NZ3OT8Xi1xf5VEr+8SqfVmajAbSl418Xs6YwFyjvYPOMAh2EPXFBqDEBKxpLrNe+SBI0lDl/eKXI
SHBcxnkVeOv59+/mdx/D2Q/gz+iiZ26dN60XhuPkCmKXtETtm+pCgyKGZR4zI0nZOCw1GRprWW22
a0uRUoajbkXDvquZHA3FNlX0nd2CbcYH65RI9b00050zkrgZFKZprMzAPem1GK1oYRUWvCfhnOMN
murwvLlM49TAN6j8U/rp79fLx+zi++j+9ZSfwkUOm3b4bqvRBYypfXsAcOEK5u+7kPbn8VG5g07w
V4ic+Rs/L5X34/opbuRJiFamOkUX7aQTBkUPiepu5oaU7KWIkVuifvUmv3rGTzEhGNO6ryslulRu
9lAtAnckrHMHL93IALAy8OX7w0TRRXKh8DsyeEnOMF7Cer6AG6CAcMUi8tNls0h9/D/fS466/oqO
8rMA8la61VRswCgYfpxtE+nlKG9xj/VmWtu7zEm+QOu8nQU/jzuB/wyyfwNiRp+BaeB/Vppex/EF
yijM9MET3/Kr4qp+bks60YpJ7pNIaHVD7qZ15Iz79qIAMeXG9+167LYt8czleFBPUBykJRsvoRO4
Q0IDmLEuJU85DQekniDJv4CBcAc0/XOtO1xxj2CfHLpnfghoQsV6pCUFAiM8PAj6FfRO+9nO+v4J
P83lNKoUGbLN0cWgnRsteyffS3TyIFqSUkCPXXEl65SvohNZwgZ09CYWUNXJPP3RpDWL7mUa4L/V
CbBhCsDYV3vEHKh+9QI+veJxHKdcV4LoAhzAZlzJEWvOAEL5/aItHItT0vrDSlnJG+BHDvYGUhO/
jqTGz9bB+/H5tA7QDRByDwm6C6flRl9Fd5CqW4BauRYHzq6tReIMa+JwdqlXjQOlVEyKalWxdtVs
I69eD8f88fDwNBxTN/ZSlrBb9KAd7Y5kGK1ooMm2uKhXzVrItNyKdffFMn4TP/ph/IAqQR6KIxss
Oz8ukUjlsTRA/PXSOq2TL+Emavr2k+EpTu4lnuUiJpeueZrcbh8/t6y9CZ3XX4/gJ5zpt2gJ8g2E
KXEP4Il/GkE1CqWRmEl8ic/qWX2RrvRnM6LtKs9c4IZ04AM0sLm/ePBP1J8fr/opuZiakBuotscX
WIPtjYVED82m9YGlWn+1hL681Lzlv9v06tIqIfOAS/Fd3tJsi4gQePEyd4MdAudXCkNvVOMfXum7
8fyUQVSaXUAVKY8vuh+sBgda/LuAtc6wGRwEpN3wKLnjnbxsHKSPVCybE3csJ7588VZ/ujDf3cWn
DMMas3SyMjw0FqUv/HIx+eljtI8e7V24MlwQWrY9TCm2wU5G7PR/ffVPrKY/3y4Kn+Bz42wHgcqP
Q56n+aBkAcYAXUYndZI9JHfWqRM58Ppj5au4g8GxE9Bypa5Dp26dLcx9wy+mGOwBfxacZugUWk6o
6H4Wfhs7O4TOCsbgdvmY0ZjenraPZy/eoVLuYMY1DMxB+rjcPlp0DeNdqjgZc1XqrvySRvSw1FnG
9iqTWbbK6K3p30Nu1sv8a8SQyLtyOVtsIseDdBS+b3lwdTxfTx/PoXfK6B7dWXzSWzPQEBz4WNNt
iEs09P64tbx14d8fOd1P+KxBPYsaju7L9Dg44Ep4233vCLdhgcNSyvzRObx4h7urJ3fcg+2tupMX
0+1eZgYFA5mue8dc7be6e38dMY2+wmWdbs/3TkWvzxV+fqqdke23E9WXGV0U9DqluD5VPI3eesES
euBvA6B4JoscfCucKRAmX/b3Fm7uWDgZPe1G+ry9n/AIzlpy3Ks9rekmZbjtpeMdV+eCCrrF8zwD
JubdLJ5Dj+DmUCymi5uOBez5NnDP98EypgU7wMYRkfYEwgMr2B5jOc+OYf2I9wEiCs3wzAWT6NKg
x+3J6Z3tsqXX/kDvR/9+zZ6hIYY/uh/wUDKbEDWxl9u488bf3+OkhpzLZl7G/AlPyLctvYJWBBsP
Jr4lY7qDdefh+1vqwoeS8vmHJ9dwXZ9QBu8Axk7uamdS7i8P3kDvFje4VY35PVs29IDSOObt5rI7
rVO2o4fNhOm8WaxsJrHKcVeblXu1IXRlO7cVXS86eqrdpeFucBGGTIsyqCrS1wfiNAwZ6YTx8e90
qmPGHQByXRGK8L7t6C6n7sJALlHgVXRsd1Lpwo3o8+QZGFBt9RQ5vvCklbaiqvdAdzcgiVyH9B6a
cb6JgXOv8J+SrsL53SX0bFP0lGjOIvzh5sVi7qr0g7W7Uth8Zy8F8xwotTk9M/e7DS6E+2Ql2+5j
x311nZX/Mic67u5527EVUE30BgENdfWDm7v+y8SSReVuu9VxZNve6b3eUbzWWXC62EJhkKmrM1b3
iGm13V/3jjey0a2dm/N2b9DbhYUV0TvEl3130ToWPW/XR9w5d5CRuSWDjQZdd+7+zB1aOK8aPd0+
YybPy8iir5njLm7OzD2sRkzAnX+H4cvo63lxKyhGd0Rx72FTU0J3dyG7G73BXbntcXQIndzelfzC
iWiyDij2dvzjw2mBht4Cg12uYCLu4Fvn7+sYSAeONN/QjXuDu2vdVcBOx9tHQdeD02BALIqV58G4
anl9lvHGTJ9gCI+Wk97INF2Uu3qVs9VXWh9veo4/7DTv4tunkq8Ke9JYrxDfLISXW2l9OzmP2waz
5ow3hQW7jNhWZyqGvmCP137rZssnlA2q5YXQzZy7Anruaez0/5YVgmGDgzSKu3CU+Rj+yyRQ4AZX
x6gc5EvZDaG66ZfLEEC+U+K1KECJvbkgBc1djeWYcL/efd74Bz+My7vLf9qB7ciOTD1v5pxQPd4X
u2FpIQ76savtgoW5N71yxffVF2f6nx12oDinop0AuTlYVnx8ZjnicU80EV8a+Oi4kREcbBUEPEmp
HnJwHGDqVRYsHGrrqyrfvJd+flqI8gJ7hvM8WLnqxwtnGSmEIuHCwp2W8it51e/ErXqLE0m5tQ4o
VX9LuX8LgvavXdPOQmQP+T9oV788dP8oXv9xah/aGEK7T/8UuvpIOP++DUWLNO4/KYLjA392nQwo
4qMaMit6okIFlAkSj++IBPsPiIBD3QVVq1kFaa6wfC8t41ezbjFqxwC5zC1cfOOfkARJBZIBAAIT
6ff3XvFv1JZxvJ7X/l+zYhZaxZkYwMjZiBsqKjPU533SS0RfqwItVhfFmgGejCYcqkyWqHXXb/Mw
VsW1BH6BvLJSAesmOSpM4BkLRR8fjbHVH8OwDKx7yMIloDrYcHZkGnRyEpqaeqh14IlOHGwA2EFd
tQUcuzwZfj0oWrWJbYQzLHuIwBUdc2VfgdGHY9dQiokatWZUG1kudFKyTLMicZ0rpYGEXFT5Iuhr
o9DcnhvToLOpraoGxI9q5OcU2uN8qVdFjXNtbYlXkZXtfRLWquWRFgzYeLRMN4e7ihPY8W4AVP66
7rKcwcEKztNJsZc6vXF51oFROcZns+uKJ3hsGcCV1TimhuOjHBNtPQ3SKpTDgEUW+k9RC7eWKecV
LeMyp2Wm6P4ECUToQpRrzo2GWSFvPQWG0suxt9dGY6R72IGGpgORRAa8yrEZp9jhdVlBmh0aEX3a
9jvI7qWgXBJUi63oGGQC0qhJvTPAV1620Vifur40XdKHZAnRAjh/Qd7d0wwgETJlcJTK2ocQZlhW
PfxtSfGqSONRMzjUjIsQHNwhvkm7vvNFD2M2a0yKo5Kqj3aS6Ky2U93RYXt2U2Zx7XI1y91E5o+A
+t/nAzyRAEYofFOenjQzkvay1pWuGicV1esJxxiC44JaxP2J2x3sf3TlCvB804HoVwfwehjccHXk
9zFmwCIuzRIKyCZcw2oimBLCcYYSS3TDNUqCkfwspoqf1R6MY1oJqzNPVR6PS9POAm3V9H2rPUO9
h1iYkIUEAyYtM4S6S2JNt70yNtrWTyRThiPjpBPXTsMK4hQdARN5aHMlhZKhBP8/R9GrWBGO1isE
tR7S6pF5sMbWJoVLIKlnEOC4w3YcN6HVNbZ6AHpYEiEKY62sgEtVG2Xu6JPVV35lwD/c1cOpuwrl
shjXpJAhphxKtXISqJs+WHBxZ1ILcnSXRNURoEj72IumXkAk0GIKRKdGkIOCiJlxa0KGFNNjkjqY
keMAB4iDnLULmNBV2zpIylcIPbSwusqLioEcaq5EHo67LuRW07hFCQOb5tzEwSiYlfCA8T6H+V4o
4p0yaIfQKjSnMrWMtUTqYSuRmcAk8QBKlZSIruxnzyuNrFQlHSFg2VTSMC1gDg+rx3CQ1kJJ5QWx
QXAAk19juiSNrh2pOA3FQdVsmrIK60UDByLZafIhAJG/4KP9aEdVsEiNvuyYiIK2hQlVGCy6QArh
gtbcRHVh3EuiiCiBEjXEMmHY7I1dGR30whx9S5IU15YU24O0i+zpVY0MASc3RgJiUjXTU1A94YNR
GhIN2rxaKmKGdyTVBCezOoBpBghJkLOeVo0OfjIIsLBKIvsmVuN1HZT5sgxrLNiZkEHkWngk1Otb
6MZJ66IVQL+A2rAlk0geQmgQwdIP0x5FcQyGBpce3Zj/yhTBN0ToqU+4IH7TKFEIdywrXpO6R+5a
1MQnqtQsU1B4WNIZQBhC2HmDVjrZFTkgNoWdyAtZj5O1iIS0RktSv4kNGdSyMIJUclOn7jglyyYa
qpOMdQK9X1ySt2N1AtmOUNl+uyv7HKLqi9NWb8emg9eB68Ztffv2BoumlCHnOmkOUedvkEzxUg81
0DNZ9MDhQ7cehC6t6iISyzDKh2syYkgQe4N922oNU6wmZVFdojLSt63X6CaerxLCE3IBS8oOCrYo
pGjLuI4BJYYN276yelAVQKdgcWlErBzMOxKMycPb9QvbRBPFMuE00eBvyFVo797GsAiL4VoGyXJJ
IKc6bEPIs11kLL3nsDHINtci7XlIWvnYpFby0FhpDl3rKXngnVbf5nkwPQ5Zn82eMJ1KAURG6Bsa
844r0rAEasm+tpqhP9VTLp3jMqpgbAa+RAJxM1oB27wRislZphLxGgsp3PKGWGtbgekSzGHsklwg
4AThv2UZJANsjDHGJixBQ2kq0n6lQRMjiRg3ZAUumMh91Qg5bdm1Kx2I65qWlsGXEngm101sgKKN
NgQ4iuY+KORTW/Gr0cwXQw6di4IIpIjCV9NmCfSSp3bjotO0x5KQgskAWzkkbPLZQRWTvyR7oVWY
6EQ5kHC69LFdwA+0gm6qqUNsFjIF/iS1kqP3HSbTOI1eXIOxZYcN9/TOAPWnIBq6OROhBKhu5OO2
DCp/pK8brWh8FOlxZOljjZm5pVArNMIFpFVCwGTNTGFj0z5YlaKyoUN9PRDjGdz9GONfXHM1uO/q
4AlSsYWjgMEEe5Fqh73EBotlzBeATWZu0gnMbguhuJtmnVXI/y/QNDJvhsIYYBw4Nbdj1Jau1VvS
uo57CcoGUCbIa3SPzCZaKnY1InDr5HWQGw92DAtIpNBsTAW2rHgCrwukL6kewL3TQC80ARwbFb5X
uWRtS2OIHCLakIEFRtZjmsuMcxyEMhOF1TK6CXIwySUR4ABZNauqTS5VO/mlqQ4zkRoyckRDyVjh
T7EejxR87JylhVq/thBZge5eA33/Jujhoaags66Mi6mTKrczYKsg20PuAAIICQt4FYZ6sdTHHiDR
BETgMIWEMYqqA3T0BIE3aIQwaFjSqpchECzX3RLrNfGlYTTdTimXrT3H6iJisI/NH5IxBj8LEuRH
AWEhPxR9wIygsg+Z0VZXSgOFe81KZSeHqvypqC3VD/NRW3B4vqIxlcaDE2ZN7IAdYKE4Z+n5ogfP
/BiEGsBzgiRODIfZJYdopcDki+Ld1GTp3gaDwEOs7iP0kyT5WJOgvtSjbla07uNuCfNaCDdA1A8W
dwW2EXNU25VlB884Fo07gPjFVs7blBVcVxxSltkxlquCTVUVQm63V9wgg6IItjyodQd6p/nwwcR8
1ftoF8h55dVyUl/Dkk5H0VSC7UcHJ4H73M4l3+qM2hmMumHTFIpl32cm6NcgrsVDJa3jjPClkTfK
WjMTawExQet56IoSUzKR9pBs7jFNQ75R7HryEBcVcOv0uac/iIGVkWRnzqQjyETgIY2O2o7gO8AW
UJ1o0pajE8awOoYtYQRKNtzrHJDZOuSKRbktYshBJ5ynHugdElRM5fqUi5izUUPGaBIozZTcGu97
VWppkqpxyMLaCq8ACRWOBSV9Nx9E9JIYQBkJiDv5IFjC/jGCwYDbjegTt1lpUBmZuhNMYjyUQrWP
8AGaU+jBa0wu7WZexhO+mB9s0aZuWyH+93I73fRg45qB3lIohifLSdjgkI26Y/JxfAmhPflMSkv2
JdNiVRnCopdroLkmAcR0gkD4g5KArieg5elACapFfow9iSTBq42CM3hslkWxJ9+2XDRbqIcURx2C
WkzkxbmKa5DdIghc5jWPrm2kjJAiMeKlCYMuprVIQNuxM91kxBcRK3/Fjn41qbDtglEdIppMdr0N
YRVZRw9ThccwtmW1W9Q1dpPAjrKjPsLqFVkNolo1WJfUbmGYS7RVaDTPlt09wUATuRfwY07OS6i6
CAWbWahOZotwmdceJEQfTZGgUxYmD1Y6YfeboO+tdNW+xhoDB1PX6Wh02GlLaIEj1UDVkpjgX3M5
hVCMjMpSa22zPFdBwQbTEh6W0EeS0+gsw7ICrX47JetQQzwu4AmBVFllNrJvdPwL4Q054miNsx0N
pbz0Yll9IEmK50vASmznGYEkfgWDzohKUWEvAj0uj0NuCdYpabXOIp7jNUH/r07tftXJA+qT8nga
c2Iu9KqSaQzdK9o3IoV0HxzKDfOBQH83yXXVky0+uWPbgULKTZA4qwCiKDLsbT1rKq8kCzklIEvz
S33RYoKCSmV2B3DAB7fl1YtoJCS6VZ1RCITBjkfr8xMspbtjL+XgC6uxqa4mSYXLY0USTLYuODcA
85YgGQvTE8iW6FhO1ZLHte7bVlSzIbWfesizMW52OdN1vKemVoNlj61ukWrSNS+0pSaRahXoQl60
Wmzue15tJV2ZfAmu8itIPoZOWsy8Dx2uqk1oo/Ij1SpLOxDOBYYRtCkFckc4pIfL0NAxnZGBO208
yVdBpEkX0eYokgXDEaoOD0AqpDe5AD6j1curRtKS61BXVb/Xa+0O56rGG4j8XKETsYIII2KhBTWA
QdpPcrHL4KktCDKtPJRKVpbwH+FmNi6VQqthFxw98iHewMyUXALg1ijSdbxHZcYtx/aKm8Bg1EGj
sNYIwVJNG1hFqin3jVZVZWqnpb4ReptfCZ20HpAzFazkZzSJymWvt6d2wdMpcGd34XUfhEjPpHsr
j7qtZfeopsOV6yVISH3WYiVz4DkEJoIkjAXiF4gHvISHgKHnuzSWhT+ZRrBFtQlbWEBkRwwkBTYS
OU+AwTRlER6EpeXONDbGHoogcLg0i6KBjlQrQKLhEc0VzdiC5J7BwrRrdwmCM4skDY65Y1btYnXM
/LoE/psqOMXDjWZ6znXodyVD1B+HMZX8YT6HIlkxoe/bGjh4V92jHukQXKjVEdxYEGNx6olyaJKB
pAvAywxnidkIqJ9vxka3KbCwBS+VOwO8OGaQRFnFRqVj/o/IdVr9dhRpyCq4DdIRMfuSS1btiyqw
rtPGko8hTDo3iV2iuDBAKVi27Yn14Riu45wf+2qSaNiamper6YWATr4gegkpr55YLG3h5Cd66MmR
qBIIG2ZceeY4BHA2jOJZ9H0HSjmHB4AmjBOcR+5qU5/oYPKog1eFbh/yPJ/A51abxwLiiCxPAIdC
hhZwasjIRLour5CfmR2dRAhVhFaS17kJLTvS4QyFbMM+6lranxqihjizJ9BSKQttvIqKUHFxFuaL
IjcgbxIm3QZH1NYtrNBa9pHSOF0tOMxDswKGjCO2AR1xFsbn6bTI0raGEJbBd11A+udx4IjjWaUu
LJ6GpwxdZ9ink9wdCl26bTVzWBR2p0E2Iy/3mcQrIJ/0chV3UgRHIJ4MnlIhuLS6EZ2bKDlGcrHV
cfgPI/k+NcrmhqCcxTg04zxIcTd+bgeVD8/7m1kyzeXGmN1WKqROeFgSqimoilalBVm3BEmAokwP
tQr6YJJCO7SrjWmjG/mLbPfKOhTRtAlgtEMVKJIsND60yCY6FPYh3ubYSdgs9Bymk4akZxRs7adi
0Bo3SILHvmo6P62zbY3jVzM1xb62hvxomaP5GpgE7Osw7Daw/DaOUh3EvhV3U0xB6i7v89xINxi6
2LFSovvw6bYdWY6ao4Vk/NDhsIUieQCyAYoOrEPypIAB34Hrb2KxzGMUUDA8VAU3NOUWFoStOHJk
Gs4UVSPEq5IquRJRM0BPJbd8gWoes41M+HZuSaCSVtKtXULaTDamyIH+f3aC5BGQ4lEIJAVc/GZT
69xrStQYaaJCqowbhopJqIFcrsD6AvjIUe39AkJVbtcG1Y4nXbAbbN4wJLSQORty/b4YcVMNcOcN
6hyVuVDLKruakFa7eaRIN2aL40lUD63TqRb387lKIIed7EkJdtuRy0u7ktsF7ita2gOKSag1pFu9
T2s/1OH5lk4xPO+sUvEEb1OAzLLG76tsvGtKBB85BGGWIvDpT6ZaQWuvmMgDMQruJmXeLSajJQuz
yYtZDae6hbjz6CaxDrp93LXKs93J+bklZZNSJe7sK6Uk8r6aEvkpt6HyZvSkhimwpb90KCeBNjKG
YIbDq7cbk9yzO1Ro1ACT0o6G8owSVPDY5UmxgxlZy/LWKjZh2VbA5efiKba7ixbqfCfCuFp0bYPE
xrCHAso9g36lDrKg+pAMdyQuISjV6+QRBN5oDVe6fsGxcWdsAC/3qjGk5NQ3AYJwUZVMZPNBG2qx
q2JQIBBVRTGDgH2wLyKcmmmYwQkNYEOFbCF4EK/LpIsfNS5SKNencWjSXs0SKFpMaGP1WlJSs4kh
HNjU1k4zJT6uxWTHpR+ZWkPjzHShmgVH+NKCS7cSxdh0EqVfQ4WqWuoBUXBWCyt7nw+JdYVqG98q
JQ8fUrUqYwpJc5hiialmMCrrL5kCC1gA3OynGjW3az00g7VtdpKTjpLqqXYoVgWMk1mnwUWgguPZ
S1cWGVXl+NBUYX9QM2tYFUGG+hnMr/1AqRAb+bSFBnTo96g3bhKLB0cIditISkf7oA5gXoPcjDZl
l5bbMpCDFWJrtou4ormZUQ372R6DWmPYPttIhMoifITbwqNkyCcdxdUNFFMuLZQ9Yg2C++3sMyYb
cLuyZjHASH3Osq5jkKK6nzUY0xReULWWhWsUF9PrFpL2yIJUR+bWjfl/uTuPJceRLU2/y6wH1wCH
XsyGEmRomZG5gaUqaO2AA3j6/lB92yyDwQ5ade+mtlFVTne4OOIXqkYnBe1ozHminWFIoDcW/BGD
07A1J7GxCWRhIcXROsaOeRWN6W4BH+7x1OSKrxUB5lQfhyqST63msW267GaII8F1l8+7IS3VOjaE
ODamGDa5nF7BVr9VjQ+iwe63XTnsKrLRlRHqww0KTMkqxJ2TAz4D5tTCm1pKOLUUua9cvXRR+Mgx
AhKKcM30ok3kx+5apDI94HAig2nsELluET3U/exYtaFEcYmrlLfd+jG4abqJI17+pBcPZtWooEFF
zRpwdBeJGe3rdrZ+O3rdPjlZp23nzKI0a5JIzROCxCZ8tQCrQjQ4ZJqtndgWW3IrgABun92o0qf2
WkgUFBu7JItM07ce1aMNfoP6fZpK7SZpNAP8y9xbW54U/w4gC0KuyfBcJLmxMTo3RFkN2FMjpbFu
bDPfNU4YPwyS6oGuXG3Tmd3NHBHRdznl275vo4PfOdVNSS1p57aKPMokyW4r1t5DIbB1DDr2f8+M
7fA8ltOjv/iOJUNmrYg7ifqapl0tmZXwYzqzkJPWiT0ew17QZXbL+lal1UFU6Ze6i26GWvtVDymi
WglqXfrkJrd61D3g6QTM1ZXTOtJDN0BxzNnokUf0Z3s/PKdryVbKN0o8zXqAhkgS5cWHyYy8dR0u
cXshdtVI/Xfuiy1eNObDUJtsAFVQkjbBhpBOrOHUNIi9DNoqW3wfVqPy7mIO99oSdbId0qw4eIV7
LWW360T1hqE4lrO5SxrceOvMokOaJtWW9CFcObSHdo01dzs7cxq6G7O+oTlxY6XV82invG8tNdnS
dK5LP2tXZkvHoIxjZLhMd0RsZky2qVfvsACluhfXNLrDUaAZlZnPrtZ9BQBE7kGbeh1p7siLqV+F
FbKz6eSpTRF73ZXlqZduwvaekgAGtbX+lnpmxNWSDYHT+8+VQ8jVSHO8AaSH2Ay56N43UcWq7f7R
dWq6I2M+3KInGQF2cLR661djsrPLaeeL4dsQozMaUhJJq3TPTd9vMilC7t7aO/QjMr+Ej+k+8X/O
KD9Rvysp+ur+M3HklygZ70g0qlVkVvFT0pe/Jvo5txkMu12PhdSNpRm/3NCl0FRv9AS4Syvrvd/M
ZaDMHrilN+55MUFx92wJ10jUflrSAB/Ludyqfw2yOMSVeAkbzJ6qTH+cQ6s6plGRXrcFme1ivyD8
8rvjxdS3CvIeIxlobYVWd8hMWKJTyPMB4BuHYLS+yJKio3L1ei8042du1M9RlnwfsAQ+RrVmBJlK
cwS/cjpJBKxXkYzsvUmodo3kcAsA2VNBV/lIvjmzfzeZ4pdZDPlTpovxUGnNtLbjun4wvQYyQBlX
myju4zXJe/sQzWLal2X/NRl5Rq5VpJBxeuZKV4e8UPXKzHs0hgsaOwMW3N/qsTbQTSzZ4jpyfcRd
aKZCa8DdD38Le9gDSjzkav5a9MZ1F/W72RzHVTP2xzzr76qeDZjYYbYz8vTrVFkPrPdhNK2tXS7b
M+OZmxp9S9V132XJ04iw8pjS+mv6MrxPYv6loS+u2qabNliEPtJpezTHdteL+FDb3qYQAlwUWhdG
MfALm1peWSHA0D6+xw/jVYs46vV4yDLEs+YGCHI+gi/UjB9doR9sTsPA1tirPr2pde8A2enJcMx8
PVjFcezA/ZnZFt7BavYzcT+mmHnQXwMXTIVyg778Ma86n3yycV7jtnyzU0iCXll/bUbt3s7itWV0
T1YTg+WZjYOiExmTLW7p89Zv+pzexuGIIpLE4LzbjHn9osd4XRLF7krHvDWNGrD/NIlDj+b5bRRW
QSWTcN16ibVNioUtMNHrEhDnVTT+mCH7H3EUyo7IlfSEWeGbvUQWtkYEhVLSxukrtar7qNvm0/i1
iHWEoefwRpC22IOub9sm5G7gHOU+lIW68u8iGgg7r3GPkRf7V01nJGR4Zul+oSCGWlKUJqsylOoO
RbSrZiaOQ2EMIoMjkx2lhvrNaid5P+IIdNTSJLnx0YugkoChS1TA4shNZ0+dJTmgOeXspMhRNqOx
WL9aeJL+AKXToBlL3YVNXubfE8cmWyeutkLu/NqcoDV3bb0dCeW0OvvlOAPgQ0SSacjo/Wb052gg
/qKnW+gd/TxKT/FguVuTL4NmQrpFMoDXm9DECo2N27Vbu6eSHFHNwOrwKfEWPXgXaUmr639aWUbl
gSYVNYtV3ycHvuCaaLCiqN6Xm0ZV2CL2tn0Uqng0CmegpaHt4n56tcLy2CB2tOp1/d7p52wr3DrH
qbR5zeP+Xg3ihVZotnJq+v8Y2aebxojaQzm3WHra3s82agwScx18eOpUz301uEfPSh/l7By80Dd3
fWOGaxPhsFVvzQ+inmtorEN1bAdE0vMJyHtpfB2k161VUy9qX3TaLD17sPmirousWpHYBK5YpU00
RlceBVoz9rt1kYfZZvTC2wx5RhcDSLNDuimWsVzx+gRDDCscj85d1dvfOs/41g9jvm7pKW6HOjFW
bSpfo6r/6esS3wmfVopjbwcrStjH5n3cq3pX5R2toFz/iWVbEWiofq0sl/6cm8UuoYPYDt4M6DXP
r1o5bKJeOYfKTb9qFc2ILBeEivK21ZS5t0D87+auefRCg5TbfpSO295Foztu2nB0rtvKAjorKW8j
xCxXXJ/m0cNL0lVRtaEHHR/lkFi72WiqwM8I22mfU0wPSUJdpyrWbeS9Gn7a3ZZ1Zt/EMrnq0Pnc
umUUGOF4l1psQ315aEISjDbNtkXVbelcJqshM1sqQHRwM5HeKR3iEhJDYpW6U7lWSZLtehr22xhb
qnXmIUVGqzw55B5Fa91B1kIjLViF+XBt59bTMA/OdrTVQ2OCGNFd/bXrUpi9UY0BfVTFh2QQ382R
MkZVoAQOGH0SZX6jRxYAf9PP14ZFouJOJtlNobklVVwSu4XaklL3NF8Hsx7z4r6KasP8PYs6bDZh
Q/d+BZOuGg5m1ePIPI6zM63qpssRU7VMo10b9pAh0OpphnHd1G2s1ZQqGjpRbaRp6c7ufNVuqKO3
39MagW4+Wzd/iSnVjQ8dpaR6lVCMVHv+qOwbSf5ZbXMPg6l73vewvWu1avprRs6p3dJqr6nXF9DQ
AyR6WwhtIfxssRpplVTrImoqaCl2qxnXoD8ICJ3Jjb/icxWZtxKrm/pR0BQjmmbfZ8n1aCdV/zi0
oU/gGokmRejNw867jGIkRX3a3RTvbb93EHTHCHlfOXpLrzmbKwRSI2qvaBzisNBuwrCipIU7Uyc3
qZeSLaz8YTCgibdSjdZb2ahZP/qTMZuENaNloP7ssN/vEsAT7GNVaM7K0Lxpo4w0GaC1ef49aArv
Fj3uH2Nj33utjZr4MDjr3CmTvcw6hWa5BRYkrZugC8MwZTv10Td0bOt7LcNuBg18OYMl1XlL13pp
eAeAHo/z4NrPRZS9Ra27c9KYArgRrkXRo2GYmfeeKn6ZqKRoIHAK/Htb64HGeXWMNK/21tyG/fxq
Jb3n4RzfimX8wbnyy+5F1RLh2ibeaVH4M7Z6Y1/k7t5P2z289DXN+uvJToxNmBpgitMqoRWCpHo4
J1QdXbGjeQGxauCPZSrng1Gg39o2PrAfV46vzWwHaP5XV6EUJG+EvVeqmMA9+6O4Kuw43rjLIpV2
aVL6bvetZiJzNfqoXJr1j1LzbmPhF+RIzVHVxHhkRyMX3IyOZSaQ5NQi7lFH1AtFjxOipGu8hJ3L
fTwK5ya3dGtD9XICypAC/h5a68s09uAU1fylltmviqBjI8d2j4xAGLh1k64jiZR+Mtvpl7L2fwkc
xw591d9WbpstllzP8ZiMVwOVr4cGI2tImW67SxP9WynLeJ3EHa+MqVGPbqH67VIStHKFPGz13fVI
aP153lkjffIx7g6hjMdtCXaNpKqhEdFMR5p2ZoCSQ7/xJ1FvLQOt4TzKHaIE962PUzLlshsfIiN0
Vo5dRGtH+Cnl4xDQKTZ5N57bPlqlVz8j5ZYhqDM7D2D6/EA1ETqFad78DBVCkipBQN9v7JHeTGcE
3QDGq207comUTm3cimhlMvsV76wGIrIpD5x26q6ed5UApvnV0DiguD8j7aDUfOeJSV+XmW+j0qqJ
lQqzr5lD/tklPG2VSJ9QOh7XhTd6W9qwT/NYFDd+hjN25zdEg4sy0MYu0vG1ssyCYAaM1JGGdz+B
tGDtV5RFUeNFD2P+DjxM/MgRB6oepE9yKKjqG7syN0bQAlOVdjupx/rRTov6xzz41ANXAxO9tvJi
BmefW1+yxEjoMFb1C8g2+wrQIwovOMWv+rk9zsuVhQpLmN1YXl3SDiuvc+CC60an5lL7NQbOS3Bj
dNocEHOkr2lWY9Q4xuoounA8coERWHshypdtzT7YlmGr4nXbG0RdXalq2MUo3qQrU/aj94ukr4SY
0dv+Fh3V8rpFQrKyGnUco8p61GynO3p9IXC40px7vxhhvDl2iutTXD7GdflTtJG44RCXaCbl2kOV
FQ84gdeHttWsJ9oii93Ib7tNF6ni9NoZbK7C2bIe6t7oh01ihNpmdqI0BAMUz/LKc6JvZl690Hns
N1MCD6vRtUMakiKLBF1ZNFnX1kRtinc48BpT+102YAwq3113U7VP0VRdj82sDtwQO9sG1ONxSLaF
lk49mzyzNgjcGbzMTnYTIes3+PT29NzY0/mqV8JSV7UlxUGYGnQQ9HJQ7lO72ctYe6W65B6ttYFw
vqQfKWMsAHER2tgABF5ELd3byCncjsQQi/IqbSGGekKiippNqy4W7cucZq+Yh/J4980vEiD5CAQP
lEOlnmKu3Rnc1Tj+xiLtmQJRsuvpt9Cpf4wKaH5h67vE3+qZEDRdFTr3RNNniLr29ZfZL3zKs7k6
hp3OpzEkPXHllEt2oVqFoNxqGn2ZXke2bUN0Vu6LmTnWTa7sfAeQIdmPvtim4IAmv5i3Symfsalv
eSnSvGXvVNsCfK28duOmtHbC0H70uudsqRN5BzEm+q3XTxanjh0WGuBUVIsmIngufdWlthOYoAMQ
ypeTXBtzZtzOlfyW2Y26QVEk2+dpN23zPrKuaEZ2t+bYWNiDlL9K9uOm7pPsqmmBra6KMvrtxAlI
oWarJD4clM0nwUnzmyc1VMDZaFoERTNcu5q7MfwhDgoTQIcpZ4NgHCeSykTpmx5nR/zjA81wql1D
o6ED+UPr/ej3RtDTkhOThMfbLeK4ICK61HjyI3nrFvV1IcC9zhmavXURAbC1WjvDKdjtt9Hs17D1
Ww34ThqvbJBKm7Zs6KZGytg4MY7UTeKFQddaddBTeGO+AL8Sf3otDIkVpRtTzmeV0JXHBShN4UGM
6aPW4UUis4n+FpRx3x7DlVQooSrDvq+KIbvKS5ueFh3zJCy6Ky1T5Q4waECrbtzEOMOuqopCpZnp
6Ldk3tc81lMqKNpP05ie5roXa0n5fZu1w7VSqbbTBnuu0JknPbQ96/dSfD6o2f1tpHLhWTuD3GaE
Cji3zPOhZLFuQrQiyED+Bn//I8j7/+/STNangPh1nOS//xReWf71f8PhHQcHxYW/Ctod8ui/kfBY
5v4LOil4CHOxVjNs/oP/QsIbAOj/5megfeJAW9BhJ9Jkl/H/+z/c4P/CVA+MvAFM9m9tyf+5ysri
0UdtFWoEgHjXEYhHvYfBg4MyU80Y5ysjtjuqL17lINTcenn4IsqiMl7iKK1+/EEVuP9PkP2fqqUn
hFOMmBFoQx4GQSZY7yjQMPM/sffJaEdFGOXe0V3dRavHL9e3T5DjPh/kPb/z4xgnE/OnwaodO/OO
2ertG+Qv+Dz/jFjycYgTGs3k1EVDpcg7dtuHt5vn+3RzP6+/4tJwYSrGopD4B1fhw3qdcFXJpvLJ
nhjoauFgPscbJkP78AJV/EQU9MN8TumgoYiR8q/4LFmIol21d4seVk68BMsrV7Tr0Cw2vhf47pOB
UrheIM4+2usQVCyiWCvTOmaFTz2r3/yvvqR9wuKypv9a5nl3d+ev97fgnP6XQ4j3G7KhAj+EOTMv
FpLgs1zdCuiAn09joYn/8RHZ8YtcIQaGKD7gc3rKZK+jkCjWd+Uex2e11SgfbJzENFcNpff7z4da
9vbpUA6FS7STDEhm1gljvdZCATqokXsNCa7nyPaOJYFnAJw3OyqQbisQSfqFTbqc2T/HxOXU1BEl
tIkWEaT5m4v3B4k8I9WeccTEpKIzQKHq0DZsqDVLxbY88g4n+8/neCL8wH3FgIYwl8Nh4bOz3Kx/
XiKUoxu0aAQDFhBrRGs5IHhaZw1ewN30tWo2WdaEe5mCqY1l417ZdlsHnaHosfhRQwYs1fe61tt6
LQ2svUDCe5s8SUZqssk4b7Qx5D13CiIKu/Bv3JCOb18kVRC1tbevR57WpBvcA6CC4koDkUQLCXU5
s2+anS06eqWuHm+pPoGacYt8Ww/FRZm40zW34FARky7iHsLT/ZM7rpIFDHZ6ODsTyODOz3OglBX+
IZ+v9MKEevdlbWC7yG/bDnq+AGZPrzmNykymz81ucgqxVnaIf5PWtxdGOT0e2Gfri164I5CH9HmY
3n9O0iiy86mwdlL67WvtldqRFFc99bhQXWAinhkKNDsMIl5lntlTGzWRhYUbUyPeTREe4Rkjv+AT
0m+92eofP1+7c0Mt4or2YoeNI9TCTfzjVMCi8KrE1JdyI6b2LqWhjUHLZxeL2L9wv3z4TEit837j
zMXnAq11soBkUnMdgqjaocdub2evVhuZa5e4o6dXC3qRPn6NhCQmO4+j/n5CYdfDcFR+H7ihIf4q
a2MmVc0tgCYhXZLtDJXhye8G/9/in/+tZtF79ijbHFSvhbirjcexbpnmyewQK9IbaQ3hPorIcwG4
5e1bbmcq25U64ibSdtuvCbEWdAajAyb0+Wc8vdy4bBDJtvCXQQMfW+OTg1YUIq4HC+NbI4OnsZ6j
yrCDEW1GSEYtrUEx+JFx4UI9XWmLq3Q5ckSAuKf5p0ayXoGNvCw1B7hOlQTcutFb7YDII8SHiefN
FTSFSl44GqebyLItg0eDf7hYOJInn9cuwrkwba8KinKKqKLY1Q2w+uTm8+U8PRV/j4KjAKKjDgZp
zsmpMByD4kFGh6uRXXGFEEYFmQAWH5U67R+eCoYS2BMQYAuDF/g0eIgG25hGSCOB0wKTVK6hrdx5
vuS0cWZCAqorVzFptKt7J7szrcBSQ0iqA1WKiiCpm/NkF/lWLDZUMxzrginyx+F406FQI4hjkTd4
y1f841bpAb2NGTY7gdIBLla4Flx5ZpFgdq3yC8baHzcE5svYvLEPedWRIn0/FHQNWcW2MwV6GLa3
dgiujLL8eCGUPjcKhnLolMP81dGlfz+KhmBK5BbdFBjU4XdSJW2gNeWPz3fdmUGAhPBc+KZjkews
h/yPVevAWxS+lqqgrox5m6qKonKaxP1fnw/z4a5gtXDiQ3OL8ITc7mTFKm+kIGLkKtDYk3du34TX
glbCTT15MzWvcfr5+XgniQ67AOYLX0eHKgl92js9THZeR/1UjVgfWRF2ylLbGiZYkLQomk3jq2wj
aym20A+Q+DCT6sKnO7MXXZznoTQtRG9DX/7+x6pm3JduLAbQCTay7WGdaJT7ITCs6JIPL59P9cwX
XCwnOWJciTghnOZBk17gO2CoIII+gQ1WTr3Pj/TkkgzguTmZxCAQfBax479VAv+YE21fM01NfwrG
ycLtSGpuF3joJRj7isGqw+ezOk2HLaI4Vs8zQaKiZo7h6vsl7ABTYt2Ra8EQKdPbQWJpvHtdi6pX
0PDa7TyXRfc1LXzvWYWe91i2leltGzr6eMv1uZ9euJ0Xmv27gI8pC1h8QnfQF+ebLp/hj+lHo5Na
qdL1IGIdBuq44+DvaSGCKUbCz2o3jZzsbpsIgl5wfMRyuyx2BjiyqYA0S5leAqGBrjWusC1OkTUC
UPZqRMl0L2D3pZvP1+/DAeDnuouZhmPwSn9YvtFx074w5ylIXcP9VYaaDoZP9BJogLCvlIhS2nte
d9O7Cr0wfVIXbuMPD/UyPq5H7Bi+nnOa2OHKVdtW0UzBtJAQRYk5oqGGZG8WRfsWDlZyDTA6ubBp
PmxRBqVyg7uOreN6t+h6//mN5n6Woyi1KUiSdPiW+QPmWFHWVSHO1WU3X3hFz462mAET/jkG6r7v
R6tVNraDY08YpSXDwU3dLllFXQOYMRb6he13bjmRW+PqRBecF+FkZhz7UNHemYJcatB+SLm4pqek
D/wqwTXLFeN2dN3IuhBunSiqEmEuK8rrwPuNdAXuA+/nGBtmPMOMhaJYwQ1t0K/v90Ka4T2sE2Wt
YRjhaUUhuXazL3qk6jtrdLZRaWYI4bYA9schuTFIW3J6RpG85Ml87kwSBuI4iI4jwsgnq6JhoZEr
HZL0wupYx2U3PVOC1xTwzoVfoOeXMpdznwGdZ5eysc2nOLX5DV1oYboq9MDOnZxeUenDZ+iql9pq
om3fIoheKUe7oBN6dlAuQoqboHaJN95/Az03B1wTxRw0GCrjAQjYArSSaJ5E0saPsanT/EnhZLgX
Pv6Z/U3xwsQNhxifIu2JRcnYgIEEx6QHifJhvWVAYrRtjhPqL4eP++Xz++rMJFGKINBxLKwqMBt/
P0lt9On1ue6EpIGusYtknq/sxOlvaT2WW35HD/Co7/5pILe8Y0SMgojR8HHWeD+qM5hVbrbODMue
hgN2FvDd1rpK3Wj7+fQ+PNJ/D8RtvCykxxP6fiAvjk2T5irMl5SmNAlVFmALeUkY8twodKp9JiV4
Mk9LyDp8o5E+jIHrdFsNGztUpb4xXLu4KMS4fI4/yx9LAOAKymlojiyCNicnr3RyXwszEJpNq+tg
atupbzY11Ll5bUbL8iFwUjxjWWx5CCFIbDjrVnTYFsatCyFZ5bq70mtILEHiJXZ7YeeeWwcidNfl
aqYg5iz3xh9vNWiWsk6K2gjS3Kt9+BXoruwcK4av//lnPXdE/hzo5LOSq0IKMhnIhrYSgTNrNGTB
xiZ/NNoGmNnno31I97nigLvQ1vVI2yhvvZ9W00jgixldW2SyXBg3cA2dlD5vN44FpKnOvUvQod74
hWkmF4Y+E07AJqBpC98Av5rTd2DCqBowNnfBVPjls+3NUsc0zh8feReA2OfS168jLQR54dto4g55
nV74BWe+Kekdc0dfnzzlNFFxRdU3vtNBES/SHBEwvesUDLAOxYzPV/nMQOxs8k9yccuzT+vEJXjn
rMwkggGQOzd5XoOjn2RxoaZw5ukiQyFC4m1F0+lUP7UzeyX9EbA9UA+H2n2hMOodVFL85CKKM8Cy
ofX2+cTObFYgL+DoOBkWDbTl73+cCpFVcQ0Z3A0qeuebNsLtA+9N/UgKGF7If87MDj9Btj+RMjn5
6TtJZOQhqWNg5l1I+Q1T2fLeRE112PhNgSpSCwqovxD7nfaDllDFJ2kQuMChh4U50fvp2VWLgoMR
WUEh5sbdoWghMCFuiuy+NeLmalZl/Rg1Uf+XJWEmgOhLjAfayk61+XyZjRMF0b+DJrJpyo3ECYiZ
nia7FOHtAmizEwyyx9wcVqBsd/DomgcNJKKDs3VrlnvPriUo/t5vcYMdhf1TRtg87kQmHQzhh3Kw
t07iZa9pFDfVpuMFqQ7QtLF9kNiHe1AmTPlalljOrpMkFMkmGizk1/VyxtMXdNEXQ0uKWxTXu+bN
nLPWBNhpjHeF4ypUcjoTjsdAYcvZw9wL652WpyZyH0IDPRJnjfTWs9VaUOeGyQUz6xXGr7Yd5F8E
oE11HQsbbEmuRPbaQJvW2MDSRTUr76pHuwdkvEo7TZ9XdQdkdlsJaf0cfE+BRNJDCT+mNFgSNWn+
W+9DvFrb1pi1m8weNG83cjLUWhvwJVsXmRne0R8aqscUy54Qa2C4ySs8jysbY1owmCuLJNBYFY0n
QswprfGbgfK1vEuTvr0ZFOD1FTyf9ltaE6CDUDC07x3KKt4BsQCFmK5vT68SEaLnWpbwtk1Q6s9m
kmq/J9B9P71OWs2+G0z14ECZFnzMtAYKHwp/2oQZmR1h+GibD3CI22gzYNb80Ca6htHlLP172dWG
sTIQuvqJpvnoroY0rG+lHg74Ow/V8FL1vR3eOX3E62E7qd5sc/TKbnugIsDzqGeN69ZUWrtVdll8
UxDPzb3ZefnLqGwjw51Z9b8sfZgiuEQRVBxUXWIDXQ/d/ulFBprFZlOX5VVcSL1cu/PYIFFZZbRE
HKsX4Gp7ftCuKyKv2SUlWemDPiuQYkXZgOB0BvyI115u6mD+inQa1lLoSiAmMcDWjIpYBIAkK30/
Cr8K15UoOnMTNUpfjHky82cF78xfZYah3HXmtkNx9HDQ+T4W/fiTEHJebNxhuZSGQAnCFk1r7lrg
Mj8iT69+WKYsjF3V9jkIpFDXSryBPe1Ni3QHLHuXtw81YQRRRK/zM9hnuPjqEsVtZBoUbDcd4ZkN
DNDC2kY8kn/9X/Qt1Nil+DqzdZf/9UT1cxVNCVj0z2+AM+/0IthnGy6ZKBjU5e9/XLSpWfuNFnZW
YCkTlkqr5022zcYxfmujUWG0baOvBEIzIqZF4OtS6n/mAfNtHkiLehtgxdP2SmFqYan0WgSSa/K2
pWOxKfI8vnDNnQnYyXqX+ZEe0sY5meQ49dKszEIEotMGwH7EB7z8nt5jf4KRYIntg5m7P2J36qq/
Pl/fc68Lz/Pio0sjl1f0/fpafRUtoYII4PQ1yCgn9rTvTH1+tGvP3Y/IOn0+3sepLnKpi68c1qVg
M07GCyG5gUJXdjCHhcyAoWogsPxG1SgIZTPUAa2z53EXzxrh7+dDf9xKrkUNBUc7yhof+7k0nQw4
h2N6qKco9TFUd80fUZLp4OZ05TWronLLfttjm6RWIo79S7nnmTIchVtadUvSQm52mriAkETXxkmL
g4NxdoTmDzIE6zJBZw5qLnH2VpLSwXXQks4M6APU2m5A2gLkdKfLF0uHrHhhST6GMbTyqGmBFiAE
Zhu8//qZljQg/JGPaNqOPrTftf7V1Bn2cWgT7/vny/9xpzEWZ9mnzeb6pDrvx6phPJYVciaH0jMx
UkC0YusZosczXPk72xviC3P7uNPIWYAMsORUri3XfD/eAAfDS1A+CLwkzfYggjzgyXNxY6aTsYdJ
aKwm3ewunOQzC7oUCKEMMEfgGCeDmvq4+N2ZfsDNnd/ykGMgDaFuG/W6fmF+H68m18UpnkaN4+gf
GydtFDuuhA4RVHYtdprVZ0cJxH73j7+aS3MGeVsO61IBfb+KRjiTLNQ9oBwdNCAUYu2pi9WwTZSu
OKVGfKGKcOLHsAR8RPL00+gNclSoxr8fMEU+T41kbdSGRZVT+vK4/qhnmM3VqBrzoWpKmDsKzkIB
/RCqwh6GRHzXqda9TzQLFU0PabxolYat9hxObhfBJTaL/CYVVgkaFcGyft/VtnxIdTmEt245WV9l
OPkvc0QodGH5zuwHgABke7TuMGM+7WYnkyC0tGUY4IYzIh9j4De2NX020GqKbKiDn3+ts8MtEAce
LWx6TzMhrcNHaAb5E9RN700QNcsCrwOzaZ8Bm1faP04jgeMsDUlDGGK5V99/qgYJLM2F8BHIAlpz
EQ3O194p2gtYozP7nFEwkVscUl3eqvej+C0j5PkUBpWjAZ3XMjPtX/TRMbwLA515HzzA1nRXeSeW
C/H9QJlrDY1j1WEwuwm6bITLgugPplvb9YWN/o+jtvA94usEOOylosC5L7eUA0hf2fb6gsf8M87J
qRdrQyfCQNdk8kxEJMVblprli9AACD//821CaZAkjxwWwNhJ8SPqvEj546AFWiu11dCkfgrntdEP
g+FfcnQ7c+2z8anvAqwgyvgAuxkR8LXQqwuiHCG3fJASOrxQO9lOPyCjDhduxTO3Ps0KcJ9U0mj4
nraTUfSUo18YWkBrPL4TetNunBnBvy7LobHXg3ZoIVRe2DnLx3lfwQOnQkmf551yDi4u7z+eHGI5
8nZraKsUjo6uhx6jC9sYnb3tHexrNw4iwz5aiaX6ronQw862m6x/XNp2KbSA/mPW1JZOy4hZOTqF
jUhHQOGyMAJ04QCGDZGNfiiaQ5O+mf0o6tB0ReH48+107oS64Iz/s5oEdub99DmK8dB3hRbkzexc
FagTrCPS2QvzOzeKx9mk/0W4Ssn0/Sgdzr9261V82WyK3ZWiD4eGXO937oWBzu1YDI0I0Gh906A4
mY4z+FZmhzHTcakmpb6s18hS/LIiaq5tVFwC3547+RyLxYGSQ/4hTpF+kua16fkgYjrkodEDpf0k
UddKh//B4aCHvvRegaWxVU4ubM8Ghyr6HGXgTAIP6720f9DjwgLJWEDpWZVWzfTSxvcvPINnlpT7
FN11Yl8sCT5cAhVbX87MsUecOKAsC4/YmJ0XBD6phyCtsf18R55ZU9aS99alR7AYDb/fK3ZOUX1J
JoPcsOEJhRCgptjD7Hbqun/+CNJk4RrVQdhT5Dw5+7TySxPpPz+oUzu5zUUZH3tnSPf/fEKEYERH
QBfZ+ycTioAGqIpIPogQHLjyulRuYXJHv/3ILjefD/W3BeHJbcbb4EMo4ErDqvBkRiKvW0PlqR+k
/8HZee3IjSzr+okI0JvbsqzuVsuN1NLcEJqRRE8mvXn682XvA+wuFncRGqzBXIwWlMU0kZERv/Ea
NFOpr5zQGobDUqs23M8A/m/WBsiwhh0oPdTCd8L23JfamMMz4tjuRv1z5Vr2eCsS0OTpv4HhZhQ2
8nqU9z+KUjQK3VKcS4RwURFAGzdWQozDapuMjwut2piLtX2EYiqHUp6Xm1ZxDHzM6XLGptcCWW2w
R+BQbmGCyrWVcew39tLqcLxRCTsE8JvHeGzALSwMi2xR8cQlskfDPbAlhg+DmOBo31/ntTNpuWT1
HtGAgyJ/zJvKCtwsb0BfwSPdAUqtjSNqMoZu7ALAFxDjVG9jvJWiMpkpnUFAyjr/W+bCttIPkJNa
z2+yucV3qdVRS0B3w0T1MlBr5WSXQZg8UuZv0nMeNj1M9sKIK+qhCA9uHKjXx/Zyl9Pqtlxc13go
LkNEMpiNmbgmBKxkQMrPowhTIc2dl9H7uqwpt0ZZgmpPMCtINCpZmj720EF/ISrXfUMQukS3oMsQ
6HRHdCK5F7Q8P6tt5zxMlNWHXRegWHj88xWT2cVraV52Jq9XrAjicFTnKPAhQte/EKeLv6tpWn4H
L5dNhyLp0bC6P+Lt2eMpRqecrNjjSbsMBQ7n3IrgjwMKmIfqbMKp/h6gwqoeQFdk7bFBeDY9AMox
P88NomIbW+b2yndVgxYZV4cq37mL+6qzmtSbg9QlrzJqbz+G6Aef0hGA38b9tD6QCdgRmA3BZjFQ
BPK3a0PX8aswdNEuzYpL15pbDvG3x5vP4ZYAsEaxhT13vX5NFtbooTWMkkbZSZt785DXRXQClzhu
bO/VD+IJBPkJOCLAx+uhoqnsInDKjp8FgGg8+AG+0Pstm6HVDyKNoHBIVYes7HoUQLbq3Ey240dO
jUa8p1X7ulcRsVbqP8+SmDue0hQjsVW5AcDqRmjFWJhQ6idU7LEpmI4CXb/9PJVbtsurX+WChJHG
6CC6F8tU5CTYkFsdf47GFw2wEEDsoYGuL4aNq+02BEuElaNCZgH+QcJ5PX+xBcpwtkcHYFfZXmKt
cE9qng770St0uE7G/ze3/z8x7ivjASIGzAkMEDjZsraCoq5egC5y/QLxiYdSRbe0yrAALgx8pDV7
2Ar5a+ORbXKoXJ1/ljyIIi0iEgckHml7qR86Wt0febfhYxHkvfWvGpSJvvESW1k7OBCANwHsSULU
Yu3Coa3TThGuHyndtIvLAUkd5v4wIcq3ERvXhmLhSA5INbUbOJfTli34MQND8GJ2HyKrbQ60gMZD
YRb9xlArp5mqIQdZpkAyBbzeJ6lXGXbLpeMbPVXatm6Q0kGqZn8/2K+t1ptRXu/vNwmBAaVXtFPj
+hwNwJdIg9Pzm/q/Jhwu/DG37eN/GA94vk34oFC7BAcMpG8T3VzWqpyRIylK7+Nkj1i+jWVxMs1E
/fMai0t5BX6Hx8agnLQIiorbO9T4Std3EGE+Og2yLDaAPLpc4xabRK7IdXZBERjuq2yjUwX2FkN1
VtKQEBTMZa1CqcbL4pCa7Mg0n5Gww+PbF5h/7CqYCqgF1PrP+1O7ksMzPvAEqiCA6+i3XO+YtpzT
yLCZ28FJ4JfH6Ov/Qpmuw4omdh0Eo3S7KT9MVVoPZxc7nIoEyGg+57bePAhKZHSbhyjJN/bxSjpB
LADhCc8FTNUy5yrqKenq0XCoO1kTuj52qb1L6sD50XVVM+xpO3toMxt991urLFrA9ydl7RTR5YLo
QokNJqE80G/2dy6h0ZVHwmvXitRHQ5QaGrFyuT/KWlhgcxngxqBG8hdcjxKFjjnGCm0HJ62m5xrF
2WPST+7BHcW/90daSaihg5BH80QDisJ74Xqolv80U+BxfSAP/fuhAKyx1+hz2PuxyOzvGPAlyACg
1npRVR7bnjbQ7W2VrSbSyrxCkXQxmSXE37YIOiQ1IdhMnl94ESLUqeh3/VT8MTQfXz3M/Qy6VR7o
wmVkrzFa0YdaQ3K/SOLgtToCCnty22wj6ZSztji6EpgOxYIugyw3Xc8quvUSV4F9EiSDMjhk6MxX
yPnXuKBlgR0/IKNYvTO0Fm+a++u5En91Xvd8HTzO287HVNN5L8qM/Zml2lPLbONfE4XvzLBGrxiH
6I0ccXX/SLwh0D5mlb7z9Zc6pU6OmGpUSUyj/566gXhnN5FLj4TeQTQE49GKyVGhu3rnJk3y06C1
W5tn7aNpH7B/kAcw9WX5ZDTbeW5iulgdyhnfUURsvLPt5AnmMIVhGkf+AyJ39yd65YiSgiOXQMOd
e3V58VD2GIzc46JzW6fb1zOiaEbpiVNST1te1GtDMRalGxmGyZKvp9iw0PPrrIg7DiDDF7wEzF8N
wdnaRbkVVhs7dyW8glX938HkQX0T4FR1GAtr4hVjd5Fq7vH/TL93MwZHI/AxJJ8Qy/0A2MN1diUI
4dG/P6trYYDnhmzs47ukLqORLuW9vElxfUUfyufYTIcnmAL6Rsq8NqG8oWSg0WVRRv75229MySdE
NxFeJ6s+mgaeLXj0mMeoEsHGdK59EJVSWsgARW9ZM2YUzrOakXUFXYIvBupiB7cwyv8wChBM+bqW
jdwbUECbwLFDhMyPsjw6z2leHua4Esf7i7NCucHbkrYgabEqQfeLjUgBexSzndt+WWUCrp3WfJoM
xUP82KSmZ6ao0gVTdBaI9xwa9Ld3KGujIOwNNC1Nqa6kDBhTOVX9nCdI+gZzYv3ZytK60Gj8AjJm
LmyWdxF3UeUckcScjQuSAu1Rg+h4HAYdNdTS3sLbLDaRHIqRMDLiznK4uRaTQafKjoOsMS6YEAYI
/g4dHmlVZ0/HFPjHFoRpsY/+ZzROP2UUxyKhW3xYmHCvJYqrX+ZeQ4iNjPHdTLdoA2q7uLZeR6E4
qpNsQpeji359MBJosFWGvuIFwkz8rrZolcb4CD1ZuI4delUFSQxq/sf9bbX2aabEZ8lnEOTUxaB4
zgWOGavqhZZm/tiYmIRiLrFFnlj7NPmcs1kyk1rlYrncpE11fCC1C+03971e1MZTTmX2Q5qG5l9V
5amkAxHa8hsnc21YMjibzj3QKKD51zPahjk+NHGnXjRDqB+VOMHLJbPiU2/nRFeNx21PIE36rTC+
vJdZSoq/TCiHgRyeTXM9MBtJN3vKcpe0slFSwrZKw5O9dmd0u7MWRfUBJyTcw3odM054EK3W5vkh
LXBY2wgbtweFX0J+yS+iQkpz6vqXYGlnzVpemRda3ukpSJ35oqt0NXnDi9P9rbQyFJUdjwI/rQfe
LouhCqdt49yMTVxmxXMQuy1C2y1a5IWib3zU7aaF2EZAp8lOU5oe0fVHaU3blA06BxdI9UieKxQ0
kdssc23jRK6N41HgYQZRRIC7dz2OPkZZnMOjRxY6KZ946hYH/OfUw/15W1z6crOQ/UsqgQangPba
9SjhwAxZwlQv9qg5/WEea4RpxwlvmZObVKLfW22X/DOFZTmd+6ZItw7na230Tb78+gPkpa9ROLVo
lix+wKgnZhfak3ZpTa1vERTsQipYKSTSna3hurKzYESqO9NW9E8koh6OopVh/qtYoffNs4XxrwqY
9Bs2vNoMxkIBsFu1urPHpVb6DVA5+Ds1Br3/oWtd8wk3EZw51A5cFAqyWfje8AqMKSPX+i70OKoO
WWgDpnZo2/xdW8n8aDS8eHbxSHvjICYacxtBYpG/vn4972wuLN77Uh3jevqtxC2b1JURMOyiw6Tj
OQGxVkGyAjs1HM66jSxreUwsiSqDwk5RnMok74Tr8ZqcEp5rl96l66P6C5YJMyaxmdgreSS2XrI6
f9fblXVQv5FQCsjxsCUJOtdjxXOWu5NRo3ZewbTaNSQNzxky/joWyoiEYGAzoo5eTmG/V8I4+l42
9tA9JEozqsfW6LFOhgNfl98SExzWc5WpaB+T0f0YpcLgz9rKvCd1aBuo3G4V2fYDbhFWdaA0qKUH
Sw8tUF3RiB/SUCO5SZqX5SrAAjsI/YIc4vs8ebONxHGctacxU912j7VNTbOmsbNmr0yanZDzZini
fnNdgeoe1fEFMVAYIQ4wjQ77PhfPjAiN2+LDMAxYIIxtPz2bQd5hxDBxp4A69mLjQwXFl+s07FMI
qalligtWOXFIG7JtbD+zoyk8Km6buF/un215dBYLwD1ARk+g8iiXLDIHtXQyhXPQXWJXuBcN2e7o
bARBlz0C6Hd7v86F/s0rozGcNrb1zR3E2oMp5O4jnYAP/4plfZNn2wF3lKKgPG64dZju3UhgcBAN
6PerZer0qNXp2NrYPCzyi9Yq2ldOZz3t8mx25g1I4MoskKhxtFQqoCrPxOtt6HTJ0CZt0V8ajD4P
JRJimMkm9r+emfR7qHHQwkH5bQTvJViXtgnvGAZ97emrvI6vR6VJlOqlKLvL0ARMg53Z3nstz3oI
6Rl6q/sEPyAETCb4D+/yUZrCVGHVYg2ViCY6UnCj9nJ/NyyPPgVL8htgBq8NW/59/YuiAgnwIQ2m
iyyVvg87fCNdFXPkuUL4/P5Qy6uLoZhtuQF4ZoGfWGy8TMpi2dowX7qpS3yzzbMHYbfp+c9HAQ2t
gnyhy0cf9vqDctncU/RevcxZlx8ieDVnDamf/f1RVrYyCgPUmKnFMXkgwK+HsZwsHtyUEB3TFNnn
SYferaxwO1WnHfQ0j/4aDTK5uHr0lApGUVEMG0H7dgfzC1ye5pRamEx9kQmUA366jTmpF+RTAj9u
mtivHFwNYtxDsPKop31ph/NGYvBazr6OHga9RsrPvMdlg1/+qjdH2OibqMwGe77Imh0CZoGDf60y
9shqd/jqXXqRVuaTQgF5r+lTgzGGqVaPZR2jyQ9ZIH6IHJTjdr0zYAlxf01eGQ03v83VgFmp3C03
11gWegkyo2hzZ1qmP5YJPsc7Nn/1jzN70qo97fPxHAlE5Q6NhdXdrrI8fD7UHsPqvToGYYFAsgOK
YBJDgQOQ08CeqFuyC1zg9QjrCEXYeCK1vEv2QTTYL4bR2CioC9pVh06vmg92Y3fjXk2j8nuc143Y
j6Lqw11u5vmPgdP/fsyjBG9Imb7s6rbKC3zR1OF3H8Q4YSot/PWd1YZhv8OcK/pg5mH+Xe1akRzv
z9UywZNnkS4JJBSWCRLlIsMwbUS3PETuL7WlBc+qVThPPMHHZG/OqfcTx4nud9UFyKU5ZW3/dX/s
lSgIUsMAfEtDzZZ4qus9BGBVbzg/84WuCpZBGORZv9PQ6rEtS+Ga7dC/DN5XSQdZDovivjjIpOEl
a8c8OWhmW1sbgUme1cW+oZNICcOTCRBvs+vfo2gl6MC2VS8Y/JYxYr2g5GDA2RmSNBOOUW2UNsFe
m0wnP0yyOoRc5DxuvHpXArEpeQwgzCxwDsurYTQVSGhTPVxEWScXFJanowro+jOJnzjfXwD5PYvv
pchF/gUJkuT4VaPwzRk20eInuZ/Hy6xO3vuqTXFhyKWzXIhqd0HkB6ac/JcKOIgtUnp64LyUFuEq
6GXTLkKAzEv0bo/KOPZ7h6NaROqREo27saTL+AyAidLUm+HkZfTmG1G1ymNMlG1f4HLwI2hN4ydF
0z4/dWU92Pu8NlMfO4fyLyQbcKrkrd6bRy+YsZa+P9mLdX39Iei8UFaWcH1yjusfUpo6iqt2b/vK
kLTfvEiL9zDpwvepVUQbh1p+05t1fR2K8MflBx6KZuRiiqnBRXbh4qQ+qIqxTxp1xlAJ9un9D1o8
Tl5HAXJJ6shSOjcNTwjtQ+xSOPCjaHLwxXH1gwFtDsBJWXyoMPbemMDFbpXjceVAw0bNgrxpyYpG
fki0wgtsGqxz9xjgvXWs51x5ZgbG/WhZeFnCYNuYypVVg4Rg0OQEXANaaQFm11MvCF2FQY02C3Zp
IfTDMCiWr3dWvJEUrswn5UmOvkSx8uhe7tRoxn2uilg17JL3ROv40ONEeI5cjMmQU2oP99dv9dPe
jCf//M3JwA5zTvokcXycauN9Hev6s1M2I73aKtlIUVaHAldKuk8yRjPveigxOlkH89n2c4HSeAj5
+P1QKcOX0g42PmptErnRpE4afH36pNcjeVzEFRS78DKUmJME8VAd68ZtH2fE5fcJRPiNELq4Ml43
JUQi9K8Q4pTCXtfj9XGuGLPRhhejdpzs0gZ9gd+2ppV7TKWGv1179LIj2Bw33EG40B/btE8u99dx
5bRTyuMVRU2PUL7ESeGpodIJccNLJxrtaAna8HQDqo3TvkgUXj8UIBFYOcoxdC8Xu8XSszirKiOk
3dOKJxRb+3e2OzvvnNq2cYtuS+/ADLX41bRe+On+Fy6lnf9ncCmFCBnIkm+H61luQVbkylhEl8gp
8bKkAGUY4HJz13zqmgGyN25IILVGQV8f3d4mCh6srAdz3iu5KA960JnnesRu+SSVN+cdJuVOdx4U
16UW4IoaTUysLnVMlsxqS8xhbeKoXJHoyPI5gKzr397B5zeE5UFRAVCH/bKuOKegi6IPJD7tg6dC
G3PTRiX7yd3j/XlbO3byBQTXHIrdDa6blDzI3HZUfDVXh4PXzfo5yFHqT8tx2NiEa+cAIhVHTqf/
cdvt5dCpeTHjMdBFqXeu4N7MezjnWfu3HRj6325vaN9HBTfVXRyZ7lOq0YveUDJb+1z04HXZWacb
ssQcG5nX1hj+RBdXwyrPc+vgODnhvw1OHxtRZuUqgr9BR0KXdAMEf6/XNEmTUDWnGIqTJzp7F8X4
Mewxua5nfM+hqe5622uHY1xh1bdxDlcCHBVBWtngTMDNLgOOjhWDweNL8Q2QhN27vKcOu8NDDfRF
yZ99asyoqzZuppWJxR1LUsco18NbWTwSRsoxwktSxYet/iWr2uKLmuVf8tbtN1ZwbV6ZTRJAXiKI
Mi7OSuZYnaLpZeBnWY3FnKrkssZm9A/V4PQ8ISF5YDXulPkWOmLtCyl90JBlOekULK6NSdXajgIh
NICsjdxDKpRCxe9TS4ydM9bzRjNyJSTA2mT1DK4NwsJiPp1OybhKAP7Xo9DDs9c6CIO5U++2fokl
WInGumv/ihwc1gslbKaNLbQ6PJAenry8Mqj/Xe9eDLcijivuIKRayhfNy1FWCZ0G+72GNGN86tBU
K33TTcr6grdNr3y9H5ZWYoXUIubVIR9/N0QhBKdLbaqT6JLkvdP/RNmijR5K9h8NBn1AgkK4ToLB
j5OijN6hwSB2mteI/wCxlMILNDNtKnDUvK+nAUpiNaUCYpmCd+Zj5nbJzs06RFucMN84QCvqfHQW
6aNIsQl29hJYUBZuls6Ko/h1ZSvhO09gVnNCSBbDoH4yTLwCS4EUVKfwHj5Ftpo3L14eJlQQ9BBr
3arP6+SM7zwenyOWno+DokzPYwfSdmNrrh0EVobQRh/g9pWCfbxQPczw4LUPncX7Ng3/VnoKI/sg
xZpw43W2FszYhHQbCaYsxuLY5WmAmnkKVTQqbB5GVlVaO9ONaNOHhgh/xJyf6XR/861kS9yI0PZ1
3p50zxYhhudZO+qIrl7MSctPjXDK0zzg33h/lNei2+IJRqJiU0iAeicBidebK3XneCxdi4ylbqP8
ZxWmGk6MljbhDa7jELiLDT30Hia818Yzpq6zcim7wUJnBBpdcsFcOkteKtOMsK6tjXp4xDywe46G
2G73dD+EtZ/mxJmQ1LC76UFPHFF/isFN2L8UsrB2N+RiJKtBjGJLMXdZtZHJ2OuhgS8NLv/m+A6m
NqZQjeOL4mWGd9HsmVKNIklH+FNNXviuS7D13usB2rb7bm6Y4dwyG/1kGEr2LLwUEaL7s722pqB2
OMuY1PBMk5v6zUsG5+2GUrUdXzQnEJe4sgX26RAr74+ycjTIa+iWoB4AqnhZuKgq3e1r240vuWMl
Dyrp8Ie0ncXZiTEtvT/U6gdBNOEfm4CxvI7mPKnjemaK9TDEOg8KzF5DCGpj2lZuW/l3c8wpW5Mh
LvZoplapCn4svrR0V/aKU1d4cNXQOkqBco8w9fZdqEVbRaf1b2MSUTTnvbt8C2ZzbxRVywHUQy3M
d95k4sxc4iy4MYcrt5yFNw+PM/Q/EZeQf/5mUwSD21D3zpJLipm0eeAbgYvFjm5g7ZUWAe7ZgRuL
Z/CX/Rf0b5M/p6bz3uEDLSk5AcloEWjCahajmaKca041zzJPN/cY6YnnolYDv2jbyL+/Z1ZiqYQW
qbwBJY9xeaujvhkKMG3RJbfa5DRD0PbNWRiHeIqmF3VMtiQsV8YDWYb5E3QPIPbLCAe/zkEOogov
edqIYxYlFt6scXFGQ3v0Vaqmf34z4fCEsJpLY/oWYO0YA5ZLgQgvU1/DzKH3f5oI5SeEvLZkQlZO
OkNxA4I+ok55c/xiPL2jKg0vjR17UBZt/bFShXYRKLtf7q/a6lC0wdmqkhK0TEJoQWhZqfM67Ad0
v+akyR7xsXUflLwb/qzTKeM27ifUBIGnsSOXyfVcavnQd2l0mSdrKh77JjDwpuZBaBxENaP1NkVJ
gg93jsnwy/2vXOFDgnemrk7Tk5zvZnNqVlrpeKqGeFGjun2GzoOk1uh65c8mavXHdCTxPHVzFRgH
6AsTlkywEO2TY8dRtreTDmdMxRDmS99INbyq65ynzuY/HDGHxKUZmEz09f5PXlsYxA40pHaYOCqA
1+EjRSUGflEvnUStcB8ioYRNqZc98PLZMnlYq1FT20SxHDwWTcQld0AxIaYAr/ckoVx/juvKJBEu
h2OvhzgFV1F0HPJmPGJ5Hh+qOlL3VRtv2VSthEt0aOEvkPpxIyzDVdO4Q52otUTAi/53WY79A2ql
5iHAVmY/mfHwybXyX0FS9Rt7Y+U+IKGgPgF2kSffkoY5R9g6xyPQ+7QPWh+RVvuDMw5b+q9rnBX2
v8c5w3juVrxmnERnjCraSaTbaYHcoWIGOH62XXTSc6P+DiEpeWlzpX+x2p7/g5lEBW/NqCzLkzJH
qX2mIehFG9noShClaIcYIPgmttmSDUh/songUMBaruv0XeyE82/bC2fEqSf8tadAfLu/q1dWGfwr
E80KA/+7YW4OTkgrCNTxUNN38ezfjha/j2r7XRXaL7Vm/CgLiEP3x1xJM6QEmMM9DDv75rXbDMgz
1OkIFTw0yu9NkE974DT6MRwdyrSz+KmmtrkR61ZOL0eXhwUHV4ojLd52tpFHLakvshde8p1KU0sD
sQD1X8/14f7Xyb9pkeiTCkpaPbhYWgWLJMquLRvLLhOKQWz2sewPI4Dd2IkYd4BHTXdX2q0FsCTS
qn/CeqZ/6OW18ufERPJwZpclpX22DFZlnSl9XFFQ0ISi5zsnVe3nxsF5dt/bbVX+eSIMDYCXDWMC
zF0mwlYzQi42KZZgzYlRu1WGX0EEJ/vY6Kv/8mFvhpLB400S18dKH455L2ENSXGuOuW7IZLhNGlY
0d5fx7WTSEGHPjgy1KhNLdK1HJVOPQk61EvyUbkIPVKf5prggMdyu3fHxjzfH29thyJrRSzyJOF4
ma4Jw6CYllWBb6h4sO6w2lK7o960+S9DmwGm3x9t7QzyNuLFRmPktncWF2qlNq2N6oZtNRi+jnGe
PIMLw09WnyZBgSXRQXEgAxpvkQPWPpQ0HJo4QV62I6+X0DNGe4jQj/VnN+mP0tHzuSjB2hnYPh/v
f+XaUFTwaCtLtOQNO04ZY3tyI0AwVRnOp44+674xQ9XXOnerArw2FExtKiQwdOGNLY59G/WqQCrA
8dNyyD7kqhZy9iZn38+i2tLSWAsxJE60BWW79SbTHhyvSGeVxqAwO+dDhXblpQtM9SMiCcg3au3Q
vOOZ1eD23gzfB1ozW+/rtVsDVivwJtS8SOIWuVBoYhY95BYPwygI1Ite4cJ7mimb/FKzMPhd4S7W
HMIhM17IFrItZuXaVINOBBREYV/CFRcbiB4ebQfP8Z18yt+3uT2ehNvgzwg0+uXPNxDlRwhVqE3B
hZY/5U24ccoqii0avn7Z9cGpToz5UPVx+qA2+n9gy6NqRf2egVjTZcg29Im3lcJQjefOT8I20OyF
briPqmQEoVRvbdiVTcTkSVoTMLHb5khoJUUXz67rSx52AwvPmr9U8ElrKlFl+H2yUm6vukDdmkdE
+TDpTfzr/uSuJHqAEriSibKSgbA4MlPY1rNRQuHSheXs6wbX6x4nw+P9UVZ2CxBm+pQgLMClLdtt
hoshhR5BnO9G1zkNFYgut9DHc1Kn9kZQfU1NF3c/aTt0GEBD+q0IaJS7XWl1nuf3nZr2vjXEqVHs
Wnob/yDfPngvmsgCXDm7Lqt/hUprPc2jGT9rIjDE19kUtIjMXjjD84By9Hga2mrKvipD79SXtJ0c
DWntMszf5VqUfy4FfZcd0izzs903HcbfQ53OT73Q1M80gNv6qGDi1p3nKZh+eolA8TQOGt046cNU
HTptaPCBn9oovpQZZo6y7Kwhqg2DKXqYhmBXe5n3TXOGafyIRYLX7HUjNjW/iJvsszY3uIc2yPf1
B73xyt+N2WXQzUUj2n2SFzpuA3bc/lDKSg/Qq+/YSm7VRJ/s1J3GnbBTs7hkbV/19BlMEcO+9PAt
VbukhQqm0iY7armw5h1AZPM58aYkfcGtwFA39sbKHY/KEo9tTgEbcHm8p7qfk06eOapayh4HcnFR
jARJ8sKaL71e2H+eKDGeBDohL32r1xqTggbWgFCYNajOxxKn1YdWQIHrVW/jbK3temIgsDU0TtGZ
lH/+JnC1PVq7eP6El8gy0/LkdEUYQiIK3eakx0mxRSJaSSe4+aSRJtBamq3Lo1wBduDtrPgdwKAT
12P4F0ywZpdgpHVITNM8UDkeNo7b6jfytwI4hV5/00iv7BpvXhUdxKIfmguLFzyjZm6/R3KuPd4P
ImvBEjYYVkUAI2nULS68xhnNaWhq+hIAVno6QnpI0cKqYxv95DpxD0Y2leY+zlTzAeEbZPGTyDEq
//6vWPtgcEey5QpQ/ObeRyQwn+yRaqGIhvALvOUCVGbtfs0VvdnYqa+X6DKUSXgV5QfZVF5e8Xlc
OwY4eBpUJILT584ryr/phzpiJ7LYjE5ZNg/TqdODInucYyV5ClsaaLukS+1vKSSP5zwTXnsxMksp
DsjX23RvLRBNiMEoZvIxDm2v2OOc7sQ7JerqL1VWpO5+aFoVHfg2VfJ9QW/kB9iN5CupaqGckMXT
HnCczqBoIDX7WIdBvIVEX5lh8CyowsBqhCC73McjNTlFs3UF/eH8S5oa3hkWD2ZY6mhsrOXK5Qek
FJ0rqomSFC9P1NUBTXQP6UxOTNpm+AzmxN5SxBvLuFZJotRMq5HGDNFg+TQrhTC9OjdZxtgcn6rS
QKDUkq5qnsYUJ4Vp/iNQRTyOdvpt6KMY6Wjt1/1duxJk+QlUkSDbrOj2ah2FzMJTOKboMvqKmWYD
8HcxHwEKaSeIjeEGaGB1ESkhycvepIIm//zN1DaznQ5ZgwYstKF+VwR9tjc9JT53Cnfv/W9bXUVy
YMLea51sEReqeTQSqzMU38J62UdnffIHr7Y2gI5ro/CwloAuyZFYFoXiosKvdwgUvwnNCcNcJAr0
Fjb1/W9Z3SsSJIelDSV1EpjreStdJXbHiQK+GtTOxUOczC9Gw3zf21S+LW+cf9OzVu2dCZHxycit
OTqAALM/3v8ZK1cJ7BsXWwIiOjWMxVUyekOOz3NMWT8dI39C72vfd3VyJDXFg8sbuzNtw2RjHdcG
lVgl4AcAoNHFuP70is5UboYDXe4oxAVPVYIHQ2uKdxl+KthYFtUnHZ7gRoVh5VJBv5cNSiCQ9qqL
EFA3VWyPIxKzYRSLrxo2McewrQApzkZ8GJU6fxyRDNxHIzenVvwXLQyJNzEhigMcuqnaqKiFS5V8
ziVNzndFK4qD5olfgUulUcqfbUzx7SamrgG4A2of6P2b9leitZrQ9Sbwo9nR/3KMKZLCY9PG2b95
mUo9CqBYpgQ684/8FW/O/qRXbdXS1fA90bgf674W7ztPbw5d1sEJzKERzoMAlAh+6Y8fGgyNvId0
1aCcfMOcwLg+SHDW7Pyxjzp1N9tR9XcTzPBLHHj/W2KFt6eVUEBJA7i+QbuWtsT1l4aTa87IneHL
25NHIw9ZKhmeKMkcvu+dsbIPmqAQup8LkU67ioeHvsv0oSCntqwk2cCzrEw7D2S4RvL0kCgtzk+S
tLYaJkXPtxeY/KQA9/NjyGy8JFXnfnPVqjNPYWM4A00li8fE/ZixMjwVZXnBkB5xmy7CcDdHRj/Q
4fdJW4x92VJY2rWz3eyKNO6fmgJUp8gy50Hv8pc/HxkOj3xZcpffNCs8vKspstQDF0BQoxYrske1
MKtxZ+bFcNbm0H2s66o7AK0OLveHfvWtvUrRUN4G20jCTYuIdGWxA9CKx43VswY/mZ3+Ia1bMz1M
RaAf9D6az6PWKE8i6Yzv3tT1dI3i5pSoRrCr7GaWPcx616Co8G8XFFv6yzfRVEqCc+FLKifVE0Nm
BG8OYWkgURcleu93g2J/dQvEyAsxO2c4CPNftRcZXzozG77cn46bNIPiG8IQFBQYkQrcYg8IwDXQ
IvXOF5lQ1SNGI5nfOFH8fvBKpT4hG2VGGzfmTUiT9T4TVj8dG6msuNz1OOvpSSh63yt491p6DDOH
Mvjx/oetjgJ2CFlSLosbqFjb1GYRBA3827qz/sF5UbynvGD8h1F4o3ELgReQPZLrNavMzC3qmKJF
PbjWuenHEnNkb6tTsPYtNOwdyFTIMPHovh6lmWAzT/3QQ/JUpr2opwgP+2hTbVfmCIuTQT8bE3EA
XRq5/GIYUVGpsFF9hFDtuOdOL8P6UAS29iEJKys+CMDx3o4CiPU8x2X5ocq70j2gQ47B5SQyd+vq
u9masDfAkeAnR0JDR0GGr7fnwUFN0dGqWcpEpvrOKKi6YAWnltHO9kpdofE9Tj//cNfIMSmvSZkU
MC839WhRRn0DAMxXSE8/dGbbPOciGDZ2zeqXIVsGE0ZS9pfJmlvGloXzzUwKg4FSaXqdn3Rx9Yn2
rX7W4siLN47cTaSnH85Ro69GkkbWtDjl4YgbGqs++XNmJkcPONuTU9TJ59GIxG7UQuesa2Xlh20c
/mkHUY5ML4H/ccdQS75eRDumGQQKRPUVpRInMzfij+ZEL8H2lHYrsMi/62r/yrG4z1g9CYpdPg5d
A9WsViizD7TZPNaBNz21tR19Hmoz39Kduk0kGAz/AXhGJL9kMItoPdIhxAAAk+IhU6oXxC+iR/JR
Nz7lQ9170HRRg9+1jdX+O4Se+ez23vg+SagIbuQQN7GBNo3UXZcEbToLSwKxG7aix4B29vVKLz5A
1mhPIMFw7frTg6EhMM0LX9f5N8yV63Xs87a0EoctywYLkl1YoUG697Rw3Hp7r33P24EWt0Oq6blS
Zcbsa7liPiZ1Xx3zNPtj1BWz9maUJdnb5CMNO5lmH9m3ZhcV/fxRmMm/gT73h0rDhPD+7N1c7XI4
nMwl50fqe8mPfhPK6hnTjQjBTh9l8vlYYl17iU1zPA/JXO0KqcY85BSF7w+6OpNvBl3MZFFMSHWZ
/ey71qid0YDOH8Jq0Df23+2h0yiQcO5kQZhNuAgtKSbHpj1zDgJ9nD5E+lQdYV2XfgjVYWOo2w8i
YX+VsPGk2NHyslWUJGobszf8QkmjgxmB4DG7Zov6dvtBchR5pKk4o/a2iFiyYgnmENfENsH5TZ+y
YT8Yo/gcd1Tf76/Q7T0AYIWNAYMA6OjNUzYx9SxIY9XwJ0Tsdm6QqsdpbtwjSlHxYQCNu5F2325D
9IeAz2uSMwGjSb/ehi27O0N2EMdYL+vP2LpXf5dlgotSKML4mGQeaodAWdWNQszajMo+Ad4MrB71
pf/H2Xn1SI2sffwTWXIOt3bHYWAYYEg31gKLQ7mqnNOnf3/maqen32lxpKM90rKi2hWf8A/Ph9VQ
hAMUO90TQM58B1JvTCqLZrk2nFtCS9dmlFrMBqdgWoFgPR9Kkck1Jobxp6YSzTnvB/GUNf56v+Ij
+2+0ULK9cS9uh+j5mwPWjKCJ14CX54XxlYeNUVHnsD8nzOn/waUvaO6Q3YOQ4MB+x5sKt0jvWLUS
URoq/Wfl2vrn67voyvRu/VyiJMIJIt2Llyi1p66qC4UUemoZ8RAFaK2I1NqHYfnXivX0RDgdbFqi
w5eNXdR26FJlCBSu2smPkOL83crc7F//oCuLCDWGQwFAlVr6JW4UCqgnR65RopUmoDXnIWpae8MO
4mh9xOHUuBUeXVwsdGJ52FCRJcYE+UMB5PmuCUABKDpM1ZnKSnjvpRiH9W5+K7+7MgoUaF4WECQA
jC+z/aodnGjpqgq+jlDvrKxod6sOb5E8L8749i02Ui2UcWx4ni+acwHyfqIG+nl2LTXE1SCsPfKi
P4LRWuvYXVABjjOQEH93DP6MCiCGpI7WGX3ci/Lj0PcWLIu2Ok9eoT7hENzdjalTljhAlTqKtWg2
GvFQgBpH/Nh5L0L6af/Lb4AVzd7cOAyX0EvDcZeZR7U6j4sZfvAcAi78xgMkf9Iy8Yu1fWsYURP7
Sym/Vm5bP72+a69NPLkO7TySafLN7c//88bXFa3fESWtM21mvEaWyfmWBn4TE58hemXY6i3kMG69
vx4VVR7wLACgqFpccjbWqZ27aGn0eYVs9pj1pn1s/Ln7jGBX+Lasxb8FGIyvr495ZSOzv+jYBzS5
XlZvLK2qfm1HdY504zw02mji3DCr0+ujXNys25YCfsADbFOrAXF/UadBMxuAXGOosxVG4fewKUux
n5pJ1CciG3THpZ0pjb90Vvqx0BFCs3WXtsWNuvrF5frnV/ALgPKi0POyRTv1YTRYXqXPWzHha+qO
Pxe1eLFRDPan17/32qz+AR0SIXKRX76SuVWvK+qK+tykaX+Iqsw7rM58S87p6vdwx/15KigtXwSF
eVfkrdui0tOVpJ60INtYO2lApmL8Jdzpz9ThsUpJAaIPjmYXB6LzPF0q/OjPAWp0nyenghE6GJzd
t9gybRGwrUf/nJV5We8oRHry748GpRkqGeBzA8r1F3fShDYfZKa+Pq+DMHbdMC7nKqyH/aRducNJ
jYhn7p0bsc6VVQSEFGxigwC9oD08vwWmUme4qo/6PGWmc3DSQcfRPK03Pu3KKsKKoQey9fHBz118
moNFIrl+qs65VbmxKOr6WDs2fgCGMe5f35aXPLVtGRmLgohLUr0t5/MvEhW1e9PgtHdN3s5Hp00b
ZPYaR76vJsv1DzXA8/vMb8dlN6JMLO5tGHvGvl2CZkpKM1K3bBuuTbG/5WcgVygLXW5hFJ+yYbUW
Pn6c1c/GRnguLnzrFurk6jC8nyCsKLy9cJgZ5k40xDsaYcWufcwmEZzTMTR2r0/vRWXmz+zy14NI
3PogL8j2TVHZ7Rw16uyNkXBiRTHT3yEXVVqHPsunO3fJ8fwqR6M8ajuU1o3VvfKRkUs6QD0cChIb
9vniRpMBSbVb2zOtD+eT4enpzooGO3n9I6/toU12dLN43lRgLutPdBom8hLZnjPDNZ8io00f6tYM
jkZrdUktXCOp+9xIxnHtD1VvRQg4zs0nz5DiRgp55eDQo4UwTc/SIh25uJOKeWjtPs/aMygQ9W70
PfWFMlETh042Hl//6GtTC+YESDJIAv63/ZT/xAMlWowzCojNeaCntR8V5Dn20F+2YDewEsH4JswE
6YTI7+ImgO6MOl8UiLMZKHx0KnYaXzNFI2eU59M8UIrv3md2OmV/u3UYmUhnwyZAAn4Blq8UoVDZ
QAykXpl9cBCwjaGnDjfoai9mkVEAD/GAUIwlrrxYsDRqexVaooRDFgyxgvYYq6W5ddZfbtBtGLoF
sF/Rcn6xQWWVFUSoaXHOxoYzvkhICLHXyqh+Nwo5pU82OnjmHVrnnXMYzbEAzC49ZezpAKwijBHk
KO3z6xvoUq7lz9pubdGNkEuCchnbpbXq7CDvyrOqF2fm3TIJHxc3k/RGZzbc3pQITdatXoM4D8vo
p0P0m8bww8zyTZoXWyOrFyJGmpqUafad7pu1QE46rCl6il1bCwT6MlHcYqq8OGRMJioQYNAhjBJi
XKyZO4yobpeOQCXand+UvirOs67Sx7aS0Y3n9upQBBegqZEQeXF/GRFNYhmt4gwbSZzWLrfjGenT
Ewp3T6+vxrWRuJ83ujtA1Rd820xqIGxZX3LQpB/3Ttufq3R2EFaojP3rQ13aq/9ZeOiupHFbIYpb
8/nVMeIdlWHlLs7EmvYv7dIng7rmRE8GjK4lrvpKfm9Yg+9laYryzod1G8ZWNpjfILm1VdK0g+vQ
2xbG8NarR++xr3rP2KMRGCDRa4fqh5mmrhWP3ex81uGYrrFdSdCmU+Yst77m6sT9qcwjR/Ly7rcb
kPw03MtzMGEVD4a4jBuzbZKRxsqNsOjaZUEKj0IohG/O8kWoks1TrsAtl2e3sNzTOizFPdCt7PD6
8lwbhScbnNvmFk/J6PnqAMjtoyoIyrNfRuGuzJE90sXi7/5+FE4+bzNAl5c+kh3qbBTzh+LsycXb
oXHoHOAd/qUx7rbTuMHBfmxg14218/xbCvgquV6YsUnY2fs5xB/N8wf595c4oxBHAigHpX/ZZF4M
f1LOkDGKubR7eEjigGOfcyPKuLLR6INQAdvs84hYL66d1og01T/BXaCaJdgHmejwwJjDUMV+jY3y
jW3wInJj6jY2yUZsJYa6fN+RpEWCsV/LM/CQ5TSMoYJEUsHKi8Zo/TJbOfZsZun8Y1blrcxq22H/
KTr+WTVKnMSm27X3Qi2tywN/K6iU+Di0zq51ssaA+WStzmkOTf3WyufpswLq9hsfqeBXY3q/Xt+b
18bfzLM8EnMY3pcnwE89oVQbifOopF4ORH1hC3u4GsKzH2H48La0m/axA3437LmxsJ101lDoGwHW
tp6Xs4ANEKAFBAVfhs4VZi0OPrjinJujPDpzx0WMJGj4obdK9TEXZWHfNW53q8R8ZZs5lGpJP4gk
2WUX2wxrugkfIk+e/clzliQNVePFBdVvsLfQGP7+gSOJ5KLZSkrk7ZfxnROAxvCUOutmMu3YWt32
QxM22a/ZWfxbId2VGX02mP38NhBu2nhem5KxD0K+McIy23lIv8dd+WSU5ledevrGIboo9W47GXkA
Wi14EnGlXh6ioeinJqpdcfbw7hpjUZXTp07h+5TIuTDDTUlJzm9f372XHOY/g9Lc97ZGP8WBS6Sr
7pDzHOtcnGXYrI847iERXszLCa07Z5f5asJCpMG9sfStU9bpMQH/0O6JH9sf3aJu0V+uTToPI7h0
hJaBRF3Uudg9xdzZIYEFPgUxhiHD3RyF9f2Q5eUuJW8CLi708vdP5XZRElZTskUm/uIRQ8dJKN/Q
4pz2cn3sNQCwxjTCH69P9bXlpRMDhXATSPEvo3ckeuap7wlk1jw0DspIuwOKBM3HFvTBB1EMt1jE
184mZ4RjyXnhqF88Z35PeN5FaK6bDvXmcZ313ssGzIJ9vFde/7TrQxGXUwfl0blsUpizP2NhKsXZ
b20v9pr5R+1aa7JE3i2r2yvxBpBe2Fi4m1NzvbwCyq4wjArQ/jkfSnVvBsZ0l1Jbu1FuvfKcbYqi
RNEbq+yFxVVktt0QTCRabinX8UGlXTbHc1Sszb7AH7E9+0Xm2LsonZvgTuU6//36fF5qe22nEt0O
bgIEkYitLrOG1e2CoFsJ5YUKEXMEOW6eMgOtgbOxtmL66lhFUH1RjVY4HVBUn+LCWPABjPso0E9L
UfrurqzLtktWr3TVXq0Ydh2iOrJuOcBfWRB+aQQ5gDfgJf8JnLFy8paz03VkNQIDmTcUN24cnWuD
sI9pC9PLZJiLrTymLtVf0NXYSnjzkcRGxN661DfqIVcO6JZbsonBr1MrvXjMUBBS4yYLevamNvhg
pUvx0Hlz8c9Sh9VTQ6x+S7b62oCbVhL1gj8dy4v3LADRaORyzM6G1s0O7yb72OOM8TY01m8Oze/9
67vqT2h5ESQQqdMbBem6ZfgXBa46xTh10mN+7mWjHx1/zd0YKl/u7eh5q4/WlI76bZiaPlxBOp6n
aVhHyvvutNz5y2p7B2cQYblTW8vtn7KUjgQXUObLzu8lAuvmIrI06Us1u8kw2xZYYsvJs72PI4mg
qh06myVJr41YydIyEo1PBwK6mwTPAasVfYiC0mjvmjR0+ridq9LZyTJo6VqDvwwOrTXrW7L+Vy4u
CuIEFLx/5JeXM6Jt5YbQWNGQWdxlj+nChPaA4+zSvltu3JHXFpuuKrE4x3orUD2PJyr+aKK8Cj9g
jpZzqmz1qe919R3uopkUwrD/l91FLRMhEDSjeNgvtnMKrwKJ/8E4TdYQ7DLtvMssl3zT7ca7dTVu
SR9eO6M0PKn1c3lt/uDPv2+VwhwA7xin1DS7XeF42a7GJvnGzXxtwajxe9h/wjh4kaOZ6JBnTeQb
J8vuTahdjfWmwwvhA4Ig4uPrx+XaB/13qG1B/1OzhCCGOnOIjFLnVD2eRUIeA40Y1f8wCkwDigJA
JhBRej6K769zPm6Mmaxq21hQFz/SxStvjHLlQaNpCOgQ6beNyXxxgVZFPlc4ambnNHCwZhWWsYcO
Xhyg1dp30m/zYxZW5i6ruPNe/75r2z76g8pz4WygDfr8+wazt+EdccKGeSmSjiN/1GNlxZHgc6dR
esnr4227+uKOo3QZwWvYoGUvNIciaGHkoQGSZe5iPLqdFR4E5b/DkllNgoZKBXF2uQUIvDroZrtJ
V4j/u6xR9TRbq9IL8/Nk2eleTOuYDG3unZGkCXaj9vpTRE31RtR65Sgg72Q7lJ35Yny7n89s0PlN
ahgdejehst7Vwu9JdoPhszFGzuH1Sb06FDwq0Lk88xzx50NhKeGPYcX7q4oiPAx+WsXSkNm7sBl/
/Q8jkeMBIecB9i4JTaWKpCdrFNlCr2mGxCowUKDBpuU3OaTTLezxJXB1i7Mg+BDgcfZ4g1/oB8xZ
Xvciz89dPwz3bmiIQ+BW0onx2fI/dhNqfntPrqtM3LRzv7vaae6bVcpb7dn/54dszS8OC63FbYf9
57LJ6iZodIUaeWE1zi63GnHEgn04THat9/kYGeSAzchUWDpMUM3iVsJBZf/65F85q9vtwBsFe44k
zH7+I2D1qMmb0WPvxICUWhn8wrytQ9JJeBRW/FtGfNd2lUPTj8ouQH4qe8+Hq/Tk2qlGqdXY6ns7
PQ8F9MQ+/9GDj74lTHnlNmc30eeiikzB+rLrNusVv11dG6dCTlMCM6+9WzaLpddn8OonEUZs6qzg
gi8fQZxO/MGrIP/OddGNOw+81mkR0LrisS+cb68PdnW5yIPQ39nEzi7bXflk+lrbMA5z6FteonrN
yqUWXZBSW7tpJS+4ceVcGxEKAoJbFLrcF5bmtRvMvC1w2GEioJMfunIAxlBmKS57/tLvvEoG5o0L
/drCURihhb+BQl9AUJvaIFGrhuxcFiXHULoRJAH/1ijXbnDCMuIKKg8v69gp3CJae4TirTIGgBi+
UzTHFsLaAZX5/k1PF6KKVyf3jq+v4ZUNs7Wa0deE8QfZ6SIqjCaKS7ky2ZZead3luS72mEcGcQps
4MbiXToqb5cdroiow9CKgtXsb6v7nzsG1W8MCMuxOI95Js2jLdMe80JVYSY6THZrfE4nr/EPjrRl
cVK+ZzRJqjqQMTauZ21slmb40Qxz+qiZcPRJDHJ8qmRX+ofSw3TqRuBwbWb++2svbsTWWLCO7STa
IgBHdu4yIl439XYckMPe2GJXFh8MBb0l1NqxWb1M/KqupH9Hj5r6zzp+MudVJ1rROnaMrnnQQ+3u
ur4fbqz8trIXgcpGkiKCBFtNtn+R/CG93Da6JWYIVFQ+9pO1YAFm5ckgHDsJ/crYoYHhfmN5zN04
RPLx9Y135SiDytmEGag1bs/g880w6tzvpzLLz76tHLXLWnwQ4XX20j5mM8Yc8WIGw60c6EoYSnoA
CIpAl6zkMo+XCJIBxMRNITLs4o01aBwsp0nEq1FZbCJKrJaoR6CC+V9Sb/7sfYIzoiR6LhTJLz53
zupS2GAwz0ad+g86MGsafrmV2GUb3FjYazML6QZlqQ2MR1vk+cwGiw9WT269kDLdQvrGsY7SF/bR
r6lcZmaz3jgp12YVLgVZEfADSCkXA5aDLB0QguU5z8bsy9SJGsBVU+5bz1qCu6IbIh1zZUYHsndD
3hj8z99+sY+DLa9AJJCQgbV9/rneYKV0tRtmdsjLAeKo4WJqC48jv3MQPWn3+EqO9DvHLN85PSkv
XZDctOPWCdWDkXfTU9YawGJFZnfqAcpp6yV1ZqV3gTP04jFNi/4xasP2LZq8pp3UdVivhzb0tLpx
Iq48NNBNoTFxQ/ovy+9zmzdu2VAdaepyfvCW2sKLDQuqw+sH79owmLhv+QkNoxdVJmhPAgXCKj+r
0VjuQ1xxE+UGt0RAr9yeSMcimcEWREv5Mp70O28dfDwKz7UH62XnwEBBF9uoQci5lIW/v/5N9pUt
GKLBBcCH5ikIqotnbMTkqRZbsyR1ujA7pF09jzEILftjId1pSPy8VlnMNu3t42IvdRmjzxnBsO4w
yf0ubYyPD3xHUe2Wchl+OWi+YRM82211CnTAXzBLAwX6IQrT7qjXbH6coGZMD66ZZ9PH3vdxfHUV
fh7J0KSZcYeibcOLNWI862aDeoTZtDY3FvLKFMPkQ0QH6B1FlsvLDCEUOQSDI4mWlVyTtBmno5O5
uBoPJf+88UZdUrW3Gywk++f2IkXg/b64wdZK9eNagCBNi9EKE3SuKisZpNnKWHlVNiS53cvvfeGK
+t6EOm4e68wop9jPAgpM4Eq7MDbG1hqozzvoMk6rrJvd6/vg2pTAiAPXT0yPEMbFb1SmJdd5BG+v
ypD1N+vhYMxLF3tV9Zdal3+mA9IosE94ZCC+L4bqXZ3nOLpUZ4RSrQNiaP3PVKYqGexV/f77r0I9
Gq7H1l2lP/T8hsu27naNBMzZ7HV4WITj73p0ThJfqE+vj3TtGPE+AZCjPIukrvN8pCkVg1ixpTxT
jfleySLcR6hPxiaiKY9uNI0JVi5iN1l1eSOVuHIp/XH/QaUJReMXwUjae5kpPWZT677eO8sSvF0A
f/19/3ZThaEqg9AXqiEXt0TVuZXq2o7tgV3baRVGvc9n/L6Mwbql7H4lpGMo6pG8TECULkO6ojdT
ie8yHxRm+V0uJ5W0PhlZMSwWD5CRJ1D89dPry3dl+0cgINghm/XoC7xz2m8GKCPUmWJpO8BQXfqm
tDBs00FxA0RyZaNsPEMMlIgxXurs9IUdtdzG4jzNxrieIxu53rucy7ROGmeG3bGWep7fjUBN/Y9Z
FtrprevoSpSzdWO4lHlgXsIe+qWVZqZNCDymW/xMDWr2J9R2yk+WX1VN3AW+/IRYF5VapP9K/4Ox
1BBtWiJePx48t3iw+8rXxxFFhjdgvMKA6D7L3LhKodfuX1+XK5uBpIfGJC/iZt18EaIUgTsOpaCb
VhOSHaU9+7E2xXrSnrMmlSS+T4t5vEH2vrpEgDTJJqkv0WV4fpbDWk9mGoziPASV882KdPW0aDWR
l7v5sex6cS+ZX5430zu//rnXiklEGJxinmMy5suhqR4tCjNIgen7kuu4kFCxY5gqa5lUSLFjCB7a
VYWgiK5VMo7CcrC5Cx0o2mNjfHj9x1w7E1AANug4wSGNyufT0CuH3DnwKtQn/SaMye/tr0XmNpt1
i9nPN1b6yj0GSwaSDLXYLfzZfs1/UlyybJnrmgcI6F8AzaFDiBF9ud3ffxPxLtWIjb72QocoI16h
cDgwSmUFj4BonTg3F7XPeBdvfNC1Y0YwSkEbGvZWEn3+QbgPisbofRhsXiqOnZRBkThzHnyZxZQ7
9AsG9fS3HwcLFxwReCqCOSKb5yMiCgxpPyrl2a4Qb49DF3dDpBfr3ov1uvo3RrtSlCASpvtJYdnn
OrskpiiXMqCRco+EY4iq+KBLtKSV9MRnjJrJZFzZhU3SQxCsHyM95VmcphHw8aX1jOXo8xAv1Iez
Md2ryS/zvd+4k9o3yu7TGBuKxv3rBUGxGGmmLeqA3HaZ3dkduiYKmc8zdPJ2X0Szd4ecSn3iSImH
PurXG+N5TPfz9ApgOd1JMDpQh16YeYCnq6m7aFybkQ5OCDvapAyxdVDOGJxeX3lre38vxyL6oEBK
MQqax8X7jHIYfmlWX525VJZulw8jguz+JksdoyJhftKk7d/Sqmv0cQ3aYkgW6BpzDEe1zOBKN7WI
m17m/htQ6fNdNWfRL0BM7YAQ7GzCY8imKdtBdfWn3VhOvMY3fv9Wn774/TRE/uhrAhOlmfp86wYr
GrhBA4CqCKz2fUq57ceUEtdB9bRXP2lTz/2XxDGCBSUjbiARuOVHKYRc7n1VoZGcw6cpbgQ9L08w
MjXsb4AxFN5eaJUznwNOc9tTben6k1UYfuxMUbQf5Wg91cP85fVJuDLcVrnnwiXGeqk5XxjmNFVj
UcGcIx/JUS1/N5QrgKbIp6jjruUt1szLx5WjS1QMICC8gpUpXa54Q3hgf4q++DDlYLJnE4PxZXVD
rEGX4QRqs7wR/7y858E0I8iOLREBKz315ysNG0DDYRPjuRZms1/Drtp0poMbD+l2xF5uKVqmJLVE
OfDnLjtfvixScxRVdO6y1skPPiyW7J1aAm8fWYuRx3IyJiuZ8jn4ZvWT7va5N3fBDtmEcYllaIy/
MGFR9kZL87/2s5c91GmVy3de0+Gl1lpybO5hlfRdMql50bSZ2zwD0mNn3TFdUsTOmqyfx/fdpCo/
LlZ8xpNZpBXuw4MpWxTvg+if1qyMr27jyfeSVzajjGenX8Msy9fYrwirdsAOjd8rymbLTq2jfmfJ
rP9nWeZK3kfrPP/0rHEsoUZ4o0ocAa8j4VPyKkZxD81AAGPd5+0I5/FMWdQ7NL2XL8kaBYt4j1JZ
9clUUnwNSlt/tea1bI+5XXWf85C69t4q1nWNq3aacAMaUiH+RSIm1+eB2pARh1GVT3Ht4en6cUpV
j4EI3EjhHqfJp3USGcNS/5MVDjXCZWm8D4apwx/FFDXeviAOn442zmwCGQXRt/fCoFV6L6FLZbvB
myvxZpDGYr4BNO44P8YqKowYcaVp/cmNJlDbaiobuLq1qjQpoqV6K23f4MVr29p6X6m0+Sg9I81G
2CJzZP5a5yZSJ8NuJudt6Wh6s1gBz6bN1RwYqmrPeGoDTP1lh/ngJ+Cw1Ey863i/6Cwo/w0J/HIU
y9p0ybB55ZxmKk7jqQrH6lee2sNXGsZEKhI4w9NgIsF9miv+gxiU5aR2Zb/Yc4zCYoBxEJj7Gi+8
fGoSAETZ71DVjpvAdyzXeFCy+q6XbILcLbOJpkUThh8QNrYqEGEy/9J4ad1AMWurbz2KrlVihx0x
+cJjF4FxA7i3x3xENjFoHmuN5VoB1alaFYG5gjH/K82QX0ssC7AHcPxsyXbg1KJqR7l3/pwuufWO
MKb/BoioV/u87kS7H6tsauMWr7sh9pH7r5IwQuo3ab21+80Z93Yj8IrHpYtUERdL798bagiB2gU0
HqW2hJWQiYikTGt/SMYoLx6NrkX210NPeYih+Q9vRBlWGrNN3X7OGlG9KT1HHQ0l6x+L48voaIvF
qncdvhlVEiFC/Fj02i9jQ9njnLD9RYlNIooucbt6wb/W6KRfV5zy7nQ5F/MeVg3eYMqsnGrXm7wz
93nT2JBLRO3e5dSrdWzWU/dmKMoF5G6QpY/WahZfI57QCln1IvuoRVp+Mr1m/Z4bZbcmXpFbS1La
afYTJ6TciAt7rIpEwLLMYgMbsmWXikCFp9rq58+O3Tjvo7pyhrjQmfg8i9V7ijJ3mJK1Wfx3gwRZ
usuLcPqpXWOx42HU1C/bMNQ5DK7Bgfrf1SUC3oEszF2ux2WII72OBv9+iPZlOLQpThO6fECgNbP4
siJoyt3Qaa/ZOUtXLD+h7XGUu6jw8p2m/1edjL5x7yUts4c1zaOdhKGOkgmmk0sM7NBdk36E/rvT
NPdkLNHuS2TVTR8Mx2+73dJP9oObORX/8FS7k/UaymReJy9PZDSor4Voq9/Y5jrQhlVtsbpLFvTs
QqXeNwuu9om3FMOXPKu6LGnmTK4x/icckLGde5ShPdX8EB6mV3HKZSZ3HQ616aHPff+zb5bT784P
q8+OGsS87/2x95Ko8/P3Xm342RE8OUSgRTVDtsur1huAaFEI3BHwRxZRTpZ28ZQZ9tHthMwOjqaJ
FI9Z176dhW0Kbjo5PaW2TfFLucTNsQ5K52dhFlm+X1oEow5CLCGlHbov35xVlfkupFSGXSsicE+d
kadDIgvf+0J9r+33pZG1OoaXuf426PNuNLY5XOPVMpYvGG+rNokyQ55al6Q6mRphITaBLqvY+eyZ
KLaMWr2H41Z+BWABBmzs+nGOo8jsv2dZ2mCepLT5D34R/ZcKrAUSBp0tvlfe4jf7DFk/P46mHt3H
oGCspCyKjWMB28yLy7Sof08FEKJd6/ml3I/jHARJE5rVgw0d4NGClTAn/ZznPaZrufMZJjc1SLMY
wvop7U2/B5E2qn/WDWDCcbSMdr9mCutEO8Bp0LVkb+5weuvbJAzy+XMNS4fQFMtaD7cnhUW1QFsT
PRRcDKx4bW2EMynaovHrq3UN9qExBWBwAgP4AjhVRFRdt17O2ky99NjpemP8BW7BpNgzFf/EE8I2
ElXbltyXk2F/pjygG8ReJwB6g9bOr05G0VvYR9ANgwWOS9xIPSi8Lavl0ZnH+t4TeRfEbtYCbuKJ
FA+L3S5Prhbrk64a9ipCYf7vMCWO2+uVcJq7Q9h3cynQfK3aLGwO7oxtXRzVQ78Aq0QONDZK6Vb3
TjO65yIb8n8yzbWAO2Kei2Qpx+apc51cHMoRkstImV/fIcWzNrR/3O481531D+aDJfYYNX/DgNp7
wTU/mNletcH0ux5XB0ltiD1Uk2XHNWh2OnoLySHNdsuwBEfLVl2TOKnnqwTNz/5fT6WVF6+1meeH
cukDySnLot+QuFssZLlNjHjVvJaJBAaYY+ZaYAVKD1r+Hgp/XIktck0tWlfuElvACvrEytqsiq1J
RQ95liOaYi7enCwV5lax6zTl17Ea8n91bU/jLg1kuFDVNvzHzDE1598zXEXHqfIIMFA1BaDEwyoa
1jl2B9U9rKE9dMlCyPwhNaDDHTru/vPgz2m0m2VKcFzzEtnUCpchBE5doHwLVY9X1/fT9ovtansF
hJOJT+2yRtVeaQCwMW5S4UON3sC4C+aUPantfu5OArbav44y1HthKAx1POnKKcnCsBbJVEbjvFvE
dmvRxVge50wX/qm0y+ItUlXYV3TY9YHn8NrxvcBBYjkuGpL/gVvCfB/iCD8TFFjLXg+yjt6RwpeP
2FuQ+7ZuE8id8hagbouxwSV4bxZu5DWr6r1ZmFUf15nJs4NjWx4giFOZxb1hZLWO+1ZXdTJBtuB9
HOeaI8pt/69a+/I9cmlk/5ab4xmLK8lqn9Zezb8ia8iOna+8iPPSz5+0v+g3+eL0n0xT8gwiuU//
QTVdk8ba5oZN8JOQUyxdk8ffEAKZlDAAd+C3k/+tCktOmLm2zl1ayrDnCyh9xmnLpZxY1VTjn2fk
o44zW/tvyeWKOQ4QsK13bukM5n4V2raTOW+4F1tn9rwdIB1gRBXqDDZHJAofAAHhzBGkeSpiY1pS
xfbLjfsOUQoZ10038ofFGD3oir4d70yAq3A6RdN0HHt6hvTPKgKvEteAf2vbGwqY+QSxwCklRqVV
Z7NX0mUQv/C/nVOkknPro5R19mR4Q/Q16Ewe+aziTh9KbJ6OU56n7aHFJRNpIt+2WirUtaFxsZl9
gw2vDFoovtJfx8gcayp3Yjjh+5qrUzUXzifZDpVD/mEVTly3NpjGaGgtdTAbwwXQ7YHR2NHVQPzQ
nFT64IabpXLu0ikGi+QhdUmGVWHWudj5dMhp1fRokBnIQM/Qy4bY8D3xY7DV2p6UmxsfpDQRKeoA
qj9ZG0Ak8VoE1OLSBz4eg46wT0oaM/07FGCxHpun4WNU1I2ZiD4cv3emld3neMksiWidqjmRJ1tl
AqWCl8Qg2RGEh9J917qpojcY5tbdtBjWdJTA7rq4CqfhEzIpHr/a9CqMvhbf/C7qsryb/HQSiQoQ
K036pp6/NID2+ji3On/CCNiZ5yQf2rGPkYFJaxzHJ5HvrYFAPIkUmc2OrWqphFZS+zMX7ohaUVQE
ZcwrY5hvLQMgyBuSg6CKbWTTSKVGW35oikJ3MdI/9k9o5x4hSKQQqw6aWu6nUrHJXIxaphjBj+Z9
BqRRxygPpD+cweo/r7Vs591M8KGYpy0TaOUs2924iJ7CeTiLNk5pWoK+aZriY1eu0QOEBd7/1V/a
6dARJrlx2UTZz75x0n9oe1oy8cLGHBM/dWuGRUb4naaP9Kt1PSLs3PQ//B9HZ7IcqY6F4ScignnY
Apnp2S6Xq+zyhqjhGsQokECCp+8ve9OL7o5705kgnfOPA4GBSz46S/dUSxcCdh8j+5tCIZLhMw8f
dBFOUplyZ/L6E0be8n5NGHPOhnnkwzm89YvUvqHDQ7qm10N62HXeMb38HvqNP89X+wa6jA/gqYKP
MWff6cVfVjT71cu+URACPY9oOMilY5vYZpO3TcghXNmID2yMR2hLz44xKCCmKtCPKBqisOhG2f+l
PGr5G9YZt0YfEvCWz406RKlbJ/wIV3azIrSJ+WCh5SDjwEInmXI8P3T1EIpi98TWlIx58vr9DESK
6KPfPyMbzzKnvofdMvKP4BOjKJOPIzZtyy7K+gX/0jZ9iEqYf9E6IOVoB1anHHGK88zEHrG+rnNf
XbZ58Ey+rtryM/fRLE4UzSvMC+gsNbei3X8NghC6XCeL6xRc8O1dRRkKp83S7X8cU4v7ybeq/TZ6
SIEmZ4h/NhjFu7M0e4YZYZJZcE8AupBlqob6klaL7krmTomAxds3eRk24hlyu+xBzZxdTSOyE39l
cx5Cn9d6sH3hVvEVMB5qrnGaWZb/KM1Nu9zsh2AHBPvrT9dL+/NwQqvzGGlQV3JGV092DsRXHOuw
LSPl9K+b74qxvD7U9xNdKgzuc+zOBb4Cn0qHNgFoUxr1nGF6/J7u8boUyhjrFkhCHK4/p1v/ddWB
Jy1zjinKWXLtzdhms5czWi0/6nRPbZG0JFDkzrI4v3sujT+VjafPLqgPUpf7bOXsj6aIjThm6vJC
66Ucf9LJiraX6n3vk0hQq2OX5My9v39v3Un8RiYzfyN/afhc4sNLLnbzZk1ua8iipOJdcmMM4zoV
zTEkHP8DcuB8YMNhOe6a8Pe6LvopEPx7c0EjyD8ru6Fn6z5MRY5AG3DVcFdHhTtb89Lzv732wsmc
Szx4+69qGLLXatNtVlYOwivehHnhZg4B8PP/W4TyBlnD7dZWR1M4/RogB0uPyC+NGcWPjtn3kg1p
9mmOOOQcz8Y24rwjpj6Xssr+I/Nn7nKGwWU5ZUsV9mdyEdK2CNKGA3WvzPDO1Og9GPLT1zyUkUcb
e+IpdZ7cOf1tq3b/DI2v7yLvmlFHdev+j+OaZyXVEf/CbFhHTkkUg3XuAQH803uUPq/JMR8F4bHi
D/NRFuZ76ox3mDJ0AkqxojgAD5ir20Ye4Ehqdg9zaTPTAtm7LbdHfCxJxkIbDJeWzdzeLHSMOZji
I8c7NapXj+hW9r0QOhUTF9MMBDU6Nb9+O69Lnyt/7LnOgt2k94407o+1WdZnLN8MQ0c4NA8Mzaxr
e9PXIyoJtVFIvfkAduJwAuZClH593kjy909D5NffXHpDbkbfn17NoZRDmQW1M3nlpXYqTdUkMj/S
zYwERKSpKJpm5+1YsVQAl23+fkrDpv9zbF726Tp6aendyzwI2fnI1nxLd7/OZQpIXqyrDN4Cd5s+
W51ZSk6X1BjAZyXdW/bG1TCxmkUUtNu5XtEALNd5lBK7WoeSfSPe5ubJdbJ+LpjoGueMMRG2Ax9k
9No2sTeWvb+SpRsAcO156MUEnrSJnf7F/UZNX70lB3d9lqqfXWurV2ODqiohGfz/FH/NU5f5+AkT
r0+/WaEtn3For25kP/mskGQNedeylOWqAtTOwyWrf2viHOtimGbJDVM36XySbO3/+YFJm1LLaeJa
0Vtw5JEMsIVOCIufqmDgTp0BaNTZuzrs7vQxb89O3w4NekCdvch4WTmgHfcA2EiWQJcOaOt4OqLJ
4WGA8fZydzj8u2md4pAPXMUfZLngZkv7bfjmhF7zSD2IjUH07PSe7KsKCzcW9s20fs33Ve/xnbNM
TnKH/Dj1IJbW2hJyWyfxHT3m9kuSzUbtA/q5LxnuwDJ16BJnPSBHYV7R/fpPRmZd8l13/gOT2b5e
hqvVL88EGE9hR2mfF8bYzzGLV3JqION/ZNTFNSzkqp3Ig1zTT3rr+reNbgWuCktMKjrIlF2sO6bt
JcumtmHTnnzvFA7HEGOpStzvEILOcjtqdus8q/z4qY+q4I6g4czP061eP20dDX+Y4PyvYNjhAhp6
hCmnkwFBPrJKuoaJ7fCWSzUK9x4PqVwQVleTLVNTy98iWPcUCi2rFSEOWaxO+qiXnxtYm8/wXnfy
xCwAtJishyAwemjmr96dXQUHVA1/t6Xm+OzBbNPSpJPDm3fY4UV1XvOFQocd25/X7e3wlH3ew8b8
4vkIXmNK6P40oJxdbhXqUKIxq/lzIC/isa6n2r8c3Vb/3pkY02Jpd3jALGEZy4/On95rs42/js5z
P7bRk98XsoI+nEEt8cWgH3zGr5/8FqKuJLGIe9eWMwjcWB6OZy/o0lAVMmT6/x2owH8pQow++tEO
tiDqiMWVSdX/N+zg/CVJUjHP3MpLsqZBR3Ce63VvcVgRn9f5FaKSkPvfzTOimbN8H/psKSLXWnvJ
FhAWxpZJ/4S49r+1STZ9X6NmuvdmkXQ3enDdpuzIBgkLw2Vic90ELi0oPj2J+W7C+q1y5r2Gh/Pb
d5M1DsemNVQ4TNMS/Tc6yQ6cCuXzcYiVxM2mFzIE2u5ceYLzMXcyNjZB9ZDon17tNzOHWh0kl5EI
6TTnuUTyzF9H1MC+ug8cRBxvopoqmFfpbV9ICTlV3L2hPxJyaXLOfF9Xto/H/G2XiWVf0Gw5t4G0
Jsr3CR4xl1ln05zRY/uccQ2MObaXFCyuZZbNe1iBMZ+lCCk20Zww+YAAW0CZrDxYQe33/ykABvBs
z0WMuahgPIdoC70i1JSul3uzYMfFJsLRODs9K/EhSVXJI4DCvZxAT2ukJH3/snYzldWNGeKJO3fK
sqJu5+XO+MS78RHbrS0HCswf+3nI4oKyJvdnZZf4S0FffB/rjRlDdzyfK0rfBZwwmkKOJ+Vk9PX1
47uvCSvPrUjEj20NtuAHRS7h64yUTI7nVEJ6v8NZq//W2Xc441W60ox6Udx10YU+APnY+dnKPjMP
y4Mn0HPcEMC3Dad9m6rPlbPjlsnQDudWoqEo+lhP/0JRteSmV326kN8aAz1TdZexOk/b+mNWpgFl
5cxuLlui18dMa7zgtMBvX81srhsbC+K3aO/kyy68ZCTpYAkMw387PBrp+S/dZl1xmjFoiTyd1P7V
DnFwPzXJ/hZJr3sfeEojko5n87LbYPk9tXP8c4RoB0ETMevmGLTrjx659fSQ0JuzsBH1hrVy9hme
t8FrgYS2LWKX4CAV85MEXV28m35Kg60DhIn2KADad/dJu6iZEn+IAQsWVZ9gBcaEKafdmdxdhMHd
qVm8ip3LC8SdpP+P/3qkRi13Uuu55cL5+qN1uuAlBTll3ECK858hBOh97ZTzsfBZvHwkw3+HF1Ie
9kS29X+JDkLoFVbkoEBx0N5pMC1ZNkpecUBOmSeCZfsJF5Zv5lNb8XFgNWx8hzViDM9ug439X+/h
Vs5DyG9N6ly1MclkDJQkcrHRczggQ9NkuFWxqJ4iG7q22PYh+z6a2c43PlG9+2UbSHm9gguuvPEN
S9wp8ge7nfpgrN9HB50s8MUCpEONYhMXLrGvbdnszaHv3bhuq5MNjiQrxzFOdS6UTEw5IcVIGUv0
+IpjY28h5vcZKXZi+CK6bDHfASImVbRZ76b/GrePYAXTZnHv1OodUZ5wezaFkgHjmU6rvuNlYky/
QAxRhqBWFoc5lvNQzsMw7+CnWDdOgTe6LICidknjynYEHmfqYq33QhvOhnSTO+7d36sU8H+MrqmO
MgwG9xQPrf25JavOShMkGgdzDJWVh4gvjmd+vtkvdAzjVuotlfdc2sPHtpjgJmv7+W/HDdbcbChz
u3Nq9qE9x/OcPQ+bGrqSlwUIofWTuWHNiLvsNHm4RXOxRgyIAoBdnq/Xo3dbGzEljy2Lwt+qDymv
m7fg16SbfSrb3hvH3JLOMhVZj1eF1LnD+4rGkMkmBw7T8cVLpK9f9kisxwegh1WPBxB4fAoZY5q8
6k39Hy6+er94UHfD/UDlESvB2iTDz4kMUv/szURhlICC4XyLtLitz1uyNNNTuMvK5rU5kvHWAKcv
bKIhTeG8FwzBoNFivxuCUHkfHFtsNJnEhSByYZY1znvBHfxk3V5EL05G8EmQO9lu9QnzaP/GVFXF
t64dpuV58q8CsS6Ndr8c3On4NwmgwN/r1bx50TxomlfehbhrhOudAo689iRq/H7FpqlM59QdB+88
p/XKbsrzA5XqGULcBNHBmv/nVIV3pFHF+j67Dt0/6A1J7d+2d1bFG8zhk3esj3xfSij7RPbqytE2
ue1CVm8fBI+JtbG4Y9sdugJ7RAuQbkxDcmjFjR//neJIZheg/KEu+lTBjzRRnW0nuInsZ7NnDlrA
+fD/Bnuo7GtfxWo9TabrMjqSN0ZUNcPkFoM3Cf9i5D6bRwJmHe/itAJSz6FNZTpzzs1fNnAWl17o
itgGDRd67g/P/JN1Cw7SVbs1DC+Z97XxD98egODm7hwAYuofScMZdNmPkeWR78d7nlzcZ4XEocCE
SwxPUHjEi+gH3xnFzSo3CvaI61kfPFoVl39cLKkpYJ5G78Wp5jQomlRmzkvIACcJazjW7SmrTApF
yftvvnnTuphHsOok/PAIBElOyqoQpmXafXPX7qnRj7wDni7YMiU5nZoXogwnXPL5tqnI/evBcy9l
KoDmbwPT9/IWWJd0AfT3XCIaP4Li3OKyuFkiLZsyioVRF39FTpTjXNn9tx54SOVDZ1zAHRcovZj3
yY6PY6K4C3r2WFWaZUSgbsmuGfKeJOg+Ryjh3rve1gI6iWDZC1+GmWY1IiD1LgN4+3fIHY4ZbbrS
JxbXKjjXc0USYM15sT2M2cxzBMV92FIz+kzf26t5grtKEItjV7s65USldMfHXKs2O6EJiG1RTXr7
9LtjC4sMY/SR88Dp+Kbuk1afVXfEbBEZffUnf9xGXSwh3bWloqFwP1UkzPllo8N5f+/SwXchK8M1
fouU9JK7DG6VJZFcwyJwRj44zXf6xzLbCocLNdVTsWEytYWi2/koRb9tlN/qXWt7d8313kt7hKI9
4arx+bPiAz9N4yxmesrMGL3yD+eCnPjjfiptlFcees2It4DX/8cmpZ4IQar3G0i+5j2srtcRzeKp
++A21jVnmRkmi8gwb8LYOYx5TVwP8q6tNfdi1zhHXKIAOWC/dRLIvQBGnYM7OozC7yHrLeq7VhNw
lwNWdiNrQ7UeP6fdnYec4sW0gl4YYX6nbK2qs7u5ofwBEaH4YbZ2qO8BMlABKKE1GDP8VnzqbYMQ
Ed2Zgsque2/7CQzf1OfDVqSN4pSI51LS/YPOO0q1fRrXxHmMkFekt8AJscwd6QrvPgL7+LFuVQRY
2iAIg0NVDifYko1Ac2EX0pCUoDws+j0gGl/5gwSh84aqOeukjoe8FWyTd/KIyASmFdB7BZllxRj6
hWw9nY0gqcNSqc8m9KajnMwhqmKID6moyptCUbYj+p1fchiYfAPoqTZPgn7sb5ZJKPc56/BQnodt
SN1Hl7w7TvANyABOE56EqQdrQBCdGCEI9ekrE+sLD+NBDfuisPY0bQ/I66H8dZ6CCvn5t+iayPHe
6aZpIIM32NqTbCv23hDldfRdxsLdynUjYPhfq6t0hizgHO2Zz8FvAGddHvTZZQm7hAuQ5dPhe60o
HYSvwUlHJtM3Yx2q9ZyhD2y+r4tdGCdwxY1n65AkLvttn24MbcxvA3nU9wsV10vpC33AKqLzKIPG
i8aHJGgnecstN6A0tAKIRGgFUbiIYKO9PhDDB3hXFRdiTquGWpho/RoOHQsCAvo1vJX1QijThhXk
n5SeejaQXx942+3/cRMXIkDrPTgDFTs+NUPAA28Ut6U71W1hMpe+bJ2KLCFGYksIMqQX6oLgPI5E
B76RXYNkPaGL8L92Vfa4GzkEzckxIkUFwpFHDr6EtjG8bv4r+otpcouhA/7+b+pN315wnHZDscBj
J6U/JvF2nkNoemxl1lnnKU+OtqP+23W3TT7WxIpvxBUD0TygeRXbOW6n+VMvaKPAqFYBspi5I/EZ
RHtWnIg1dezKPzDo99uxvLNNDNvzEmXNA67ipb40y74F5wmQGJRg6+BtVXZ4IzKbMagosOs6mseN
TlH3xAugoJrdMMkjXGlDbp3APAo4++wiDIdJ4SkowyIarL9TrrWwza2OEut57GZ50Yit6iKgqKp5
8CHNhrJacQzfpARkocLdx24vqVpeZTH5u3eUuo6mtYBj4MbmmhcBvHa4OsUeJfWjpW6IIPXRpCB7
Wdc8aSScKImaNeIPE95xioWng8uejcuvdlzqpw3XMloYwef2CAQezgd71M+mmeOnnc89FlmVrmzf
tZjeje3934QgdK9h1MvPuvIGlBfbER4vV+VN+ugFG6Ar2iVFiA2gt6TOL52O3JAg+ym6SDZ5oNNe
AYE4VNPVKs6Oy2Gd8T9P8GKfe1vp8UwPYhRdeBl1evKbZOvPJEcgktLTvsuL78SdvcQoClShRJ1E
ZwxBqnrbVpblcgnD64Uwavedf5i3PGgGVu83nbNZdJkmx/PLqTFHc5ZprLLz3lJm8rpWm/gRtiGv
rpiW6leXZgoEw4bBJ3QPOq6W2LDvegcwPNnaRJ9LjYUkn1nw4IoZWnjlOZh+KjC3pqiaZf4y1P4O
pYAbegIR7JDVxDp5IRpgQdyQRlt7hl23vEl+U7m5G0wCvdG0uiNhgXUMMj64449mstmPdo/lF6rh
sH8Md1cgXh5wPvjb1A9FMjVgbJErJJ62mU/2XUfz1Nwg3aLb0G4g129rciUtmLTXb7GZ9z8eWpyB
sMmUnTV1pvkfBF0rHihF5MKv4liF98Gulfow6CWTc0UvV3hZGs6XO98B4r3UhwrWclbBhmbGNwMW
1IrFpgVSsrerSPR3onl5RB0nlp8DXrY/BuX1NycjybkYa0JmeCNpk75pLXEBZTNvtIzIo3LDqzor
oLUUTex4qeS2vR56G9inF0kojIahz0o/3eGOaqfXwHWNoCtAStZbxBxmVzcImVZTOtvsvmAxAi2b
mnkhV5R9tzkPrIP/TVtqIaf2BDJ6qXn0/najXeo88O3hg2Judr5F9MeXwCAhc0VFyHAOGu01ZWx1
+Iv9AskAINo+/FwnbbjB1407iSJaWO0cb8hEPrL0VXNaAWHbx25qxc/GdH1XzlPmuacuWZfpI5mr
MeZHC2BRAlpy9Y3r6dCQLDS4f3RlEO4gxo8OJFVm+6O0c5CmMItV36AUojIhiSLa1FNDG0+Z+F30
7DIPm389PcRhvgbQc4VxFQ7ifnSaCYXXEotzE7Zky2Zk7pHOF0j50/gkXZ8Xs9Cgy5nUBSf+s4c3
YYUb4XU8nmc1D9rgRxXHh9e01Xgh4ZfsM2R7oT5VPKjAvijtf7R97SaPc1zVaBVq7dUn22gwdDdz
4rvdWSVgUZPMPRzOcp1QCcWMCqrgEIzUGM8BV2u3QpEEATPejj2VMOU2prUt0b41DTITCYy1yVrT
nitT0EFvSpyf+ziwSfF1/XKdlGLdVWIjg9mH/i3t1kATobV0EUFwQlP0WfMrl8faJ8uNgFz/fSgB
fJaAHW/McXXHoCGa+W3bRLbd2sZ6/8WqiavTAv79rT0UIiOuygZnhUziKz05rCds2TGWEtuEJXxi
9DYjp4lPWBqq/8giRJtzDdF5OWJ/aC9ZNbjJHcfn1pWM24HPFSFnNuLocNEQsc8355qxMb1E/PBf
Lt/XzHyrE3HpESr3v9VCUn7OyAEnnYtk9G+gBeo7nPHOeoupNOuuOphDFvFg2e99IMj5dYpB03N/
TAH5VJt69p5zszVFlMn0lF69Y7mGUfBuIoJbhwuLUYPbr+6a/g7lcmcRZUYKY3oC0nbmCR+7Rw+B
6cAbCMpxwrBf3Y3Lvjw2mp//fMSr+x3ybHvN0iD79Ecf1rtR3I4u+LTLw4NQ0f0SS+Z0uYbYbEqI
IC84d5mF3ACF71GEWYDwdRbLa2JC15S05lgsneso01wjnDMIl5XxT6DuHaSfJ3z042D04r6j02TB
LufpGiIfXOsjGYPJeRABg0CZzdDAReh2xNX5je8c39BsgLzpucri0vRu9NijAWte94lso5Ye60Gt
BaoU8dhr643PwWEWSD61N9klcIS4Jukr79XFh0k4nyN8+23OphrzsCv1f3bSrbm3YMDTMyPJfs00
SCvm4dGd3AvUK+NIGOvZfwGZmvTJYZOWnK5p+z4p04V5UPnR8naA/zJOdTXYMEO4dd69eXa2h733
YOcOzCXRE/BXv51pE4jCH87UH0GJrMsCHcciSK9bisG7gWipKRWDrcg702qHr0lmLy0LGvA1xKh7
g6A5+xWg/m7Peg15brKst0gZg2D/u27Zzh3YzVDPNUoaHqpK11+OXLLtFek4xGsIrbq8hE26oyIF
LDIvR7BunwhquwVJK8q9fN6OeLiEGjHUqdaZo0h13pUqJptsL8fa+huDbDX90gxCNf6Tyfm1S4dh
sY98XE1ZMGzmLcUHov/GgMJIyUOjMcdMh7TfD4pD3BcNYIRkwl/DcL4RZuOCqlHEffOTPQzBQaLs
ffR69/ecLcnPAKX+et3z5l9D3bfZd79qEY/7x9BmD8aVdf9ij+CKWKUinS8+sls0vgG3VSF9yN5v
hwBZeliWec4ePJnAL4R6675H+EzjJ0evfnthAqr8k99BpNBUlG0OOJdTLWy2cS3sQxuBR53MGm9/
M67arVCNlBzVanJHimBnVv3K8xTYP/lvzy2axCGPhVyRX4xswi87ANJUkvU1VjmTxkB3qzz6LUcW
u5COSSUd2L29phmwd21MLfKg93hhGLs21B2VLpJln4DCJn8NiprvneiqdTYT00WcysLlwL2OsPgG
y2mH+wbYR0N5V/EKZsUuwDCLbh7SiflFzmNBDDKfMM2ku3wdtg385qqPXvfTkvmRX3jA4r9EZ3qT
4wEN/NOaNEn4qJaJ3zFUhDc/kmuBhFpmvlRvPRjtcd7pKLk+jRmgHM6Mti+OWI39OUSqsiPFZLtp
SfJAE8V9zSW4xdGHJwGaCiZdb7h0jpLLvdk68eYtclDFptrdKVeLShdGNkCzHIJfPx80cDhnys6H
4DTKupZ3xpvb5j5M5cakGmxoNPlqmD9HYfankdAEIr7mfiJd1bZTy9KpRsXone13+EHa/gPHc3JD
Yuj6OgcN8iE7S/nbREn/BReZvtFOAyS++hXyewpQH3036p57nM8vZpz0crIwFSg8191/7RmE4byh
u1/DjUsITpMIJGYjs+ii6n3kz+6qtrMZVZA9AFN6SbmmjfrkbZi5SoEAoMY9Q6vDxBT6a0i3DbPE
viCH2+so/apt5tenVqjOFgjjlLzJmjn4Ghzkrae4R1TBIknnHtG5cytj+OjO/lmxALxbxR1x5bRj
dQ6PuXOfvZ1zvoDG8JfbQKzVcemQrP9CJYUJwt+H9M2j+Xh5loj0NJBV4hlwlrSantd055BW6UaM
3WbT6Hcjuja5AHXAlk21EndBsmeYGkiw72+41DXS06R2T0mULMMJTSviOYUH8/5gstxR2hEweDd4
mfdt0mq6qcYJQZM/V/xRuzAVg8zkhndpMnDKBsukfm2D47vnpGk539nbOWT5kCxJnejj+bfHhfLD
NrFaioZ4nODkRk2Q3gyCAf+EGyqUTDljRDZUVU8JvheJsqyNzfDX9un6vu/OvN45iWtuO11v4Wuq
j3QPIZbF8c+VBltPOPpQAYYssV8L6vzo/uDgKhGYtyOuXDln52ON2L/Abm0znD3HegILg1lfGscZ
/5H4wT68u+7yOYm+nc5ItdArt9sGtD+NcoqYz0f3neo01bzhwzE/2FDw1Nl0z8r94N5ENRG4uGsW
7uGdUf0PVYfGls60cpBRkI08yw1S5M8DK+ZTi+byB6EC0G3h3Mx/E7RqOk+7TN4nwUSLdlqtgDnq
6MQ90AfPD4m3VhVp40efFIe3P3eRiiRXECZNvuzIPPBei2PLw74R6LCu5OFDSveMPXmVYq5MtIdS
HNM1Ug4TOD4IitpJ/9IkabyFx1DDW6CT+JusuJ1vk80c+KjdI17OiY9QvKhcG8yXgDGtuvL6mSg2
iIzT7DRMXyTYT38FL2Jzp0dsa4CJvt+Xjgk4YFdnChcuZkbah2GA0kDJP6MtQVGIgH70WQhOvUod
dZJZbZ9ITjLxn4NvkpwVJkb3XibhgEuqXf3t3IhsDU6xCfbupk9sOPN9RZwR/dFrHD9bY0XJWkN+
fW4ZJBWdJ3AhgPRy+iR7C9MXP0UgSrjRq+BIutkfV6K8ylGO9+LpcFU/n5w4RdvFRBKGfLnhyNk8
zlu1nhfMMuomdQDdoXIPVLOL9sCYFdpXVdIoMmUobnYkvoLxG+NeTY3YiURvH2lLo5+6xMjHJNGq
LpNG18lDHOzen8CSXQyzupnwArBk94sSmZG/O5UovxAbGvm7q1pMltRigIEA8aVbGTs1Li9GizS9
UZ5p28dj9qa/LMf7K+dZJy44acSjo+JVXoytRXSPSDx7I55K/B31uhNyhso5RBY8LtR/TaNoWCmJ
8M6HZONqRlU1CrYSZKcFZgPsSNC3NSDTxJp4JjGNOr9ZBFzNCPGig1LtTYcvGKs8ca583T4Qw3zo
k2LU7Z4UG8Z5XANytzJnXjgtqUD8osQnbO8QHm4fWViJp5BNw5bIEfV/dewmHzLAdvWUZmaZbo7F
1d+S3gbdLxcE4vhx1JsZblK915pnFBdJOSbzljEidIm6beuEu4XDz/thPVJviz7sOeUY9jl2uQFX
ckXZmhRptN4YXhyzhk6JV2F8BcAWX5OzOX8lMj72uhU2EengOvx2hpEJMfHoLriBM4rFKWr6jvGp
tc2JZtUr5ZUGAoES0+zDAqIwlrOLTBdve9CFp85LnAjU/kj+jLaBvPM2nEJML3N3lHbEZXrqE4Ge
cCOGLbiJHRQkl3Y9/F/JiqKq9BBm9xc3Tqo/seGjLmu1kngEH/eMawSp1WqRxVzTcNDy6GHc9W0E
9n3u4t3OKB54lgYMcePy3rSb40PzXBMIlyAy9jKDfc4cCkP6Gw9x8A15hf+HU32Lr1qqrj4DNs7N
d69xV4m2nztaf2s6M8HgoDKtTu1gd8P1E4nuxvNrnzk73lkukbmPU+kAj39McxOul2Bn1YLTqqfh
sfEpUcHbV03ri9tEUpXbvG8P3daN6E0RR7I6BTCBjxgvJhdZrDgg/4dA0iwZarHaG8cD3s5BWL0b
X/axi87L4u7BtKHakkCg8T5qxzl8pnOiWc6xc4Vh1JaJFz7Q+InOmO8nP+DJmNd2rwFSoGlZfg8q
C+mxHptG5kukPa4YM+3qrk2mbDhlLgq1Dr8dWnzCytMLZ5y73TgNAlbEEZnidAQsf0OgvjM/R7Nf
P9bLOuonkx3Hig8yOVAvuNghoC40nhe1YrW/gOlXySsfagS//R9pZ7IjpxK26Rv6kSCACNjmTNbo
ctkue4M8HDPPM1ffD26p20WlKuVunYUX1nEkEBHf9A5Qd/zt4OvmJ79gsLstjYhyV4Wh6wPGy7mM
3RDI4KR30M574AO3vtBsdcghPdwkCZv+g9JRTjpRpwPQp8YCRCcrQ/Nf0mTs6IfmxfDbBogwe5Rd
9XjUGPOaZ+DyJJoyT8wDUPeUjRRHyV1XGAPoVDDyz7CnQH+xT4v0ieTT/QnkMYE3rIKu2kLpElSs
CISGz7IKg+/gjNR0KJHytKkk8OaDsWUpcaiyP2UnSnkm546e+08xlPWwAU8b39EjqqMzTg9Zjx5X
0vweRUiXm2YQuP8K0UA2UJXztSMS9/mg2105nwuOcrBLrSh6jIIshqGhOMqfic45XACQAcFdCFra
OQMsj8xdl0BHBSzJGHfnT211k6Vm7G/p4DlfKkSnkiPcQTKZLkvi0lO1kYRnQ0QF7poYQ0DQYcSE
eibW5/Rmfebe2zq1mvLLUCScMiFiRC2RS8MGwc71tt3T7XbSB4C6qO3LcYKdMokyeMA6riDq9um4
Zwhg+fssHmhxl5rpfMJXvQCRUk2Df8chA2KxFHMf9cAyulM6O2QuvnK4IqQNUUlC9nV2jdEQ+l2z
LORtNypoB4o2AJevMai7IZHzS1Tb4OUamvLuNjN9pm5uolPTiLifHjPW4a3AVIg4wCWVSCJUHm11
4AP23sR5Y9hnJrzAfW5YdCiKgL7epqtBWm1lIKzkCBwncQ4icjLrOGoMS9Hkyuuj7kTAa6tmMqOT
Jf3IOvRRaC74MTt+aNvBL8C4JbJ8mLM6yj9wfgvp+YY2jB5ECtrFqdU9hAom7bYowx7AKC+RXBz5
KqGXRneHQtDonN2yzu+DCUK7506ojgB/SWZqiGhyQL/48e8ZpmvtMd6kfKIl5Ub6Y6bZTrlBYi2x
2G3xnO6yNrSLXc0Y9UeTMcrfq0Yr6m2l6CGRYs3BhwZewPi9ak1mZBEZW7L3AYfIY9kz7TqVfa3I
HLFH+G0SIuF4KPyZdroUcX7sO6sfHlujSCTkvnT6rAZ0/FlCZg6EBbO+cYox0I96C+51080B4wkk
H7jY8wC+In2oisiTJUBhNmMiDX6oHzP3oDmXAlfWNfnLDVVQbwMxhtHWqafK2GdIWnujy/W5BW2J
zKk9C1kTv8a6+dT0wSyZU+GuVJA0kVrXQTd9ahLf+RAw4jFIHYD073SrxdPbAJgE3rkIoT3nyDfD
6kjtZtjYvqq+MwphbO/mrkkNa4VADXk5ET0L8sLkBJjcSPbCVDOtGtlZEVMwSMV75HMCdTBqmv/e
BJSGplUO/JQULNEbmoHA63aVGiJtGycNsc1H+dHyxhlA+ckeM+cXMwfIWLSD4mBvjtVo7ucimz5x
ihknQsacNo4xFcbRzNGiRVCht54r8IfFbeEOU3sOKrv/zAFfHPr6LthnblH8Mltz+g1cN4JBVmkT
mDCH5Fl2ID4JGg78pzKm3667RcvEG1Kde9TGZq63Y+D78742TeontvtjAUbqN0N0dwcGcOEi0Zmu
X+apn2N+nCQXHig3oJb0QfXAkKoiPRzBvHhk7oNDXl7XzqbwZ24900XiYQv1Ji/2mHjY4F8qbqPd
GCILvyGpnb70rt1+NCuj+TpmajqlyBRF54o+9Y1CKW0hsQ6Qb1KMVMDxKvT/6Wn58W0FBu5FhLWT
k1oWRgkMm4ubLa+qcY+mlU9HE7sVdXIGzUl2kxlCDXIHlDdCB7DDsQToh6SDVjkgEpwgf8QorPqK
3G34FE2J9tXocgY7mSKa3KKNlZp7GpW9vQX47tyqeIRIguOOBRBKx9TPTBQAicwXw2kZgjLaA3RP
Xx2E3V1jjeUPHfvjYd+NFkIECCrAGVdOEcjjiH+HS0cQyNFTO0mXAo/Ys6FYcj83YPEieDN+J5EZ
8u1nGzRzzIhGjM8qm6sv0kqwnTKNIvzecuuN+5T+849KA/G1AWQcjEdU6fXvbAmUQylTdOoiNYwP
CExYi2LebFv4iNRJsm/crmke8XmpAVWbs/FTVnNONcIcLt8VCjXtXTCr8mOE+o+5r8oueIyQkPpF
MFdyp3XpJCikDRNkbZ6mP3ImdSMQ9EpR18yDBcrOTBhp1X0BnGg2SebnEs4q2FgnsU9KUJxtQ3D3
NI8EGswbWaNPsRVGyETDGgMXjYoIOaOWAU13TIKi9wnzg3xxdGOA32Jm9kOgAmohI3bNl95XQhy7
Qo0f4igN0hsJcOW3VH300mglZznjbP1pkc7dDsW7TG2RRgo/q6KI+1MVzfA1VKDck+aaYriHH4bP
V++OHXhKEZnT2ZGgTkkee7ohRYKH6SZpR/l1GkZgAmPntv4xYSx9Y0Daiw4l7ik6qVGztI0hRFrH
WZun265qh84TUPDcnUwoWmEcDq66YUraZBzCil+hdQWNaHiaccIMFE2JnW20cXmfBz4SF+xe/VPC
bZEfgWzh9aSZydQ8JbKLH5Nmmn8asB280YBVuczJMaRv+6IKcI2f7BlykkPD2vWlK7ZWSRbg5bKy
dKAoGppzVhQmwdFGm4GhvG0VwW60yC+PdORD49vYjMNzYfVac4DUKO/mNsjqo0QS4mvUUVnQXi2z
JwCd+bAZbF4c2wClgi0RE7WNwZfzU5F29rShkTCB3q01dNgCQ4Jm6bSJkodqfwpOAT3KvdBHJvxx
lBkWiUtf/WqFQ5HQAi1oN+0gR4tqZ/Y/ZF1magcTAsFPPU1N6VmDMP/r5tLOaK1I/dGfkwzIfeF0
L4uFNGARiP+kClbu2ucZoCVW76iGPORoVwFlZpjUnaeyt+cDZPP80aEBTtRAgfT7AIGeprljN99d
mYWa19Fe+1jBT4g3UKKj+xYUccwMqLQeDVrh7LLJZBYgpiLy7+AfRvA8k9p9aIw0HY/wMjHhFctE
BgRN9VEzWhpTei7ccG+3acXx0eq2e3CHYAz205BiJdag/F6cuJ7IuNzMwNCX7ZhiHTQ6Scp+UmiJ
RDnYkTBgOsZN1DrmsRSWDX7nT4coW5ih9DYIU9sJfveNXYw9Oy4DxUTiFDKJQcOlAxpoMLP6kdSh
+xAT3lCHIZB8k9C76nMU+oHYa6Oi/0BDYjD3Co2RaAf1Vj0JfzaAvJtlmGFXUavHNqy45ZuOJE/L
KtixSOKA26NxwUBuwzwhMHdz4pf010SpDjpzKTBOeWja247ZC/1HXS+eSNJI5IZCN6C6NVxTx9k2
p4fU4A7d9BNjtMGOoyWFruk3z72M6YwVUbiNRnDAm97HTOnGLPW0WegopJI/qGmUQhHEFg+8Z2KJ
bes4hsGnnz5Y6HF98YuqQXwhNMHhzxE3yAHVrrY+61QwT8GgEmj4dhkBEYJQ1W+KGDj6HW0HGmFB
0ViffSfxH9tg9u90JjX+jVXIWW3R3NCGvesORraZJ0NON2VgoZ82tnr2G/fB8qsWdv7nCfDo7CUo
cv1m+BFhaJYDgdjQVexRBa9CemOG72a3yENz6ZpWH/5AzyhUR0TlMEucpnSSlD/IIniaKqsHP6wM
OvCSwmtv14z6+AxhDo/Jlr55Uhogevj4cgbNWFc1M4jCMXZWnlXbBLNB+8RYjFEF6JjY31mzcgCv
gXTGeyNJu/wJzkP3OMVd/8HMioZrGkB7Axo/HL/U1lKfwB/pz2gxABtzkkwNN9xxvv6R3QiRQk5m
3gNZs21jH/g0SyCCgl/bUJguwvt6O9z4zghW0tZs1DIZ3mVb6QSGHmwSLJb+q5iwL5A1mMYbmvb9
185wQIBTp9RPYVsC2UcN56YAJWXv/YkRHLpNAXw03wyiX0HVGeMOyDjSL4tmhtjMQD78g03fpUUw
wHS/2L4IPyPVXnxMxoiDE1l5e5pkoeuMYULrBoJOIDYxmwbpf/KdeG8nJqoSU6S7x8KNzVumsm2O
Gzdt7oe8S8Hk0Ki2n1vX6ZtN2Zk1BwH4j087ISBiWqSPzf3sR5W7CRCrsreNkS8s7oC8Zq8FRvwi
m7iaDxWDlu6Rnzo+1QQnhPm1yqWDKm2z3c/QDcBTErskr8tmwplZc/MZySemP2nqlD8bt1f1xgik
Q6hIO5gbgDjAjFh1CxIwWMwRtrHpZ9Gx1keQPojiYN1BN8hs7sXsRs+0+qV9z0ZM0QwVsvP3RmUT
02j+MzoPOtDWNC3tKtjryYAiDP9rX+2RP0a3IFYzUnjwGRH5593CuaJ9ROMVaQcV7+p+aONDg6Rt
SIEV9vdC9PoiIuCEd/Nsas7HwLem52w5jLQnYqrcsnDlsw4CBHkDu0xugtpJTRR23OalZ+g5HjM4
9vcZAQE7tRxb2ICxU0Fo6IZvLdLQ/6GYYN1aWmYhbaQc39kGFiDqM0w2HQXnshg91Insc11jubiB
2AIqYiazYr9S59vfDBqiXwwQmqRNYI5oaELfVB+lSM1y39e9ROmGgLxtIBl5CFH01ZG/C5NNM4yQ
b1IhS31nwizKDo7VTd9SNdDZnvvQDXaCCjj7RlPW2UPxXVo6Zk3eTHmnmScAhd25N3v6SJpT2eQl
yna/Mz0TKSR8I1ziA+rQ8CXSwXxGiU3/ODYi/amxT7422VjchVYwLbQRnxvU9qf8J0R9fWEoG7TL
XETs/gszDTM75i9y3EzErxuXnT7dpFaWPmpJnNjbGVxwvLEVUIMXlDEC2G74EMNOQ56Zvv1MpUic
Ydi8a8dyeBrjeG6fCsZ18Kbcuv2c0ZMEGooP7AsIi8E5Ah8zK1BAOTclppDK3lQVhedp0Aut+cZg
XM+3Yoiq8pa+RnEuyK/mYw0sRuxDPdCgNADhQqQnG8MP5CHimxH4ZJ/5DGwEzHYLBm7W46pFTgfn
h03FXKmgrWyW8XGe3QlGWZ6SPJdSd9lzYW6RJnMBjoeMEo5boGiM8gGYa3IPmaaOb4cytYEC6Rmg
qyQwc9DCsRXsbXrJJSlkv8xBK1QYP6CCBnXdNiIn90DJSHMLLsv/jgJXED+WnV3HB6wwRL6vhTsA
ynREdY+Bc1VtjEjnV0O0EeIsHODfoLSd9JgaWRqeaZAW5G3YE/WgsppJf2mdUvtFNZ7zdodCfZhk
ZgG9nOJabpCN7KKPFdCvgxmMU7dPxUjFP4u+AQBr+sUBVF38aKB0hFRUUZTzfVRVJrazUG0wgAN9
G2T3/wMyUGpt1A6edPrwjDxnqe56EfnuZlbTaOz+R/hmbQGKzbzZ73HKMrK8zJHcsfJ0P6AKPB5A
oesF/9QMKKGIy+lU1lOu9mlHxJo6PhzEiWS4ou55QUhUkuAgr4m6KzXK8vd/SeMy/JwY9JSdh2C0
vjXswgQXAn5XUGdeE4dehDZXQpyIhNBjlUhR8t9KSDRe1EJh9HReh0zCzkf0aB9J4dxPiMNs6RCp
b5o/U0+45IHMtMGeFWTjEAFj84r65iWhSGViHc9YSGHLtJIE1djStMv0zmvU3B469DCRyY764/ui
mxc0MKVCHM4R5uLqYK7kKLWANu5EGeJ1fv2RDxh8MUGYL7NFzaN/QBFVpRCy31/UuPiWEcA3wDNj
HrT2NMmhQA4+TUdv6HvjERiDc7SEoW0tBjIHsi6Ui8DX7LNGzrtySKoN5qbuthyKa6a8l7YWsl3/
54csmqR/bS3UlmpVS15yn2Wo7wGzchwjuoEu2l+xaL34OYFrYAi1CLu/UXiVo0yVVXeeZH58NB3T
vpfIxl3RrL64irIUb8s0AbatPmcPPqUzQIh6AndWulOWfSqG2t6///0ubpq/VlkpY5ttIEFhjZ1X
Qor2cKgI9g7ToS8oceXnuAZISc7XXzkPFz4Vlj86JqaGrvAVXj0aBvIujUar8xR6iHu7nNr7Lhl8
xNug/b3/fBfeIlhQUDUSuBJq9SsB9A6xJfAgcedhVCfgz7bSOQCVZHj+r+sIdoNu4n5jIEW7vmzC
nOscEAu7L27M+2IWQEXnMbiyJ97q6rIKaaRpKTiSbxRnEWsEF26z83zkFg9OUYlPvjtq43mOYuHR
B/TFFWv25fu/vkTxo8JSkrtLISC/3usCqxOFHlHjkSJ0n0ObMkOL02Q/5jJAUnnR+k9kgfqbL8QV
4ds/Rh2rtRWmCa5Ec9xysMVZnWimLhDBotlre00aXgLQF+klS3MpgMtcFF6vwB16dUc+dmIqICvK
FMM+dx3shEOiuxV1lQ+nmBk9ui12qqZsCyXCt085dFpABBk6oExaHTc4Z8pmCl8C796kUPKzPXZQ
IGQzNE9ACqaz9azq2SyvXJ9vtycq1wQGC8SMhXfNyn3QcNMiiiIxeaGTyGeEosAxzKH+4f3N+fa8
Lass+4UbGnOk1XmrEy2xmGlMjKqQGQi1oYVcGApvKOfm+P5SFx/Ila7jWkgoIsv0+pvpUFVnJ1As
hV/2PrHozC7QwSun+tIDYXKBg5wpLUmj/fUqCEi5de1amAwCJtpOjY30wUxRB2fhmtvghQNAZ1On
t0rVo5jKvV4KbHMOb9EZvYACqdik2YA+VDcskkYIGIrwFpnV8PvgdsBuRapN4ZWLZfn3V4fAYXnD
UlBWmQusLjC6qXHWWdXo0S7RaCFmzGuLAZgeHYebqtLjnTSLaybkF96vQwfQxqmMawbn5tcPXfpl
FKu2nrxYi7D0kEO6V3U37E1kb/79U7LU4pNg4eCBkeTrpQIZIyKfsDdja3yxxNjB7mLWK00ru7LS
xTf510qrTdNWGhIyXTZ5LUnoE9gteZ+7xQQ1RvRehcoJM1lHHt4/DxcXdZkmmhjp6GQcrx8PPhwF
tAOhowG88YMTE/zMSooXJxfGXWZ04vvE5PXH+4te+nwWMc/ipVqOvtYLh7YWMNRJBi+A43KuMjhW
mgXjgRZ1feWlXlrKkcICi+caAkXC18+H9jQl6lCO3mAhCj5YFeSjqP+vGwf3SiS68CYBT+g2Yw9i
AR5Ur1eqJqvIe0MOXtz07SMqouZhwjzkE6Pd6tbxA+CLkf7z/Rd5cU2sguCcEQNBZr5eM5roKBrL
eLQHFpwx9W3SmxSJ+V00IpyERoCO/M8Emtw6vb/w20BvGgbxAD9aXS4GH68XBguXJ+giVQQ9O4Q+
zbA9xQPjV5F1xX8mIiXBle/49t5mQUu3ibMYfci1aVbNwRtC0VRo2WsNNSNaclkSNVe+4eVVSGlJ
ngV392q3GE2OuuPYVl5WjMBHXGD7H9xYiisP83ZT8jB40TqEVvH2sxm0Tq3eb2uvHtAzA73TzEdJ
P3HYhagX/37/U11YTC7RG1cuJH1tZ/WpmG5NqorC1kNwR7tpsR88hKOf3U96ec1wadnir2OBiQQn
2ZA0FlOFtTOXO9g2AwW/8cqyqdpf6DVTRYluSu8RKAQ13TN87M+QfPxHHIxSKl2DUP/+4174hIgg
cfyI7ZjBrcsSFCBnP6Gl6tl+2N3qbQfcBb7R5/dXufRSyVZcqjn8g+x11HOiucBequi8MBPhwZ+z
7zB3s72yQBu/v9KFk7acbcy+FcWrWD8Pw4UhNEZVezKe9WM3OkFMDxsxaGbOfXdEcrX9d8tpakKM
fHVKIELfOiaUBWYKJtIEnl5r4yPRAFUhObs3AmLu4f2n+5NArrYMAZy4w5Fe8KvLDfdXVQzTLwQH
gyiSBfczOy+GdTUTc+g5G1gV1rmx6+I/qLHDd8wIxJ57UH8WyHxfuc8ufE82jBBYkJjkbeuIBLJ5
FJVYcAtgep/RrmVM6USNdpoy4PXvP/OFL+qaCA5zneGKRBh8/chKZansoqjzItBdN9pQ2p/8qssg
/DU0ipCBxCNm969LWgDIuTotACoYCa3uAJA6eZ5GceNhMYGSgy33zF6bnY7s+TYfYKy/v9zbM8hy
mDBirqIzRlSrTGYeaHeFrVN7oRF2HoIXxVHjWa+s8vabsQpp72JYptOrW73HFFyx5Q9+7UWtO98j
t+Mc08AFXL1Ivbz/QOul+FK6kvTqiDwS16xVXNAqC+X+TmOAXvfVuSnMBqSqKg6BHf1rwvJnKQ67
6aA56L6xbGQAA4qsTnUPJ5H8RNLyAnFwWFhZwZX3t/5K65WWffrX0TMQcEiStsCgIiyHw9D5cmdp
yHe8/+rWMWFZBQqNTpluUHWt65M+ngwiRWd4BtkIiqu2/GyarvLI2dW+b414jyqke4dnSrMf0Ti8
ctguPCROXSZn2yBPoRR7/ZAJVsl4FyEZKQBdnHPN6U7RQjZ4/yHXR5qHJB1SAF4gOjo0cl6vgpiX
tCJuFi9PbLjpGTzUCBlPfGQiUN3Ywfyjs8+y3v/OUQR7EhrO6/W6WSMb8jXdYzCo99tsTuKXulbo
0b3/XBf2PW+OPMgBJaO/iQQ9aJ9Jy6WAvYKHK6zpeEZjqaWRC8cGfYMry134WCBPeYG0w1zoYKtg
YBcVuHH4B5TNNiSkKo5v+bjKe/+hzOXt/B1zeHtc9JQdQlcY4a0vDtHKmGIWFB4nvnE/R0Ue0uCw
iua5KjUwYA7ubhE9lSA85FYz4X5RCUG4nVHJBL/ai60WRAaCJ06nokPg6vWJvW0029pxQThXczjh
gsC1Ci2ded6Hos5bbYegjnycwerQukk10zrIIYncrwgzT6ihlKIHfw2fQDAUw+jkPPp60m1RkMnD
LS49OthxEJ/Tlfh76QM7OLUZOjMPRcPi9UYaA4HuDKqlXqg7sTfDN9zEWlrQTIBs9v5rv3BGaJvy
2rFyv9BKimOELNCTn5HNCvsvCgcbDzrasOusrvxvnPorbstLjFl9ZJPRgclBWfoj64LBqYcun3WW
w6YPXaE5yH5jNOl8CnCq2CJ+Kx7Q9sD5OcOv5P0H/ZP8vVnaplShYqENuo62WRrETVUBt6K3G9g3
ZW5FL+Ah3Kdec+zFa9VB0y7sgoe506oXkXXVAVy/fK78QnwZUEJ46GkZ7t//VRe+9J/+Lwh1Xsqb
dn02GkYQJRY2qBC0T0HdNmd0P4pPIOjiKy/g8lKMtpi+yqWv93pTudaMlIEm+dKtjmZkUYPWsaP8
rtAAmPw/PNXSpRc0gbjfV4E560WFrzrREiETuEuIZLe7VAvDJxjn7eP7a13YwOZSP0la3BZG06vH
qiZSkLhxZg98wJx8DsjtPo2ACe66FFGgn0JM2pXgdXFFmIxL58nkj9WKoZZFgZHks2cMpYJjj6Qk
qDecXrqAPmwaXHOmXrcTuBiJk6bNlICs7U391vRaqaqknbwkDMRuFLAe+xIkFfCMDKRo8FN3TfmP
mfefNdmTXMRkPIwfV5slBMeZBTYXcK6KJ8Ah8DmBAB+LIY3+P5daws9fCU9bML8OemfyZuHE0T7H
fOBDloAN2mipLqYrW/Piy7SxllXSxNNwnRMgFSydEBiI5zaDcTMg8H/srDT9vYDnT8Fclp/RxS2v
7NFLR0/A4rKYYTNWWoe2BZRXDh3dShvS0f2IwOCxLesIOSQ43O8fh0sXLG17h8UsR6r1KY+bGp53
7o7Q9AVDiqCoTtAUDeiSCcpfA9kPtli4lALAvdKlubbycmz+/o6In8balPOQIBO3VaZAP7kToqJj
7p6s0eh+9WEDpqCWRX5laePS2ssMl8OGta2zDiuVXfYM4BO+al/XBZG89XsQjVPU75AJjp0tViPh
uMspi4atBGLsTfBaYyT4ffeMjpZjbHQIAOHWya0AiWvY0airTaPvbGq7ajArmsUAL3pA92f//ge7
tDfoApH8MJew3mTiWZj5xoTcmVelTnoYXE3tkA5IyR5158rev3RxkVDogjyOe2tdL+k9Es/WMM9e
X1fTISjC5oRdTrHTg2m+DcNiOr7/aJfOGlKBjAFJ8m1ava93BHBgMwgQf/V613fFwerM7g5six88
9mYhHC/zF1UJI2nap/cX/jMvWsd6ECPQDwj1ZMqrlWVAnNMRuPAKbRQl2hKR9b12cYHxWlU59dEC
B+EccOpKov1QJyHqBhX0F3CWo/0yIJuQP8A6SQTS8hF0Jr+wBmdXThFS8Q7yAsmhgfutn4qqjz9l
KKEtWjl+2UHgCOvgDAZ//hRXvQ5GabIlEFLQa9a3NoCOvYWT1P6c23lGL8IBIrSDPVM9T0OsQDQ7
1Qgqv0Px7gbVHBPfoPdfzIUdQLcWjTCXaEKWvbrWxzhvJJzdkVS+W2TMSiPVbuIkHL4Bt43TQ9N1
UXX49zUNRYuMPj8t/3XeVeIpEfatRge+gFu/q8p8YttxM+wBvPoGZNWepsf/y5pMoC3bNWnprhKQ
OqA7PNasOVnK5yMYAJpb7oaDrY3jx153r2y4JUat9huAC0KlbtJ+Z67xeqcjUGj2PiL0XpDh3bDx
W2xstjbC3deAMxeOlEVv2qZEkpK8YPUBXRRiIZ5lo2eh9hCiMKEbGto+GW6laLUmyPyH83wbN1P8
/f03euGasiwklsmf+YOh8OsnnIe4kbrNbE8gM449hIwmd49lj9nve2GLK+PLS/uUPWrYloHcDf24
16tZ2YhmLUQqr2rnDm2jFiFQK9LEuFPtjF6JRMD8yj18IYQwwrDZohSvNHlWW8YpwqA1w2oGkYSq
5l2bLPRgGSYSyGP2XWrancqVOW5zp/WvxOxld6x3D+PSJf03bDyBV0ujhpbrDeWpx51Snbj8033W
AtCrHSv2cJS1ThLbql1ex9q8KfuqvvK2L31b6VJcY1Rg0rtb7V5awBnJucGt0OYfHKyEPAwPfsy4
sBzf30TGpZUUGuJL78cl/1r+/q8cITFQ1cqDiu9KmiQewtimqQrxQMt3qPQwEdm4c1bemaqDG4zn
S/6taqr8BEjL+axnuQkKEWbjD05BJc8RuJXWQ1qZPtL7v/PCcSZc4RpiCbIo2mOvfyYYlVa52Th7
Vgh3U3QtSuANLOQrqyyHdfXd4cvArqevSJd7nbVowsBBEFlIzyDqp0e/z7ryBth1cO7wB4Ko3A+1
Ca/GiG8URpyoPQX5/JU+boE76ZhAbQFAnx91FQH6VxCKfzU6yG6UlIWJycksVLtFUQw1P/R6oJhQ
YmL15WcTdI/YdWP1Q2oNorZIQuvihvownU5OU2G6LC2VDAiZZgqV4LKd+EhRUiLA33JZ3/bTFP8Y
rbD8YEVB8FuUMmt3/mAEsHd9DNi2mJViVINSfn02UaULdpkmpxyHnEGcTb3J8q/vv8k3cELKFUn3
3lgqQWaR6yIwRTAWsYTApozuIvGTrKAc/usQ+/kCvzpsHnWrsah5o14ON1U3ohia82HCLY206bcC
JJ5dCUAXNjodfY4S/TmS0vU0wTEQuEwrw/LMAtT7JrCNT1T51iPeg+PH9x/+wl1JTci8y6Ee5dGX
i+2vM6W7dT4UpY23psbdgpRbWyGlEys8hoMW3ugTY4bw3wsa2ij0IIHRsOT6sgzmSERI/5uoQWRS
nkgb3OgwCDxoXibLUNembct5Wx0UB1SQjYDeUumvU4iwmRguzobpZSYcbhPWwrGWWACgvJ59Ab49
HDK9/PD+a70QD9hPNI+lxSzDWIOFKB1V3+ahxVRbgT9F6EhgLe5kw2NduWTPVU+bKpiTGyjQwTXA
84ULCEN6wI5Ad7iS3dU3HbIZzj1+i6BSUeiG6oR8FpLq/37NEchBBjIphUiyRsoNEd4pyZRLL+ns
AW9Khc12aFzzu79wFJwFEbRANhnhr7vicWu7vkVC5o3I3+9ctLywWmu1vVkwOXz/m72ZW3IPUAPa
SFW5rsHbW97rX2cBHD7MXSyavbpXsMtlZt9aThvtI82eT2pSE53irH2xut7chZoT72Z8T6681Qvn
cUGc8OVo3PJLVr9BwkFAUypWng3t6Esa2y2i5oZ/KJzB/oJPeHBtMHzpqQEVW0tfTwCOdZZf9NdT
O00qS8g+csl2cwztbegycw5F07XLHbMkfPsm7HGSYUSFNYgGzBlndeXCu/jUDlk+KSI/Zn1ckkmf
xjDVFdKcrnVIYOVucctBrwpIwa4wVXyt5L9wRFydprXgzl/w2ysMJMT3VMZ+pzw4T7GDQIiboFRr
5bvWwdpEldZie+1ETwAfEI5y9AZbe/r9kx3Xm56W7w79eecYoUHz+f1NeOmH0fe08JESqMToq+TB
KJCgH3TN5uw61pMixd3YXR9cef4LVyJv+v+usrohbASSMEOPsLtIkHol7H3Dl158GQfre48A8LkZ
WvNKmvpn0LO6hgk0TKyZ7EKkcVc7G2l6UnaHKFvWWadtSqV19aHIxxI7FByBNy02LvB0UkQDHnL0
LOAqlQgM3YkYTeHbRG/7r4i1Tidcbvz+a5RqFn4PIkeAZ0IpBZEQkFpILELXDbb1MCRPvhxwM0pE
L7f0Rxe2vJaOn5nhaDggBkFj485nN2oXgVg5hkmLBpuJ9S+MQ2T8sYypY8Pf4Uxi+0+OP4JLKsyl
rxgAxQ92zYC2AyK7tnVthHvxQJq0+uCjQnDQLfH6QCrEsdCRbiStsGJyD3FM8nasK6WHJyPB83XT
1JarbYwpUidDdhMCDAL0K4Ss0JfH97fjhet3Ge2wG6GQAMZenRM36ozF9UV6M5OGfSwD7NFigbmX
m+lX7oALIZOl6IwvUPNlYvj6sRM7gWbkCKJWEIW/EjhO6BaX+BMG9XQH8W08degQnBnp29dSaf7l
9c5cUA20z7gUGL6uVs6Q/oynWXrNjPhbbot+a43RtVnZpVfJDJQqkSwL26/V/kd+cUoiR9neMI+Y
JQZGxs0Wm18Qqv307x+Nmw1KgwNcigzy9fPgloFHjJkRmV38npMkKr4DuTXvohY4xftLXbpI6BVj
KL0kqwwCXy+l5SgMliX7IxuVeQ5srXqWWSZuI4ruWzEit65kfSW3uvQiXaor+jMcDq7A12sGMaJr
MW6knjKDTu01krBsG9l9uUdfJb5SHFxejLoANDZJq1gdRqt2qwz7HtuLcDPnZigW/XIjPiHxZF05
AG+XomzVSRgh5JEem6ttOEWRnVg9l7Ir0vmmqifkqn17/ljO4bVe7vKKXu/4pUI2MaWgoUuqsVoK
vYeES1XYng3PHnY0QT5D9PDw/uaQb4+0sVxjYHQX4Nmb5p3bh34outj0hsCu3OPI1EJ8sLtiCG8w
fs5TbPnc7mbZV79ybCpQLyasIhbWJM9YGOrPrgWucFtncYVslRELxubItSlkX/FSw2uhaY16F/ut
83lUEu65EYr89wy34WNfgs8/+IW06FCOvv9TpnAZN5odBp9gihXZrYMamrOJO3qPG0gWmrF1el/+
TLvENo8RIoE/lY3WAirZmv0fTr3mzxrjvgd8VZ0fLeq6xZYStp/gpYsS48NKNcfQLTv1DNeMFlcy
z1X/1IxpnN8kODR8mHN7SA5+X86/cFCss5NfIN6/mwYgQchpVuJ5gB0PBqkC5bsF2ZUbB3pyOL9Y
aT6YmwCZgJ9p4of9vpjiFqUQEua7pNQkJnpZ1epnfBjRBPxfnJ3HbtxIu4aviABz2JKdKFmyJTlv
CIcxcy7Gqz8PvTiw2EQT+mcwmMEsXF3FCl94gyLnsttZi5x6ZmqdufOMbyTLNN55wq0lYaTCsToQ
sZBlXBNSzScKxqERmSsn/CnXEa8hBtWK/tBX2gCOIk0wtIxMJ0OPU7WGDzxZypfZrpxmJ2L6GxKv
NjPAGdJIhc2sWOt0shf9gFqkTGMij15s3JiR+UgQJEPPemwe7MkSR/ydkb5IaF2Vku4cIj1KkBzS
NHpMEuJBVJU/3t76yrIM6x9FoRxmFrkEDdjVHTznJbKSWan6ejZ1KbIhtlS8iwv0ONhtTvjFmsGw
XMYiRpGlRfg88XJHnqU7uDkiu8urfExOepzjUbnzw5Ybef3DaCoT6APyplS5+mG0v8CZTiVyVVFZ
9qiSBVVyzKahdh4mR+5+zJKTTm7fpnbpIeco4wdAIwuvFR0fsc9qLkb5IqH1pB00nHIrZCGE+EF7
fnpfxUr/+/av3binVHA99oKqJvpYZ0MG5p5YojYazfJcfklxLB29SUPIcWdVnOtFoQAPshjoL6OZ
q2es7yBi2ZGs+fJQON+yPsTAARDne41QFW0b7GpyJJ4HBIjGNkP0qMZKQdkBBlw/pbwuoP4RH6F8
CFaQ3/hPHibB/UYmqOZO5j9e+KQ2arG5itwIivEh0raTc8mARe6kAltLzENAVwdwvAL++fWwcYWK
Uytmil9zr2LBmyd3JA7qziHdeNtUXQMOgMGWRh97tcBBBpMfToru0wXAJh7VFOdX51Thkw5COjm9
edeQaBBKUpCGe7a+oojq+7FAFNsvq9zwJwxBnmaRhDt1742FI3m0qPHSewXssJpSPdhFgoKu5hNW
hneBjMQNZK768fZclj9ldVxBboDWUx1KvWQErz9PMQsr0IZ68Is4CJw/zqCa6QFegY76ZcsBfCjo
We+MubETdbgMEI0JDq774cVsjrZVQv9Saq39PsgLOgW5EddCZudQoR34bipx8rs9UW2ZyWqmGBUY
FD/gn1CwW87oP/u/1bCtjket9/sUS5OHXK3ByiHNT+8EOFPzgeXByQqrUbEIyIb0uFH8Mo6h0UbV
IhIPN2eoIpxD4jxPlEOIomL4foRd/GmIZ/pcC1DjwcrqAt+CNKqUj1FIyOMCxl88l1Mu3B8a5irp
t4qn6ockIqW8pFwYLUAuNbZOQ5YiFJsTXYfPmd3nphuV++TMrbVnT4HLpPwj8+Vfr4IVOZql10L4
SaJNLwGGLhiFICwInEWop5H6NdYoSj083179jW22tOZA69Ofg3e7nN9/Fj8qagTcdPDrCiSqD1mI
+jm6QJYH5dV+4rISOxfucqusPzY1SnqRJLgLSfT1eJTAOgJogOTYqhpPQ6G0vxDuijxUExAebcT8
C6BN7aH+VOzss41jS27JHWSQOrDSq21mVGpbBQ090E5vkUFDZOxshMZ4vr2eysaCMgKnaLkd0Axb
Rdj1bCdDXZlw1OIOyRJhBHJ7MRNF9c1qMEM2bJnOLmZFknTIkCGa742WPfHSYUKaujgqB+J3E2IQ
cOKi6xE3UxsV3E8pDZ9U7Kj1nd+7se24LemrLdyla0IR9iJ4FzcJTTzkHmgPm9WHKcsQ3++FlnZu
3ASZX44icw6312lrXK5o8ARAnlV1DSqpEg3hGET+fam0qkvWifhJb0o8gftUec8z2SLI2sSfbw+6
8W3+1sap/C30yHV/v+9HFNUX/qBmzxUKiTLuTnZvH8eu/BzgMeXfHm5jx+HzR3OW91WmK7060k2R
ynqPdaXfth3SH1bvYMOgV9kePGMrNKcHu0SbkAwcLorXh2o2atqBmFj6Bljo+TCEWvyjoMK0SPsW
E7bIUaP7Cvq9PVCNNH6R0VtXz71eGxifq/r04/a8N76tRUij8ZkI3gAfvv45Y1BI6MnKrR9jsYmd
dxZbTxX7+Cw6tbxPkRlTj0oWlW8vtCyRIsdCW77tVb9nTlM5piUBo7BHCDwIcE/M0rC99IQFx9tT
3IgbkV6m/kFuS6FlnXpMzkSuGletX86R4hmhqbh1IzuenMTiNGpVcFYCWZxiztIpwkzv4+3hN0qF
CpuKbhJ3KTWKNaAjmcG2x2olfKQz5uCgWh2SRAU2BR9ixKphqVsIYYFUYrcftTjTqbImSvhFjlD+
3bnRNyI8ixiSCBa+IGiE1b06kmUj9QhzZ0y76WCC0TFdXRq75tD2ZbPXY984wtzgMBg4V0DR1s8k
+S7QLdHC7RpKEHsi6i6kWZ3r4KFzQCK/2El7t2ZncUFSzOBrEym/3ssRzmyV5iTCR6gZ0nbdaHgJ
jcUUfsOTo1Xf3/6uG68jTVnSMx4qttZ6NBr6FSqKjYBN1gmvkxRE+Q2l9LtEkU7WiELwqFjGU40a
1M59bKhM5PXDTLllCZuZ5tKjXX1G4C1JUGYQiGD4pRzVnlAdo4cun13KGDItMKgjj3NmDy9OEmGk
WOr29AXxb2k4gOELqLLbdmAew3m2bZSgKxnLKDsYENAbRIvJw1yPsTvhoaAcUIOqmmM7ZIjXtSFg
mbOdluOioj6jCBpqgfInd/CeQdMxnCzXCirrRalaKXNntMweg04x/qSWIkUnY6Rr4GvUTD6WYYAS
cN8UHUCPtntxBgQoTg5EDWQAhSFpfLwJc8reGpwe1T8zBcyLGdnBgJWIuk4UDH/KCIE7H9KesDx8
X4zi0KA1GXiKGeMU5xo5osteWEemsbPNrj88RxksJ+UyhZxsjXAxkwmiH1JsPtrZlf6yCDE4f7DX
6qIz+uigSaK8gWuScN8GLiGbugd92/4BxEWULWTlCuJXhxGWbpbEe2zqInmeW7A1qBS39UNINHem
Z5Q8Au5o308wSr/e3vXXZ5p4aWl5EH9wqa17cnFLr21OtRnNZd4E2UJnVMZIzh0QUTlNA2HR7fGu
zzQBB0EgS026g9rM6zOdpVZU4/YDz0Bvi2OMgvnRaOT/RN8N3u2Rrl/C1yMth+6f6HpU1SLGtUL2
BUboRzE6HQZMPSL4vIknNcICyBin+nx70Ouwg0E5xbZCPE8pahWBimSCjx4xPTWgiDrEmn3Xj2mz
E9zQIr6+MYii/9as6d9eXfxFPg2C+snSNU+K4bPWI3f73anLVPtRWZAq7mU9UoczbDPM1EXcoC8e
oHONTHyGxuJRb1Wn9glVUkpSgNcStzInMR8w41Wx/C3z2XA1RVS1m2EMtgjoVVVynzgZRfHQTKsO
/R2wtQcumq7220rP+g/EFrOK/r/d/670AGZsFNcC7ekomCXk/xXsMet0tPpDHbXcrUqrCJS/swCP
4RA3ux4WzaR1H6TIIgoF1B2NH4EESZ/MOEEbM8zCLrw3ehtTOUzmwz+BaaXWQa9Qqz3UXUznUTej
1p0HlAe9GfPr5Ezdv3qkox1nx6W6NCPbEpvvdXolEbIjovhVEiSedCNQnmzA7x8afvy9Ojg4l4ZR
KONWiUlYe5hnShHocSdJ/Q5Cs0HhGc33z4pQ7NSL8CAbmZ5QHwehzMnXdsaezqUyLqi0B8QCPI95
U323k85ufoqspCiK5JcT3RsoB06Psywln8U0RcGhrtuhPCF56px7tdDEL0xx4heEQ/P0bJqoQ19s
jLvKD3LJkflVUBNomK9Uhdgymi1ILjGrL2j5o+XVDl2SHaux6soPSQ01zZNHw45/qC3l0bvWbnha
JBZG85S8UVE1NIreuSD8H8Q+hxf1kBm7DVjklUB8Pm2U6Q6LWNv2iggK3vtMAMsCF11gImHj+RF8
M6vEvBNCxceL4jjlfY1y71fJaNqekriSjh+zuVKdgw37RXsfxIleHWE95Klnod9sfx5CAITv5hoU
4WcTDe7yR5imkuKqViMuWoP+GuV+2RpdPUEl9J0kgnBwx7EjupppWev3zRzrySXMy4Z8qgVJ7iIK
LCk4YU9mjOf2XLcnBBN59TK7oQcgJ4ZWfenb2Bq+tIbUqm5Wq+qPsNai9r6MC7w/wjZC0Gjk/pUv
E26hI24iSzjnCK18bxgm1yTkS0s+YUkhI+hoItA75oB8D3yIojkIKvExArSmoidH0eCTDhpvzu7k
Eu9jb64M9TvWegGquhjogZbNxPSEjRbeenaIKZWDbLPGf5rjQ5mnU420ZhF1XgrA4mcQNCa1oTRP
qvvCdsbfTmvFvFFDxWenUDViiR5ZhuRbAqqCm+HRGuMySoxzzPCFMF0yCOz4eJrVzGt7WygYatva
z8YAB3Gk80OHH/9QNJfySLT5IVQbOT4UoxTnFyXvlBy4WoBcf1w5yecS8+J7Ez83muJ2kD3JhjCN
o52AVb+D19NPd5WjxO3Jmq3A5w5Oh/dkEvEDXiNyec4GUzQett0cLCuaaC6O0ZSH72RFDNoly+Th
JUN56Rfkd1x19QwBUm82zC46DEMfYp5TSQmqj2bTpV7QIhJ6xm9gfpgau75n1Vh0Oti0smpaULk7
2XKhHOfEweQRMIrZfR5l0Vi/oXt0WNC2HXZfvAsBZtWNyts7GcVimgckBBoXT9bvAncP5deoyv3n
MRbFByVTlU8GNJnwHEdZ7A9jmyuHqcTaDNxi3TRn/gjN720yL7dsDFo2CAXtBa8b/RhqlUsHc8mv
navyq51WRpxkse0HIg5rornIPum5qv/QEZB7SfVJ+14ZRvbQVFrzEMehfWpD1RxcqzGi72FfjMER
R1A06rEZUHZy0o0YA8kgBAYg/avXrX7JjFV77CSo6kFQe2z76jQ6znhfyM10L/eF8faXHwFADh7V
bzDS6vJ7/nn5RYihnahYi4S88KnBR2N0ecWyS8BejtwiNp2PUxl0n9/89oMfVUhIDWqJV215PIaQ
yE0ny3cQpTiQpPbvAvp2p9ujXGe/LCHFO3Dv1LmUdeugA5wsnECxfCnTnMwlKQywk04G7bHAZ/5z
U0fFvW5U/Ts8BYfnuZnrX7d/wEYEh8CVScFDhRuirUvwaPglqmhYXcxjxKHVwCFWIRDZEXesy+2h
tjaOBgaR0HjJb9egAxlKqjx2KnOlOOYGGHaTkvEoIDPvPCpQoPYSseuoainAmxQPESC4it7UpG2x
LdAsX1GjH3po1ndz5pjPWTDLOzPbiBMdjiqtXNApVKeWlOCfLUqLXE25TsDehRHJUTYoj0Y/TM+3
1+86BEYugv4FXp3QqlCGeT1KMJlq3Suj7RutJN8nSSjhMxpZLKKoLnQESm9Q2T23B73eH9DFF4z8
QoxYqBmvBzVnjM/TnoKeimsSgoyYOtBANgCl98rxfxmKni07hB7e+ixg2lEH8tBQ5ppwq0cLUnMj
3ZjOeRJEO8fu+oNRcgKqRE+Us30FvMXUK44I7Gy/jgDYL4D0B6LeeqcGcb3hGYVWAPI0gPWosrxe
uzkDXJMMuuVzkwfyEdBmmLlaaFjYQUkYriNmiVr32xfRAYFPtZRqNK/I6zHlpOU0YOGGoKm6xFSc
AsXjIZY8U9TDTq59fXsBWzbRF0UeCNnIdUuybdtI4KJj+N1iWeAiBxNGlwGDdqCvA3DmwzhqNv7i
RHa464ICPNDxG5udc/63oLIquPxFyPBesk9pt72ec25ZJWJetukPtR1KHlZOxiN9WkP36E04HyEk
JH+gBBq4M4Icr9yFtNF4bTMUJk4fQBVd2glWdUIDVirPZtAPyqGvwiQ99XaHyQOGzo19CB2zaj4M
uVA7EoopLF5CCQrHwzTPyLPAL1zMt6io4naAKs7gAU+w/X5uJlpASar9AszSqTu39/U+ps6B2hZX
jgODZQ27q8t+ntDBsnxRF8klws3zfpaLbmeBrz8zyiPQ66irQFq8Wl/HifvKkbhIS/Sfn7upSb9h
y1lWrqYKRcNO04ruihxPBFdt6vKMT1z95fau/ivn9foTa+BTuMzpgFNQWEMu5DZOmgBVP18brEI9
gDsxi5chrZru3i4okXpAq53cy0iRPvbYmbbYRsnYQ8Pcj8W3CE3Z4SAkLKkuENrwC5PRb63v62Sw
tOMkDZgUKfhJ7tGirz8P34TGM3XIpQ+8Ph/ZbEkVm0anaKHMxzhRcpzEMNC4vTgbV/SymxF9ou7F
sV9+xT+vz4Djp9PEjuEXi+OySGkSuFXMDp/rTN3TLVrO0upDaGj0cWtSNl5oBa8HS/BfEaEMMUIi
J/Y6Z5y+9vNgJZitRNMHnSC19rrIkt/FmtiVtdhYT40Z0piRqZawpK8H1+Q+1FITnH1tUbYLJzP1
xGTsPQ4b5GWwnUimwZdF8AF0++th0ERprabubB+1WvEAH4/pTRimP7WqhCYdeckkUViThVqTpXMo
YL+kZAVpIWkDRH85VDC3N+cfkLgAtlF5DTklZaKULgILIsdHZy6wD6Gmnx3tNGnuKgG028M0NX6o
6aUDRE675pvZE3HgLRXZXX+weP3lI2Q855etCNS28MbVHp2cLJ/0T5VKD/0enLi1uUDpFtMI5813
zSKFvxQ0AaBTElvfsn0e8D8T27e7NjtiXq1dNGA4b3+/EH+kB8LDQvVUXQU5pSMHZjiSXcTw8r1R
WClOAwW+SvW093pt7SYYTYiKyX/1PVbFy17NeEVxtSQ+bOUDNXDjEBGs71T3tk7nv6OsJkRBL6l1
PWXZ1HgGtVPlp3AM+o8JhkI7Q20EiEShyGosMGwij9UXCoY4q9Iwsv1OVgaslycMJrm7cbmkNvTO
qWnWQ5W3diLEjSgHBhPHcYG42+qaxBTMAvsxheKlHmFCY2TzcJIHvCJpKIzHBielD7evu63PRlvH
wkaM/XUFC8zlZuz1YbD8lLV8nHHX9gCf2TuhzdZaLi04blZCN/bx6zvAyUAMxT2CbFQgnW8lBt8O
lp3UVfA8u6vaQfIxkOr3dMU3NgsUO32h2hGUXj0YNiW+rCGS8LMRq4+4kkIfkze84pzI3om2Nz4b
tzeNOJJc6GfrbILbHZxeITuoTUUFOWdqqL8kTRof6fJkD1Aq8x1w3kanFZAcEsDg9nk5aPq+XtIR
c4cQH8LAp/obPqCvZf0GKKl9oT7lfBzBPx6KVHAhzqlzSNXcfKqTMhh3Iv/rWAbwD5LcKH2YgCbW
7xfBbIkiXBnelSaldTzfk+F+TqYRnRI0Cj5HBFQOnlVRGnmOWoQE6UpRxTuX3MbaL+o3+EgRvaF2
uVoJK8qhUgPC9oUiz5PryFI+gQKVpj/FHHClRmZU7tzeG+82JRsV3S8ABch+rfazbiAgGo2OhIfO
HPsj+I0PJV55Xh9PzSWO6tEtnGh2ezKK85vPK7z2BZUJ/UW7+uxDmBuVM1O8NCxhfRhMfNScwsl2
zuvfy20VmCDUhmAS2eoSJa4e7QQiaTg7tYTjwSgrOK2jSNUruH266QDGwAXOLf8nS1b6IYEXjamV
M8XvZcxGf6jKbMwf8yhNAtckOIzImox5fCzjvMxdIOZIy1ZKbSqeI/UCZ5ZQipWTEIoV4NeUyPgH
daFDoRNz+fnYQ2Z918KtRK+ky5QBglOGP1hkTjZm6lM8pO/6jD6D24NbNy5VGCofYTI4w0UBXU1v
I+y153Zogy/o9MTPoiky9ZBizd0eaaVE4jzBg32a0b/CYGlYHMAFuTtI9anWsZ1NF4fhPtbHFzOF
v++lSPCN2KZ3ynscJ0zsyow8e+6LKDcPuKYWH3uiNRwe7YpIQwQSjlVGDKzUa8a8AY5ZC6s95L1T
5Z7Ahs50RajgNmfQH3rmmelB9yO50rlRN9b0csqxeDLKCMcmvBgwD7eLbFQ/FAmSQ0DGNQxTk9Se
7gqS0T+5IdQ/XQjAu5pY4+MQdvl3RClTxx0pZ7eeTOP6J1xj7WOTx/lPWprBt64Jm192hvfCXdIl
8ye4VZji2Uy1QXqjs99BpYXIlVhSdsIujJwvoD6ELSaiUhnUtsTWP+WSZUY7b+/Gzb1E3wCwaDwv
NPDXl9vU2a2mdJ0E3zz+Mo2qSXegUeyjrhfxzgO4NRQ60ohkEIcTJa0iihqDY34GgYpcFOMT8ivl
hwKXrbsYf9edR2LjrV0gjSrFH8gBV28tDb4kwETO9gUdk0uKyefjlGCYdfuG2LgO7YUNYSwoPzLZ
1dqZGEthXG/ZPo4l0lc+YH0fxY4cw1TRbFKm0i77w+0htyYGDgXkD6gqmeBl9bmSNkxo8JGgT8hu
SFbfP2Qq3NXbo2x9KWI/1o3y4FLVej2KHQ1KHYMX94dWmQ9pn48HvRt+ASdLd7bf5ny4YeGsL5xc
bXn2/skBdVPKTDNiPhZ21Bf8JzE4rYK9fvj2fP5/FH01HwkiaJEVANEodmZeivrFmcZR7Ak4sJfb
S7c1Id4ryv6L2A0yB68nhL+9nWLmRx1LwaW+pdz1u5Ws5OebR+H9XezwFnLaVf0E/2M7k5rI8cO2
z49aV04npSyLt58iOIQyjxKYOkLK1bIlyD/kmNw5uALEtkKGNgTOBVfpQews2sb3IWOiyLRIli5y
FK8XTchzkOdtQ8+i6rqP6ZAAFFA11NPootfhThCzNZjOTgNfBabrio+gBj3lF0FiAxkjOMCyB4Xb
9qOLq9ieJ9xG8OIABcYfjRaFRab7el6hWRC5qPRiMsofkoe/J/3xILUTzZ1KqRIAAnr7ZxHhhqeQ
dz/d3iQb1xMKyXw6UhxCp/VdEWkoWOUzdXfMq3NXmiQcQYeo0mHZVtNHdE3Cnc+4NV3QiNBwaQnx
92rvzxm11gRwho8gRPoL3C+Gt30bzAfafdmjlIHBhJEhP7Z9gz7e7clufVVoEjRIEZqi4r8eG3Wy
uFuyK+C9850we4NQx2isB+AfurpzP24ccuhdGl4nZARoaq0Ga7lAgtkqLVB5oXlsNCd/tHM12xnl
ekqoUtA1oYGx1EjXy9lrHeaKbRv4DnCHC8iG1u3aqHw/Wrv+HxucNRSN0R8zYOk4FMZXMwJgqtCl
jgK/qCn0HMjSp+iwlI1iyhia/YmUohk8jGPN4dCKvB29Msf13NUrvcAWV9eJD4/W2Jp7MNvrPbX8
MIrEcDHgrK1FQGQUhsy2iJf4ZA7DE3XP9CcCo/oJB2KlQmavFbqnTmETu1mJLerx9rbaHH4BUtGZ
4LJdn6HRLjHckJXAj7vOyD0Ms6ceeSPQn64UtuV9P8jaF3CRWXwUA8pmb44wdJkwj8IImt1cV6sL
pGwwxcRrI0AYHNaPLjnOoZCr/lgEjvach+leq24j1+VBIa+2UY8h312nW01T13RWy8CXNfzTe13A
KEXtwDxPHV6nnSLko6EkuIBU9vAB/2LsJfWher696Fsbn4QLBAkFU+uq/4TTQt+2TiP50Tho3uSM
kGczURzVwjJ2ztj1SV4eUEqm3BkLlX21wFbammE5lJKvjlhU6An5tKXm2v+wi+hRo5PGw7NIlb9+
B6xZdFVR2MuqJtNJVjJsHEWRHMcUKakO65RDlg7aIbYQcby9lMuf/Dq75P3GJWIR0wQxtS5yRR3E
vGDWAx/dX9OrTU1/CLu68GxZKt5LdCD2XtcNtWwd5vdyVhnzutuL85uO0Zdw/Bl4yJK35an6HYWw
sH42+tnMT0XeFV8sIbRPbV/omWfhaG95RWDHJf7UZfOnh7r3pJUt1Z3bi7F1y4GHBFS96FqA5F5O
+z/RppHacyY3FZCMzEjzUz+k6YtsJipirajzfRkmWalO0MeL77LkhLqLNH7xpMWW2hyGzkpmr5Yq
Jd3ZgteVHSCohCOcOmOpM61+VJsuaiiNZflJLD9PXf6uRIb8HDutcTeFSnYkPPiNx/Z8CLM6+3p7
Ra6rhawDf5HDIBhx5QdoFmqkmTnVwlAxH7oiPaRR4wFEyh6zMgL2htrm5faIG2cbdBC+tzybNt0Q
7fUnCMM+lbS6dnwniACAO3J/jDJF/l0p09vRDVR2CSp5zlA15gV5PVRXTfC96Jz6sZWrniY13QHK
l9j5fJsTgmmydBrR3VoHHmmsEaRSgvGB6WFmSuJHhgHV8GUeNJKNt6+eAc2dP4ZOIWH56ymhQaXq
wUgKHZqACsGeFgckcQx8noO9HHDZdqubAzA2FxbvHg3MddtELmGt21Ln+LlhdPFF9FDI3GDEGsPF
dGosPdmMQaKrvR2+yFg+7h3WjZuL8QmzyAn41xrgQ+3DJsTiHpFtaT7YEAOOsybqQ2n1mQdpbU/f
e+MlAAjOhC0attBZVnc0/FNVmZZkvmuN4YFkSEdVP97reW7NimILJC0Cch641Xsz9RJ9ABITP5wc
M74zQqV8yWONa1iurKA7Ijb0dqw7t7BNMxdJgg1kxYClZKuGZHHWoP2nym3zrsrn4IFKXLZH7dw6
C+jLoghD4QVDk9UaTlLeOQN71B8reUDeFb3jhpqkJyNuvFOd3RiK7iCq3bT3F13Q1VDyDAJGm0zN
jyxQ9Md5oPNBycyQ/lRRm+bH2+du6+WgNAvNarm4UNdYDZfWyjzMKBf5IDvrP0OuIQYG7lhO3SQj
Rz5Pc1mOz1ozzKjthw0CMb0De/qQpmpDFbaFzXoc5UrOdt73jV1rA4yhBMVeolqzuuMQQKnTPITC
n+lS82WWwy+jUUjPt2e/MYizpHWkb4hTXXXK5CjQFPyaTV+p1NBTqBT60gS6//Yo10djKWiBxgHH
zvu8Dj3boFY6fQEudnZZPUlm50x4dsUm4Jc5+RFPob5zmV7fcAy4aKhSSDHQvlidxRSlS6tV0NuD
xxc8CVPPT2PsVC8l0CB3nqL+K1yjwnMSo90p+m9OdXnwqeEBzV5f460SCC2RewuQ+zidQY1VNJM0
01Mh3NKJ1N6uioB6u0GTk3eDRvjVrZM6Jh3+Glhu0I/ncgyUS9MP1pufduR+lmKUiiAxMeBqL3Yq
QpvUiCwf8jI8L1kL3xXN/NNR+/Lt64dqKYWiZdfTcV89g7rV9ak6gMhENVt9VDsHWLRo0Z1tJOU0
y7GxU6W8DpPoNEKkQTePjjGKu6+f3cbqk8iEeQWEAPHzxIyb44jShNdLwXgnJfrkIdzzVtdyHdzQ
wso2eY14htcdP4AZjjq3FT3VxjEPcYk9CBuqOi4K8J9uH73rAw5qEfjC0mFzyFNWVVjAPh3jj8Fl
NOPoqW+HxrcrZdiz1bq+s5dheGJRXGMR16zgSRNoXMLtu5S2LlWepCjlAUoiHryymu61ADYHo+4F
hHY54WuNZCSSda7GPLhMspmd267Cj8msg0uk1HtI7799z1exErKVtPWJSSiWG1f0NQWzMzs3m+hO
mmxwmRHyHNZR7lJkkJpJF7+mvBrGQ4nyuunKTYYWUWeI4kcxO0lxDC2jQMF/HOsvhVHm/w0FRadT
N3dTSaUhK39GjAtXrB7qwNONzsq8ZK7BO4+aLVnvtZBvprphiF+tm82JbiF0FHeZVxYlCru5ijra
Ye7SMDjwmE5ftDqo/xumNAFPCLCrQ0EKQAc3+4S28cJo9bjrLewS04nNVnSW6L1qCOr3hjRT4srn
MMKrctbyL3MxIJI1N0X/Z07C5gKuyFAOUeEoOLUPXQbhQ57T53G2ocG8ccMuC76Y6NCZpdK4zplg
IOZFgAPSXTC24YFWT+EXKgCH26NcbSFAtpxAziAZF2DR1TUjRxISBWKU/BZM2CddrrRDNivdYxTw
pt8e6uoE/h3qr1oEI13Ble0IGQjDAJ1hNW181PpGvZ+LfA9EsDkK7wD1pKUssI7p56zrTPQ9KKYN
mXNGRVI6FvDXduZy9boh14J8yaLzCdHiqupdzU6T9LYR+DQX1WNgicxTJDX+Gjhdcqc3Y7znbbDx
nahyo5u7AN940FcPD62w1pzxKL7D2BvJ2la2zgFYPDeK+r2s6BrQyeSwmqdLQRdz0b5//RSUyqTW
wDIlf46C+hOZpSYOSzHtnSKSuXcpbvT9Ic66bIDqOA8clcgUd1gGhs+JmozPajHKL6OhiQhHulHq
3LJUE/vIwS1+0npu9lpfG5+cWwmdleW+5XOs1kaZzWQUUNl8Ky+SJ7np4u+QK+Ud2SBt6xMwBN0O
2qDAc1YvpBKmUlabDsQqW4ppwkfh4PAma6QYUwNX7pL2oz27bRAj0TrheiVdQpr2eIQrwv6Rx44W
PWlFKPUovvfGV5yAYExFSEVpl7RIm8ml/yis4yBzed73KPaknhEZTfSkBGNqIBaTmwkysqowzlIc
S60H6yD9UYx6P3ltb4BXRBmz4IZDYVA7GlZX16dIM4KSUrcM1gKc0fyHKnAN9y0I1D2H6K2vQKip
8g95EUrTr3eNZCSKgXsBddxEj7hs6+lOC2oIpbdvka2vsMCqUQ9C7PzqFulbdTCKrgj8WpeKX52h
RQ+Vko26ayJg/2bMFycBgNnytKLF6axTIqVH5IPyfOBnSZ9CO5xV11Cz/B1Iuv54e15XkfoyFFQY
KlXUDK+63gipd4EW0J2Y4lH3BhPdhzzN7OMkz/27lsLWWSqw0qlH0/zv9shXxTlGXgTouFwo4F7V
h/sIsUrJHhy/doAoutWUGpc4pyyAdmPtSTaSjKqZAa/LjfkICr/ciTy3Ng5oCRJ3RKG4clYbZ1Bm
mee0dXyjCKK7ITJnDzWA/HR7llvrC4JBpmiL9AAMudfbE73MuTcCyfF1q0HiDj+a/pwZUfZt4fJd
JGn40QxW6wHKe3PFgPWl47Q8R3Q5iA1fjyyVgLdw2g58Y5i1c9Vo8nkE5QS6uCreWjEgfucsczLo
pVF7WZb6n+Jvq/co/C37NbCb9F2hysV9UXfWqan6vcxy46uxVUGELGLG12W6aSnRobkS3qEo3n6u
tXBhfOb9jnzfxleDVrXkJbSXyRVWa2eWsDlGHQE6rbfTP6HaD+eih2F7rJrB+T4ruca9ZhTROU+r
YGfHbM1wIer8hesunaLXi2mlkm0LumB3VdkZZ/j32nCQdRhXh9s7c5nD68gaoDO1ABJ0elLUql+P
44g5LWgbhHcz7L4jOPPLnPdHJxbjBU+TPV/tjRVdqGrQRCl1sJtXKzppU6yrURjfRVpVH7PMck5V
N5mY6pjJJ61Wa1+18+argCO0szmvMsyFhwRDhePHNUfT7/U8x7R0EKFs4rvMBOM3Kr1xFlmWfoQx
q91nc/MHfnywU3D5e0OvFhcwJwJcmFTQmFrf4FNuAjO0suwOakIVHKktS0gI2WXYutZgd+NRtGWe
nESclNolGJW2v8tBtAFb66PwS4af7+hOqMT9gsmvGm6vx0V1pOyPc4jqdIabtWUrXK1nm7qtLoVn
RRpNzW2cxrC5xgz5/RhpSnbX9Kao7tqoCYRbWgLT9Bj1y992PsElkJzY76uuUd2qdOJHsLXhVxPf
3a9BKA9/4lDGpiuswXq5kXDUX+Atsm8FZgXh0UQMKHo0DPx4RWrozzRo50eLDQtZf5bNyUNruf54
e79ufkfOPfktiNWr+m7tFEo3ZGgWUCOn75XPilDcXHUGw23zsDLPw4R5mzfCCdZ2juTGU0VSzcD4
plKj+MsO+ed+Q68lRso8j+4Sq8vEOevTEBxjG+rGc5m2zQMbfvgpgZd+T1jcqe/QdqWvdXv613VS
9vHfPbXE41xOq/cqVrSsG7Q4vpuSVKRPmcGzDZ6Rjj1EEq4lt0NRdfYk3JN/wlAfP4z4FckHOL5t
5Cm11b/MvZZIOxnJdVubn4W6Ibh7pP+gyKyuK3McgrAVXJVl0f4fZ+e1HLexte0rQhVyOAVmhiRI
UYGSbekEpeCNnBoZV/89zf/gFzGoQckHu6yyXLsHQPfqFd7QjWcW6ppgbBuYLTNDSM33Si217jRt
bPqgW1qr8K3ONivfLUztoKrc+05AihGUMpjkXCFVzAHABO2AONRh4Z3kmPOcNUv0XBRgrKLSxp9V
qapTOkM4zBka/7z9ieSjbg89gEXmfug9Xhcw0TLWk/DKOKxM0fquslhPEUn1wTnYyUQRGMfIBJQa
m3I7V19cKkCIVqwSU2kCe0IThVUuU7sehc79peTwlNEuaO1N8kIZ2jmRl3NF5Lp37ofZ/Ghk2nRC
w6I9yEP3l6LZzmPBwd3Wz008kMVkcRxm5dTjbKWap7JaV38Yh6Op8O6WpZzFcQsLTAk2ensjiKlI
qhr7w4eiyu1HdGeqsxIZ1mdDqbrnOa1RCFOrIlBRCL30swbTy4iKv27vld3jDOJfUiglI3Bb7bY4
i6WJRiIzaIvzlTFnSg7ciuZ9pxYZSiZYxpZ3c24mYLpzwts7/DTq9VTHxvS1NjXF83W7Mo4MqfeC
LDtYGlPgtHQFT1XzcnWIInHI3Tb+QIp9BspexOoXJ+q7RyQ1YdTqE0Zwt9/Ga39yc3QQjaISIR/H
i9w03n4SPCdHJohKGjJ1QYO+xTjlRw0u/Xs9L+rXSh/aT+PiFNUnPRtrlEtadVB92H4Z+jqFoCj1
+t75hAJO9mVFRrfwS2dVvuMNOFZBtQ7aZ6PxlsRPq7YdfdWYFDNAxUYbTq6dLHQVlEZcxtrU4Xx7
XKzt1HSw8YbMecETobBCA+4fVlOJwLc2WZPuG+OLqngsMT38heXvSOVfOM0ZR7hXqDoyNwEKQAmw
9aXIPmVL2/5SsrSeghoeAAB59E7QRiqTzDjnVR11RMal/t65Wq35CNi36LJlRvmB0lCp/+lcq34E
INoZL/E65+fS7Nbuse3m7GebFNa/aZxMvw4+yHUoe/M9NkekiRd3yQ1252Tl3/Uxdc6LcNqgMvP1
/o9XgnQPZB0WJwPObYwZFgqniTwoXExAb9aIb1c1jc6pSmfrw+2l5I/ebDI515BemYyHnG2ZUnUt
AsxKn4Zj7dWP/Yoygl2L+nR7lZ1IhvontRBzLwSstxeiAwgWy4E5C2mJD3+bUZ4+V16UXirccw7S
zGttUoCSJJkgWwAT8KdNgKY7i56vFWfhpHjt925S128LzMK/VLRfXoamn95Poim/a+2YNvepmkz4
LE3G0Jwn042+3X7undDBvcubpaxHWmM7OUosEMZjS34C9k08u/2KBhHWLBcmvs7ZqjP9H88q7INP
ulPEuC7tGKIGCNUrQQ/hFUrV1loStmhtnSEjQO5AAPk5HkQf4GESf/kPDykHcbQpd7hiCHMNa8xT
hlma0mOSauUvsVY5/LFIo69M/+fVN+lCGQcRcm/vushXMgMBNHKFuCEWIu3EzDZMKHdT36jcFTvq
xP10+/muMWbsKOoViUu3MJ/Z3sMLvuS9oy9JKJIIijIAwfGzahaIdveRiexZExcfFDiYP9sqmh+6
sSmQWutwZz1P5dQGfa9m2qVdx/bgQ++dKslNhMjAZr+aE8Y6VAkxJGT/upY/T4oz3U2R6z3la340
S9t51VJwj2KRPER2p97eRUUy2lXdtEmoJ6P6zRG6celXWJC33/TOcfEQmIXHQLDAM2xzdDGxbr3V
M+Ow1blwZmM9pUMULGq2BFEO5WpAweLPIxNwDq5ZWn602LehdporVDd7rEwrqyhOph2rd7bGQN5G
yOUgqu+cS7C1CM/jucCK2+YCYmKZohZTGjZLpzyOmTs8r2mmLEFB1t9fKqXWh4MTstNhoCiUAsUS
/cNQ+e1na0D0arHGCVGNQrxrybxfOsddHpEVVcMkTYZHy+5chQlfpgzn2x9zZ3fKQ8M8Sx6dq/n8
qK+2U6o2bcTGKO9MJ/06tkr9QW/bf28vtLc3cZWAmwJ6HSjAZm8uOSijUR7PGq3h98CFvqvADQ7K
qL1FSPpBKyPuQRdx8yYjXBGNlUZEqHX47MwoiCbnxDDFEQ107whwGUgADCi0q02iWFqVJj0PM/Tj
S0sb+o7ZtXMx+yIVEBnVJkgF3OqDfbL3rahVQYoxd7zGYdsVSiw49RFJFDP6IJqpDFwNXxi7Xo5M
nF+j5SbjkPx3WnnQsAism5odxobRxXZThJB45+iiD12bvUcmf/ifMC2UH6GPoNA297F5Mug3Oj4z
jP5Dg9oE4Nk1+ZplI2qSTho13zugQj/VOB5eqqJHc7GsrKb1J69xjpLx689vMZeR2QRyxcAy9LcH
iSNkdku5FGFjuFgRDZF2Rmu4OWgc7K0i52aq7JBdz21cbyDZdWI6ZFOVnjJ0Uc5Lmzd/fDDZxgZd
Gz41RO6roDAkc9L3LZKMq11c2PDFnRBa85AL2BZ/ejQZ1kAnkUNghjZXBZ1wM72bpix0FLD0TdE1
Z1GXRwJS12cG7hQdII6LRrN9Ow0sl34o4z7LQrVH/9XX+3btA/QxnPdRz2TW15tZE+cRyMkRFOO1
Bnu7mZlIkRbIOREkye0s2KaYQlkyLUPwQYZMRDrdDUZ9EPOpwRYk8TNtNb2JIiuuuzv6sbbtK+qs
fm8KffhSIQ86nqZsgFLJbWozbBq78mdb9homUm2MpmECJiB+8uo0AfwKTPxf2pDzewv9VDuAFGG+
N70k/dRqNnopre4JkBR1acyntdcKbP/63rXPaJUaQMqTWF/u+F7VEqTFinK7FY1uAYO5MwUMba3s
A1dIaZaiK800qBvV/Gs1aujSo2cRcrJ6oQA0C+EiJmTxr2/vlesYxKu0yNvpnaFkuJ0vAIsHT2no
XI9Vn90V2Hyf9brJg9rJvYNgvrdhJNce/i9YnSuBnCZakkkx5jScETj1QazaP8xcgPN1RvECJwWH
trn7YywulyDzWGIsXTiUoDchZBx6zWhz0mSQI9p9t0B4UWsPS7hZV07AOduDs3fd+AOuQkFnU9yB
ab7q6HSiR+moykLNra3ilOaJ+TMTdqRJMmCOUiw30MVZvGo6g3hxfupxi0z57W96nX9Isw3SHQzT
9oS3siRXumgk/2iyKgrGaIk/04suHrtlKp/sXm0fTF0MyMrw+w/W3ttPlJuMOXjt14hyARBr0SfW
rorCCyT+UWoom6jiFkcN3724LZ3ObOoQOvHbV50rLSVOyX6KEBE+z27V3Nde2R/E7ev8EXltkilU
T+gIoez09g4qFmPl3Np5qCtlUBdleRfRf/fVFmkXYBcHubi28/7wHJJFK490LYURZ0WuWDUYmlgf
dJQBlti+z0C/fXaTqovOMhrMJyvu4B27I90cX7S58jSWoIpEmhZBpWBdeG9PyIYFEUT1x0yNj8RS
XmF1m/hLZ1lOsICAcnFu3skcE/HQNeMui3EGuFuBv4CEYSKALVOPPPiThrqgem6HZngfR7PZB+C8
xvqcDk3xWcWC8X9YAZfro62m9YOlq72UtRYmJsVp5pxtKHbZSR1TFwJioTb1Q0H/SwnxySnGwHWl
H1SEEMt8LiO7y8FmZmN3sI139hZAIxRBHFl6ok/59qvbdDLSZeAzaKiBfDZL0/MNdKQPNBgdqeK0
fZGMVzHrhOkAYnLzIlcjbbjHARp5rpiXMEUvXvNrm/kY0DylEo8AOtHcHtLW0j5aTW0qgZEzvvA7
S1LZdGB5JWpeyxQFmaNWL1G8moh6wEif/XlQe1q6nTkgbDi6ta9je1BevAFwYpDFVSGCeF7cd9Qj
QBgXu1HXYFDz9GfemwOjyNX+UQ6r8cmql8nwNSByqa92SZqdc3127VM8KFZ36gooXWdtaG39NI2M
d+myOPNftTBKMxinJb6va2vq/TLV1G9tk0b/lk1kP2v2gouDAyj2czoVxg8o9Egk9pXXeI9RhXiz
39D4jC5Lvo5fxZqUik8QR2mhiJVsOpcDhNonJ6Y76NfTpIiTh5XyFzIsJb+sGI09LHmh/nKjypl8
xRT9j7IdF84v2M0YLRRU0X06G6n2LjPb+S9N4Lx+cSHAW+QFi3FU7u50x6higGjxFDTZr27ZxU5w
IkIL/EF0M9LM9EpPmSniIFbL+b3sEz57XVYzMeurd6XSD6eeGUrgOIN+EM1eK+vtjgPtJAsqcFzX
APxYN8p8WtwHREsM8+zFY9Kc2qxrxfPqzS0nS0/S+DH3vCm7K3uyAxTulTy977JZWH7fe5N3B0wr
Wi6GMaFBXzpIq+ToIFu+RWvefWJssgz/qppI+wChJNreJdvlizpYXYED7JogGR8L+D2zMqr1p2Zw
x+ZS9/n0oywc7AHQPdfqd667eu/sdbHNk0hs8SGzlOwft8HgFTKGmZf8Z3PHL+/LZQmUzpkyX0FN
4Gtar2p+KR21By6+pBQma2KW0ydI5RyYBWH0KhyXoQ6nLh2wFSbAzKfCW7T3qrFiF+d47LODYLKT
+FBcSGgPx5zEQF4xvw1txxbxnHWuvQddxSW31cvW83tqrNOksQeUvGtPCZnuwap7m45lEaiAW86A
aTuei2oJ2BWK+5AgT+BnNuiNKS/rU9oMTLOGugjcsouCviMdVfVmekR1S9wZ3XIEsd3JR7ieKUf4
LTB9r3AkaKxnjD74IVDLTlObr8+KPvdnZlHWcz+oM6r2pXOxrKNG8M5lqkttC8QgValCuoniDrgB
z2jkZle96hJ1mRpkrWdepFTj3e2ca6ddyUXFzJBOCJ/6qlUxV4xaTXwAHtx87j8irIPtb+aCwfY7
Y2UGbJf5+jFLRyT3nVZlkgkhbEg/D5OyfjN0xBNaxBlhO/lxGqnVHyPMwP2TxUiGJJX0VbNmxnJl
klIiriKKc56Wa2jMU3mwyt4+l5Mz4hskkSucF39Rlgske7wNM4XhFsDZz0vuCXl7DF44D7mDI7OV
pEeZoLaTdUtmA7N2C/TrFYIOZP7k9G2iPMRR0c1nQ8RSNLH0LLAr/JUJQr9v0IW2xuXHbKXzv8Si
/hP7huFqlS8apr2J0XtnW4us9p5sM9dPkdOMfy8AzRjmOZlycWfB/D6jJv10sHV2f72sZkm3gVRv
5zS0kydNj+GnNyuRChwpM20rKzpAAlppPi0GNhaQP+NLU2vq4xzFuvCpi60APpj5POGVEnTKqLz3
jFm5rO6gvsRLN92DRVH+McxuvksK5UjTZyctRjCPG43aGRjqtvofvNXpvATIMXGkeMjWMrmbGrP8
N5vn/HNaKtrBS9o5yhBkpBIT3ZPrdmOSt3BKetaDPlX8LGCYtEE9DuJDzKV/xDzYXYyGuIMPNooM
2/Z0j3g/xnW28rDMQ3aiBYVLCzrN90ixWZfbH38n0YSrTmiUCK1rKcca/TdEYnguBslzoK3oN9eL
ZRxUpXtfS2Kc2dE8Dt/t7Q3EE5JOJRU1QgH0pGnX4mzSIrqLSYROSa0fYez2XiC3HV1wKGk7/VSo
KAJ7kOhhLu3hZJFZnRV81H3UNP68iUpklyJgTGM0rLg3jU0zipy5iOWjpUv/BDNVRXrZxfSrGNOD
+Lb7VAB1ad9JntgVNKCfGLMOufJgNmP6blC8+YGuZfet1BLHv70tjpbafDDMZrRkjjOOF6IsF0d1
aa3BJf4SR+kfK9vTWedasPkf01KwDW/3hgMGcILmGz1kWPIk/rAYIsDsZbqfHYLI7cfauSFoi6CE
IAtq5mcyEv6WCSmi1zMwJfDN8yE+d+aaPSflmJ0ca/3WDsm/ZqdNBxfzzpv8fUl3kwNM1Wrls7V6
D5qdQg/D3W5+qdFOHUlOuyMIwd7z0S4As/KKdt6mXK2E2Kj4fTw0rl09KzjUPOZtZz5Wdof67BRP
XIKrc9BX23tCaY8huy701baAVv7l2ndD5OKxquahnQz0XutVv8TWVB9sy504ghemFNZiuIXO7WZb
Lvi3al1PSlmPSn9akWU8TUaPcZ6ZpgGlun2+vV/21pOirBLDhnHAdgYMOzgaxgp1h3wYs0vaT+uv
qbO+mn2vh6k9egf1+M6bpDqj08MYlHR1yzdPtbRSCiGxJkmCJrGFa0WJ8c4d0pJHfiO7S/GtXu/P
ax7tXKfwFmEbhATf6cmorOWZro/9YXDhGt1+iTsALwsdNAS7UOJgpL6dB1h2geuZHUn1UU+7zEup
BM1cmacZXMadojkLhcgKsRaC2rMwmv6vcsqrQNca5TGO6Xjf/jl7T87Y1wa3wF66mkQZLevXng65
CtXT8wIB7p6cTjnHdGoPUCk7xxH9GXaOvPa4/vS34WYUYzQ5I9w+vNCWp6ar43stVdSLWOPiLDrr
w6zU2QH4RB6BTYENKoB7iHE9/dPXls9vIU7tygJh+0V5yLoqPntLlX9kFiEO9Ip3X+Jvq2yerFHL
2sb/QXkY7SylHsfW0s+8NvXRhQa8dPuL7VWS4PPhvvK1pJv35ooYomI1e+zfHqB5ON8xRbceJqQo
TmMEQ4BU1DM+tDi2PfbR7P2ltbnpBOlqACVroz9muVNdQLiQ0wrKjKta2hAU75lBatYsahH2tlOE
XuwdmUrsvl4k7qR8DdT9bcWqqJkTZ2UTh51hzaFbAKJxraR/9rzyPwzreKdQAkiTJF96824nEIVZ
2wKidecECKbuVffFWL7c/oK7B0GqvtF+oDG/vSIQIvCEGwGNjnDh8BdnwQ3EznEazJDBHYu0C4Y8
ObDi2nuHr4Eb+A7X01YnBHCSNjsI5IbmEnf0BvUac1jeZh5BGr79eLtLSVEJ4hv/2BYjNeGzQL8M
/WgYeMGy5JhtdGr5ECHfdpCvy8+xPd6AOhDphkByDexmgiZqtaVWQ6C1uBsGV0VyZcgviKhmp3KY
sq8UYNaXPp7/Q0sacKJN8gmSRbI53gazaUZAB7FoonjSeHc1klsnJx2WgwHEXviiwKJdQjotZ2dv
V0GhX5ssl6MO8BgtEKGoD7mu5wd3gLa3ISkcpRIBbluw/t4u4wwa41YPyTJFWGvsI1HVgqLtx0Xz
bSyqxH3krMa/DMgYpIpVm5uT6JZR3JXFasm+1Tw2PpOA3js5ngOcVu6NxK+LtfylVqvozrQ39aNR
0N42kyLK1DV0Ukhh3/5oXV+TGUM25aEa1SVcXVH89CrdONvOrP2HA+sA3WeKhyjhFZoQnSwxqU1B
Q6Mu3ZOEUfmprQ53TV+NlzxfKr+s6+yAa7b3UV6d/dBuo0vvbnYYyEYvESpwMyWaRrQfNSwwMYI4
55by0XYX6ApQsv7D0ZVkeJvylCbdtjPl6fBodDzLQ0eLzZe8FmmAErf4uTjr19tBYufkeq9Nb1ah
Kt3u7DJbtabLgLkpFUpJjBNM8WiksfaM952HvaQVly92bzbrHdDSo8Jn51hRmxLg6UTS6dlGKCfD
3woH2Di0ZsC3viZUMJso4KoHr3N3HXpgdMIkzmTbuTDryE7azoIlL/Jm8kdrci4Ttu0//vxdSgdI
sHsq+dX2XSYlShKrOdLERCkpZNiMqNUCGJR5bxQiO98HXgxNEMuPo3J/7wFpLZLPeuDcrlozOsMu
u4tos4qhHD8x0Gqhm4ijS3kv46EeRr8cARqHM7gJgxG+KM7SQllNEinJuqZt554gK0iN3WZZaWNO
VeOcy8wrIx9qyjTTvU0mhiWrMTiBISqjOUhm955cEmnBMIDWvGpm1+4cW1kN+7401eW5o/sAI2A+
ys53n5wCj2JBgkF5/rdBzioQSGwgqzzAjtDuZzrTIbZo9Sm2oXgYhaKDBy3jZ9A3s+8lw/ig9l57
Gia3Pei27P4SOXvHNgGI4RXNbrIGZeTQug+FgpLJqUyAMMALt9L2VNmLY98jQTQg4qi2OE7rFCrn
BpEWcTGAGrh+rthTdvCTdi4ADzQ90BVZi14pklhAK8Vi5dFDvqTFRYDSeTKyWbtI8OB/+Npg0qTa
BQD+K13gcq0jxMVS9rmjJmerb7OzMrdHBKSd+hrpRPSUSScQNtzeaPNSRUbX4kth5yCokraJ70dV
y4EAiejUrNnP22Fj7/2BfOPV6XTrrxh6HsV0XdTSmdeG4q8KpCGaasRBZsyLP7/LpFWjhBlJcvG2
c0B/okWbKlYQMUuju87oMsU3bdE8jd1qGWSiiWb4uZWsf91+xJ07lDSbqEhqgtLSFmdZI6beY5BL
qYQPw50YFBG6zhI/RpmL9QUSBOHcGUeJibGDI/AglBAYCPmUW5ubO2mgt2MkSn7fKJV5ThvEl4I0
QYuF+UdFOQaRcwgHPL0NPzMS8XMQLlZdTgtIDipmxEWv5qZygoTiLPc9VI3cH2BB10ErxDKc3aSY
Pi6rp4A9ETlIUS0d5szHiiP7TntxZrJermV66ZE/+gf3zTwO4PuKr2oP8+RD540jLnOAoO6zRrhO
MBLC4oOUcu96J2ShO4uYJQikTdxylKRJ26ah5awkNaLys5M/tUvjXVono/NcJl39kHi5x/ynSe9u
f/S90AyE3oWfT3i+UlgtLEjkldYi4q3r6Xlojf6uTKMjFMHeYfUMeiFgq+RScuv91lmoS+br6sTV
p7RZcW+pQgWniulz1FhYnNRGftBXfEVXb2odLtn/v+BmV4kG10SIB6ieOrVNf70rAynQ/T6eAQjy
J883F4yRCgBvvh6h8+WkTEpuv9rdh6YFSJSi30jx+vahcRZHRwVeGiGjad/Piicu6RrrgdIalh97
9dGk9DpEwd9hmEA+6iIZ+Dpp/O0lK22XjQmaMfiXjBhIjybKP7ASznZUHBVB16HizVL65tHqDICR
l0nZZtepfqzlOgUeakoBszvjuWNOzTsuj6SCZIf97TfloaR0MyM7aWGx+aYtGTbTTb7pnOm8z8gD
DwkI5eymUTH6hd3VH/OY7p+ndBhQFfYf+x5LxjCIUo0jCnl8W/jlneWusz4koWGUyftkXqsnd2ib
9SED3Bod7OC9j8k5Qf4AfdlrKaxu7CZdwck+zOO4eDairsdNJZo/FHWfHdzXe0tRFaLY+0q+2LYa
ZzNezEwUgFttrzn1mYvJEFIF5y5H/fr2kdhbiv4XVmUujLMrepsqqkaNe5ix6ZIqj4umFL86Y+xP
zmLMn28vdX366IHRayAFk8J3275RMZTKwrUDxJraU+m4LSxjii95NOUnmiTr+fZyOykf60n7NWmC
Ru4nf89vp0902ZLGE5q5SCW6n0dRRf68RqCRlVI7j8OwgECzjQuODMsJo6v8qcHGKphzzThog1zf
JrRaYB7QCQFgjjvK2x9iF1MyNiM/JJr67INXW15g2NSmyBY4gTkvlp+2CtjvarQODD12uvVvl5aX
zW/vAJGjwhqHJQ/bVVU7kDpd01tn1crzd6uLRp/fiDUdfVrPEIhLTRjhgKlAEw5FpF46Luaet9ca
R4Fj5zbAigbNC8QPOcJXkgbzwBBrpD4P9QrbiKrq7LteWdNLNs6Ue2XRPBpjl536cXT5aCK5y+pJ
/Q9bX6ov4pBHjXtVw3emhl0FeyTMe8sJokqoX7Vh6AMbd7OD77C39en1SHds2rJXkJJRjVtaSBCp
8mb9GymFSg1c1GhOStc4LxWdhIMAsvt+SWBIVpGdxuN1cx0YiYlWhaUkYZQNxUVPNDpc6VIa/qBF
9qk2IvNsCeJWrWvJe6ulZ4sFkTjoH+w9NZmMxPSSv1Jjv9186NS7VRfDltPazP2mit5+Py55dUFW
o3s0yeCOBMZ2F+T9YtAJPuiKyuFoWRYVHnFTc9laVqkWnxYlKx+dSUk+FmhDH6Rqe5cuhQ5yCyg8
EEE3EaZOhtxoMLoNywGlCmeacBmsZozqqiFbKG3H6CQy0/h0O7DtPiXoDon/fG3zv32tSUzmn41o
DglvnL/OTdL7lZJkz5MVMayN06Mu9d4tz6jmlRsDtWl7y+qtKNW+cpPQaW3c9yakYrRy/LrYkYUm
f7liHJjkwUK17FfF8uv2w+7tZFSckJSHWUI83/b0rLGmTe9hYxkxp8JdMNYQudQ01IbulN5eLyW2
WaEudOeCUcD0jnaZ8aka18Q5KNdlpNzkOhr9WNh1iIIh/rz51nZrzUkxD3FYMM/2CwQWXppJUQ+S
jN1VqDKBcRscmi16y+UNu4XLrGhJW+MXnbkvLZKEfx+8050LiTod5yzG/PQRt/vWoO/RDtIiR62U
1fJpE9FGTNe0fzeoDT7OCx2CUHUT5x9ObpGDfUU01a9G0KV+MYD59ZUkWoW/eGxGH9vQIQ5WG89x
3CBaqz8N1Si9Jes8V44udXlXbj+DbNURRPeMvwrybC8tNUpx22y9QJmS9Smbk869S4fUVO8zcpya
1FPv/4lLdbROjjurj1qUN9/jfoie7LpwyxO5QP3H9gPS/pwsCsF3gGVXbcwJHkZRWQqgMiWeLnPb
G5cELP0vvajVj3O1Hgnh7W0VMhcaiugkSF732zDAVnGUEZHnUIeXHlp6hPjQAIf2w+3NssOPQ5uf
BAqUEtXi1TwMvR8loQsWh2WRFa4PSS75nkS2+aVb9ZadUEaoGUJNir/rg6PN75TFKO/RLBJjsMJ+
7Z6Npc6ds17KmgR65/w1cWwQAo2rK+69YxWuQFRoXP4B5e/8EGPWq3fazIk/2W7WInywluVL7UYY
ivrMdNz+fkJRzDvXQ43fmwUN1fVXzCemyzQj0XC/9O6y+otZ14+g+7zYn0Ytf6mWRrffqUk2NLRh
h1jc6WAlvjn8n+T/6xP46UBrReycu4YU6Qxfpo1fDt7kztYl/9XxYgQ2dxXJHH3N63XpYeiqixGC
3rafp66r7m+vsnMnMTckYBKtaI5t49TopTUCAMxdmqxWH0UztY92lXZhseblM+zDL14daf/cXnOn
iKAsIpSAC2GcuJ1w92PT6WXN1kdnoQnm0iwfWmbAJxgk6UEA2Ln8gA5AOmaWjmTwNnRx6WdFuwIa
Wtr6Z+O5I980X14w+/DeR7FXDQdJ4s568HboGcgLkKG3DKW/JdBL5MaASkogApGxQKCUkIFLWyg0
rGLFEHMA3VLNvtx+n3uLMpSQKRMF59VsEJfeol2GMXroU0U7r5P+w0nWzreXBmnGZj2yhNj5fPA3
eJcwRwms2y5966QdBCXmE4OoJ/LtWEZv/mvLDOrUyA6+4E7cAsxJ55Z78jU3fPtGY9NoYrWV+I+6
RSFCxRQPzKBxcJHuvEIkO8HBoi4iwdzbBNiEhN3YjFeFyhDl0up0J17syUuAQHtirc+NqGP7dPu7
7bzIV4QQtSbtWrARbx8Nw1irQ01QeWgns0XzcFUueZMxHqTYPXiLO0sxVwEKIbkQDFg2z1d0S5Yg
WgZgpR3ri0P5+m5sjKQM2uIwcOk7n0ymuRQvUlzsqv8NBdRW9NUoQgfd5eo8Rhp0THtVrdG3rFHY
fkoZ+VMMTvotLcuh9E1tnHNoWoX5b55n7TsibrOeDAFz+dzkOhrPc5y4F3Nxtb/g8rh2kHiN7kG8
GuAIKVPf/dBGXf1luLGNYUqdTS8ublpH7uR7z0WSpdPZp6Vz1Wo154EOwazkYZN6ArH7pTlFWIkc
ROS9VV57K3Q9sF7dHi+Tm8iaY2pwy1yL+2ZC4sYzlqNe2N4qoBphhZGgkn7Ie+H3QBVrceoaYxGC
BOyfUnhZQVf3R+aKR6tswuHQssykd0WYWkAJjNlOLrrdqv9hc8twJHkHpDjb+wR4Pkx2yCVhU6pK
MBn0i5i/1RcTcOpBnJA/+G0+CVaAIIEY7v8Tt3r72kCNzF23ZnmoRXEqAqoJcY7s0v00anYZn4zJ
ci4o/94bTp4cFOnXR5gsn7bpa+cSu5XNEfbIC211NvNwrcwKY6dU9Q1zXMJEGZaD4mXvKUEtMsBy
JNB2iwtLEJ+rqLqL0Eggud0lXdYNF+HMbhwUFQT6n7ozoldglkYU9vMCAfd2YNxdnzkzpGcySchr
b99yKvKJSTRvuW+s6tFcp/iZ/qnqu52V3JfJnD1DY1MvMMq6g5V3XzKiVmD6KRqueN297vQpOHFW
XlVtDfCId39YMD5j39Wbo317fTpQBeL4YTDDkld5UDU1xdCh5B+mkLHxmF+SJ5h5w93tl3md4cEY
AIJE3ILff+UdkhnVxJy3gjCNpF6Fet9slSd0CLraH6OW2NomffTOpvFyNDTaaalKsgJ6IKjXkVxu
95FQ42rojLwMayQovkS1mN8VRWar5xK1sJ9Jb40f+65yTijsD4+5ocR5kFdFXfi2i6vYf/i0tO1g
VYOhuSbTxyCqMzQ1Cnqbzec2KZ2HxEr0E6zj5POfv3HAEhIlKvPArewTKGO9H+ykDEGmF2gLe+rH
Bcq67xVN91l4Q3VxQEEeDJ13Oh8I7KD8JAcByAhu40M3tvRuy7gMq7FuLosdozGhWfOHiU7zaXD0
X0s7eHe56BFlLLrqTM/jaBa8t6H50uw0+iaybtmcW2WK0Ctw8lDQIL8bWtcIMnC9B+F+90lBJQAl
BYlyPXFWTDfW1MjKw9kTxUeMTkfPV/XZy/xCaxKJMp+Wp7qPk7Nrp2XtV409fVlxMDwCJ19njRLQ
Km3sAVy7V9Ei0ifo6tjchXiq5KvfGM70o8mhfSKdOcfnSsv/y2FmekZQ1oBCX9GAxICW8EBeICnE
uOe4XK6PU8fQP8inyG79IU/HPBD6KKyD47P3bX9fWf79bwkD7W98jbqsCN1aWZ/NqbVDzIvFQed7
dxWqXVoUzOlAP79dZaZBGpdtxKftPKsKIQFG6Jym8eCdbp/R3U8H6ASRJ8B/V6K+iTpRbXhccZGp
txfL+IUS1Q+MvvSg8pBuvr3YTggmGhAH6cHK0lB/+1RDr86xkxtZmE+6nn1mTpL/reOYob/PbSe6
wwihflDVYb6/vezOM0LtY6RFXIAXvG359OZiMqW20HzvBhDQ40p1EEQZLbBUz7tHvRrGg+7Pde8X
8VKEIVGwRTvwSvAdWOfYpIJes11NdNf9qZ309slVegVUrFuPn1ZVH41LW6VF8r8ORar+Uk5xb37+
8wcHLCuFC2nvX31cFJX0nKXT0AUQ/Q5Ka31qdDECk6vjp8QZjkShduZmPDdAevSo4btfcYVGAiKj
EZRnXGPAJCuJmtOYLuaTcNf+Tjg21iFJjuTSoncBXjkiwAr3MVdi7Stp3Xjw2fd2m7x3QVdJ8Nb2
1kWkfTBNGjthneR0NIvBVMqL1XnLX61w09M4mN2D12jxn0sPgneGLwV+QQKttr2PGBW3KC+ZWsVx
VJ7MtSpOwr1oJXD/dHwae++DkTnVwbW3EzBIUjGkkb2B64E0QCEQDKPHqEyNkG9peufZW+sjLthO
WsgqqABKCQWpmvf2ACeeXnoUSgieWkoaQM4Ql1VbotNS4ll7e+/uLQVRT+4iiU3etvQrAC21syLi
5K0T/Ke2F7g+5b0XoeY84iB5e7W9EAFFCYINDX6JaH/7YK0Cy7hLlCws1RmnthR0Sw+A4N5b0x8r
uKo/j7rUZ7THACPRHdjmKHG21mYq9CzUu//j7DyW5ETaNXxFRODNFijTtFpqebMhNJpfeO8Srv48
6GzUFFFEz0YbKZSVpPvMa4rmgTa37ZeT1j2QImanNDS6g9h372NShFvL0WTsN4i4EhGRQZUYb5y6
OIincDn1qOr4FfJCp/tfcneoFZlJx36HcpIrYpYSZNIDqSAoqZdSPWWiU772+DAdfMXbPQ+hTF1r
66h8csttdmPXRY6T1iILUKUnviTzPKk9dMj7E9oJsxhGx16GF2SnZgQE32TjqwyDwLCHzWx2WdOZ
U+1ENrR+zX5GPqy5WEiaupIidN/U2/bg5bx9UNbfYOH4RWaP6t4mohRpj5TQTERpGAMbhlv8KkZp
fpOy3t5UO8Jwuc8rF9cvtHXm9IgLvf7/L/N9xkdrEHVaduxNeVzuIxOFQZt4RO3a1DXN9jGzu/YU
0d/zBpA/7lgv8/veypKDk7m7yBxMSmh4t7MfX57MXukGZNYLvn4R96cF2fRLV+raq3ftn8I43dIV
aALb4+UowEnLpMkQshKxFHoV/8qbWsXyo66VDi62vU+pIHFJP5TI9QbcvfLoJaevGSrsq+tkWf25
N0TtWvLiwJsS8hkU5XQ2+s444mjtCKQwTfJslawMxs82I+savVckyhhBM5bWe1Hp6a9iNED/rp2I
8UJpEnOOPJaSJzpvdXN1eis58RAMvim65FO3xGBNEHd8dUmHn0XbBcARofUNziPSxrGUNIO4MDKb
GeRWGn5YkIXsfKltAQ3fP9B7OwpWAfBxdBggGG52lIjq3MIuOg1CxLM1F30s+1Nj993rJQCZFYcV
QOxKstruqcSi8b4kVUrWP7TjOUXS8bONOPCIXoctHqu+ILeHnJxHKBJq4UEGoSo7RxblIfRmgWze
Sulb+pjXvVOkwbIsTfZBLXqBZpkWLZGvrMqDXwtRj0g5lUqCttiUTursayDZNFdVEH9zE1uvY3wR
0rJypQRkoC+Mzu6u+bJ033qh1lAyhnpEz3EOzXNdzCK5yvKohe4y67F2cAHePisos62cC9Ih9u62
tmmgeltUZZYGrawWQZEJ4fe2kV/7RTvaH7sXPthxjglKOpTANpetGjpK041jGsSAqd5Vo66hVIZK
1WlGn+2UNIl4so0JOScIbv+z+xhEnoJt0ut3KRpGSNLB0aPPtLmR0j4ZIsNAQBacYf9WLKPkWUVh
Hdx7e2eBGBUvOrrwxI2bYiqSxHHZ28AWiqwZHwyrla5ohtlHBYK91WMMhDBZPPQ4Nl90Ge2xQm6O
7mqrmH4sJ6bX9TA2nTyyDljZt5EcBQiQceh8AUO/Udzi0p4gpkxEOUvdPykIxGPZTslSjMroL5o9
+/fXaXe3gJWka0adiyrO5hMOmUB7cXViyhdN/gc1oHk89VY56o+5YpWK31IMb9wcdcHcdcqssp6T
obTfyVkPhen+b9n7zGjyrmVOAqKbzIOabSTZM5LuMSQh39bbMIhTxzqnONQdTHt3KHJ4eryckxvV
RB0UCWRQYL0VWMHRV3K5U54mdL48zFvo+96f2N6ikldSOmVBb0EiMdYosiVlpFS9UXoCSNNjlII9
cJJQ/wUI8wjeu7uo4ENgGpHvIEm9eSPUGkV1Sm4434STmrtoHOaPWq/r9RWd4yXzporqAepU0ae5
jNPmVIdtdM1ErR3VZ3a+M+LKa/EfPTOd+OtlYNLxVSYNvS5KJovwCmXBUQa4VXody6k5eDJ2x+Jy
JT+gFQvD4eVYaj6w1HjRBMCb1avppO3JseDTZQoklPsLunPv0Oql3sQotNC33zeaWj2GRsz2QSvw
UhRdfQ7l8IiPsvcGEutgLEo1hqfwzzL/VazTZgFtFwJFYKLWqrsIUopf+EopPwA22W81payw6phC
tXwcqrHmMcR7UPxEaz11Tqi11597Z5aHk458/7Vq+0j2pzqdMsXVlBlbVEVHtdpLybxbF3OTbAXw
2NZJn+vcef3RBgJDMkzujS7KNnLDc5wOM+rFgWRqWPI2tuLmRZRdMzM3Do72zmFjKK5Onh0wqNtc
oxgTbVSnJA8q9MWfFGnoba+FjvQ9GSRx1vRwVg6O997Gg+ICaYiQGMz3ulv+Wqa4X1DrKIi+camY
n4ZOty+NFPWIJg7OQTqxE33j4gHolPgXTOZ2cvVcLSO0PrpAdpQ8S6WTPixtZlYXPr7+BGXOCuhr
NthRwjM8WMO9TU8SQxwDyojYf/3wf00TLSmgGwVjJ+h4nGbAmKfeSPqDGe59zFUZiyed65L39uUo
lTYqYb9205ymaEwXWJOBRruU/jYXPT2oK+xtFXCkYNvJmW5JV2hqpsjc9zk+bWZ6StS4fhRS9KFW
x8ovLXs60AbaGw4YxRq6Qwpgx7yc2oT4UD0BpwvKqtD9jtfmSzRAb5b0MbsUmnHUwNr7lJSMicHQ
jKKxvglbjCSzWl0v8mBBl97P1Cn02ZKlX2rS61tG+ARQDqJ0CMf/BgNDvoKWCiitQA7H8FGpx+aU
RsVRQ3l3Qog90DQBJHWjcgi8ehh0mzJXP0eWJ6jNvq1qR3cX9Hk/37/hb6uvTAgqDgRuau43pcJs
rEBH1XkW2G2/nCXuRXpgsf0O6Gxx6boue8ibUH51FZRBkbMgXuaevEHoliD4mibKuEgaQmUjUkbe
svrf+zPb24WQUqhLEmnR9lpn/vcxLrBMV6HMBhooXijorVs5zXyO5rHxJaU8+I5Ho232oN6UHc8C
KthjlRhv6rz4mTZZ9txz9Ly6m7PT/cnt7RDAbMTqlHnQWt8M56gzvIoyyoJ5hGcwADnwpBj2aVRx
Au4PtTszQMlA9VCIvQkh8eFdEDRmM+qS5JwTTc2vahf1XpIm8qmNxXi+P97e9cu+h80OyviWdqep
i2OVNoUXJ1PyM6F8HYSrqvL9UfY+ILET4hY807c9rlrHytcZKkTg7NE5GdBwTzOVyms0qO1/WCs6
DGSotFsIEjdrZVMyzieT6zBK1eRchUms+ZJYxAnx57E4GGxvtSwkdWnsUCW7KbZW0WK1kcZdKMUy
JEUlnrzEQshZXujXWVV3hEDZuz9A3YBMhTQIgG79PX+dMlAnME9KnrHZKcrPbdF3LgK6yTmpO/kz
+jLLSU2kI9jqzqAEibwwZMKs3jbKYh8WbbbWyfkAXVDlqCa7eW/23mz2kWdKBWbGQ9t9u79ldkfl
jlyVoXi4typNkqXCMbWWNOhKrA4TMuhLTovonLex9YhMT3lelkp5/T5dBTvpTRrKWqvfZDj16Cxj
nbYMOnfZ26Fc4g+pkmR+oQr9ACy2cyTI+ymGwS8it9gupWrFujOG+BIKK1bsc2jmzbsoAzn5UJmk
Ngepxc5G5T5ZsR+wIlcVjZcbR+DmkWtxSD6e5daPJm7Cyzg03cVIJqlz6bVOB4/O3vLRhCBFW+W1
b2DHfMSlHEcsHqHFSV6S4CWi6nF01WJ1PJfA4z1dxgr7/p5Zz/amIL+mA2tb909AtFk+tbGH0cSm
PWhKpX62FPGWNNY8Jxa+nFbcJJc5KsVFYNb16f7Ae4vJmKQHSN/d1qWUsh0ygCcU4hD2Sj38epD+
LSZYTKNphv9hLVfQOmV/7u2b8tSsEjKgDp8EmlnFvYdGft15tVbHFMMqKFXPdslDf/Au7bwTPIC8
6yi2g1bYRn14zhZrxAsdbu21mE6ZP9l4cB0s4N4o6IiRYBHxcYdvFjA1G2hRPTXvpjBqP5vXcmM9
lge39g70jPNGy8+C+ENitZ1MGuVTjXQ2QD6FIMIbyfu+OU0tPbccw9TLUK0o3a5sytpVYAL5UaQb
sb8kAE1kS+sPKgz7P2cFp66k6dUK7eXhhJxQFSAYCS80sB7RWBVeiX/GG2Upza+4hNffSnTK8Y6S
imtO380fsqZ/igSqkfe38f4vobK6qrntUMZiR+ScXIWEOs+M1puFnrwxUilhS5u5E3Rh1L9tlVY/
z5Uxv0O5WX6KWzzlcdHpX89zBaQhO2wH+s9oHm2+CtbA5lJW1HrbLP6VozlD1pZ2LqKr6mVKpeY/
bD2iLm5+rv1bnHCUd0BQDJOQUkmXD4bVZO9ioAoHZ3fnotCI/BVcHVaxvG0BG/ENc47QTQ8An02n
TrN/zV3cnwmV64P3ZecuhPHPJcExWnnb61H7O1QYQ1tYpQwZv63qn3pcpeKhsLv8rQx7oXa7uCjB
vDSYXgy2MKXL/Z20NzqFX+Rd0WoCsL4JVKLFrrucckUgUXulAQzcJm266qy0Ir5mjW5eWnwHTioX
2cE67n1hypD09LmIeVvXX/bXvIcoUuY5Lyh1y9l8Si3J9mMrzC5UqqqDe2Sn/wx4AHgEVHyuxO0O
RcmFW7iboiBbuj6Q5b7FRqQovKKLxCcLDX+3xC7tYsV4Rbo0WV/PEiQBXx8BXhwu5m2rH9uICfNu
lngesxMMleW89As8m75LfFb24MPuvOjcmPxMqAeUebdoEDzPKzQY2/ChTB3UmCRjfGNb8ey1cjv7
GX3bUzzJ0af7+2iHMbgyINF0Bj1AWrktVnZE3lWU8yLIuIaI0xJZdIXNxSyK09JUOLyMoMVQr9ay
SoE3PJkfUqOPoeAbZjh6wqqVr4oSYVtg29NveYrzxlczrBi8timkN1kdRjk8axWB2hb3K+syLiJ6
nyii13ET6uvHsMoW2UWWI0rPfdtV3/S2UuYLuVSWuzTh+5+0i5r4TLOr/YJFbaKz6Cim+nPuJPa1
NMw58Qslqp5L6IGDPyANmf+iPE5yh5bDclr6QY+uoqki5auq9vMn/Ge7I6TEznFEMRZqCu1dPua2
65ohmQjBMYkDIw+bS4FTw3kc0MHLpTr9X1rTkJnDMoaMk8jX+wu4s2ugI1DAQbGOyHPbNoxDpWnL
iSaXWsdVgK8k7E0RD++peqCPMUYtgqjZEXZ+52ASv8Ojx1YEtPM2tm5yLHMGB3ZkMUT1yVly2c+Q
y/7aqFqOSk9eX0RUjl5ngT8bRTV8vz/nnSiGasFqWgiMaQVPvLyCKmtMM2ihBGgIkT90iZWc5Xxp
D5RA9kah0gKIjzgGp4bNBV8XeGQ5c7a22MYqcvHxHf0qL8VBeXF/GNoRazkCxuk2JOsWnocY9KIx
LWXhFnNU/Czj6sjZYidBQduIC5sL7U+E+fKbRatODTsfu8fYMZ5qGz+ipNNUt0Mwwa+m5aifvTst
gln0YyDtsElejqdNOEU5JUF02Ut1kNp9/lHk41GvZX8Uhz6ow1vMHy9HQdjfGCKeeup9qPz70Swb
XpTlifr6sAK/Y2CdvHdE4Vv0hpVCYweJhHjRpPeROyoV+VZlddCWJwmQ++v3NyNRLYJWJQNOeTmr
uFLUtGjAzOUl9mdtDSI7bg+FBvfuLFg2sIAJy0ClbEYx+2GoGxBIgR5p0luOk+WniLu9WeysQ9lS
WD43Sukpini9yPYfayp4NypKHDclpEVy4IplwEaVhQbmXMnY0i3S8B7W4Lf7X3InWKFDvqKC4WTQ
ytzswim2NdEWRRJEZj1+r4yyYWZJ90kAlD5YtL0DtirtQwWmqXTjbJ46o2YnPZ7O+H/Sh2idoFfz
3DPL5Usf91/vz2t3MNaMevC67bexAoR7W9IyHbPvIeqfHCOJ3WKQ7XONO/dJ8C0OemU752ydFuIC
lPApcm/2SrLoaj5pFRI1RTqfCSTmhwUuqX9/VjurxSjEs8Ru0O22oWXS55OYFYEZt5os70SHG45J
N/DN0E1HKM6dzW+CsSGy5ITdBlumjHcQBihxQKPF0YNUzvLUN5ehvVa25Bh4C5rppWWTfnGaxTy4
8vfmCXQU0gY9JfLSzftVahW+MfgMBWLK28wPp0L5GKZTWvtyrM7n+x91L+cETwAyhS4nRc3tGZDy
KCzNxiyDHA3DkzJroZ/JIndTq5fOo6WG10RxPpEo4oFslA6kZCX27SE7OIo7W3Z1Y8P/geeHVuH6
93/lDWjNN2GbjkWQq1X0UKKE4wmw6mejcAjSxvQoRtlZ4ZVEuF5wK8ZoO21VriS9SawymDQht0iL
JPE3WUhq51tKOBO5JOa7LosTf4aQ+O/9b75zXAD5AR0Bq0J7bftcNPbEYx7qRdAVQPxY4NB4jmSr
P9JQ2gn+AKcR9wH8x7hky2FXi6U3JFiaQT6NEcrEI9RY3uNT2QHya5D09rq2K67/YXJUHMH8IHR6
k/hGaY0eWquUgR7K3WOht8VDO6XNQXq9NzVyEliwlOHA+6zL+9d2AYeq15k0lwGdIeNXNy7qNVSs
7LtTVxpsmggpJ7SHsyPM+t7KrS1lCiMG4OOtLi4wFeCLYVxSFc+GU9ZaCaKb6nQAF9u5AOj0QDOg
I4SEw7Y+FlL4hnqUV4Gs1ZXsAuPRvrdpV43YUkaHpmY7J4GCNCeP2rSC8crm8m56IrRRCjkJoekM
V9uauie6LeO3zlHi0rc0oJMePruDAv5yFpVxub9h9gDA/ACIULQuSRi2OYoeKhm7xqaLswjIKcug
Z7ILTqz92cVOihFfY9TLdeTaiF0ri4p/NVzrvyxxJ/5petVOqS33keJKcK3Dg1d7ZyV4sTlCCiCv
HcgV/vFoCJr8tAgtVTmy57Ol5fqVzEc++Aw7FyAhCB3wP7fSDSFMAsJvUgPLieWa2jeWanyDOeKA
NdpqvQ7l+uAS2v3s3LRcQkA/bh3JJSOPYBeD/BicsH/bpabxTOzf2GfcVmf7nAhZWvAPFJnsd0g+
m4GWm+1H1FZRcbcGKZUfliLTrmDwkbO8vyX2PjvZzloOhJaGwfbL0y3V8VQpgh1RpUbxS0pmuO0S
Eh/hZOivh3nzxdcHYLURvCn+SqqdC+IN9Am05LcR6s4bux3Gs0bx4fPrJ0VvCxoKJcjVuurlpASM
oTBRjTzI5qzyZzlJyK4QmCvU2TrIR/6kuJtODJ3yFWxKEn4bQuOyacxx0hRBn4fpj6lsl/f9lC+h
O2VO9qBMjn4xqcCYrp4WaO/YlXGaeso3rz4+DhcLLTabBPkWq5IqpeSklVYEjaZMugezcMh8sG4r
qG1W2yOZ0Ntt41CsJ4JY072V7PfyC1fZMNpyDLrcWq/NKpvzL7Np/kToVXv1I8dIdCiJRyHC3hTH
R171MkR8PlBx0HINOVwemio/wt/cPnKMgg4TqpY45N5cjJTJJ220ExoT6O9+Zp/IV4K47JcG3s5y
5dgcTqOMxvzBqt3eRMDBcHXi4gPXd1Mzyniz0yYViBIuZv4RJWAVRnPVvTVnvYkuo5Yo6vn+0bh9
VhmRZJaaPLyAG7iyVbUkaIaeBFMS4bQ99YUv1ZZycMPufU52BSyLFQdxE3ZpFZddR7s+6Jo8urZV
pZzmYrDfJnirnUkF+o+rnOfrjyJte4Ry/yR+/LGJVOKEREVZyGaTtFTdLOToLc4QexQK548tyra/
J7qlD8rQ5mdECCO3hjNeHizp3gfmlgOItHZzCApfnoza1ie+Cc0cKunFJYyd8JHg5agMclv3o2kI
L5JKlQlCeXttg++YFawf0qCWpHm4zInuXCUe70+RipbfWe1HWYb/HucfAOAmg0cntX1+/U4CYUil
VWUnce+8nCiyfVFfqDHcgXCMHjRNUvwJsdyD2t/eCeFogtmkfmUQH70cZeAjDz0GNYFqR4s3F2J4
zloVPfQo+ifNAbvcn9TevcZlblLDAjh8g5ArUXHBmQf6gKxwuUmtpuFKE9sPPbJjBxtl74zg4qis
CLk1HdtslLFQNbafBbQ7zmt/cAwg5miRwjCxzHhVWe6j61LOw5f7M9whaVMVgby7cpR59rc57zBL
9SRXJNyR0YjQswHaeEKE8psIyOtvo+ja3oMzr1yMKJsdl1xRD0/Nstjv8NySaO+Ukf3r/m/aOzPr
4q4MXKLibUZaoIBot/MYB92UaP9kkV0+6+N/MHRdn2mqUEAsgVBvc0HJlmBqtLQGbKMPA2tChsVR
x/nJbOUjyfw/DbGXUQELiwQeFyDtqhs8J7kwklMOF3uaJTlmrqg5vGmKqZjdRWs6MBpZhE1aZCHr
dU55Qj/hJlhE/7RRFcMeUbuvo1kP7+S+L1q/N5tRu9gWW54SXb+Y7hJXuuIi4ajRgxGgYs927xgn
HHPq7iINcn2qO1vPKSc0ybdec6bZ07qRPoAiFtBbjpJUlreA19VcoUjdeHD77yznKtlFvRQlqluh
VESnifUkEBSicj4pQ24+5QizH6SlOyeVQdjD+HxwF25vwEjL1T7rtSSAXNT7+IXTE1CX5tEYJ/ng
zdy5gwDngglZl/I2a1LjrJ6bFfOiT7KCpvwyvZt6NX6ylkX9WcpiPLgZdsdbe53s0x0hr9Eqkcy3
eKOlHJHEJDG/ocOZX0eql+9Q8LUP3s295UKXg7yQXOqWJSHVzog6RoxOXSsP9OcUcYKh3h+Msrde
zActYiptt0XuJlqUroJ5GYg5Tx+Vwaz9SlIVD2pYfZDUrzfn5vCtkuEEAKt0OC/UyzejQo8RFxIA
DnFrzL8ytCa9gf79VQz54NWSnb6xcIp67tND06qdSaKaSD61duUp56svR1Z6heaihjiZQxnIOKPr
mb1NirT9nqdS/+P+pbmzSwApUUeA8cUn3aoMma02I6280gnkOTlj41D13qDTMy6zTmrdttTVgwRu
Z6NgzEtWRd8Fgt32As00bSlFUhfBEkuVZ46ldlk9Z07357X3DaETUJ5YK883DkWmZMBJXJIiaDud
CncUJwFGvaYHKO1IqmNvKGIoYNzEF9TKNxsF3avBwWi0CNDhWn7iKBiFHg0581sCR+/f+9Paee4R
hAF0Y9At5cHfjDVyOeupgWFqpU75kyKmufXColM/JqGalK5QlQq11Co/uIv3h6WIhlWcQo9nXdO/
qnfDyk6uZ3C0rS3KwR24Vmp3jHPjFAtdMrwW1bJglifnyG5v79vShQH1CY6cKHUz35lT8v80okkM
pp/gL/ip1HA+LYSsfrj/afeGWouu1NVXNuI2kpIyQxVZYfEU9KWB4gwC865V6/mpmDTgDvcH27tc
eG9A4YK9uVWdmLBIngsTPw55MsyvXS4U9G21znow89Z4SJdauyqwh57SMtWPSMF7E6XEDD2Lj6pb
qvZyMXWQs7PeE1UYNrSXqtGXk9wkzTlJ7OjgrO/dLn8Ptdk3+TDlUS0UusZ2kZ7L1O7OE6/H70VL
8Bxq4vD1rVYQ0LgK/in+reSKl3PTpK6pkxIXgkGZfif6GL7Ju+QIrMU7w3+zeRvWh47tQmmIWtzm
hkYIJaHNAGgqrGND/1SQ3iyVC1tegpc7qPI5X5LOcsNQzXoPMR1j8GIU/EmXIZZgvVKWhWcpgzRf
zMY2a2+ODPk9LjfaV6srIsuFWZO2+AkUwvBlPe/M53nJ2t8ZFKXUte3W+RRlRlleHRO5iYtmN0p0
6uKy6lwJge4gVxRc3Z0iC2UvLsX025RLGweWypa/KWbpqH4ESvL9OE7hh2w0l+40FWpZ+6YqEHB3
0mh8Iwmn68+Nk2rf7FISo69nQ9R4Za4thZ/TpnH8zmjGwcVEV5IwGl2Wt0LVavOhngaw7pME5N5z
oLn+MjoSyw8hlTbujNDMlItatx30x3mhTjsiOefNSZXlXh9KlnBno6clvwBbxBNxLsruLYQjnIab
3M5rootK/FMgOIjCNbUlkCllJL6ISGSfuaWs5V3nWPSlXLD+ufEvYpMCKYhOib93aZNMD0WtO5di
hDPyIKlTF52I5pXU0zLZzk+hnGfmSS4iHRcJPVI17rVEk7xKS5O3C3iB3Mfrqfsft4cwH9VcJOop
kqQWXNSUluPndCbJ8RdbL8rnpWq6j3XamE/I60WFu5iTaJ9ns45rN2/N5ZttZM6vyVzmsyPwsHKH
BKGfq6SYrXUp5aZA4XAax7dDVqrZ09RN4+TCP41sn7xyIrwvjCzyl2KEO5o5k75cZbzxIjeSefVO
yPRbua/Mg9569WTibFhTm+qumTwqhRvldaP7be8kj+U8dQPG35nzDQ2yyfZ6URqfG8foStcCrGM/
qdI0BUatTDnKwnB+PZmHRlzHuJobZB/sQk+wN+kKxe0dmFMQfeqp93PwUc2DksUm3ls8Fo1rj1H/
b6Mj8+eGuWQ22NXRcfY6XOTlx7pfjC+DFMYAwIy09PKhRFTRzOhRuzMot+h5JJns3MI2G+lLKVrV
9CLo1YFUd8tHLUXk/rnEZndxidnSkU3pzOODSJr28zh3Ru/qda99rRt1Uc4IrZrVbywp1cJTMdM4
KiDtvJXkhdT/6OQRd2wz4zoTEYw/iBjGUGjPAHHDT07j2L8KcvOPTaf824p6PnhObq70lYCBBBQP
JMHOjVJ6l9mT1cAgwE5nTrxuxdrViZSeZsn45/7DdVMyosKPWjMpKdqYjLV5kAVlfdmYrCIwOzX/
bguneB9pvQnmyEn7bzX6nJch6ypO3iy+gNdN69P9H3AzVVpO5FGUHwlXaSVubniRim7Jpwbd6Map
3otYzDg0hhNpW5ud/8tQaGcA7eZJ2aIk0rEsI0eGCBhO8DWLMlqgJ9TGWZXCI5uq9VdvHxSiOVqH
KNjcchSSeAHsaJf0e5up+Xd16/qlDHTKXj+hVRuXF3LVDNpWFaMEbTfA/GRP2sixbReROp5tp8bP
VT52OdiUe48kCS/Gp0DuVnDxy7dY72ttdkoSqAym/hsn0abLSINYXExNELY2TiIe9LFUTpWsiKNT
uLdNcL6mLEa3GRDKpuJXNoDvKBFxCjusI4teb2VXZdyHUur716vhAqIBF4AuL9C1GzhNaSZyHy/U
UVUFzn+mckXZvbh0mJEcfNM/yNMXG2WFLvJU8kXxrb3Ja1RTMiskWWlop3k6+WvB9HFune6fRS/t
/5mxznslF3amukXblk+Z2cb206zXmuT3sWTn51DkyXc5LGVathOJ7f0ddrPm68/Dbg0mAr3Rmx2G
ZeesY1daBHHYlh6e6rwj3TJpfl47P8fI0k62LXIvDMsjAtVNqMnIZAqgy1cIKTKdL3dbpSTxFDVD
QRoSipOklcUpr+vxYmTW8kZNjPmovnKzw9YByfhW+i5Zw/YmRHq4CZuYAUtcjYNqlgXHqv4AJSU/
KFL9uWi2iw6LlsSERiQlwfWr/5V+4Xozg9C16ESqSzi66hSB2BbqZES+rvUt72LY2JVLxLKyKpuy
QdJ2TtsfapZW72VMnD6pRqLP/jLDiL+OA2LZbpkYXXzVnMb6XHSdOWEEUWc/gAvk33M1BLs0C6Z3
GtVKWU5Toy2/SiEh9lmPIeAGBFeVHOu8tlW/sOeH3k27RYzv25hK3cnqIJXSZYNh7xL2mBTVQOl9
b6LIEC7pgJV4OIymjstTOPZuVOH+8pZrK/vYIgMVuspsT1/vb8ybC5bVgjdIzRoFPPiR6stPWJax
KeISWfuEuZ7MJew/G4mUvRZXt45CFYx2Jgycm4tAtlLcr+S8COS8V7nnEumpLZojVctbCBjD0J/i
/iIJue0OJWmamzmY0mCxwuSS5+F0It6RfZGkA+uvhF6cq/q7OOkTXOaM5UfcWtq7ib61f/+r3sQ6
6w+hDUjkB4kQFtTLr2pOoUwli75/kunzCTMiLnupozcta8LPbIk9yeV4cBz27hiG4yjo+I/eUOs4
ac6yAk+ogUTl/yKjGB9SKbItl/zSOod6pf+AH5Y+hYhyHxHu9g49ej4rshv8ARHwywmztWoOWV0G
5jBPj62cj+DNQqzRRudI/nd3KESOKaky2o26TSrVpHsrdAkxapsCpxTBVEEsQGSLfRDo7CyjLdNg
RZWVohz1/pezIouItBm9nmDunOoy61kd1JllnhRaDV7dxNWjbIXlwaA786OghDoMuEk6SNtgpNUa
k8h8KQKktvsfGo6Ul6Qd+sFN1MU6QtYpO88D9TKkgiiH75heUjgjgxjZNC1po9uOhvJgtm3hVl2O
OGEyyy5w/fTUZoP9e6JV6NcJmLvMlLtrConmIpWL8UAVrF/VKhc3bOQjNaOdyJp2L9UghJpksIab
B2xVDlKE4D1JDAv4FAKPBZclInVnrB2qT5gBdd8W8MNnkaERhdpGPl/vn+bdb7S2STmya8dpc0c2
NnCXllQ7WNTMfJQH4xmDCpQ5pwKmFA4nB7HM3nD0dSgG07a8lTaszaZc6DgVQW0r0me76hAeMAqU
R+sxPy3W3IuDAW9RNpQhobdgNglG6bZp2Y116eRFD2Y1NOu34IiiU9HXMbpLRpZ+x5toOudNX1ue
Vjrzp7BPxwe4TtVBjLS38Sm5Q9Eni7r1B1WFlLeFDsimMLvksYD9hG7v2Li9VCQH9/PuJ8Y5izyN
WAzw2MuDXeTy0tjZVAR2bvYnK0qcC3op+dWpI+uxX1rr+/0dtDc1avs6wDgQKczx5XhqLOppMgf4
sFHc/WAkY/FQXtY/G+PY6gfLuTc5tg+Hjo4TequbAzNgNh1hYZWhtYS7dqZky0Vp1OZSIUziDZaI
/8PkyLJxxKSkya5dJ/9XFJYrZWaFC04JNSflsoTlh9ER4pRgifrl9Z/x75HWmf81EqgSJVoIh4Ke
JrMPLCyj7kXdDf/Yo4Lp3oqRT2CNtBIije2ZVztcYByFlHDu6sqtwPE95V2PqxTst8//YVYrZpRq
KPy2bbAww3vFjBd0VCqXfZBYHHa/srnfJmzYpINUd91pm5B5hWxrdA3+6J1tPmFGqUymSpQGQxwN
3mRr82Nc28tBKLL39VZhTUJzYyfxmzoz0XvgsOhUL9rndImzk+iN5Vwv3VGJZ29CJDikG2RWa2/w
5Z4Yc4d6UkOjrotyVIkoJweAd44QbDuxFRuB4JVngG73tgmCAbeZiga3MQib6KLKXezq9tw9GKMZ
n2Kb8mzSjN2FgPDoqtr7lEToUDjAAd7yyQszB1XAo4YsV5rA15DnK1WozMtFVp3vb8TdT8kLB0qE
hu0NdaEzBSZTsZkHhNewneceTc3ROgI37r42RFMwvsiJ6Q9unlP0tWPRWWvKETrDKe3ShUKpHH+c
tSU9E1zmqYs+Un/SsoVK3TR0GBZb1QE35RY1zJu3slKgL/Dw3USs4YCeJ8lPjpd4r0anVA1NQS09
1c9jihQBoBK7gBUsQbR3q9Jph0tVFSgaZxmOrWTbReECJRgeiLmPil57m407h19GzeQWrN2OUVqG
Kk2AErj042Q2NDFMS3oukuqfKRTyTwexth8jLYeDl2NvA3A1kDyQp93Se9XQNiXNqfNAyKP5ZPVT
8hWpkiNpqr2omlce8A58NYw8NuuPGYVaZnVRBFZiRb+KQUTfHKmfXUVAcgdCJFxHZEfu7nvHiCmt
mjwrIHR7yfY6Fjp2j5yTURjyU6HMRe2GjtXrLpAs9Z/7B2lvAVcFOJxBbOrdW4S02Xb2IhcMxo+B
UqslU31BLyIkPm5j/YImUPxWNPLkU53uDlLt9QLfXPArVpn8EpI7FZ9VufqvNzKu8whRTu5DGkr6
h0aR/s1E7vzGiismBx7G9qCVubNnXoy3Wc02DtXRWVvgfa6MuVv+H2fnuSMpkrbtI0LCm79AZlZm
ufbuD+re6cGbwMPRvxf9SZ+6ABWq2ZFWqx11RwIRTzzmNmo7/XJmNfFff6W7y8CFhkdCSrPJwQn/
0BsjLYW/X0qPkoCvzBD3IJPZC00IMCxMSqAf+kYrna8pM7fExqyP1L6/Q2iIVhJ27aZvxpmp+JJp
xoprFJ2pulHd1oWLy06c+Tl+Y28eRyNYhXwrAF/KTw7K6qaWrbQm+JEzijL/oRkpLsJ2Z3qgTsu3
39ZYm2CBQEzGFWQ9OpADvdaSFqHJrsvLL21p07UqStiB2WT+h8xg+YgIWi6Dig2At2e4r3UZjTgb
nYmPlZUaz1FSBb419tZB2bbXDlqagoQamhKc/FVqgA1IIZkNqmpGo3dwTya1+zdPq/JXLYvqYUyU
4KxkjYDEj4faCQplf1W1olNcvOy0g/27E3/YUbj1gjxDhcJxXh7LqakrW1JIklUzCr929aR4xlDW
tywLp9PrR+X1pQBKvVyqxOa4nx1gUtEUxF7ZdcJHtCp/kjQK59eX2gnl8AZQMqQP4yz4m5dLNRpm
wM2SkEepAmbJgp8wRkl8dcY2vQiU0e+m6Ag7sY0EIJeAC7JfKeC4wV+uOaqxaJOippU+BjiwBaHx
ibpRPtIE3sZRlmEz0gBa8vJ1yaZFoWXMDr3EvrenUxzG2mMzSIUfSIX5EDfNkZDA3noq0oZQgtm0
dGRfPpaailKbFdo+cVQpblMpwaM6ROmTqvUm+CWMc17/dHuvEcYnQA2GsksP+OV6hTk6bSPgqTZB
b33sJCV9amVFHKyy3YuYRGE8wUhSI6NZl1GxTi1vIopwG0j9/4dmbnBOu2h81OT0QChue+eyEgXo
wt6mulnXAanOPGuKgM9BKan+Nzu4JnlWKxsXOxgZCqBbejUMZq+xjWHkwTHYe5esuVA/qHjwpXj5
LsFxwDbWANWV2Cpdm3FUHuKxOkKS7u2Qv1ZRV19MD6Ion9SCHWm08rtQndJzFU3T2VS67xLA58vr
G2RvOfwVF/MCMsINAjLpSMxhySN1PFWtVwySlbgYWIT3sdk1l4Y/c6BftvcFmYuS8SrAzTYTbLPR
lGCAlXirFTG6ZmQBsUFDAam/Mfgogd2mKdkn3zF2d47i2B/Lv5dZEz0ncFHsn6Xo39R34Pk7Cqr8
NiRTCzbEIoNyW9zAFa9nPvKpEqlCFJVBomhBd0vHTnoAtY+RFWaQX8nnzJ9IrKa1a495kiNUFfQH
+3vLLICUyzCVE0tKuVgQvNxktpoaA8MGCH5gQT6EaZmeh7oPPqFh1D/gGT3fAfHCxDrDUkTktuyi
2ax5Yd/Yj1lpRQcH+8+eXr8xAD38IopiovHq5xgyaKi47WHbQugv3M7Mg9pLUk2/Dflg124XGUXs
Y36YT2dpKKvSt0cUQN1Y0TLbA9ak564d1KbtAebFeTpU2ih+lyR1Y3ltn+BHZuUz2Ks4sunwj22t
ygePsJzK9RNwJ5ODEBKAjS4H4O9MWdhRGTtmfnOo/U46TaRzh8IQnFC7flQD1H2cDKG4qRoKNFjr
Iy3bnfNlYLCJPv8CkN1UJJjwOvilq8XN7mvpeZD79qwYmXGpy8nx6AkdyT3uJLccZg31RQoTOunr
CMnhkoowxOBFJI58nfDp84ShfdVHpxSeMc0zNklVCQIBsnb/JISRf4EHNb71rYPQ5ZQtIj0oYGzu
1bIw8YlnmnnFSfabqPX8HfR3cxm7Gnd1VefP2lyDApPnbMFjGdfXg9omYWE+tVCEoeQuGvHr4QoP
ZmIVMppXR4ILUoIbe2Z21D8yehjPuYrFKc3TI/L1n+jxYqchmL0AaLmgLKiIxqomG21nthM5ca6O
juzgg6aakFSaIdXTe90YnS/ITduIPGVd7Jq1Ld71XSWbLq71SeSnyHo908uTpbvAmZgczkEafizY
vE+yiS7qrDfzPdmDelR/bPYnPxpRAsSW6ewiurWE67+OB43qccxKyb72IvqaYDB30a0wPTdQ/b22
0cVB1rqzHHmxCeEU8PuW04MpYBMshqlX1BrHD4HVNB4TYvy/p1D6ZYv601s3AmRUwAk01RbhzvVG
sK1Q7nX8X6+lVmgMtNKge9B69ZuUBfq7HNHKO5Cg7cGVusmGcOTAdxbPVzq3Oj3Ll690zCvRUxs5
V8BG09XWhe3pE+qCw4C44evPt0lJWIo2HSw7hokAjVbBre/KMQyakS1nouPn26jLhXc6GJB/Xl9n
+9mgKkATWsggvNC1IlxvcJroVVlXMWS2n+iZdLU64D3BHMfnthLKwTbZBG30qfhsCCoxU6adutqV
rTrYIlcb+2p0Yf3eScv2TgCouAuNqrwpo9O7klWWT/aI1vmk5Uft8238QKaDYgctOvraG3CL0DNH
nlvFuuaaHDwj7ZB9Z2zZsapRGD8QNuRSdiwR+q+/5e3GYVnkuLgsSJA2yXpXt6jGw7G4RpY0X1Lw
xR7yos4ZLfHkYOPsfFAImiRhNI8Yfaw3TpiHqA5qvcSxlz8D0FavQyxbZ+y4C7+vxuzL60+2s9xi
/oFcD3BxTv4qjUCtMC8XXfRrYtZD7kL3ar4Pdho/jWWOEP8wvRkPBToC5hwfkbH+MtF9eQanBgId
nQDnag+F/VESlewmaD5+A3bOdEep/339+XY2zCI4uZT+hDX2zcvlOvz+qFUV5xosFd0A1/ZpSjvl
WZMs4daO0l1nWevOry+6yaSXZ0SogEnPwtZep4rQUICnzLVzbXPdCS8hTmeV6+QL7GMGZZReEXGU
fhhZofws87o9cirexh6WB56xqLotYWj1TdFi7QbTJJTXPPR5srX0LuAhD7pWe6vwtyPPyj3OYVx2
1l/3k51oWhe0tnMVtdC/CjREb2UcvrnvaLBZGPgYgFrg9q/bqXnYjKEjQZ614oI2vNSop65Kj7Lp
nfP9YpXVG7NrXQ/p8yOqNjnNSTgVuOFAk126DkfX+s5rAyfMnuRO4OusA3ZYsu31EEVdq52Fr3ST
etU6OzgIWLur8GmAeqv0v9fcrzGqnEEio2c+m89XZUzByofzm30L+ThMqyzmOBAruBBebgElVJRc
1Ig9aknxZW6D7JLXSuwJyxwOslYqUP6ulzkcefqCyUD7jri4hgyouRjUMcYyuRls69kqRfitR7/i
WZnlKHE7LUViKC5ifXSHMkdkDVyImn0pegNKfdB3JkjIKALXqw/xHYIeOC7oNCWfIylL/k3VEA4I
Rxq478IkSx9jE/UwP0o6+X9yGZmdC1VD/WC1FiDRgrYezpJJrz9Gdp5Nbq7Tf3ZTUlpMnCX8PSxQ
t7HntHGvnjOlFeonkvJcdg00ePoT8uMWiWaWy4lfClwCPYxfmXVNVmm+M+e0kKl5JCs7SYPOzeZ0
iv2PbqdyBXsh5L5J61F/Z08dtVETzs7sRoOYpyeSXOPeaGoUI/vRln+Wo5P8G0Wa9R6Kbxj4g4Te
vGvifPJbr7PiQ5YhOXcpiP7PaCQFpT+YFvhLuZNSzetxffmaSEX5o+m73PEGw8htP+urYMAB04o+
pTbMGr+FfnfSAnvo7oJuNB9FL43treziOvOlJtC+JS0cDFr12oLZiVLpNHTaGLomOozSOVVi8ZCP
QxN7QyqlP2IEq+K7Atmv0bUapXbO+GJHhWc7kgA/GiP2AP9lRG6sUw3xjL+ZIvxgbNXK07Nc6Ne5
QdQJPafka4kuvMCBMYLiIsVzJ1yjaW3TNdOol3wYZVbnJSX/cW3JqJ4RLZZSXwSQhX2TtE3mI5kS
HYiWC/hpqsFAMSuatHsrt8b6UVLzqXnfhJr8uyhnRfNSgeqC2wsxi3dqkKaXxCxx1wjpWUkuWJf6
fxXfufeGOQ0STzQFnBHdHsv3szUOlmskjqjvJFUV/6JEkEXXmiX5FCpkGteI7cR5ZyaVKj/3vUlr
hsKkeSDWIqEAEq4CjWVl1k/MUaIUklSfJx8CeKXlgVbFNqQsU/6FhEhE3ipiBDaYKB0R5SsXu/G9
D4P2C7dK/9bABe8Q0BXeSqTOW6ROFc0SQ3Dc0nAGSp8SBKR+WLHhHGSxm2dZViF2kckx4gHc/zJw
5X0qBZZkpree0AtSpu5uoHmyu9fTgM0qhEdaC8zaAQIx9VylOmYsFBk6Xnyb2nC4V7QmOBlmUR+U
1Ht3l81FTJVIarrh9UzcWyO+LujCdEPsw4eamdx3iV8Hw5HJ0N5SdAxo1SwibwzIX742TA1RHo0z
1OBnCf8kajVgJXF6oW5sDljuO0uRlEL/pre1M9mQ1aYcjERI1yBpNS8RdX6uhBk+aG3vHGGNlq+9
ulrgKeEWwG2M1+n6amkNEx85QOB4YujdyZzk9GSURvZTysPsYcAHsT7I8Xc2Bpc/ORqC88tMapWU
ZlCF1bIvgutsNaOf41DhCwLTUcdyd5llKrQo+G/Fu1rQ1Rl2sWRo5J5+JjrHc2rc223EQVxzUPX/
GX2d3plTrvm5GZb3vZh+cTgzP5zN4m6o1M5r67I/OBY7KTl9axTqqDYAIawTR2ZKWNjMoX1tzArr
gtCJQPYL+dRadvlDn0zjQgZ7hK3Z2U8sCiZ8sc3dMmMDQvicAcS+dnSZ/QDtkHM/h8ACOsk6CJTb
7UQTexmEkMQs4uXLZ/krMZ5mG1lBo1KvShhmnRuFYxB/qWWo00MRNfHPcgiONCG2T8d2YirPrIBx
K729l0uGBVzcsemVazwOtl+jm3kKVPDuSSGOAjSA9vVxYRGKKf5ZHnKDH6mQc55swUwp0XtbnHCM
Ns+qHAam10aINrjTWFn/pgVm7Oc0axPblfXcss9aGVSJh5q/9VllnBf6NP/iwB+HEE4pWKGRe7a0
SjfV1Eb4UYeNOU60pfocQ68f8VUuyfCQB9bTs9QMxjunxnD4khVT+yMDsv1bSdL8i+FMoXpx6M47
VznETeBBI2TpXs4wmgvVGdV/zLY2mjMOGsM3C3HA6a5CFcg6BXQCvxeY/8TwlrNmPrdalp1nZeiZ
BtalYV0X1nh1Vpxksn2zRwzkXuoaUpUQsR3dN/QsdjxZGjqEKnCBCU5ROQIVVsgOf+SQhktcMnKR
uCrkAcOPbalV3Vp36o9NA+GZVMMGzoC4n6V4ZdDRXEAWXrNQ/+7ryCWtKgNXcsxJdfUsTJXvY16a
JSD4JoOokmrJLyOu48AjC0j/FzIN089F7DjfpMqGw+KERXbfKE5QX2oyndLLdLOJzh18+19prgTZ
uTPG9oOSVl2C70Fcjm4BKS1zS63THoZ5HuZ7rXKi8NFJJbv3AvBc34whNsljIwv56dxJ5/tInobM
t5Fzab1ervEu17ug/KfFjxY7vxKJQF+Jg1SCp61VD7aTpb2HwMyku8kYar/nLM9/pG2r3eOtUg4n
NQvHxrWsJBR3SdrId5huyq3bOTkYkKGQ/lFNpA9tpTZ+TIMj3aW9mv3q6kZ8qwvcGeA+fEA7p+yC
WL/LAs35OKXalJyakPz0tERDmMtmnhRuNCf9bz66eEy0blbeIfJvmidb7bvsPe5XmJj2sB9rX6jS
9KmPR9hGedb3FymZYu2kB3mLLkMVO8/IPEkC/vkQM0Mx5/aU22oSXYtOC0qPlKf6kWWQol09ro32
3DiznN5ZZqD/LsfKET5VowSqLSLz8bNuhsE6pkZwFnJYFZ7a6l3sF00XsgVkaawnd1DG5kMAjX/x
/i418SCHFA5uWzSG5Q9yoKUudoOQzsdZau/MPpudO0YTCDeOGMA+CynSOQ3m8GEuA+exKXX54xQx
27yrwjaL3bw3s8/M4LKJr6mH9Um0th1eGktrfkBrgdhVQWfsf4bqPCh+7giFyiOdDHGJYogBedzU
qTu3ooy8SLGrwberPr8bY6WqfYKw+qFVImN+cqSx+V6XpvPLwo9AuscNXm7voyikvJDCuLwfIjOy
T2GbDMB9Ri1TXMgQ7XOdahlcRmjk0mWSUNSCXxw4nzFdG4ePyEnxKtWEHc75JMg/l6QQ7UfEQOPm
/awWTeh1GbXtja+iAqmf268BSmXGRS/m6lNV1mL2X88GN9ceOeeCJmJUB/xmkw3aOUrdMMwY+IvY
G6E7Isba6acsruHmz4156ss382eWJYkmII0Xma41ucwqmQ2CYQBmnw/DuY2xyaiaOvLpT9RXa7Zi
v9eT6aBU32Qdy6KgCxfBTgZ76ySxqMo/otSQAscm+NKpqf6e4u5Ig2xz4/1ZZbHnBapBe2914/WK
FmNtHEKZGEXuMQxVPCj44kOnl0eCX0tW+yI9/LMUDdZF8wuFp9V9TrlDHxwZ5RvXSh+7Q1dhdlKn
QBcRWQjcFl8gsE1ldk61OPz2HzbNn5EVc3G6H6u1y5g2XtMBocI8y/KaqrXor+vjKbNaRBXGOJU8
LgL5x+ur7rxcsItMKBmX0G9ZA7fyPEJvY1hUMKrYfsgwyXaFJSU/EEA9aujvLcWMhA+IHREfc9V5
g/rbFuPycudZT71+Qmlb0fLC77CkeGvDkjYwKqjoH5BzbkdOmh00+phhcqEWynNM5ntfI7xwkHRv
kj+SI+A8y6FzkPrc1nxgkotFuA29NYhaoZz0J9tgFhOLQncdSvmDWmL7Amkwy4v0AZN0urGrWmKQ
I5zmWxj6YcKOaCVZu0d4dfZCmM4HL3Dn2ZZamZdHartVU7b6QIIRi79dHor8TqRFeqqztr2IUq48
xEkO57abnt/SPCdwUUFTbAJXfpnWgq4wzDYe0pvextnkC7QdJZyqtex9LiVz/VtVUnKjSFMHxrJp
NL0rRlyf+mhSFHeaEqRvDDbXXWctLs2vH5FtlCOEQ9bibC7CyOugEOhR3kc6VsJSZjcYWSnB+ybo
ug//ZRUQ8nxgBm9rPR9Hq2mHpDZNz06tfAmd7Scylv6f11fZbiEOxoLbWqTCGD2tgozRQnTj9kDk
oYkCXBOD0EXTO/rUdmN9APvfWwp/RAIpLX1ku1ZLBSl+BSnUiVvQqsnjNGbG+yCfh9Ft03GID47G
9hstNqn0eJgwA0BdA0xgwWpOOKB0qpqp7A1aFJ81pT6ipuw8EvfPonrGTYTu8KopMpnpXNLFT3DU
lX6kTZH7o5SrVzRIh4PdsF0JZ9IFEcn4FaWFdVO/74TRVQWKcbpRzg+BmP7JrAnD9lh7s1H2suNg
+C73N+Or9XReT4a5QaI0RaodEnFf0KGFyya5alQdwWI2A+VlKR6GZhyI5A0epQXTJSMHze1aos8Y
drX13YFxes5Q2fxalqb5mUfur1UcQr6VgKEdVOtbIsryAwAs0qtjoI2F78sg0/eWUZYVN9DUWmK8
5EVsOq4mZKc6WVVQBK7GnM56X+O2+NtuKyX1W4dpA9aeARIFWWqjadNGpuWGimS8mdfNj2O2Al6H
ALA1wUDsytEag0alHibKrZpN/UJDXrqUGHweRLS9/JT2iMpQFhE2NvTL94Cy00Rax4fAeRdub65k
T2Zhpu4wAAFxo4ApQNnMR5CMvc8PYBTkyTIv3bCLW9wCkFtHNh+fdOOEzAKRfBDmRaMev7RM5T6j
eT176RBdlOjItml7oZHS4TBCiwyY8SaIW9qA519FniMko/yMZ5rkhkhZukGupamLe4580NXce8eg
meF2AT+h/7e8jb9aQ/gWyoHUwm8YDSP40keh5OGYE7hpO+SPXZXMS9+jOkjIt2GDp/z/i5LQvVwU
cj4hMolJsZAqvxjog98PYmGSi0Nl9J2IC+QBeOQSeOEQr/YQGGDR2TB7b/2o0gyht/ssB+nRJbL8
LeuEfPHSWMQ6Fx3N5bP+9Ra1qIMnHfBADMjUDxjd5uemNwoP7SxdccsxNy9JNHyTlOZobrCzW9Ep
AmfDLQlEdlNQCZCUYprCm0jV/leI8tXMerXCXF8Fr+uiGeaI91VhWf/TpkKu75EwTY6AwTsvWYWZ
Qm98MZ/diFsovSagThchHuDmBG4zCs+6VB7xHndWgYqyAIsIQMomr2znciTTpdefoFBw7wxjZHhW
UtlHu3N3HdqI6AY5i1fAasuAyBhbE2072NKxgp1uFj5nMAIPzsDOlgHwiCkRPX5zmcm83DKKnZrq
kEvSVe3ywmNG62Drrcz0jIT6ZFeJ6kVoyr8LQY69PeOhOjT/MG6AYqwvbdWI5D5G3PgWhwFSdYYU
nFBmt/0unKOD6LLzKmnJctgRH8HZdQ07CbV+UAneWOYiXPCuHizlJ+S45GCVnRhGF4OfyFJ/yNkv
X+Uci7iTuiC8lTZ+kidFhOpvIzUd1H7GrLbPEFaq8VqG1DoHtdVOIPt/bCzmXECk1tizrOjr0lZB
abQD3TInSms/nubKHwspur45JSYPtgku6MqCH1qFmEFp4gwcGzLyVYzdKfVDAUYxjM/4G6n/4bG4
EJahGrCvTT897VOkzgMrRM0w7HBWySLzboKDylg5LoYjg869l8jQhXIKDDKk92UT/RU8h9pwailu
4lsquNwt9Jn8QQSGb8fS0aBnbz8uRSlYPYuMdd2jsVWltTN1phYugvCR9uJ0kbTh39e/1BZWjQM8
QGYyFkA1DI9WD1Q6tTGYZG03qqPqlGhp/R7FKKzX60E7jUkrfGa9uJAmknkK4sFAmXN6MxCG37AI
I6DnhvwO0fnlS41iq0vkgMx8kHNxzTShXLQBNXURNtPBbtl7qZzuRYtP4QLY7EwpduSkQEw1zaL2
zh6T6TKmdnzAKt19q/CQQY8xy0K9ZfVENBSZgMIguMmVovpRqVrncs5n14IG73Vyl/kDgmJeiQiN
W09d/l4E+pvJS8tbhQ0C2B7Ztg0UMp6mPgvlKoZKW5bnmAYIgMtycAG9ZAdvde9UUMcTO+HDA7xe
nfcIF+yqa2r83McQu7Bustx6HOsfU3OIcNhdCpY3kDlqq032Iiwt0g045jdI98lJRRXN18YYHnSs
vRm2iroKIEsOB80DuCmr/skiLqY5mZLDse/qjwBnrC8IkyCW4JiReVCcLm9olZQtcAqWY4aOjsbq
hpU43ZZeIOkiZW1/lmW5c+eFgq3WiXSRi8r+9fq533mNrMdyfzBom2MvS10SqjKaOV015xHiw2r7
oFGOvQOuFRzsjp0rD/GYZakFOL4h6PZ6NcBZWCiPjMkT3yDX81FIcAqEE9Kc/0NPkwsCt9bH159x
J2uBn8KNAB4G4uq6/yUbpVYhHkvmrpbzqVarmPgmZ89a38ho3CYNg6lOfi6yfHh71kIjE/FWCCtL
p2Z1HsY8lzglBhII7TD6RhhFPt6I2WnMD/2B90INexQbxEWckephFWoac0LJK8NVnAmvLlwrNsdT
pSrjOSlME/a+popzZ5bWTZUAXvnlKDrzXjha9/XNb3tJDWk50lDdXleVZMRhpkrYGwRd/RhJaePR
e2PWmwa/UxU3XxnnGn8cYZm9vvBOSGdhE2LMonu+2co402tTZVI1RbnqPEIV1x/bKolPr6+yc2Bo
fhPR0Xji6rCXTf7XxV+EmeCOonurMpj5pMjdcFbDadHSOBQ53X2gv5ZaxQK8QntrZPx4a8fK9B1l
znxL7o46RzunY3Em1qnIFn3hP5zCvx4IhGtUNUsxnQ5D/hPabvhZhb5zqcg5rnpSxAkMQqNgbmt2
xefXX+ZOtHux9up8qNrU1zKl7U1P8+KELJfF+InmKdFDcWPe7cEW2XLpF74+7RmaM0tqv0aslSJp
pkZCVArgZxgBIgiza9Km9leaV7gADh1yVm4D5MeXpyDkyZ1MezDCcn5ENTA/AoHs7aVFsoDWPBrE
CKW83EuJPvP1seS7cfWj1W8xVX00wTJUrq4N3ae3v2so7nDcNQPQ0J/48dd3phE4ag6wBnSFqh8F
M7ZzlCCsDMkx9jNlfDNSiDeNUslyrxDqN/NLBwUj0KkT3fDYqW6RrjdeYumSH4WmcdB73NvBVKRk
jRTY1sZeW41EMEQabrpaDboCuGgQvR+kEs30qAPyMlghI4w6NoPRB2mUvn0Pk30sTVfCwjbnAY8w
jQZygjc5nk2gOuK3PCF1Y6hV9z6xkuxgC+/sGQRZsHPhDiUGra8UZdDsKQN5fOvrvn2HapT+rwgH
8b3qpe4oou6utTBLaSibW4iZbTAN6kyEdFrLGB+KwDSuClC0a2dAr3x9d+4tBdeDhNxgALC5KYtA
ZvagEFajto+eZmmYz2aY958SSaiX15faCavkuERueCx0zNfpXFoMplwGzGmy0UjejQCD7wB8/Ifv
RFrKm1NhTu18p4Chs7DlZeYkou9T0wqvBbDz2HeNdvBA6s4BYMDHdUs5AyVmfbQlJOSSAJWH22DP
lgR4ubLqE57ounMegdjEnlbnSefBNQNnpRaW+SsodAR+k1qTf7QzxsyUJuUEXtNQ0k9NPvJHonYw
MUeR+gYd3yzkf7fGZEDnHEiErTy3EbXq0A7Dv35Kes+JHCn2cRtiw4dlrv3Gz3pIzrIRYEAQtzbI
nde/4s6GYbCy5P6QoJax28vYCZqrc8YcIgMyquIEo2s6OQhOPkfN8O71lfbeLoaRwAFR0qCQWv79
X4FTstOgqZEzR39FRdkYPObFHs30gkdDiUdbnntaF4548WGB9/rKO9cjMGE+KnP9hQO5esbOausg
V0s8xfokPyW8D1ek6XBJ2rB180LuD55052SAcGXcrnMjbTEnzLonTJvAQHemHp7KMpi/gax3DtLx
vS/3hy++NPB3YBFqFM1gGONbMMPPS3p1+CANCJMhvHuU+e8txfAb/yIQpNT5609Hn9AIQ5mGQm2W
vojD+gxHJHNTyPoH32rJ+1aFG1PFBQUPz4rLfHm3f++SCdK9rAa4s+iJNFzMVhPfVAkRK88pg/ic
j0n+HpppFf6Hc7BgCdADI4HbzLbFoFhzmNisGwEMhC81fs+D8akLLPHh9d24+zK5dYAlkUFs+gjM
ZQHEGkZ8s6QwQWku1D3URnVvUsqjJHtv4y9bkF42HYvNJdcOf8YfU4z2z5R7JlzZn1mQyZ7hhNOD
JWigvP5of0yR1l8PbX8SI/jUbJfVScNLzATbiQKQNUTGN4YO6lcBcva9DKr1q1Hl0acxE5jzxFYd
9SixB+q/JdiJjzbEGtmTO0uaPPIdPDqtXhRXtAi6ybUb/PIGDFDbc5dY/c/eaOyKsacYoTmNhsj9
Wi2Ne30u9CMjvZ0JC70DHgQ9I/5r3Z7kruh1FGOSW9HZPYNuKf+nou79VVpJ3Xv6rNv0f2p19Gcm
RJ+1wW7mg0tpL5YgA7S0nRbm6Po8NIY9WrWwYPbPRvlVM0GWlWk4HmBp9k4dqCdm23y5RQH65amD
JNT2xoLskOqpAKgYN5cxzj87zijuAAvXnoNd8t3rm2XvHNB0XXDiTLA2hfZM5dkEOuCL3pJ+QTlS
Hqs0ie7UrO0OGiZ7x8Be+MSkYDSf1vXBHNKgIOECHTPL0g9b0pWfWpOlIbpmc/kwNMWR1tjeVecA
x/kDOIQhuHqdkYNfh2ksjt1RXT1zJCbPifGaqiRbd+VqaL9ojTSdsoy9+/pL3X5IjWYWREsg/zug
qEaDqFKWROrWGbITDswDoGl7PNlYy3pjh5+lyI3oYPdsH5dFqeOhQ6LktgHozYIMJknw7JSCtrhT
Jf3XYKa6l82hitFRZjw3QWn4KtaXB32hHbQEK3MyF7FqZhbr02FPhlbHA5Yielml3xi4ZoY7xPMM
CxFbgROUZPjOSZ0iPtA60kDcMZwvQdOUTwJPJ9VtSGFVr+mz6Cj0bgV6mHtBR1iYENoOJAv9c1Wl
KKSeMRLrC1iOAhwTMuqBbyh98RuDsdKAXSAlz83UFr/ycCYh0ltV+54CGp1dJod5dnDJbYMJvwl9
G8i+VJV01F4ec6UcSynrSKblvGvvtB55U7OGk/j6HtwebNoKoLeQJ9gTZ7SKhNF3SbrlBLlx66XU
jrwqiyXV7XQnP3KV2dt8lHAg8mhGLKpbL5+pU/LY7iRCdBrF0n2eGbLryNl4opiUL7msTecuLPV7
HXmfg1Rl9zkppsAnI1y6Mc+BdgLzsQNqBSYFOkAPcroWXGOSgubS66907yEXPW0oj6D7Nv0WoTVJ
DpOSXC+M8msEAST2isCRdN/OpAI3uCmwv4igqe6TGcnWg22zjZ+MXkhXUPVb8Djr/DlMQjPR+YI3
oU2NN2Vx+t4KrcidyyG56GoaHdx51l4UY6pKdxtxlEWZ5+U3BfI0xaJcPKp7LXmM1XYo4QBXRQvR
okb+HVvGvObjwqzw5tKGnJoxsfxppU5jnyy7G8srFI2p/oC4G4yRWbNhz0ZDPDz12tzaX/t4kNoT
PbMkf5wttSQqdqBsfOo7Q7qrzXQMLjgPx6nbBJPi+JGO/d15FE6jnfIejCtSrkHRuLQqOg1SQS8e
B7NPWryiAhPVL1UJ7vO0h2pQ2rP5lWm0HbpyJIqFLlPqj0HVRbIHLravIPW35YfMilEVHUZJK0/o
L+XxqZ7hR7hWVtMzC7kXcbTQs34BIWnojPUM/iQeOi4h3QCix3Krm7QR3Saz/2WAulX9wRgtJpx1
n3HIY3uyvKKZsZJVjbaG59ZIxeDPctPCyhj71HSr2ehVP2sC0z6rXRwpblbJ+cj5jfTqJiW4wZ87
xPDFHXmc9jkvKrl7zKF7VL4Ye/mdzIQ/drvA7CN/bgdF+/D6EdjZhJQFqHcubQD2xLJn/ioMxgqP
FLXiTk2xNHNzZi3eJAb9KeF3/2OGVv/p9fV29iAmCMbS4nRU5BhW4KhcKedWEnFyy8pOlTzdechR
tMzcQA61f/pCbj7kvV0d3KR7IWWRJl0E3ZhUrzd+h4AF1zOYgikJNZ/eFdaL5MAXMbTtQaawu9Ti
zULQRNdpfahbJvIiNjMwBc6cn4nStYeoTHDfYJD++pvc+XKIx1CEIMyw3AzLrfTXlzNg6M953DO8
RclCc7vaTD5QaZmXdrTbX4aQj1D8y1/4sgpBbYR2MI1MWjmbzLK15h5glIDpnFuF4UpBKLCtlIgX
B2F578ngntMIX0icG1Es2exMZiWYh89yUnsDM2e/U0Tr0nbsqWCmI7W0vW/G/A0uC01ucotVXBwD
HbF0G6sgTZ6rC55Rwi/TvvnQMcA9vf7RdpdC8YvSEV8MWkMvP1rIbdrLRZTcTLnr70M00G9KpTWn
aTL1/7ATqQIocjTIsMraMaKYgFJmychbLAr9JDWp7oowqk+RDmXh7U+1dLqYv5pLi2H1VK1pjlpU
oRY95SNag9IwJndopQUBRSZq7q8vthNB4NwisUcP6I/q1stXGOvKhKrG4uyn2amnzY7ducCWOxcZ
iurSopL9RB/jCPyxLVmZGcJE0gDPUrWu41aVlciqyuRD+ajHvxhLiVOqK8J2a2PEP5zpRcA8xoRq
Bc3VMT+HUuccJr9bUi6YLP44KslMLdCnfPno/8fZeSzJiWxh+ImIwJstUIY2aqeWNL0hWg7vE/v0
90MrdRVRFbqj5cwoC8jM435jyS1xh/h5A8vMoiVVNtInyRmRWq3jJr9DbMYuniMIyy3i/qDzPWx8
6tdClgvyiwRRmiufYuOggopfTaLWBi9D7I+/Z1IKdTCTCpXwqULtD4VJt00r1TXiNtuZIrzGx9gY
kK22ENDK2WT0XuSTF+AQmcDhkTLFaqq6YnamY9MvtpvWseVnRpMdTauq93q0RLtsWVKazX14s9gY
ol7ehBt3Ic71ND8B669EuJMfogyGnBQ2YTPN8/5ohUby5BR6uL+8yubz0kZmeMTYHDXFk4PVMu5E
+RmDlNRe8RZ24ewxrtZxeEcGphvsMrCcGv4+dZDXGuinRB1AHp0G++HyL9m4twBg0VZjAsJPOX1e
9PqqykKr4Waap8hHzpDLxMgWDxfxa92uzYcGssLrZQqyznw/7qqiS8KkgGZ3o4eNNrhy1dkGTFe1
/UmOWD/AoExfq6Q3jkY8340o41PqlWrQxd01mf+Nq2YdE/LY3NUA10/3t2qSnCw1T210EtzaOB9u
mW71j2af9AeK8fYLXYfp2s29sSwCBnDLCEdwOk/bY5EQdOjoqAZKOWFIWC12rHgaKqb7FrpS6cFk
Rz6oq23kGy9/5o2V4c8xLVx7Y/xdJyiN2oo6cxCZE+iGsPZqXZaBM1rTQdKh6KZo/WAuU17T5do4
S0BmV9uVlRly1g3U0Bux4pJFE3wc9mBk8p050OO4/GgbOxi3L0YydCfoPZ6yrACo28wJUY5Oga76
UpNGfqtr+w4K9b/fDbj00YbmLqI5dppORMsSA1XkQqxBXbiT1qqPIkrVK6tsIGqQBOZpVjAiC51W
6FiwGgJTFTReMSsbvVE00nOq2B0Z0xglkrv0tanfyyDnV0ZU3SA8G3dVdNfQ2En/Pa3h03FDOYhF
sGlP9g3asqEVyiK6CSkW9xWqBa9jZhlubC3XpAU3nntlHYNKJgCsicBa1P+V95L15mDeQHmbJeaq
pRMuM3FOUb53arE0Xqo4jdjV9RK+JKs2hFem3fDgiFb7eXlDbf8QskUCEuySs7mm3Qzx0HND36DR
EGImVSUerrda4tIoC2Ewdsq+i+vZUxN19otkUl011M1fl3/F+bbmbaDU8YexidrRerj+fhtNZdQY
X0tBL9foO/N7EIqyTUSHjeLKCdp8YDYaNwQRmC2nflyrrgo9HiJDCrLVqMzToibV3KTScIXNQU8c
kRVQxaGKZSl1rXAw4n1hRO0NGsjwGi8/9kaQAOzI89IYhfiHJurH38JyTiYMI2J21sXAtqvafEnR
eftURPXwI5W0BAenRX+e83YO+gqZ6x3moLrmlkuMRtflX3OeHH78MacvRpEpnhcYI2opl8+xYaHo
NSqzddek9ejls2IjOASFzLGjxxpdsH+/CkiFALZyAtFPRNzo48toulrrB5TvblD0RoFBJ8P/g4z+
jnkDqV+e1c6neajCPVp+q8Cd5NzwLqTyyi1wfpGvUHOyIWiF1uq19vFnpDqbMTL76CYzLHEsDHOW
vCVPuv7KOudpJ383ZfyKW2S0cvrtK2E5sTQqsEn0CTKXlYLLNKp+vxhm7CKKJj1d/rxbZ2z1E6G1
7OhE5ZOeRYxS2qI7E7dbUUt+N9XToV2G3kVqxLnCu9haauXlAZ7h8ajvP77C0h6i0h65U1JDStyI
oZ4f2QsCfSXiHFey9821wGSCFFz9W/6IMf51dVipURZlmUU3Io07yMCAIo1OnsCWGdfGbZtLrfQA
m4qUIcrJLVVmAAim2ETvNpfjJ8Rk9NfCHIdPmH053y5/rK1NuOKhrRWvY9KO//gGu1DCfd1MYW/p
w7jT61DaW1leXMnM7a1lVnYMUFKSCXoiH5fRisiownEOAyfpp2RvJbos7mdI6dGjMJT+a9JmueIV
1sL0eagb8Z7A3EkPKOqVmRdXTmV4BIg5AcPnpJ+LeerSfTTQK3YbMcs/p5bQ6dbhVHWIA7VJhu+L
yPVDS2ax+MMy07nsYjP6nehpW7vEIlxoYi2ZUq9qc2vwRSfBcVwsI4k9lWbL7xKiPaWBYUyP2BNN
oUuHKJ8emrBiO8voYQpvdNSSmjFtLesY2XKje0McmyUhNdf2aG4UDdJ2vdn6g5gmZ0fNnw14MYAl
upfVxX5NlWwq7rDxFQhVo4i5m/UUm8UOj6xjbpUF+BCrjtPjkpnam5ljBuCGZR+Fu2waiuVg5aPU
7RRRodhZy3Vu35Huz8coQqvTXbVfPmlSBSZ6HqX+S2vnRRjEWtv+pLx14p0k19m92ogGlaWxQDgH
OqTodwIMObpPYYI6ZIukQeV2che9UDChPxFHeM66nYrVm1uWyox4VNfSN0skvXqn95+kVwLFxjkA
DbQOTWXFoAN6kruECeNgFf2bINXH/Ja4jptvHgH5WOg2x1fO9/l0g1p4NYYhVCO74aw/5q/zHbZt
pUVlm9w4ZpTsmCdMLnrhi18sstihMOCXRY6WoBVfW/i8igA5Qwdi7aUZEChP4kCvVr3WWnZ8o8tZ
9iXFeeHrqIwpOuyqLQJchYnFoo7MK8+7EYVxYzNo0qx67FB1Pj6vrcVh32Q6Xd646h5sXsoR1fmH
UbeX29TRfzDWlA7tNNCIr/rmysW9MTOlnUd7GWIQsAJ0QT6u7hiLoheiT26QES0d9LWG+oAvE32p
XsBB7Fp9qG5Qh1Q7F0GS4g2cUf/Yaw7FJHKtmTsprXZI4n48Xr4PN7YcnYp10GQTv84A1FYRFUvS
yqCmKlw0CZ3Uj2k/+RNDsSu7e+u742rIpUsVQFg52XAJ8mvqkrYxSkSJCaV06b3cKX7JWlS5ae84
O2bG1ybzW4/HFawrMFJWeNNJwIzTuchHG6IizH11zwWiBCGiZHeppFwT/N5aCjlRikiq81Uz4eMX
zgTwMxIstrXCuNVg9uMPrTJgiV3Oh8sfbSPDoR5mkrzKl67WLx+XCkfHBpyiE8TSOdTcKneiu7Gv
BsHYPRWHBGqYfOX0bCzJOHKdR66+lDSMPy4Z4dKC454d4TJWxzs8BozPzJ+ivRMjipYZk3TlwGxs
lnXIy/ACQtZ5a6tKtZEOBhLZiaMSovvppWzz6g1ctuktXJOuMc7z/3EzAU7mza5kKWimJzdTDhzc
MieH2jFpeq8dVPNBmkuK56nLPXSXhTfV9T+bN/IVFZNeNRpWKMWbJ4uaSBjag0lONxkVQokRLUnL
CzkQ1v/xCddshByVmhQY3MdPqERdhdLbIgUaptQuA43Y09LK9lcduUOV5NLu8i7dyIFoikPpWZHE
9IFP1guzsEgtMUlBm7X1m2WXvWdnxrWNsv4tH8dOKxOZzjvTNLpip8dOSoYltTJbCvKuVA/j3Jde
tZS211Wt8e/Hjgkh/ByTTUlJf3LC52l2+txhKV2NqvtRgvBRaM63NG3sHd6e11Sdto7cX8udEkpT
MMwm82Fq99hJ3Dg2lMOslcI34lzdgU671q7fepOA0QiOBs1/61RnTGhxN1vh5ASzvowuwnTVDbql
utcPkriC1d1aamUfQ3ZedfBPm1NzDY1DQfgy6OZsfZaqPur1xFvsYZNf3oV/BlknG4QdsgLQmO+e
92G6lrOVWTGecKVaHk2kxntABekY2Azv7yc5JK8bs9bJdthYpz9bvW9Hd6T1DFCpnzmRujbby1GU
GmreOcWz+SInziI+o9uri52Oj4zsIU0fNn5RLbLxiGmaerDLzPia6qIaPQNszm2cl+aLVS3GV9RQ
yd1Nc8m1TzTlrHBPmK9+1rlWIKo52OI+pBaKvtsknrML7wNnr2QCWOZNqhInvgWGXXZHKbQdt9aB
yLvI/Av7e7cMQt7BYo3eEsxKZjc3RlkP7LaURy9M5OFbpqZjf0AIx/hCP44gRYWCSr4WI16nS0qU
uYPVzWAPZiv9XdA6Z3J0+WNs5Jy0Ifiz1q8EknVf/JVzLqaZmkmNonOsZuZtPmahPysora8DIooP
imYJkMivHIrvlbO7seNousIcgmCP1MzpNdEpJFAyTrz4YRjVfuS/8PO4o98zG9Pz5YfcaoStMAJS
XJQ0WW+NbX89paglAc5MkwIJ877jTG0LRUzKZvJrdqCUz5JL8Bq9Njb1B73U3tG+aZ4u/4jz58XM
BXw64wmdocxp46/ACbE3SiCJhagdzwTG64WttXzWRLZcCdXn9/wq3rMO+RBXhix1ci0WhV5akcmo
emQwdCS7lY551vS/Lz/Q1io24kw2S2x0WYwFDE9dkr5j6qjcVfOoB6jYqtcwX8r5rYvcEso8gE/M
FSB7kuiIqUGLCJwVaD27f1KAuLxnw7SYHjJy+eABsaaFjjKGeKCaFa+4CyyHOYEWmyyK+Q55NfmR
jq0DWFmOP8/YCBxHtvPr5ZfxB73x8VKjzcrICRU+ktuz/ibtmly1yzG+QcC6u6no1cyu3MfF70Gy
oyNlBUKDKtTAu7mMBureYvlcLNm4q1PJ8o3BkveD1ZsPQ2wuweWftrHxmNYgzcG4hhmHcbIb4n5J
JnxhEFK3u+GAw2B7NELsbUpTyf1/XwrWAJBflXoZobKP58yWbMZgObIqQuplX857PBfKJtzlWnZV
Rm5j+wFHh4lBGAHLeTrgL0kLQMSRj0aQvt8HWqiFW9FmzA6h1o/vJvqLtddTvEZuY4T9A/CXYXBB
+4h3k7aGuBMR0heT3g06kDC6Pf60OOr3GogX7ss2ZBkXGdZl2seRLGjtSVWTuc2gdZ9xb0y+2m0x
xq7GmPc4q1Oa+2kUKmvrpZreHAMwri8bff9Yr1hsXzMXRNU7SUEVtSgmdMqUyKgNyFOy9i6YwdD+
zSujdQdiyO9prGLbFQjrmwwk5rTxVLxDQrrRVfLSxItzDb+zsUNWSCUVNt1oRkLrv//repSYeGVd
jK5KYSeDp05LuVOBbT9NWnUNurNutpNjsg7hcUVg4oA1yMlm7J3c0EKH8m8p0zel1+LDIhnCswut
9VW7kx8d2BA+bvSym5RivrI/z2sY+IA0HBj3IcbDAPPjgyogDuw+pzHcapnsF60jfGjIjRc5DsbC
8EKANTbXpHm2Hlkjw1/dWxE+PD0U0WgVmYQ8+M0kp/auZf4SCLNbsXT9GD6XYTgDSgmL8BDXFX2F
pm+BCF8+l1t36EpaWvNk5g30QD8+OFI54+yEaojqtcjYd05eBIyBQuf3jHOD8sOh0dS7A4OPQICa
TI6YOxEUF8bo0q4tdfVxzFL7i7qUxm99rEbkFK2B5v0ySteQC1uvi2EE0H16Qxt9mUYHxWW1YVCY
i92AnABPhkh1Qg5Y07wyXZEkqgV3Z5naY21GsfyqJJ1uX3llG9cLWGp2KnAZcNXyScpQJjKVUdaS
nmjO7I2qmT/qpaj/mZJBgcR2hDGwMlVPKzKRZVaHXrsUzHUij74hOfHzFKEI6lVz1ap79LXrz5f3
wkY4ZfNbkJMg05x3RaKcHDPrRBhoGa6ffivV5qErhtnZgdNxXmyG+6+XV9y4XoCrsv9X9A20qJPN
1ykh0PMuCoOWC7Ehqd4JjX7BlGfFld7Zn37syfVCLo+iGDKm67DpJAAZWRNmySykYJxM6V6Pndxy
KUYX2UvqafrOhlswDgCLBAK5Los5yFIl+T7Suyl9qazbdzT6tcaFbef8Ck30o11dMpV7IxuNR/xB
ptHtlCZVvEWRJ4QvC0nu9u0glcbNrNZ0zayODvovpUPPxVOjcSIHCOvIwc1gap/7McHLVJ2nENhb
ptavRtLRVKVIigvMVCgld8PQDEAQwl58Z9yCVJI6SfrnQVkYLrW1Uz5KTEoDh34WBYuQdOeZrES+
xbxMUXx90M3qnut7Ek9MqkBZ231aLH6o5OC+B71ZnnRSbsmzSyeDhluUUntMshIde7tslNiX1FbH
Xg1XxYMDHTV/IvUH0KNWM1oRre1MhodHgCW8pFflHvfrun9oZNEWdE8thqdxLr/2cEleemSdWleK
peE+yZs6QnSGK9lbJtCNVeHYL5pGQQVwe7A+aWDBvthKV9kAZxCd9pPKavR9zNQUnPuSTotfLsvU
uEU7MOzC3DJqPcF7GdwlwpHJbcowtn07Nm3uoyLMex87mrT3YUPIOYIsiwPBZKpyeCdqJMmuldXl
fzAl8GVCUjX9cnmzn4cYPD+huNsw3ZBPPa3Zh1YYNrM/I5BpJu+EpCbfctSZ93IxoCg5GdMee4Jr
eddGgbM6jbLrqePgFJ/GmFhQzBhGawYz6mKoJOmNjs6VXs0GM0kA/q6ptdGvvNXwOqM7afNJ1Lid
81sIS1l35RWcn/ePP2a9Wv9KJ5Ah4uNIFuz+rIj8EjvCXWU26m6SrzrqbbxtMM7QtelrMWI+JVpa
ZsHBGlU9ULg5PeD98k1vVHGBe+Xi7BcOyr3QUBe7/I03HhBcKUkMl8w6MFmv2L8eEGaeSPpi0IKB
a/MQmnLjI20AN2O8pjS/sRKFOVAB/uEpT+VfE2GiUp5iIdOD3fYbYaTPQo7l26Y34m+XH+osLvxR
1QOoY6wwNuLDyUONUlIPauQEtSo9L7zWG2XsPjtdgobgokXXgsLWciqDNQICT3g29lVKvQKWlGJx
ikfNbomF7pFMKJ6ThpqnF8s1+82zN7lO1tbKhLwTROSpyCtOIbERygsYvdAqXsNBhOCrJCxO63KR
rslPnOUw62I07JBEIBqdNVoxCIyMHFnBwMiSJDyW4IgMLy/VYteoZtd7y9zgtzfgzhFxS8b5Q9cv
5RWxuK0XTL73hwVpEHhPvueiMo7A1tQKbMbW99GsW/lhAG3akNvn5W3NFXols/ij7fMh+vLYpDMa
GvtUnGclmc7tXQDscYI4s83u2ChdvvgaMzSIwdAUBkBVeIaUSmLAgXP6UvMVMYQ/u3JUA2H1kJdj
O4te6yQewTfUXdZBrc/FtZ7XWWrHz6QBw1gXhCy9/pPjK9kL4UfCCLYBxvhZRbX5lzVo/6xAvq6C
9CFUMaCfZN0fz5OjwlbDZwO/17KZ3upiNsFYzcz4IxSSXi+f3a0nWmliQPpoP5wdpkpzxnBhnhGg
djLtyIn726ROVP/yKltHCKETB77NKjN0eoTI7oqCYoVdnY6Zl+GFc6C/WruhQ0/18lJbB4iiHlwI
tBUi6UkeZ44djosA2INOKeXItYxB+1YTt5/6vgi/5qASYuyOopbUNZxA8JmMTeYrFcDWAQKoh/LY
SuPnoT9+QAVTK4yyZjuYwQeudqC0DSCDdUNKI7eU5AAz0mvPvfEhaaVxaikJ9FXx++OaM6LmpOaq
GVDS2H5ZFs1RQ/Q/uPx2/0AuTw4qFRZ5CpcTF+LpWE1vFVtKZczeIghWdedXSze2O/KL9KVAUEDs
UgpZ21e6phNYR5lIeOK5lbePKJgCoVkSo2o8HFAk463FGOmxDzFCcYGIR5EnK4uYPznI4sSfQiuu
vonKENLt0iOM5c2OFf0cdL0gx5bKZY/crtN5soE9mB5KmGz1+FdgdtUpWh7UYxV+EaWV/rT7LHvB
BVuzfZR9Zvuo6vgEeWPbDG+yNYMxmfRx/DEKvbqGbt/Y9KsAMtCPVdCBnsHHLyKPg21lI8Zllt22
B0WOun05aNK+Elm5v/xZzpIZ+iGM5ojyqBoSGE+WKvM5bk0JE+6ZXNsDDOK4nR6nPqSQ5WCoBSUT
MmK7y4ueNy7XVelYMutkHn+GwqCFm9UGsokBEj3Snrq8pBxgfvNSKYpyk5BKRl7JTO9+GhrjYemy
4l6iofEgzCwNzMGBQyJ01XxzkOONr9RzG8fB4K2jVwONn193cg0QuIwlrekFqJJZ/QglY3mao6n5
f9475QQcFZWC+DR5TrXOEkljO4FUoVGXIhBUeWEe6+2dBaGhD1Kpq340aYag+OV3v3HLkYqsAYKC
YCVPf9xbrZq3dZsOYQAwmVGPIxx/mZzQm8203I1pJd+IKXd2QommZ4x6/xkFy5en/UByyQbXz/Yb
vrxzhrK+Q3Jp9EEtnMST0rw45m1fo2al5HetU/S7rh/VfZ0b6pUpxdbTA8hjHuOQkkGI/Pj0s2Km
udIkZIC23X5Z5RweDK2SefUWan1KV/qNkncuBeToTZZ8FR29cb9jCUk4W0Vh+AXryf8ri+d5Zzss
8zDQV/Yucnld+Zjaear4ol/Ux2lRpZIKsW1+pcsYs/Ey67/GiPVbEB2jgmjyok1HwSDzLQx1kpRS
T6LHCXZ0fWWbbF1BDpzzldf/RxTo4w+d2wyD64HUtUza5m1SUwuwQDpTh49aNF4J8htHDqwb5Ham
jmsNe3LkrGiapDaiDFBBtTIpFcZvc5L7/y7v/I13T/0EQACYLs2a03dfxkouS1JFAMoW84jylvIa
z0Ls5VCXZE80/0z/gtjLPGxFdKC4e5b9Z5po67GNnWDMyvDQISSe7qyib4srleG53AULgTHVVMBb
jCb+2HT+takWFSmOMCVxKRWBa0auzKZND6LX3vDUkqoXJ5yH752qI45LIBDvap7oOLg4Or1nq0zq
m9Sqk+HfN9CHH6V+3ED4elo4XTY2ZpntvEcrPnxSMQzeNXK4XEnczjsR6wsArUAkAw1FcvFxrUYr
rbaqZTuY9LA/jDG4pwRyrmtVTn0suG08iBaay5FJcCadaFL1ZZ5d2cQbJ4aLTafLv3ZFCGwff0Sd
Nksm1R0ZPuH2Xjcl+GhtFd6g2nvNzW9rqZVtxoQSHeKzNL/sl3Y2CnZWpYvodyeGfodVufhimdXn
y2dm42SyccHqrwRybuyT9EAx6KQlYOeCzuj0XRFG1fPSxdYVLZmNk8kaKyAS7PJ5e3ixGVwaLVkv
UlTLFzkW6XHEr+kx4VVHXub05vfLj7URBlYK0srzJxTSkv74rURaCCuSSzuoOmDKrjU2yVs+Wen0
LVYKIFd65cTvS5v3z1MORdcb0FC9dkC2du1KisXRByEAdPlOfgSizVbXlKMVoPw5vjGbCw8t5sSd
aw9ambohJUDsQuYrFwYSbXsLRmC5mW2sTq6cnzM8BoXG2loiHq9TqtPrd15CtK962QicmPZn1Nua
qxhjtksVVI6LOhdPc79InoGU0JVw/CfenhQFsCU4s6u+CQqBJ4fGwnLHGqPGDGyrtpadPnX6vsEj
1XbVQdWGO0Qu69bVEIM4Vo4Wfo6FFX5OHWv5NHdZeO0IbyTDeNWsiGQukZXc+HFbhJRYcZ6HRqAW
bYfREd/HHSE++CayKHulbuudXbTL++XNuHHGkEi0UBIEGHxOkOZCByTfFGZQ9OZbszTlLVyE+Epn
ZuPKQFEazDOcaCyHTmeglJU5BG8eTSRY3Bfy1KAbPvfzd/zqzGZ3+Yk2FwOkwfQFgDdGKyfvMY1W
h+2ZfnRaVEGJdMvNahDrO92o/3u2TgcanCYj7XXec/LJWrkww9ycjIAuDuiMohb7WTayKydkc5+S
tMImJywiUniSNU9yoY3hnBrBok9NtrPlskD5p8jT57BRUuE1i5Le9UmVZh6OkPGnvgba5JbTiCNy
KRcoMv/7G4buvfqNMj0/G2k7VtV1+ZyxU9Uqvh1oLFXuCO8u8+XB1vsroW1rh8JeAV4B4O28tUiv
Up8WuzMDifGeJ5glefgA51dKoq1dA+kWwC3EYkLpyafUcRkayopVGOND1tOM0cv0Zt6Dvun/j9cH
QZ14tuKikLr8uEGRMqyNumQp+ACZmzvjFDjp5Phh1CpXltp6d2xNbtA/oOnTrDNOWmmpIYgGsiUV
NwPrgXScrlm2bQQT9FbW5h/zARwaT1sGDq0SGz44Ry4pnJ8CK+3QCxchRncxZ6SOFaCpP8mRTDSO
iiXHrLsqM1/TR5pal7fmeTDnl6zgvlVGlmz75N12ERNzO1GMwAJEdT9k2QCyUpjRgEm0Vdyps1Cv
1Q9bS67wp/UkrP2lk51jglhNIlLEQIWpdoS3tCrCQLnaR1iA3Uxaf62be75VaQ8AS+ej/rFlOAnd
NNGHQrMTK4BAMPhp0UZ7+knGrmxBFF5+nZtL0ZBAOG5tHp9Ol7VJ1kBIGmaQS2YBa1rGsw3J0n3T
pfIViuj6mj4GY56KmQ/ZtEUOeyokQQbGoBlDtUCrW2snh9Own8XwriSTvstSi5ZobIdIZzUYNMzp
ddDdSoc7W5/6b+X3myZo7o+nUk41KQb+YwUTzkRgIKL2Bccs5VYeQryAG2U8LFpb9W6G81LiamU8
fkK25hpWYeuFc9fRDQOycl4mDlDlUkOPrEDulGKvQq7wdG3Oj4rKvP7yt93og63gQr4usWXlqK6/
5e/KrQJhDOfbDABdI6CKAJj6I0/jmaLFlj7nIBgOklE4L207mcE0ldjd99A075ZcHm9bW2sOfTKk
z1afTb8v/zTdUs+/BtsbARnkBBEePj3Hemrz6GA+gzCLnOGd9KvWn0YjVyRPkzSr2euLiYKZhWiZ
egerR4CUnqV5dleFNWU/xRh41m5pNMh1JRloQPOprqWyq++MTDeyRzL+Ltk1BX+9O7RTlbiDlTW/
wbLZ1a+5NEW0bxQQrHdCLlP1rnGY7n42EioCt8fY3b5RqyECLjTL1fJfnDtd6Zmdjm6cZDgzdjqm
FqXvgH6a0R+0udcOkqUVylHYitA8pw5N3UPfuw9/W9hsFSAOJsTYPCbZUXrfDWOLRCn09Mkf0Iwn
HOlV/56bcZrtQeSD4YoLhOm8SEJfxCvtvhA++S0ziQ553fkhTtWBxr3kdLnbtWlz08/JGLoJnITJ
RcYfATvkkNRHO6mYoLRdg/hMls1K4ala0pF7Ao+2QRpNw/fWqAbTS9S4j3256fk/2ySMH5HOa/qb
LGmU8BiFjazucLEDt91Fzth9yXqtUE3fojluvS9jq0T7Uu+scFdrALt3k53MWEOAoV3yr8Az7Ppu
ShOlvB1TY672bU5J8H2sikn2gLebg1dOql7tkrJHIKpC9rN9kvNaytEZXea3tjFK3Yfpkb8IVOil
7/h2V5+iKtNkH1Z9aYxBt3RKLdzejGT9Pp/xqvEaXZvuVm4UaIpBGN+tXjXCR8Xs6HajcNd8Ncxm
yHzkhQGPKSIGhQWzWpVdlNJQ/UV3RB4wvArVL9D641+K1jtkXOo03RUNZM2DWbN9niHgFu+MOKzG
pVufxS7yMMq3OVSl7gGy1qS4rYJL9x1zHu2TMZjLiFqUnv7skS+tv8RRns8H+s3jHbpRVfG4EBLi
XRIZauqmQzZ3rjDM6QaTnCHcj0s1fEEKRnX8WZXGZyU0jFtZzqQvzswfNIvnmRicWIXXz3H4X0VZ
Z7hyG2aDP4p5QRHBUUrLcfvEihcPmkn1XjDLjTxdr7XHlibHcGsiv4eg4cwzulrRa7NXaw3WWzH3
y6s1luJddHav+k6RMrmQwev0t1nYFtohkxKtPyZDX/6CalWPfolZ+PfC6bPGzRyj1dyacnS/CDN5
T5ANeSssfGxdU86R0Iqk0XlNulhWmHtlSu9GQz89SbVELpimddK5jsFwzu0bM1H2OsBOZ4/MIZ4v
EmW4P4UhM9Z4sBRqvKQoA4FH+XzMtKIO+ZF6cp/i+PpTjLbS+IpST699NJuxj0OP/WiiH1cOvtlO
mvU0KWGhe1oS9sae6Tp0hVavY0F11ivyV61DWC/IczOqblsYEaHktaawZl+DNg2wLzZAWpX1ikds
dYv6euxiJ0QSYzTI/HpNk54tvS6sW/pt4rUQzPne7TnLMfTs+jC+V9pUMb9M6ZwdSVaB0ydV3IHU
bfJpFLdTFmnhg6UmSXufGrVVeShMOrdMykW6iyRnvq8defo+pAs9MIgDmA6kSqM/1XEm5McFmSaH
qxBtGG7SXP+hMALJPPiqznSj2Z0+HBhEdncTjQDTzXHSitwK3RdUJIFyi8cknUBShkODI+ICScQN
NWUAedam5dcRr0YID3q/jNDL6c099nWXf5LQdQ+PQ1hnw66noxSx6YrZQP4tqZ7rqlTAHc+8scZY
mpeuyarxixL3Yb6LuF4ell6kFnQXSX4za7t5QFBX6MhbdrICt7sSsFppS80u6taL5dpCWI8Wwmg6
fB+Uye6UGpWNJxh84tvSSpwPLbLb+9Zkb+9j4gFg0TazPdmEp+OhBt7MnqnhvuWXyBrOX7G/yuZ9
pAFnu60WJcEHJpqS6mssdUI56DDUX+J+Lq0939Z2PhHs597D7Wx4qMMqmjwwgeN4X88WUDRUYSzh
a0m7ZEhFoADo5sncFa7eyHHuWVU+NPs8U81oX5ek04Q4pc93moogPgmJUu2NAnczL4kG0F9Dpho/
en0Silv2ao4APFWcSyOPzTtjG+Zac149TyBfvitSn/yyrFZ7zAu0Y6AzlunPpGvHn3JmmalfD1Fn
uSPMAtkf+1l/oVOegkxVFhmSDPvvKwG5K3ynr+b/HKUJXwZz6m6rqZx/T7Y5MTXO5/51oO7mnign
IVzcD5uvo7rkmObm0tLu80IpXy2tq/+rQyV5oZccY3iT5fUO5UsFQ4xksN+MjJ4xBrdlkvkl0j2/
TZu5wE0ox0MVKH1Zxf44xPJDZUtZE6DvnHxaens0vQxEeeiKAZ85D0Gp+BXh7dqiKGFXe6lsFXUg
gH+mPnNvc74TlWl8jYEEhZhD9JbsIuI9/R5tJjYoaWEcZUMmvG8RQNZdozVQGc5NI7rT87LOXFgt
MTrts2j9cOi4z4zMWmgFC9HxyYAHPhXMW5hyimhaPKlMkx9LHS76jqICLyFd6N3bEFVK/XWa7OIL
s8VRgopUIcpTGjE3Lc5KkhX0cx0HNk4TFfeG5ryNw1z/0HGx0XdcRYX83zxMjbEP21DBqyGeZX0n
mrr8pFpF+5+G+h5BflTF/f84O4/muJV0Tf+VjrNHX3gzcbsXMFUsepEylDYIHoqCTSDhEubXzwNN
99xDUiFOz0ILqshKmDSfec2k9eYD9YRxixxrmJbQUuQvYWvyfUfZroUbd8MC7CUc60365x5caQtu
2KD6sOrrAlkIZN8QNXfb5sO8ZYtD6VvUU5QOenoilPQeXJK9KqLEln70G4RsI3/thv6WENLkfKkL
CWs3KIM2XjVte2o8pTthO2GyEvdAFMgdPXe1zpfR9MsYrv5qJItWL/rRVE5/Nhij58RaW6r8sja9
7a5XbWcf8ZBkjgN7Wj73NXjKaBpNb4pyP6hq3khHwl31QHOBIjmY5REvyGuM3Lb1zEE9lJw/S7dP
Y5ZzlwG42jvRFrMR2e6MduKyWkLL4eSmm/u9GYeu//L7sPdtKRSsyV4fQ+Zz12d9lbwqxWqw88o4
CU/Yp0orpzke9Qowo7WSAoWZnmYXA5LQl+XkGd07CdgvUg9kohDIIsoEofY6iYctrtecaMYpqIM9
SMuKW9jAIpRu+Z42yS+GArxIrReFdLphr3M9NmRRayN7McLVc5wRR0Vemg5n6yj/Y8UfbghBfIo6
tkF1+XUG21p61uZz55yawXKSFG31QzaL7MPv39wvagC7oBqFW5Mq1ZvObjuKSZ/a2TmBIda2ECKM
/LywJ91b6dwfXKSDn34/4K+eIMBW0jeI4hCqX2Wryu5bMdcBgEziysRQo3k5Nx5KXnX1nq7oL2bl
LugOnwPrAlysXtVTFwVRENtBm62nNbpkQ1M6SeWaNmdjqg1H1Ph8fI7GueFslEb+nhPH20e7tyf2
GUllAO2GV3cqqqFosrYFEDpm9sHTi/TCrMHW2oHSY8T01ndquqS/v8g9MUGmGogSCqC5V8tQEOZv
yjdNJAZz7VEicJji3cBVhO7WW3XU95NeRWOjlIpc4etbWA3DcNmllg4uq8EFMFkzaLe4mGAOzXWX
/qM54IEUlvQ4ytDOdNXFvc6ZylFhtVgRdXrwuFr9hj7bLlEV116VYWhrm+MXO1Pa8mVuOrOKpN04
D0qvbDYqragANm/SRbg5JWjTURUvcWAXMGq2fpTETQpRGZIBWWhJZQZjes63pNuFtPednsje6ONc
0pmpEMGd/ZsU3Ml6N3SeXySaEtI/Ll2d3/ZSX+1vvWEtFkZWJjrpBJRGFkkKfijC5BxwWVzLQBOh
DkEtPbpZP5McpcZwFwRDu+tL725Z16UwpuUMqIWJwEfRLLRZOqG5ka6P6RTbhYWgpl/qmnGkjLxU
sdIyxz0UwWI0MUFQMyHU4nbtWbd4hNyZaZbyWrkGQh6wGbryk4fOnBb6aKwWF/CWO5l40paIDmET
jjWXBf3jk00Kf7MtYOyj0h2tKZJTuW1RZqEgH7oD+AZqPqt+uwhf1VfAuZ37zQnKNsoDWKuJyjND
JEaQtdh9I/wOqJzmgH0mVbs9LstmfE5R9uEoFlJml5rhDU1If4uzxxatQFelEEV/BMfX3U7BDt1C
kUQExEnmsv8iSoyJiRUOHE+K3Xm4ptrm0wXMpJaMqi/GyEMyilrF5JRD1Mhg+KBZvuBk4BwbD9rY
8Qyiql2tj4106ykLReDOYzhWU91di7To+h/l1jdfXL1wSR8ce/UvCsPPLpERxTaSXKqaIpA76XnX
V9i8Bo3mo0Cp1+1wKWZzcM5WzSVxgaotPgdN3bnQOEyHdQAI4IuaJ/dcysUMjsNqlJCrRbaej7XT
t6EsnFQdZ1EaWzy6fv0wFbD+ECJUdh7WS2XdT44MvpLmlPdL0JkXGY1ILZpyR9SX0gclG/ZtowVn
MOSnq9peoVvO1eaVZ8jlD2k0VDQKDmNdEjgIwMhtjOfmJEOWqo7eUmf611WOphGg5AYtsaHLGhm5
SrSPto1bHkuwDp7sTOQz62aTdkKwpdOPzDLoKegSGFtkQoRxUE1s1d2kN3Z1qddINMBjXNMvthCb
QIXfLx6IEb06cmtn+xhQFv+htk7fki6rl4/VtsjpqEE3H5Elt/bvLJeiOlS9cu+ybdwZG7o3Ughq
nOZaqrpraXw61ndSgE27Wudgup8blF1DBcVZT2q/6CpoPKvnHVN/Kij3CKwpDi1YjWetduUKwwWg
YKgsYQlMBZz1Dsm7rolyaoxmaGFjIE6BbPpjMYggiEYUudtIX4NMjwjhRXOxFADV0N3SC17WNEI8
3oLJasNcs9KkqGQahLrmdtWBjM4iu8NNmpeqOQdrzie6G0a6XEymmsqIxsMiYARLWtpeO84fVdH7
tDgDc/hY9q1nxsAKXDcyHLIvOk81zs2YRj1kQ2abR6fLljgtlUR+jC5OHo3ZoJ+q3lpUIvpem6Jq
Bd10WswMNwJDpeUtObf7TZhT3r9zRLztqiDqB7eeSjVQLk6Jl4XT2oBljjCLddr2Egqt4CE2VRa8
V5/dv+ZlRZphAGxx6FF7fyMFY3gNSUlX2ieQsVMZzs4w3ARN2fSs57l5pqve3KxD4xyrHHHRMHBL
6e4cUhPpRKv8+vuA420UAHgWMVMdyT9C09f37G8YTHvUQE5YHLWXQUp+qpnmdE7dz/tAia9ERzGY
Qt8W1fH3I/8qAAAy9xNx8ovO3Fh3g+kNg3UaetP/sEyLQY6xioM9+c31bKTaOz2zX97p7gENTAsV
0dehlZ2jbjjLzjrtoV7YBmMb+51VHOq0/ZYGwn0gRRLUKnt1+P2Nvo3pkE4noNuB5lBtXgfgWqkg
JVqueXLrbEMCy5nixax8qlr6+s5Qb0MchqJ8hQAavA3sCl/OYEobVVk6mXUC7rDFtRiyq5HN7AZx
7vJQWbQ8leu50e/v7xfLZreaJFqlrg9kf3/wf+k3KHcd2mkr9dNod90pmNInZ9Xfsy/4xWyBhsLj
w4YR96XXfVyp8rZAYF8/LcbodpE/zeJPbHbHK7Tegy4Z/MJ5h9H6i9fGbIG6wz8wRK8xrYU7IYCe
WdtprdhBdScvkFFqisOk+eIdxMrbHtlu3AxSIyAOptj76rVhvWiq1pmME94gW7L1rvnnLi12hNNm
n/coMkTkdz3iAxNZPvKp7+xIv3i2yES5qF+g+gC+4tXwRV7VXk275qRQgUt6BYS3csuUsHQro2m2
/z8WBLiUPQz/KbjxGp8jKjphYtS3kzJ7PZJb1SIDWaiT46j6HRDYW3E8wANMzh16wwNmW385OXvH
nRtncvWTSFtWtq55w+MuX9+Fxpz3T0GNVw7CWFYjw7IMtDIi5VtGmKK9cT2NXQXV0dMVNslL0PzH
ySWXRlaJcODeYn/9GOxuHNyJ2Atp0sK56y1r/dNQS1nFsy/tJ2lQOHlnpf5ie2CnBxeF8BkOJ687
g10Ny8/1KkgZoC1OSh+WeN0sDBkdOZ3v5ofRBG315+7wX0/L/8qe29v/c7AN//xvfn5q5doXWT6+
+vGfV8UTxZf2x/jf+5/93197+Uf/vFHP/Tj1z3+7epTD3w5T8/1xLNrm9d+8+ApG+teVxI/j44sf
kmYsxvXD9Nyvd8/DVI8/h+Oa99/8f/3wb88/v+XjKp//8cdTOzXj/m0Zl/XHvz46ff/HH3vu/F9/
/fp/fXb9KPizqMWi48/i8fVfPD8O4z/+0Fz37z6cAHBAHoUMqAvsr/Pzz4984+/gcQAHWTtlA5VB
Pmrafsz/8Yfh/B1mLkWWfccFQaTzEdvs/pFm/x3QIx9hvgLZxwKe9ce/L+7F+/qf9/e3ZhK3LTHE
wM283Ah/EjYBs7AtkK5DmbJfCc7iItWvQd6Kw5DY46X43N6Nl85DdmcctkN6ZApF26G6NopwuexP
/lGetlgepuvuW38H4E39qD52Ziiic5XQNE3W+NMc31/KiG7SUQ9lmIfDqYiKOA3xCm5DsR22cD1U
3//yyP91V3+9i5+n0P9EXf++i103ab+LNxKRMyrLHlaK4kCKksi4Pw1HtEkWPTRvzSlaPrsHuilx
fhIX9t07Q7/cX/81NAVKAAgkDnBUXu5BEE/XzAAXfTCP22H5WlpR/eBfCbjix+qiigTxJuXUeGuu
m3dqf78YmY7Pjj7kGON0eVVkKXywYv40iIMe6IfGry7nxTsa+XJdK+Odu3wzFGB7UPaIU6FQyazc
Z9FfooB0sCxyMgdBYr/CFAa3bRo6ennW9n7y++e5P64Xb/LVSPuV/GUkd9YLe+sZSVl3s31fL59+
//3Gy22S98WBv+tOoem1s5d+apD8ZQCC8mIk96gOdlvm3Zd1UK55GBtmzxe/0kR3Da65dQ6OtqXd
D+opi3vvEivIUzXUw/JZ1nPneiECzOtwIYWGsE67TJ4X2etoq88iQH8hsXEXnP4j6buf180Ogkvp
Dq0miXkViOmYQUpnFeWhUJ9WcesiMNfId0KVtw+f9bNXd11AxkysV+dpTe9SqIExJsWqcc6d9j0u
0SvU2c/bYB90ObXJxfYC5cv3O3ljifQD3tCpM36XRpNYRhlWe5krVZ+IoEIgDWFnpyTI78zhl3HY
v0feWTyMTDb0aqHqvevRbGNk9yq7W6/S2/G8uF2O85d3JtjbtbLnH8AE2dbRVni9LEn4GsyKAtwx
wm9dKC+tUI/mSMVtFCTbMfsYHPuoeefsN8w3y4ZBIUqxFZiQBV4f/k3gpfSpamqJx/rUXjtn41l6
2M7La/dMOxmn39/iT3rIy0WKyjFeURaSrkirOa92Hk2rnIY2QXGYI/don2s37XV/sqMlfB6T+aAS
lWzRkqShFfVhnrzni2rtX/92eEgGUNKAub1G8Hpp5aVmYRaH/EQZkZtdLtITyMx4PFNnlE2vvDvn
zgH0g9ZBSNvOj8rn8ln7bt361+61dwpOWRzE+oV3ct55Mj+f828u7fVxChlJn7eBJ7NkSZ4nGfN7
OKO57NeYqtKpD0WLODmV6VDce2U4vKcE/tNK580FsE8jjwlQFdLsy/XlNe1S0r/Aez3MzqxDEGsH
cE/RfOYn1bX2oD0UFyNFY/rRoX2b3tgH80I7UZW7bD+2t/25fbaG70Fn3+4qSHbu29YuaEAK8nrJ
y1Z6GGblh3Fom/yK4LXHUQbqxDuA9bfjcAZicoBi19760F8dUpjlpkB+KnbIdlrqeK1Nalnsd8Xy
zhm1f9HLZ8xGhNckVEhy4zc0rXmgBD7PHQNl9pMrsGlWrJVo2jbvnXX9Zi8h098lpshzUIeGaP7y
bYIk1RpfrlqSddqRMkZiBuc01COree+EN19CKdke96EgWNJtIx6kgPVyKFgsQzoOk5YgQ3O3Xo83
2p/jvXPR31TnQeLfVLdN0t1sn5YlbL7pf/rv3OgrXOPP4W20GKBR0PVDz/jVnYJyCTRzRkt4PMhT
f0rP8wgsD+ETpM5rEcvo++/3sNeTBdQz1owQiclUoVDor+Jew8V3et3XCWxF1M4i9HLj34/w+t0x
gmU5uGzjBLxro7xaiYDvzGbK1+KwRm3k39Zn7dnvB3hzCzRHATPR77JxNX7Dy82wsu68VauSbEE/
Kne2ILTHWb4z2V+PQl2GGNMntjUIcGFovJwXWuVCalqFQcN/w0ar6/KLCvjFf3gvOHnz5slDODpt
8pq9rPqXqAy5KKruVlUnZqfJq9Iz0jv8C94Tc31zL3vBh1MLEjmSJ9AfX44S1DPkrbUVSTAgsDWh
+BV1PkbQ/9l74fhFxBXFRAhwUD9eTy3ZbWrpx0YkS4p0S9wPrO/IHEG+v7NoXu9D+0BwEuiU7/4A
vKaXtzPOQZClZi+SRrVeiGZKE222mKNC6O8RvijFvR6N6tEuEEJgiKLQXkp/OZpXqWKoA9A8APPq
aywgaHbduAPyh34Rd0Kir2Vh/C2iQdrMR6fKtiFeHNTHQm0s548YzFd72bLX9UPl6OC7kIwYVARf
LQNq5M3uD7Cg1g0hqnFymnrUjxlKMH9aeevlib5m+m3pWrKNcy8Tfrz6uTzgbriNYYkCcAbyilQ2
xLC5zaJxMpHZKnJrGsN8Vc5Ht89BIJa9b5xhXIBJBq0ZILnBCDA4cZFrFgSh05ACVSz07cITyCTG
GKpmW2zWerd8Lim6uhH+gcFyb7nZZgRhDrBtjEprbw/7yImi9odq5sSFVOrDQHnfjDdanLd15U7L
0cDrB/xbMX/0q5ULlVBARJgvNpe4qL5+7KYM0Mjg1z2NYoAVd1geOVe4g45DUoMt8SIlPQNQ41QP
xpGHiX4UlsDpDWIjNJF4e42MIR0aMh41tU50paT6bmXS8vBYn71rV04K7bbZLvHRagr3g5Llhp5R
ueni4OSGwnV7U+11w0XJCCK++QVhgZ6uc57B8ktbvSvCgi71fCiWnsZoji6zFxkj4k/R5hVzEysk
Vy7bbXNufRQR6Vit49aFG2uRfpxtou+GpkYjz9eaPhmyaVlGH33SpRW50m0Aigaz/NYhmF2YZxhd
6T3wmdr7YTr5ICOPMnQbTt406pEqB1rwWQDnPQJ/o61RVfYakOVCS2+rbUzHJEedsShOuNYEWXns
6Q48luYqUIFDl65IPMCVXbSaFghKY1uXK7re/hDPXTAO4eTTJo6nEmO/BK28QIuDXi1f82prtLBE
sK2Py8AihPPLlgqjNbVLglMtSG1TR0Qzlg3o3KgsmjUNTSH6T5lUhaTvPFnbpcK/ZgjBkcviDNuA
1E+cWS11kjfMwLDrKnlwjNY8rqKZfbr81B7QD6cvSkevyTpW02Z98Yym+Yw1SP3d9IXz6LU69oMA
KIUVjU5LTuWx95zNVmHcs6Y356x3rdJISn77UeDS0kcaFeOnqYAYhr2np34wtzYUwpoU6OHW4uke
imqc0YM1Bx2s7uIghT42tl+DoLSgKpeIPoDeZTqt8eoNBs9r1ruvgdMuTG+AqZoAwjX4n+g1s7y6
0RFZ1MlKb85MKMLIAkzsbuCS4W7GuamCC1mnKyAvV6HatyJzuF1ZqpE3JR0DP9TnsV6OGaYD+WkB
Y0D6S4byNJSiyBK9q7V73Rod6k1wuTUw4J6zAP0oU2TOt9y3os6lQhqNAc6qx8IqKxmlLSLyIY17
o0jK0te/0iU2TZ7L4n0y50J9lU4pszjTbD3REBNRkcis+tho9XTte3AGWazCuXSEU04R6jHjp8ky
1Z0PyMTgObp01jpok8Oxs8vxYtBkvYW0B/Rnc5kQi5i9wbsuJcl+bIH6nwBM02y9z5dJy9zYSDMn
P3W56RdRuRblj2oXqsVux57TmPnGqdWZgVpjALuiT5zJWc24XTIBPL0AoRWufWuXcaBPnYxTAadp
NJd7pzG0DyZcBRGrAtW/RLWa85xpDZL6Eo+b/swPRteigz4UY6wIO5qkHs16id0GNFEIKhw4PSec
cW0OhcyjoAkazO6bAZXhyuqaHVqyyCGEHNI48VT3zHQU59MeYlXfbYnfSpEdqZhlZjyWaKpHAxqu
TdhjsqMldi7L6eTlKeIHmayQuEAAYMWjNCi+gbNBaj+wtU1cZ14l7mtWVBUCE1tBRs/9NEel6oCr
Li1wjchX0mBX2oYli0pYMY/ZNNlOsgi7ti7A0rfmmd1hHhblMvefZ5q6LLVy6KcYWwa3BPbYTwqU
ZQdRSxXu9iUYZGBEgI67PEKbUV6iimKiBCT8mpH9ukZJkg72fDXjmVUl3WJISJ2ZbwAMEFghxJNv
yRRzt6AYuHXTfsjA+jqRNU/Fj67Ucjdhpad0DhFSqU52o/wsLv2erX3eJogT+IigSLBS2H+WCLNt
YadtrRY66wIWOC81OHOpzYqkl1e4YUl0+33aHXMichnVAx4A1By7eeabEFd8ttammDKOPWALG4vZ
A3dhrrqWh+1QSzui+gyQAYBB+9X1ytEKc8tYFOiWrCxCbXJMGSownBdsKIqJIQWQ/FDzK6MD9VH0
gfoK1HVpk1L4KweBU45TLNPOrXaHjeIBYSI2nnTO2u/ptGUNx5qQxnm+uD4Aiw6c75mBlUIJ8LW2
P7QUpD5uwc6830gAv5dBM10EPsK0oVYyo0LqlprJSSDmG+VLkUfSnK3vm6x253WSUww80zVQsVH0
aR4uYio+dkrvylCjNQM82hpm0MBzZj8Kp/GeVy9IF4bOJ49wJgNEFaieAMLLFyxPuv2/ZxQcaVJu
vhtK5EbbGBkgqA4WEsbsXqA4mFpiMIykblm6Z0uz8Y4jy1Xa19EztjSUg1FZhxwgxzet9fARM+kU
yogZVz6MNmgsYLodMYe99OU3taBOEXUd5HdIRjQ0lAtmB2FjfcRiorZRwO6Am/wEJus/XGUOXejN
dm9GA0VQ6CD6Nn6F0iGmWNN283QS6OlzbSK6Hgkf/krslEZ/X3LQGomrl+o+XaZAT1IbHm/kbuxz
Hjnyo12k++JADthmMQB5/17qC/yqAZ80MLyBD6z6ui8QAj9y+rbDYaJO89ijnLJFFkvqNPXl5ERs
rM6XurILrJzGMb/qRgGa3+uD7W71sgYA/WzscN18fiqc2ewjpxr7JhpLJ71r6yVlfqez97FwnTXW
M3iVhwLV7PFggzs0z7YUbeYtzAtqvbDA8umb6nggH5pJ935sVATyZLBcYcb1TEPwOCgFEgPbPWs4
buwVVtLOln0ZdB3xIE1MHE9hgRRbolNW+BRA69mOFjC3h2rCsI62xpDnh7Z3Uwe2Ur3OoZVtyLxB
nlpua2X7TVTBgHzK1mEbY6ktso4dmFw/unzNmIt9GzQJWGV01fWyVJeT4ZQ4dKyC+utcO2xxnRWM
FzUDXzDZFd5qbtkhwr7JwDrMWTUGiVNb5Y/Ul717yKcmTdpilOuhtgmGoEISxKzGKj6DEZmM22It
NTiv6You2Y+xK7T1E1Vsay0jAiOESYM2QGBc6/zhUFjSqe42a8T+cyP4n4+a6W7TWdcug/uVPEe6
13nayflKNbovr7EvTKsPapzc8WzIR3M+VugDW+HQpfNDXlCSp5eP3m44tj3mVh18xDEuK1ZgVNYd
2kn5XC5o9hWVV3zwtZ7YESKWrtNuMNYgLGH+idi0svyJUq7/DHaPkylb2hydo05U9ufRa2AXCc/W
v9pcboa+TbPpV1ZHvndO+b6wcawPAN7t8i4mM2Aa0265LNJqCZxIcGhfbhSWCMzrUii0phWefW5c
Gk5l9Oys6N4nlVusfypzCaxkQ4Lp29hn9meLcrqELzWWKoQK0WlXZcl+exaMcwqzeJscA+qNwWm/
AIsfTYosBUyOo71Tay4lvjbzCQCQJJqcs62854TVKF6hBJMdTbmJ7AbgqjWfafbGnk2k74mkh3G2
HZylUPM5PNtOhVXWdM25Dci9OXoyzdiC7DSo2VvT4OPoY7Hw0GTN+qBhR4YiLODj7XxBI/ApWMsC
6eJSn+czN1V2Fg0AABXylni8OMdyy/Ti1NG6yQ+T2Iw2GeCLGx+oeiGNDDC1CxJlauwl+tgjFOTh
N1rHXlMb9l0pdNmGakjBx4eY2Q/PZlY1WJ32RDvnDWrv9Tn4QmgjTcMRfWNjj2EeAe2Zzn3neP31
4tSL/0GDrWUjB6Ehch3KqkLIwCdOdL8WaDcQbs104cOUkHS8GvSJjbizJsiE/bxMWN8smo5YNOwU
M6E6EOwQiKZzD7XZ2Nltj6LdTrHcpjmpSx3wDjy6pUr0ucGbp0RgK0uaCdPDCBeulRVlDW0dGa7R
DzxZcPBkf7JJo75cV0TDeVTZN0uH5xGaqFYPd5tvb82l44+Ff673mzAAIGutHbtW4903/M+dCib/
dpkGqz0KV++fHAw+p3PUJKv6w+5o9qXLpkA7skkEwCKDvq0hl4nRuJr0VulJ5y2wkDRnzOav5rza
2VmlzHZOGjGh3JrZqWHcjVXRfBOtWRjQLRDUN4pN1sACSJuuB513F3u8X/3cq0zhHua+z4wb5fUV
OA7RI67C+h4qj3PWgZEUaxJHwWQcnWYEPD35bTwTqS1AEbP6h1EXWnveyRS8Ygh9TM6wrbRCiyEP
SAJEXXH6Zis1kmvX6scasZaB2Te2eZYliBLkzk1bFwasiTLfFnhV1GBxISjAvFI7b/fIR08N+LfF
Jqb03DJr3/7c2jonZi1T9aedusQmheV/TjVUrOOic9UnfXA8da+VbQPKZsUrCDrvVKO93A1PpuaD
g86bdTsHnKlVRyubtvtWKtlFdplnz6Nuz30MTLu2vouhVennfi7Fw9rl+CptWyGvgmIz0SFrK4r6
VT+TwNhUFb77eKiXJ6E3xQ9z2NA0b3LptA9mq1tT7PiZ11y0ote+aoRYwQn1A5AqziaFIkUpJvei
mZaMJW5M1Se7GQM/qmZz7m8pCEGLcmB7nxuVV1cneF2lFgog2F+6Zuu+KJmO6kDm2sGkcvQujZEQ
heisHM3E2li3lzl01Uw86rqyy872LUvcjMrl6DXRIMNiFqQQed1iLpe1YD8Jc4zh6W1z6HBvQ6U8
Yv8WPTTBFhFpfPl9pWeEAHnlDOOVbSxuc78MY1Pc6kHfmHhIb+NwqTRyFOR53A7rQYkf6p9AwjyK
LKNUbiIaMok4E3JrQyhAW3NoTTf/IEgjxrDxgEgf7GIrnYiauCgjKEX4PnTd7HdUgoDhhQN0IvOq
auAdXRQZOewTYVsVnK2d72eQgKQaL1cwxrdTnfsqwuDLJcGDWmZX4bT2zdPQZ+4teB58Lspxgf/p
9abxg3LMCjTfH8b+aPslzqYleAA93qbAYUfh9B3ZCaymDuXuGRCJzlryK9jWSia5lXba2UgkCmTa
JYwJs3VWZezjbA/zgIT0dgWQtF3WU66DTFUaqO6vXp7Jj2sOP/IMyjo5F95qlROuq6MP5142pnO4
ajKbw9pcAYUTxOMag146a3AxU9nFXpmB1N4719+G0QcG1WuEG+ECzfvznJfbV7c2zYcZtHKGklJp
QI7TVxaYhtTifFZmeNhGkF63+nZdGpsVAN8sVrgpoRZn4/4T2lWZBREPfa3jFMYujrOUMfRTRnJl
hcvY+U8IALB+s05kV2YxwVgYUtxwk6kzketaVeXcpr3mfUu3PL0DkpamF3auVSCG6a0cN0xy6FFN
FSuvsirfD0lxhubYk9KfoxC1jOdDNea3hdr5YY5qNlznAoy0sRbmBZF7kEVLnrUdinqgyreggfYR
emxLaNY1ek54PQzfsmZw7m3lbfeIQm9cuLH4Q2QGGH+RD87qUWIw96cFpwDeBaVLBQmtGE6oXtg1
/gososRI2+6T9DT9q5Xy7pLBdAZQElD6+GUP4HhYrGp0Dz36NOrS7+thDhfZlX1o+qtxa3lNh5li
2XFMDhAg7ueu9T/0WS5ulobSfthDJ3sIVktfmN9LAwtlyCH866hN3UqrbHBisLzsDmc/r4zxFlq/
N7WLikAzZ+5VNekkAZ6zUenzGte9LmpclY7KFbl2GMpJA1YvAFxEgdv3t7OjONxReqI1uS3ajyIT
pFh+bmVagnSxacaIzNV5aFS6T90Va8YcX1QYTwk+RugMGDl1A7KkjILNIA25RKRXwXzO8tlg9SqD
nWVobK+IqEHZl840eFlcIQwADaVf0e3CXRKIe98EOelFl5X+0SSMKNmmghx8Rj5/Q+DByKOuabMz
e8N7NgJhbN+3qet9mxQooBi6Ky/Xd+fuh5dBuAnLZsP9UJgptQhzHLPnUtnDU9B3iHOJKS9+uFaL
RZ9lzOITQPfla5fr4iaAoC0P2uyMN4vZqHw/n4Zn5Fq0r2qaQfBXbbnW1LBd50NLK+CTI0c02OBY
AMTtzWmTnNTaxPbgzo4e2vWcrxduuqI0TCFWjwu0Jc+LKu3QiqtT0nEzTf2nDkAmRdai2C7crgNs
ExQyOK+twdGgVO8h1Nhsq51wYBN9bCgYPFDAo6DroxvxbVez2FPaxliIT3Z5XruaKiOqs759wjKx
WSOCMeOnu3a3hugjr8hxuG5n8C5XZBW8RTWgU9ERRnFFlZHrs11HUKjrNNnWpvmwFrroWd0tsXNP
Al7EKpsJqgl3pjya4Tjn50GrxL3pUdaYSpcDH0a097HM7PnjNJliDfusdJKJYNPAywqqHzmzCDTq
y7X6nqMXE2udh9QAb/gxL0CahkR95b0hUhOQbGefuwh/HlBwzKewUDSOwqwNUgubDnf+4hHSpWS+
ZXkjfD/4in6++CHTefjf7J3ZkpxKtm2/iDJ6h1cCIrKXlMpU94Kppe9xuq8/g6g69yjIuBG2z329
ZVbbyky15QE4jvtac455o+uKIQMKzn2/A2WjoAUlTEaP95FtS3tnuPX4ruKg9rLECFUpv4UPvTWX
lkdeyPBNNyklkfjeFHfYZsUvS01ygDeJaVT3ZlqzyCxVury0Tq/eR6WjPSqjWvc7RcmXXwqgscyj
ctt9iZZJfq3k6FAzU9L5u5tNhNHqraBJkphW+sApP0dlReEZV4mBTniXukv3HRieyUsrjOnPGhrF
30bW8ivqVgPBDB0vuVMX1f1h9gMvHu9dW+8mlsjFX+qu+mYqSb7stDE0Bo/iRYy1vBnFR0NytuWr
VstHLLILFNmczYSnDsLO2Vw7ZkstqmpucyzQ7K2HtvjlqI34BNudgEmJoP4lUbvyVe8pc/gakZKd
L+ZJzGy+gJnsJvwGsV+avUqXJEvCp35uO8vD3bVaUfLS/ebGcSkoGoWUOYxFa54NEdc/IvZPED7a
dK1eKGn5G4bP9Cpmt/1ijVPJm2nGvylfssSFdF8rf3CBIKfqUv4saOuWnlUV4eSZJSSaVBvSJnCb
MnlN4w6GiFrp4tmMUo7HyRL2FZMPaZsfqU6u7S2hrGpgexTCK53RqIO6gXBGpYw9wk7WpvlrjnTc
16J2i18LVRDe1VEs+i6r04ivuROXeGba2OBVCrPuJ1Egk87vG6pHfDzY9XWq+woxHEuEUUbXICw0
YYJsR4Es0gap6ZbscDK+5Yqd6rxztj68HxuNXVHWaxpvf1u4H4CUFq+LWjemx0sU/pgk7UbPYSMs
6XYJTHHIFNV3JPVYX4mcXesynSZt1CbaaHkj7ddOn4C/IWerJoCvO4dTW7O2zmJS6OT6zhomJb5A
02S4BKOOo9ifyAVSia6TJdccJlbh59xE6AClhHfkZp1uQBcJBxuP3by654c6TgJakaG86YHDdOAr
OI48svqTkHq546pve5OrvlPQCkcB5ULZ2pqwydYDDo4bLKiFE0zE+a3cveYdSIe7zny1tfQARGxP
uz+oTMcnR22nWF0gtXvqdE+aDsPZfDKoBtKe9q1I7q3hdqDkCcTutnAeF+UaHfBcI9qlsW5oK38M
gvFpL3XIcyogCo3oWLeaV4UO2FNe4h+5fFvejoLxgFYtBmec1PAyT0dpSP3TXNnnwVI14ZcVS/Zk
CkXZXx5lq3PAjkJOhcnNty2YdVvZDUxSU9cWKw0soAMv6tgOj1QnCPRggxk4mTX+Q5nPcTxO2sRE
cm3GNmxG9NRt2GelQW20FA3mlK0rgrgrU+rsVaG35N9EEoPc+vTeSfq9KIDMFK25ujpxFZKGLbat
JlWamxo97BXRwFaWSh8fUL0Nywzru4br43S8GaypJTL4O8W6rk2m+aSONht4Dg4cupV3YEajK5e4
fWkYEhs/V+ewDJkY406HTBM9jyV9Pb+qQLpUSkF9u+8s31DLa9iyt0MxD9Hdqnym4C3bG7WN0i2z
bU8S9oPuljuzqWn7Q3ui8Z1fe3DbSU9uOAxypCpEu+grQfH0qli87Lnncn0FV+oADcSx/bbROCRd
nvbnxsHLj6NqnZCQiE/HAXJTRW6YmH42GsYNBPJ+V01Cv6KLeTst1lgWKLus3uiJtg6Xeu7oi6Mz
8mk8GM8s64LNm6IX+yyOs28yL+mWGHJSr0yNtxcH0IMOD/4EsvCco1rrbzlO7mjk71GjKu2q3lOj
Ac9j1fH+n95CJHSoyTHtIzFy7c0tTFI+NWLJTD922uHOSkyEkWP7T9eLo6BtXQIxCdFe3aJlLXJM
9dyFgTOg2eE8rw67PG2nw+Vr2a4XjLLSMTD6MMPR/2xkUknP0Un2teHb7TLRMAk1TPBz6VGttvxC
TZr3l8c784QwOpj4NmAg68AAT6efBR1jpPJJNlGuyX2ruMOzqKbp9+VR3k4/zCerGhCq4fqFXX/F
X/NgqRCDU+E0qOXa+rsEJPFBWk33EpZCeb9kdKBikjjsK7Pv7WqxKldZKgQSahb4zb105eJGQx4b
rIXa4rkR1dnQBJlVDvV/0nP+v4HpLwOTzVz9vxuYgp/y+6+q/du/tP4L//EvCetf6/KzfgUR8QJj
4R39j3/J1f/FB2TdcrE0Ufdd/+i//Uv/4jOGwwJNHxp/uNj/Y1+y/qVqNENcrLoI1q1/4l3aun5W
gyGB2WjsDITF/GWbd0CZKhln+qIEmAz3UmQvNF93bfGnBO6QT7Duy4PMv6OTycWDI4aAI7HXT9Vt
o0goGfoh1ttAneYrGvDNSsCvYiFYQaCcydj6bHVyeYWiB/SkGyBvgXo8ZeVu7OjRdajRAqjgV63P
q/DuLzmy5vAh58vgrneCr56+0U6Co0oH3iebJPG8o0xgl1bx1NuLHXpDnNWoOQyzbb2xxB65s1WZ
xh4dGOUjtmEgYVrYDaU3Edz3BFEpQaEeEV7kqdLqsK+rnfJBa+L+c5NNYRuQekRNwqARxAGNE+aX
eqJjCtkvXj7HaW99U6SYokPoznO9rrdj+rHsIA0HhW4toFQqQh3265Ugdshlp5FXDa+FxobaUjt1
WzokoAl5mnlaksZgLXr/HHYaiUvVnC/7etIG65AsTnRQbNjafq7I3KSNE8t9XESq7VW1gSWgysvx
kDRWY3mTLNPPkVUYBuqrWAN3k5YptUqwF18bIhdgdnZNvK+hFKwNOj3vwKuQiuAnmbkmhlqTS/XJ
Dfm8u1HUICfUCnJa06EqaTeDULR2Jtz9nw59xNjDYt+4d1lUQ/RIChZUj9ieCgBaNM7vOtqvdWAj
suAQvOaJeouSV7Y3OKLogwj4YOiVMXjQnVQUy/ZUNbde5dK0826qHPvTBAMCqkM+av1NpNbpk6bo
w7UgqfVMsJlMDi5vgz0vYlw+LacrvkLLPJ+KGQ9TYnS3kBzdJ5vWbO1VCjI7Um8m8GtKis4kzyVy
BXC7/bVIs7cTGvOwtrqceKnZnW62cJ0e1ZzGbS2oWgHCL1+P+ruV7pPeLaKEy1IrY2HR7UOY6U2C
0tf+rxXw/b8v98RPuH5h/roLFnr79UBzjCplEbM2vwAqqtLKJVODMRmNF3CX3XvKB6M/y6J9QItS
wtuKyj30O3eHmcl5UEY6KuQKosDNY5yGQ39N7Lv94ItVh63zi0g9wMJkrcvOX59iodh1MqvE/sRa
mD9S8ZDvKAW1r5ev/OwomE7RBLKpYJt8Oko0RXqaykSjyz6V93NS5kEeLkZweZQ3LjCI9vbKwCLJ
ag1zF5svPPIeYmdCLoaGt/PeHRzrmRqG+VszURHSL30CfvqFpdn0azPqdli1r4XLbeaYtf0FmwvF
46cS2kvneJy0P8JEOlt1MFzSBD4TCXq7MQpnL23m8opnffN+vRl3880iEaAykwQ5/UAH9W6pbeUu
bcxvTYz81+vrpt5TSZp/zaWdxLtCreYr+8bN1+k4PuJ0VSN4WjN40U8fsFIiIYlIL/KZ1NE+NItw
F8eWfE+uVH4nIFn8uPKo16/PyavEo8amBZeDZCjB1/F0wIRzZagvturrbpsFihMLv1Nr/TXObXWn
C9qjVp65aJGV4WnRrOn3bBfiI71NjPqXf8rbuU20H5Q+2DcmWxpj8wZVKovzjHoMIg2yXN4x/Zmw
gOzD5VG2W2YmFm+o7mLFo7pDlsXp9Y5OpRm0jjWfNkT60hM8d1tmk3ixYvwZwNjoiUdxHl7hWby9
NpMN1cpbw9vIUWQzqkTMDH+T6UwXgu8sFJ9gGZJrUWzr5Dx9lpR3uEPQFtZsH3N9qf5ag6oqsmYe
p+qboov3UzE1B2r97UOhpfnXy7fx7TylIAHsZP0Q4Wbb0gYXek4GfiV6rPEwPpbuWH1SphKSO03j
oKqj9Ir19dylCVSeeDYpiGCxP700ZQL/geRS9aukag7WoFA1y8bUl1MRXxnqaDH+6zayLLPo6XjI
CGZmY701CcbCBs+WRXbQN92wBJFW2qj1EQb8MOawGXaVrWer2qgZoDyDv7rRVZxz/hw19fxQiBoQ
VR810/uRPrAMshp5wuOUiFkntFXhm3z5SWzuDL+WnTUp9Vh/AEySW396Z2TUm2CkUz2gczj5Bv4Z
atHptFcN4HqXh9LX7+rpnWGsFUew9hBYpDYTTFvkIsts1gNpS/XbCPNtVbVa3WtbSrfddXOJepUQ
a6hVyTShyMkix7zDSzjOO0IC6KJ1aEJRKyeL+71Am+/szSykwl1MhvlCAIpaenbV6aa/CAsfZqjN
lDYuX8SZ+8W2iRoXMAB3PQuc3q8sg30HSsYItNlwHvTccO4WvZ3vxZDJ58tDbdaa9dGwmrG3xwhm
kwi1WVvLJu6y1ubzbPZI4BbNXD5YS9ixsUzbLiCTNnyxmlReWeGOpa3NUxI429YPN8UpNmKnV1hJ
R2UqFgZ6jaR7TpsmROIIzmuvtSGIm77VBjTSguJ5n03aSKcNChsCXKThiMRpJtEQaDWSWGGy3iV2
ulQHibznYLWA0HZD5yYlqd56bt1PUS7KA1arBsFEPzi5l2mpM/qXb+Nm8TzeRhvfIY8Mzxzth9Pr
KZ1+7EaVU4reRv2jK2sXxdgSXxllXUG2d82moEaNdyU3H/dEfy2eNCLHop4cBMF9mT/Yg7R/VXZq
R0HSO/Ed0oEGW9S4PJTSdF8kH6Yrn4gz45PNYGl4LLGuEiJxepXI8PSuIqciqKLyoW2N+1o372LR
PMFf/11IU9LyEp+QMf68fHc3K/l6dymfU3hDBiDouW7eh6ZU9KSkVhUUtTEE2dJ2tyoUhZ09NEnQ
40L5x/eZWunqfiaabHWsbWYnUlvbjchIDTL6Yg9uZeQfyTEsbzOO0fC5MYUFWE2VgwmjfycS046v
rGJHs+Lpk+boz7thWqsPEDfr6Z3GdQSxUjRccTyGH4UonHY3Ay1HKe72+Goq6D9UIWyyir0qw5dD
VzKRrmdjd3mFRk+M0eVH8HaCU7sBjrJWAbg5Wwc2/Ujk8a1hBvwp4qmm/ANU+pot/3hZ/3PZbPJo
ZlGJWQkLKobeLRVAWErfgbdUAzVLw8Wj8Wj9rLtYm3wCTIW5L1jc3yelZnF27IWj+12GkO0wqmX8
x0YV/RUqMMpGIael9pSCTp+Hq6m7j90l6fYGbiqdEk5F4oUZE0LRZdlS3ESZgx+BXgKaj4T0gWvd
rWOpe3NVNCx4jOR8s9iZm+mEw5Ls4cTEKpMDyYl0NrKpPXqaLOyfy7RMkBO1XPmW0PjGATI08tBX
6bR6yvCdd0Q77MyktD6YYM5fLz/V0w8N9xvMLTZWYm/4cUTEbw6prsLDnrNWICVLGh+iLyY7nRLO
ByfSrE//cCy4UqDSTJqsFN1o6J1OaSnHpqMHInzBl9lvnahAOr00u0mgSvqnQ3FYsFUQvyzGvD2b
1diNTYItZun41JNI2ZhGEVC5GQ6WyMWVw9AWIGbgcqAFppIvTNeNlX9zJMjJD1CXmrGIRnha+FUs
SNh+ZKGJn4QHtgGBOfDNh0XuVenqdzFJFp7bZMC9ZVrvsbqYV86Hbx7qun3no86XdT01OZsdkI7N
wdA6Us1TxZz3HeZKCnojcIt2vhYneW2ozZZXmK2qlzlDJXHVBjNVjZ3ochbKnhz5y8/0dKPCVAVy
xbJAE5BHSnF/e1VOWrihpBO3EMHyfkDr9alCnPW8TLPzYegizc/y0rjywXv76q6j8sVl5uJU4/Nz
OmnbuZxjdyBwYo6Qu2QqEll3MtNbFDX6TZSHDq5jCDdGPFeBTVLJA2t69T62k/bXoLVo9AfXGp4X
wNX//CFzrLHRiFImps+2eZuWckgJkO+FPzqTu6+bfvEnDGx7nHtqcPnOn3nIlOK58QZwGHySm2/R
WEWVORY2oRtLpd4YUWc/0j/NntRK5K+Xhzr9yhwfMkOt9f71O0Px6PR2L1rdVLzZDNVhC7ZyVmQV
mfeV5WGdKifrMTAC/nbahpzSGGczCiG5bW0aoaAjKhDO6HgzvpLoAfQW+ObiDbor3xFvsNw7ZIBd
mcabL/u/L5F0K26miczKcjaDdzjY0chIcF62Ie+opMt9lDXmO7sI8V6Tr3uIoL9/oqyR7wvR5Lfs
/JPvkRib5sptON3N/eeX0BEmc0xQctj2PtQyCpEqloI69Zw/dkuY/ezsZnoqkK/eGCXwUVHpNfE+
qnypO1leEWGceaFhG/FOseYfP/mnzzojXiTtM4WwHkuZ7gtFNT7hZA/3qexf2PmjoMlk/OXy/Dp7
yRYqAl3jA/TmS2yTo6I4UyH8qULOlrk6NTsOv7cYOJUffF7n+8WEcD1283RIC3t6uTz8uTeJ0hGZ
ehy31ul3esnoKLPUnRrhhyQO7bEUS4DjWfjY67r8dXmoI6VnO8n/HmuzNKt1NbZOvggU18gtOYJb
d1XaGdifZXNPylF7IzJBske+DB8ssjqeVPIYvpZGZT/KbI7/F2sIdRHebRWzIH2B0yufzTmCW8Bc
I2eHcAvMqrzY1R82Q/+MrPOfWf3XSNuFUYnKMlMYqSTOYhdSaAtKjQi7HK+mf+Uer3/X23v8P1e1
2WfkKOfQYXXC12p7fLfYRRRgbdHfkWREfEaTBg7OvF3eiDDfdYkxPLbjuCcn6tq58Oy8IsUaYtFa
1z9q2/46F0oKlSafA0Hg1Nz6i0XQkz72xn7SEufKNZ8byoAmy0ZuLQFv1SQxCGYt71i+DBAPh7zt
rb3eTIafU965uXx7T099/36SzBeiIc2jIG8zg928dhR7YnM6lrQXcQyU31y1lfemaxZku4v+CgzR
PPM0+fawICIJA5C8mTnRLDkgEB3naw20FUlXaoeZf7ryATi3BAFeZhGgdmexIT59E6BwFHqjMcqy
aN1dMy7KE/Gs7PvVFrUgUaI7t0+Mx8I0yidjHK/R886tun8Pv5myk9EJ0Q7rom9Rt8+72CFjyi4O
ePRUABi9taNQlB4uP8mzdxaRIn1+8i3fQAFBq6igtVj3xhKgACCKHGhyeQ0YfnZqYpJk28vGn4rv
6Z1FoVzUpuDS0lx1Dk5JNJGKRlYIXLWXr+fs4so7RYGAajnFzc1QGegSO+OcQ5AREQ7YDKiD2Ek/
3eSZ9MswIUcHYvN+MW+IYKi/NJZYvtNMV+egpp57ZUadfU9IzVwvmqvevv212Yq+7bi7mBL0APlT
82gWhvvYpUbjy7GXt5ev/uzT/Gu8zYlHjedyotnPxeM83zXEswAowar4z0ehNGhTNEakyQf/9GmG
BT4vQ2Vt7XKleNZaYCrKGKv/i2v5e5R1Tv21cvblWKw2Rt554i0OMqrEvquXJLh8LefeeTbqJB9R
PeMYvLmWDjuqVuLQ95O8ae+wpyeKlzXp+HWYaZ95lZE0VO84M3sCnaF2yPVBXvkJZ16OlbMoUBqy
PjrbQyHqNSMcitLxpzGS9zKWsHlxPZEiqpmfLl/tmSUG/Sl6HhJQqL9ve++2ip1nUiCykMlQfh3y
FsgANaOuq+pvLZ+wfV6F6v7ymGfmJGNaKyybYxpn/tPnSOAfPomZMaOEyPc4TbU7MpuvNa/OjoIE
VaVDRoDu9uMnSOpc5jZ3fNmhb3X06o/RGPmViX/29sF05j8IKPjGnl5K3hlytjWeVGIUIuS74GQB
lDjxdSGs9B315ezDmGrGlVHPXhqlt1XqaOgc9E5HZSdu2PHAqA21iUfqreZ9Fl/t5Or8LZsNEzJA
iPnUZnRO1pulowMWIQvicVC8IrHPpGg/98Qn7p24WPBy9v1LuhjLAW8dcCF11A9Zrc+3HelWlqc0
zbWS1NlbbdnuKoxd15jNrR7wT1XIbjluxiV+lJFwIvJL9OaQY0tg6S7Gx9mE03DlXp9ZDlYx5P8Z
dr1Lfy06cRILhU2T8K157AK9HsLfi1KLAAxD4xcRCcieMFrXGx1r3mEhTa6Mf6ZmhRqT8hAUNhqk
vKmnPyCBaNPnVeT4bTlln/jAkRugtRZ2hdzpxHdnsMZfS2fjt4t6VXup8Lh/x4YUD15P3E0V1ItF
UIwkvvLa0fyYmv5mhlDZoMQDVJFe6ulP6+0+Nib4bWTTGghH5OpU0vtcwectHZyHivZlkuYh7fp8
h72FgB1L4geT9vyyjKb5u2vDr0Lk4U5JyZnDIpzu1cRJ3yV2QoAS1rDhSono3ItDi46+BEvXKlE4
/cEzwW9OgaDXR+0CgywS8a26mpEur2/nZipJ7ODcmTmOtnV7NHHZ0PFMeWI5MIw6GZXJA9g77jUj
mg5uOWMdjyplsa6M+/azgXoXUTISqlVAbqxX/9dULcsoTYXLKcLR6mgXI+4JWhHn+7QHa3X5Et9W
ZRjKoLGEMIkTxvbJj2mtSBfBmw80oXjfjZJAsxSq2YRcyTGKgGDn9EH2pHd+AyQ4XVOMHUXcpzOP
KacjJ6fDBPR2u7iPNYjKwolCP5OhNCGINNnvTJHsoVAbmk9prrtQiaRqP1gYZpfA7sePilrQKu2M
rk4wiwGzC6BlQRY02yUdPV0pBIZbm1SEHazqNDqozWB+T0iDwtq2hGG/5wupPzlzlKWeLpJ2DCKh
ts9szfUPa2Hye0cKHL67Ja+qfVF2LXGoRTO9K0kyrq7sEN5O5BVqSWVsJdOuzpjTR+3SZdbLlOMW
kPYx6CqRPrdUOf9x3ZJRVl0G7wofre0+pJZWYkVuRu2tlXR1ysXdW8vwG2TEdEUjcW4+EfvJ+kb3
kAm8WUkcZIYg0RgJzWp9K1JDf1XlYuyNuqXIpwBQ+4OjKxgVy7jWEzh7K51Vd07+GWKXzVuj9xm5
YBZVYw51WuWN4MwCvqvJwVBn8QViVXMQdl17ERQk0GB8Clt61fcsauD1sLdC1wk/WHhOP1x+xc6c
W9bjLaeEVbnF/9gUoLDm8I3LBwpQc2cZtJ06/aONHPSFPpAJJqWGDLNkWv5zjgxlwDbuIJ5cHF7C
3TQpUYPnWs7/uA7Ib4J0zlHY0dfe8um8gwYVu7Y7C59ZWT3laR96Ug7LL82scGI3y5LDwIuuKWjO
LWw24lSamivHdSuxbvWYlxD7gA8BZNxFuoVrshW/tAlQyJWbvl7AycJisbXQbaYCm2JUoZsLJJG3
c0kRVPwGh+idg17Zq0ELPLPcyIfEwcPiKfGof8t7ghgARspDVTomteAmfdaXov7p4Fb9VU+6+t5W
AHx4OR7tK4vvmy3J+huZGMiheFfIBDl9CGEUKTGwEn4jqJz3EirGT6KEw+9dZkNH7cokVg8E3k9/
JD/ty6wv3eHyXXrzymx+wGYr1o4l0BazhHEnc+Tmsfu6DNDPLw/yZklYB+EAxsYagj96jdOrTIkO
Tnu+M0DxlAdaeXdZbpS7STEeWmu4703r2eraK/uDs08fFSxnLupKdFlPxxwbgDX2iq4hVg9K4RgV
Ecue3XKabQ6EiypfLl/jRhhL2Wy9SHxI7LI5heHNOx3QUlAwCoWcHqHKNWQe81DauUAgsDm2f6ah
aH6UlWsh7oN/MzfoCG2iKC//iDdv1/ob2DCseg1dMKFOf8PEPIvJYlT8BJUsgEWQo1CGrCdZy/rj
5aHOTpy/htrsv+hxRghmmDhlOZl3qYifwSPlN5cHOfcQHXq8/Pco8NsMMgtzmCIlBQqK4TEMyqVe
YD02jnoIi079TL688efyiG82fJxmuUsuTxO5JHaG0zuodPOMCqtxqSaF3b3m5PMjsM/8Qz5FOMYX
meb7csFB/f826mapysIe19TcuvjNXfLlERj90ZsVldABPsS8Wz8ocxde+Vy+fYJ8XRAFrgYhC43E
5uY22bLYU6yHvpkm4t5UIahpQKCuVHrevvuMgjaFLQ50eMY5vaErE8pZ9CH0c1eDLRsP6O5jk45t
Mi42nI0ZqGhBluToVWmeXJk/b09c1jo6iRdr0vbb6BUyvcspr6zQn109ferWY9ZuKPvmxTa6B7IA
NOJEm/p27mLxUTSZ+50jmrq36eXfzTA7b82GsOXLz/rcDWGrh8kKN8Aqljy9IQSzJm3ZwnVKoXCg
9Kuymwmb9qew1fpwZ+oV5OjSBvNa6kt6bX0w3s5vfFcuFRuc6zZBH5uHPmrFjEVjIOLCAEoYraq2
HRi+RQapqFWV0z+7n0rU1rs00qbO43Q6YRVJxlzlxdPtlM2T0pJJbzW2dYBsnBgYZdT8M1/7+DMN
2PdVaIDPrWn+mEHcxXCR4swoy50La4e2cgXYK4AvaX6JpXTjw2RUAmFG1bXvYYMBxSgVbfwA91R9
JyFYJ3ASipa0UcoX1YoTyTO/6ZzB9miboZeGmowoqcZsqXqAr4xfuC2mPyXq+wd3yTqYf6JNP0+9
RYxnSZeXOvu0mB+Neq4+tUhguB6QrJ8s0uQew0EQC0wwbel6eMj5Z0mI4QzQWOT5rkTw/nPpJ3KC
LbtXeg8fkA2VAFjvdEcW3UDub9jCDtWqsZ4ohkPad4u8wbi6AHP1YtgxZBRb+oyMXW2bH+SERZFv
N4t6i1RFfp4QSacBRlTAZ3btVPEHZYS9UDhp5rxkIDizIWhGgF47akkOYdiWo9yoTeSiwShlS9Av
tMFW6K8avSIORoLrKxrfQS4As9gq6vA1iQxaHImjVi8aOFlHO5Dqkxc0Bkcyg0sjhpBrhiSdB1qc
ucZODUVm+5YtQShGeUynRGlU8b2fcDC3A82vXQprNgczA2sUE41jseuG+wQa3Jo498MGzLqdJpLp
9wDy+UNNQ/p3PGaih9dQqPkuV+AV+w4OhuUTSOZo3EP3C7ObzjZBMC2L2tfeNNEY8mtNsYnrlg7b
tobop49aV1LK0XKKWX7dWZxa9ayBQJQDplsCgUcNQqISATuiyA34qD5CkNwjECmJNNRA/cpJmldi
0nSEJ2FYad9TaQGpBDAvBPR9RC2lR+xSaQz2k3OEMeVHMFNcWQCeano41ZHZRLbW/It2ACSneYU6
NUe+k7aingbkjB0UopUAFR5pUIpVZF/mIyNqaPX8HdtL50O/IqQQJUCTWpqqptypl9r7+cibAvvR
EpVsrByqJqw6QH9HPpWGmADQNyTTzOPJwbByrUn9qq9gKyo9MK4snYrObons9jZpVXXwINSYLdgM
4Fg0nIfvxpGYRTcQjyGsbEhamCCWj1YYqR9pfOrfrCNzKz3yt2a5tC/lkcpFERV8cAZc3/Z1mUAD
kvUMKo1ySfK7N8L5DqozgK8uT+L3oblivwwNnHV2hIF1fPUdr7LiqfXVIzCMjVlKmzxCBN7QJYwe
nM6cnpWVM7asxDGrE318Y6cxBsY8zPBmh46+MlaBlJlKuvIGSyF+jtKNDObfSjRTjnQztIFQUBwg
ws6uoJ+5UBePoaFJ1YCMNpeG+bs58tJAEsFOiyAyw9I8MtVyznSGJ/SJjOS4zcqvjV6XX0EMGZ+6
I5VNbVoIbWKFtTlHbtt8ZLi5R55bURCN5fVJVvY7Ko0w36reYk/WGvFhTI3xxZ4y/aazYgUbJ8Q1
r17uZJYnP6YZMRmorjz9EsMrmj0I9S0LsGW1P0jbrl8ipPLarnfs/ovW57Z2Y1tiFuvCABAJcFT8
CtHPftVTmXV7uHdT589jUkxfqZoZkz9MppUFcxLrH6YkHCawiQrATDcxVPkzaZscIPOMohquaNIJ
eHyz0t+GpmYbe4B+KYkV3USzmyBwMDz6TFjGrlYQKAVzlGcEwMUSzKbaT+odCAY192zK5wp150z9
VpsZGNrZrMCdD7kChsrROOWA5RvU2RedCZRukqCuPDvRcVGUWOVt+Hi9gKTcRZ9MCyS4t3SQxnf1
ILGYzZOqANlJbVJoK8CVEQRpJFU3WSFGolqJW4O9mGbyRstt45OuDDI81JXdFredGEBnq8idSNU2
1DVbe4wisZdqWJBpb0/KIY479Y/eroZCc1Iz+ZBbxQjsLGVHvZMdSPfXrFe68j0In7k6wFHpB+ZL
ZPOneExTrx5o3Pm5k41fpLCc0putJHN3GmBb7aassce9Eq8ti199lo6jT2pdUnqF3dX3moTaG9mJ
/ao27vLFZAdqBKygJjH2Rph8hsCJozcdsUY8gRgyqgCWYJn+CIFdEqNKusgfFAkujVFV5tRqDW1W
PajaElyziJXvg9KBCx4VShN+Dkx08hc9Tr6h95ueloI4iGem9khoR1RrN6mWKD9b05Ty1pBh9V2l
V5LtcBoDbertMGLtcHt3Me4SmfMRIDq+11h43dHcjwh8rAARJmoCvAZ9FlizPX9Oil77RKo51N8o
yVgnFPYh350EuiQcpVb3Ssh9wOXM3nyJ7FD50nTmwJHdmDgPKN1gEAlAlRRAVZvFnwGyatGuyoBa
FciIdL+pBu2P0gz979FY5q/4pUdePHj+9yIE2sUGZQbI4S4m0KtYUev7paWSvC+JFogOuUjyW8vq
7BlAfmm+p5CSf9NFrD+1VqkTrTlXVf9qtGnyCNTNaH3ygZunjv9X6NGcre1A1ePsRwzvLt4laVlY
OwCzbOdsJx1+67D0FrhVof2Q1mr9TVatVIi81LI+GOYeAzLsNuu+L92uv4Un1/QHs87IQtPyUkdn
ItEr78wBfgO/f7HaPcYb84MZl9PHsIR+fxB1AtJ5WMwRbPxIGZRtnHQFXQXmtYcFpGr4kiJr9zgF
lbEPV1MLdzbRI9+zvgRkaqSF0u0G7sujApvC9USFZxyreV6BMk+nO7JriEEwit/GEE/gJhtTecyN
mJDchbaNNdq4mxOmEF8bakjDIe6r7D536sbZq+6Yfq14H/vdABwfDlBbywWYuKl8ITGDl9Dq4+57
O8+TtRs4wVuBrdTOXVkZ5Ia0ioq7UkM+972EVK4aOVkiA7/XKwpdP6RVq3Y/iklEKgCrXE92plOE
9C0md3WkUoOGFQ0cPOHjD0HZSMdKhROsjPdE2sdPaMfKzFd7YT7n4AcpMy7VDoISV11kKdtjkmr4
lIx6neMIHCpO91W4VD0aWGUEnDXVZRNAl5nuHVIpAJEqCAcCMUYA6Fn5p8yHSSaCpqiafmfHSfPL
JHbmjwObDUpqZBePLlYby4vaARl+Pqc2sTI9iNsdx6aWTD59acljnTBge2FIoc7TGqBXO6yapGKw
82U5c2ne42+3rLIL5pRbsx6y9GtV62Nb4LS6hhGGBgz/XIuIW3Uq6FtrpS8rPp6UGIsQ5xii6dqq
vgeN7nqhPRt3xhCmdEqM7J0j+vG9tTiNP+VJ+DGxKwVotlhuXBmJ52JxLQrTSXhftoPlWfCyDxXJ
wcDATALwSmirMAcQry8jLNGsgzFbN6+Xj2Vn6jf4SzE1469RgVNs7fMg0Zcx7NXQX3X7Bw2w7K0J
3HpX16b1SCJIusu1MH1igx2Tl4h166mTdnxFC/W2gIN5ngM957P15m4LxWJyx5ZAGdc39ZyYFTWV
z6w1bMfLufnnB/OToTbnUEXpm6ZKqXR0pRLfxJnWfVQiSHolh4hDPmOUWOrmxWR7/PnynT5Td8Dg
g5cKPAwhW8cj6l+9LeihIJj7zOVc0cKFzLImUEBtXDlmn72TyJk5YaN+dLaV1UUtMycnOtzHIVZ8
LgzhdHD2oNBSdbvq0jk/GMdpKoAC9sGmyEG0Fq5+kjMopUzEhlU0Sdl5Prsz56bLN+/t+Z0JQjHj
v0f6L/bObDluZMuyv1If0EjDPLSV9QMQA4KjKFEUlS8wagIcDsc8f32v0M3KpOIqGFb1XE9pSZkE
AnD4cM7eax///NXDAzmdoT7nrdEQm+PMS6rYX460SMdDuZvWUwRYJXt8+6LHX//kW6esiXoADykf
+8/2xquLOsOUZHUxBKSSt6TJmZ7cCP0uq2+MhEiOt691HHb/di0sSLRxQIFxp7/eYFumVd95Ktgk
jWl/n4LOmTaW08OJnXt9Q3JM+ZiVVvEMptXYz5VjPr19/d+MTkqnzrFhAJ+JXs2v15/chG23Sd3Y
MifvqSmwNZJDOf6rHfe/8KJX8KJjqe88vGjXfi+/Zv+xH8RL+fIaYXT8a38hjBzjj6NxiVRwSFn0
SY5Mi78QRo79B2IW6peUFlF0WA7j6C+EkfMHzQbIV66L4vlIK2II/RXBbv6B9ALGFy4HOi7UBY3/
DsXoX+SOfwYrhEG0K1Smj0nv7Bxoof86WJreoOZQThh90mSUh0GDehMttl/nnI0kp+OFEBKY1IUz
F9Ekmumz1Wb2sJ96WWGtY5GHPMfBbIMhq9KjutIV1G0rTfcOfGl7R79e7kTe92rbO+sUV73ZEMTR
Ln4QCulqU0RNyX2Bmc7+uW+z9L7ttIr8Yt/mmJnWWKKixKw5XlkGutfNsKzaAYF69yPwO/U01kpU
5LHUvROvXmLP0diyNdnSIEv0vb0QfAW0G5pK1CVZMn8YUIhcTd3YgUlzg/ZzL/qsj7D1ug/kilgP
bipHFaulyr9JbWneS/IaPgdGOgL6HbPmOTV7CMvdPObanVdOczzpZObAPGiW7wqyPrl9VKu+DpWZ
PffARN7D0VXLRlVwWm/IQtCsCEjsmkRV59gfKdSNEkyylrMPnjT1zTATVz3pae/6TxSUDIotRIBk
W98YrcexVOwnU8+jcqevzoCDXI0FZ2h3FgMEeQ3ClI9XG+i9SlNiJgJkSOGirIG3mI3kCFF50ppb
2WUE0fXEK7T7oWxFQE07ba4IXWy+oe/SRaQvVt7sWm/xYVbldLpCmbTmUYK6VndqOFbajLzrhivs
ZJAyBsLF1JWA2peSejY0xEQorDKQmBx5X9Zjx+s0XVUT1FjmWbSSNfctC2YTmo3k1H5AA9o+L7rm
v5TmZH9zs7JTIcfu5cnOtfRToXP2DaVfqmZr1rY7gIDG/AbwNRhIF6qnjnw+Kr/mre019vdjDIm6
h5pjG7tMaIgWoKbP+ccesYW96efSYWlTRzi8ORz9t8BO5K2Bua4MyaOzrR0JVIP73vPqlpO15uoH
nM3HAuVM+XTjUgSFPus1afYImIDDUCiMZZrDpuY7IxUA0W5b6spmB5zOX8wK4RD77JncLcS97TMa
DMjTTYv+qVWu/1Bl7Hx31rgW6sFAGkM9OKgm7WAX9vSj7ZNAEB0D9P+lb5fe5yNILO+azlGbhmqh
3L4h9hJW1lqUbrIrFdE5YduNNTEA6wwbDywq1UajyPoAHHyZ9FHTNUWNXjsll3BNK/FM1yT73lB3
QtLperURImPk/Nta1qR4V1YVz05aPuCat9G40WtgNEnG+0Z49jFTqKKBua3n0ifsAtVNttFAIv8g
5QeZgpH3R5tO7psdpvOsfPEMgFfhZFvtB9CVpLVkVgs0wtYKWJJgFuzmdsiqft6aFHuNjZbqBE2O
lTlcTe1cEVyt3HRnmLUu4lkr1X7OnRo2fqGPDz85s3WWtlrUFr1/p/QuoTAXGP1j0apMbQLTko8p
EhKiKMzZ+5QqPXhf94X5Toe4dJtbKxETqTtUhG0AJ93Q/q/g3VMCcyNStypy9rrG/ZMZUnwip3F+
SZzF9w8+B4AiYqZuwLjPAmBWIpPynprBmG1dokmGMC3z6R2xk2gvFVRjm9KUlPAmW6zklNWcAFia
mnwDYagc5uNx24uBPkvO9YvWzVdFMszjxie1kVE/+kB1Sbni1P9z9frfFf31is4i+8aK/lJImHzf
/uPQHf/T/bKo8zf/a1H3/uDgiAYGoizibMh3fy/qrvEH+8ujQon+GJq7o0rxr0VdYy+gwxZDS82p
hQPaUUf216pOz+QPuFdAT9kh4Du3MR7/v//8Ov/f9Hv17l/LdXfy/78gxH7d7mp41Kh1c4lj5+7V
NreldIVWWxaxnJ37OSPCihgNEdGww9LTt9afeie1jx5M/WchmSQqsU47ou/caEnmhUy1JdjjSRbb
kZCbJ9mOF41P3P+rzfE/v9nJpjjTcn3sfFvG1FjUtWkvNe7qllM3HIVbQpySSG+RFjSo2EJjXIoP
vbV+HLXM2JnwPpAgJA5ZhiRSbSDTmbvExHVuVWTRepU/bwuat+9fvfm/nukvz/C4Tf5nZ/TPb3p8
tq+eoV5xJu6ZJOIhQdFjtUMbFhoZETT5sq86+SPXrk204LhmwOCcBEFN33TVBQnayVn+n6sfz2mv
rm75XRKM1Olpi5nOjvl42mgidbZ+w+rSZr2KEcMXZJVNNQ2laSSpIREXdEe/9nf/ufbxYPHq2lVp
CXKCTRmviDfLsHZH8ZBSqz7AKyc2bwr09yQDkYXWe94lZfOv589/rmn9es0xYM9EWHEe13JQu0kN
cBf8srhF6P/twgs9d1snW1wf0KLS10nGo5Fm15QEMijtZfUIr5+wmTXJQN+Tbxikiw5bX5WxWsd+
56frnSymnx7TTWCXZPTK7gvBXfauEuYQGZqRXHjpP31GvxtyJ6IXDAhV2blTHpsyn6OyE/mW8Itu
V1B+iC0KAVcTnLIr0PEq8lC9PeJ9yUE3kXxWDXrKx5t2ZK4W3t6Sc3alT4Z5V1NkvbaANh30jtQk
GotdqOjK3L39VM+9t5NDpuom0Re+U5J3OCtyIhzqYnM+7gmHuyDT+QkI+fen4v4bViyTaWFT3owx
YBbAYqyGmCwaxk5Rz9eIkdjAtaLa0wOosPYvLfGOJGSMiogRfR6MB+JLl23WHhO9iM5AKTfKT32Z
2nFKgFjs5QvlW9w1UbKiqiRHSdvOcwXqgWjtyOgGYyuJf23o+m1Vkpi7sV/La+r3zWGu2QjWDrfc
dsZ8bad2E3ayqjdDytkP/NatmQ4+6Yit9d/SwP7XV4IL+NevJF+cldAnt4pp5+tRVQuwAi5MU71e
vN3bL/TMzMPJ89drNC1somCZedxeTvoi3M3NyFwd9eVwh7rzE1mCn0E9lZvJ8prQV9Zy4UWfaEz/
ubuTGbfWkgEehF3FUrgDwclObrvRRHGDk1A2flej75EwkReeC21kkXY01Eaw7wI4ZGHjzo4er71B
G+/CgzjOC78bdydTMIKSulorh4cNZupmWklFQbYhVEwAlkdfyL4q/bTAPmCBdR2IutMMKTFENnM8
2uoSOPDE9v/PUzmZjcfS4XPXjSpGHiHi0gR1KzHpwq5PPjbWxG77eCBa9J5N9NT42xUxzt731+HC
avD7vQQVil/HA+U0W+OYW8T+RN6awfFsk1ZFc00YX8FGFXbU28/79zMJrpJfr5MsPl8WdK14zGe1
72D1s9hjZ9GN5vHtKxxH8O9e6Mn02hZBsAIskLHsh3yTICcj9xNGcuMYwwGRwzGZfDE+vX2xc9/R
qYltKFHzq2ZNSd3trN0iXflAtI3GwsOsIw2325i+lR00u/5B5GS7cee8vPAl/dQg/+ZOT/mPHif2
ZWl6bS9EVl51NeUGvfLXzwsUh9vaMMqtY3GIj7TMafdJbaYzjxlzX8j53PlCu7slCpEHn26sSQR3
JMgn1qZ1liEmCVftNLtMY0sJ45jwE9RfCOJSz0Ct6n0w6NRRyAZgq9aUDYoIYS8zpxV6d/dN7wb9
/u3HiwL6zNs8XXnmfCiphZcx7s/lG6JdSIBoVpYrWl1asCNtjSww2bmEFQ9tUVwXxOvkm34gUzis
7YCmhE/FhCTVunXp4MhbiEoMPtFjvSlGX97ORetKjq6L/hXlSfLSqMQYUHhY+We5dMPnTB9TfF89
MkdMRoRbU9BGUeWwVoUTIbDkxpZZIPduIrx3uk/ocERGFBA6UEojYXqzedsN43JnJYU5bFeq0odi
6Xy2d8LQ1m2hEnKUKP4jwXLZAe9dZHQGnj6YDwAWqTZNWJXvU8dH728Rp3ctiAw1aOgoAqPKztQ+
LXYrqY9pat72JHSpGyK7088O27ZrYoln/24MSmPruLNtRbmjUhJ/OYYH4ZBPuRsFcNncbVaX6Y4M
7bTfm1nlPsIcqgR3Vq0/tCTXvk65IMEq0XwnBlRrPTQ+1QQYY5p90+Zu8Lh02C63hp2ImosuJYLi
UZk2QT8DUUpBMsHDybi9EGj12m7JgW6dmwX4j6X1/JDCSTxYxVWhw6kOy1kc84dg446RYQ75S07h
6dESSt5Lqh2HpqTV5qQmlbG+dXjzeJ1qH3VGnS3UM+xJxN3SURIvAcGCaReQvFdZGs8uqjcrnGrp
y2gyXHnvYlrSruhgdt8r1yl+YC4KrtvGq4lMIgFwyx6s2hq+M6I0Em3fEAbXJyMmnUFJnHCz/6j8
lbdsyKl4X6qyVMA1TZ8wFaHcZ20VBI+0nU2ObGMF9Bu90VDPkxIEhy2rsI0tfXLa15mZaioO5sx6
zhd3jC1fth+Bh+cvhnTdrwq1UAeao1pgtvW6+xVW0KrtYAfMZBpT3UgfXGGVTWTUWpVR7fHZz5vS
rN5jL1FPqVmVKbBoU+qxbIaG4G+j13dJIUucb2NnHqQG7WMnpnallNq56DnQD910zhIQtKSNUAdE
LZDEuj7up3DO9OHB7vnuQ2Kuker5AnvIYGtmuhE9QSmhsZTFZqodd6NI1wvdNgiunbYi8N5aE6Ke
kqkP/RYysZ9zOA3JeV8/B4vTNBEANreMzGTuPzQ1mNTQsRcNa95Awtnk29nenqeBqNQs6B9Sg3Ed
DYnPYC/69IeTlXUf2gR3UTc1CH5rK5k6QN7WJtYCQ+3mrqnz+6k33A99Ng/Pra7V/VZzK8YhQyfd
kJXNZsjVrfyBoG1RkFfoBl8qvrUm9IrW+5AMdflDszr3q5+ORr/JltH53oAyFpHRDISIjQRxfsy1
zkQ6gZrkSz92fRY5nVV+r1I7/0hOORGDKSXXAb4BjfGQZuBChLAxlC8NGIK7gXyRT8s8DDsTMPij
24qa3EQEXIfer5J6mzhaYkQJ0g6/87fpjNsirGFa/phTp8YV5DuEKDr1VVos82NvKGqMc66aF4/h
hPhMoeSMzUrlOzllVgGPw7c+j90wZ1s6WVeT0rNDgy6UQnNuNHXsI0c+spXyOe7twjOjZDDWLzJo
6z5eunxZtyYxnjdJt4KgYFJQ7xPSDJk1+/ozvfhFXel1ot+SybkemiHrQXFCwnqyu5wXPwSLf2NA
4e+3sm3QfWlIlYY0EXcGYeHwsp0mdpppdsPJAVsYBRJJilEQ4rooUTBRgDiMx8XuVdjOQfDdqXSR
bFUx6V9VSu2SLA/hEFkbzMOXhhNBuSOBrjDCGu2NilwKf7dLUPUoF1yS2ELZ1zloDS9jsTzqMCet
tj/rQa9exmJiti0IHjsGSzeiDl0pGc/dOCYJczhzZiSaoEVMmGXODegvvsO3l8AzGybv5DDQTNZA
lbllf9ov3c4prfRA/OASVquVbN6+xHGP+Zt9hHdyFpgH1SkkHlVMDbKl17NYcUrAdPz2v36iwPh7
a3vsl70uNBBXXAWrZ5bxrH4qAyStmoC68uCkC+2QqvtAvvC0W00kjpQdECskJCsMLVvDoBLZThro
4X1nIDnSrlBnswru7DUXT/XokcZu9iTGFZ2Ic4dEZF4hq+wk16vG9rs7vc3tSyeF4wbyd4/p5KQw
U+5ORL8WcT5M+Q09GcLvctKsc9MeSfhbjG2XVsevLegODdvQfXEMfDfq0bywd/59VQ1Aw68P0mMb
p6TfiNhZcv0eikdyO091/qw12houE5mI6KXTWBvK7Jijvlw4K5pndtSnCP3FWwoUkraIkzxvvqED
BeYj0KcbmTfVN4OlXDQw6ZA04dio6WPv2N1Lz3GFeuSwjPrerSVxkGvQEVLhrbPaQuoV9J3IH+UH
ydg8cfKn/WK4zggRpSvSR61QKQf7rKiCLbwB97PWz+N1MaHr4pBuJUwg5BBfeLPnnuvJmaS067xi
ckVUMswmu57sWCiqi347zBMpknOTOJxTTWD2ZJMn5besy6tLruZzn/fJaWVtCfdwLc4PQemqz246
L1vaE8jx67z+bznM/v7+Tg0cLbzulkDpnJ2bGSFGVHtVGmxkNfFtthbvwkM8cyOnht3UWwXGz1rG
YrTsm5SmKc2UoyYI8PCFqfDcIfmU3lGWq6sV1lzElrNmu3ZC2FQIi7o3sHt4oSw/0ezky7uyDFrG
Htmyk7/m0H3M5Pvbk9mJUeefh3kymXnAJ4KRChVfWV8d6mRZ9uTMZe/QQoqHhshX0kqz9mNpAJDH
6enc5o1yHtZGNtGCVyuuk0JdOByd+SxPrV9lmwoGZi9jjW1z6Bc6bUDdQbNdVFpkqCrfesHylxDk
l+bD60L5udd7MvdQDfOgPqVVPPgWQGU39SP0jdrWgsP9/u1ne+4SJyWIfoF2NbfWsciYm7uG4CA2
O3KEAYJX5u1LnFnp/JMvvV4ClPkUuakqzmZoia6CDNwbF0RxZ2oo/sm37CcTtQDPLeOmcdoIrcdj
RYbqdVcgtZwAg174DM5MV6fGzXKc/BL6TxljTV63eq9Pd0Wq3eILWm8UaT7RhIwrcgeHLc6YXApA
PXFk/T3yT7kHJRkMZG6XVUwqQ/MkfcENuVrOyUQr7PVZoEIkrVvPUw69UypwhRdJhRdBYlCJCKaX
N33RHtNaEyF/oJuonioUGz7cg7HVEMKOsmFDdzxQawtz8VoWzPiW01T7BZ75u1rN47OH+l+GEy33
g2nSq9gknp0l0N3Zbu512XE287SG3EfiztsHQ9Y1jXO7hVY29934IJJBPpWLoutkl011KQT1zId4
imsM+oluFor0OCHCOiyQrO/qrl9vLOx7xLzI/Jlg5/TCIPt9fwNn+q+bAEjeVl35tYiJI/tuWf3D
kQ/H8SW/K7TR2Hf+VPxpp1jU3v5izs25p9xi3c3JkfFpURHAfmP4w/CgVwrpz1Hp4Jmi3g1dFuyK
QL4kq6c9IwLRw4HV+t3b1z8zKbjHn7/qUkkSiGqyGWRsE+4V6YWrNsawClQkhbjQkDl3iZOpraXl
4hNGnsW04oZDIkydGAFRXXOtdfP2XZwbISdT2+rjDagHLY17S+FanxqccY0jb+rWqA9zg02gIfLq
69sXO3c/J5NceQw9WwI/jTk7EoU86e6B1MUgmmbd2759iTMz3SmcMPMAm6BYkLGi4PTOWGst9EsL
SRe2pH3S4zB6+zo/415+s+f+N9hI3ziz1rI9MhK3vCYF2oo6t0o2BjqUXalZ2u3gd/Kq04d7gw//
necqtfWMqn4aStN4qSZFynhmfC85YoRlhSWT2PTHdMrLeAxdLanjImu6MEvlp1UId7f2ZN9ySCZI
TwOdswyp3Gltv8+qo4iqVs52RI1N3WOU97gQvuaUYDnhYp3MMdTHY4WVS/eyJhwqNkCzm6mHkte7
TWTLcozB4FoOHekinQmg2k3+9HrR7DzOoBcG2rnP9SgzfP299AWaPF83OQX4xPlmyNzzEHOWG7nk
v22QoPn7rDX1uNWmZDc2hfY57ZohslShXzjvnRnrp6HJ1YhgebWMNO6Ul2JCWcsPq4nn0hx0A38E
dsEQC+r4/e0RchIJ8Pey5JzMh14D/69fZBoD+tdvPRfejZWUa1x3bXuYcL/ue7czOTV2JllCowoF
xsRImYgdE+FiYJ6rj0GmBVGnZItBqNV39jQjWlT2+qdLq+XYIsw3jlmYG47h6JPw0lz4jM49qpPN
ZDDiD/bEkMbePHdbyyx1YorLBTeT8wkXnnhYCwocbz+osyPjOF28mkmXIzxI1U0aE2pdxra1dHu9
6Jcv3riM14IEp6vRlUQgFFn2YZKqQg2Wd5tGiEt3e2bz5ZzMs7kMhND0nrs9ysTIf9QiJeCDXbi/
3ys52Fv/en9N1wYjmKQ0To2/Eu/jap3aLW5mvF7z7F3X2mwiNVvzQ+s0eALBD104Yh2f4W+mKedk
ytVJYICKwjZGdwokDcNcbkimEHBMzfbC/Z2Zcp2TzSVFp9xeF5wP3rKYz1ZizrdI3r52Poj3iNrJ
pXrTT8jJ7+7lpOPiL2SIgb3NYukh/miCeXmwplVdT23fb8wqMfc+wPXdVKCSJNdOPJTmoJE2Ktjy
uXVOG4PaPqJZbdmOqWddLQ6h953nXsohO/OsT6PmERtb/eKzXBdtmT8kJuVgYzULWiaO8fT2WDp3
iePe69WnIha/GvBqirjHVb7/mdOQgTC5twf7EiL2zDbuqPl+fYkOPgEUBcElury78iYDHY4mg53p
qAD3nDDJmzKGLT2j+sJaeu6mTiYbRLDNWvu9iHl9mLlmU14xZLvIRuJ6YSd1Epf792RsH6/96sEh
D05HuwioUHla9kgJVu3HoDXfFW1bR0uqWZsFn+MHrtscaLJnsTnjxXJSf0V/XA6b2TZwW3qzHa2Q
aDY2aWURRYR+07bzpePTmQ/pqNF//TsOQYPDRmiC4xN2zWByZLTk3rKrXLo8Hu7F/duD6Nx1Tuaj
xG0000uZv1tjcWimK6DxVYBKmXJalClsw29f59x7PZl7AnBvVd04gurtsB6Kcc5DLQm0bTsV6sLc
c2bmPg2mqegGEo+NOGEcp2S79oF92zflsv2f3cDJhIPpH5W2Csq4xTscwkdytonJCuEvdO3/R5c4
TSWSTdVb+HzLOC9TekpQHe7A994j450uLK9n3sJp7EgaECPTLgU3kQX+fS1xYAZVu74bR3XpLZwZ
UKdOIy0jaY4AbYKImqR/ShK9RogtjYOrd3WIFLQ/vP2wzuxKTkFr/OrtPEgrj9FZfsDYfZfmnRsa
kLk3Y50AwrAvoc/OPbTjz19NFyRbTOuEODomFBU4dEkiau41BlWELLgwdM8JCE7JlH1qlr1fj3mc
5+j44GEmV/osNGKVSwKhpg6N/LFlY1Je2App4NglEuKqVdheCay5uC8/9/JOZgM/cygLlByjs6oh
y34K/B7QiGMYfyagM2qgBHl7GM0EszvEwxfVVcafztDVFaZj2/raL9p0FUgHvr3kzIE0ruAYQfoS
BZS33/rPkfqbdf/UG1RpwuF4j2bXGppQ4j//sNgDvXvyF81WtlsgKnaE9BBRr1v5UWctUAF6fdgF
6TCFduE4G6RbC+xVXuMEvJ1ur9d8GlLD3/cOFJpRJfMW7eUKCGNKt3mag7SQ2XU7dTfNqLqw6rBp
DKSW6nQLb8YldT+5mT/uVWrJ3ZC217zBZj/2Gr5FkZp3s95tjPbSHHFmRT7qtV8PxgJsiVkbDBT6
/+YhN2bOKUGO7lZvOSyu5g9tPQact7gm337ixKfyT//ukZ/MfCg1M+nPWR5Pa6AjeB4q/1o0RPFC
BpGYJGd9ODqrCjeIaigJt4aoxoHCPfW9reUIseH4iCQFQynbTMFKC8JgrllRpxzMQUt8LHmQzESm
o+3GFnINtmeebYRvdvpTFWBfcFtoyb6XfncwBeeCEO/S/C0bE+AtGav2O6fRxntkTdaHwjIg/kFR
+pY1ZWYQrTsW5CV3wr2daEOLEJfEkEXwM5N7FWhOtRm1YHoPx8UdN2ntVsNOS7/SJS0rHBGJeVf2
gDRosUt6EPALr4A/1fkmWPsGRz642o236CjUBe3DeQuYJ83CxfeKeFhnuoKap63FBseq9LZJhzUp
9AHsfncp5GxmAuIgNs5W97kddfHi9z5CSq1pg6NH2YHbAS01edGNYX7Cwva+d7Ppylnor3ZGcF+n
I9aqFVRuaLcZ2IxxIbw9mkklu6kwd+shAA57DBNwIvWW+xPfhqIwbpI8TZwI/nAybBDJtDu3qbIX
02s7+ppJjlTPweKfba3SNp6dvjGvCnC92yzzu2avq5JSBbhZ/O9ymloj8uukiS2N2xETaRORz9KV
vSM90QIClgw57nqrnL9Xet2P71FONu9zLx9plfsBVAdELsHXJukKK1qdoIhT3baqTWm4CQaVelFQ
D6y0ne76QCu+laBOn4uFU2iouZCEIEDZ+RNpdxjZJ8AQnyaROV40kyGVbAZM7R97XDt5NK5p/SUf
Fj6VVRagB9p0GQ/GnFtDqNNNj9AkNOYOic7AkF5NSDZY08oiZEBOz4thVClGstH/WJuJ+KEhfRJ7
3GBKbjzVJfHclzloo7akLW8vyDBCe7LyIxnJSWC0pP1AsohcwNJYbYmGaRBNvuNE4mAvLpU97+VE
wIpljZa5JeratiMn88TtRGSrwUlt0h+mNFs9QnDxWgkzyD6mFuynW98osUfo9axbh3FddSOUcGLK
bYUFLTg0nVZ+Eb3tEkk39MGfkxfsEp+6d4QtannnB8uCf60IvP2I29sCFmJPUe4Sv4t3rOhuJqDh
ckdVq/m8jCJ96fRV7LSxyI9VrCyPTLfTg6uRdloVNYTWbeuJNujVJAw49RaVjgd8cLUfs72j8+WD
Gyq2QwvOJmT2tr8EJEV91JIOYyZfhXeVmwZUVlmWOvFj8MNIrHKG52RoxmtajtAZTL918ohuUvAh
FZ0GJKWmH0prO2jz91Saq32Za87X0V3qDWNBU+GQqJVan2zEx6FMvG/V4EgW7ZyQ5mgOuu6YM1pW
qKQbOgW7PqjXlFk7qW/TaRZyZ2lF95A6BEdFPnUPJ1plQEBu67cD1AmsDmlYZauDlmKY5KOGhQ6r
VWeqj0iiYaLOMvO/gIvkpCmhbq1YFY76HByWzv3qH0X8lRzdYpN7fbJHLNdmWy1InHXXUEy8K9QM
5GNmBhFYJleDqaYeNdwlRYecDO6Mtl0srTY2hYVrYFutPmwKPakfscwg9x5170ZaE2G/WaD6b+NI
fhPUMG/dLSLQafMYE00Q2+6KcAWJ4IdmzmgI+pE6udVPt6PdgWnn3/Mjc07SuE263LwahrW2t9w6
ssE6a4tvQTBOw0ZNxkDMhHI+49bXmbpkv/CEmnH0D5aNPipUcMRwYfb+eD2vBBSHiHOce50YxzQM
2n46KOgzEFQC4Tzw1TdICLOgySPFSF7IqvOnqFphse1TqvhfHGe89VXzlOrk0m0MAlavZ1NLvyv+
PiMBMU9I4IC4t5VnfU2yVAPMlNc1hljXdA4p8npvZ2XMU1tiNOnAgkLyHuq5g7BU6ceq51x4dug2
LKgAooaRPHjoOi9JRw4z8Ow8pfeuDKMJqc7oz8kC6zjuVXLfCMu7V9ZoPIqKbiNso6wKG7N2GYo5
ptpQp/iToL0q7ZuCbhsDvZ6Sd7NeOHZo97Xx2auCodo6HVIjtFTNfZeYPTnWy0cEi0fZRJCXj5pc
tRxdZdZ9K2a3WiIi3C1oUYNUfxZBwS9XEYBmEC5st1dUGBW8bYbsZqkrbQpn4etgP3s5vEeRNr3P
CPD6k0C8btn7vaWZW1c6bU/GkyA/Oh/JnApZ0nXaU1WqxyWPgAjAovyCpXB8XKtS3dWgYvCV6ula
h2U5NWIza4k2Ri4DJ4aftsA9k9WURro3ZyBVxCCsfY0h7WvGt/uZjQFMIoXeuEZm1yVHX2rarke9
roTIFyRBj+DCSw72UFLso6M73NDXdkKEXBZOYVMLEazdiLGtgX05Zvf+/wQjA4Ndg78fy1x9Qq/D
rwYLrP709obozA7sZ4n31XEgT5glwUQEe1g0XUgY11d7Krr7gLnroFKoOJ3PSkO2dXChXnHm/HGa
/8nUOZfZ8YKsR/WDRAj8g3Oue/AK8fXtWzqnD/9pAnp1T5MOOhS2TbD3RqpipWUR+64yuXOF0X3p
XY8GdD8Wm1p1bSyQG24IXJi/XLj4mf2lebK/1FGJuhpVvP1oTI+pY+jRMmaYWTDjRmaqjxtzdMQW
pKEITWblA9xF/XpqJhy+tiw3FpE6O6mPL2//Omde789Ih1ePYl7NWtXj5O71qWLZSUd3165ldxcQ
CkqKHinBiS5IOWSTcuGKZw5dpxnvLJu9JOAeo4SWyycTn9DGUjN7DiasA6r9Syj5M+PolBcNQJO0
YvAbe7gf5TYrzOKWveW4qU0hH95+eOcucbzFVw9vLRKIerXn70mWofoSuPfFvCBxJdf8wkn53BWO
P391hS5XhqXRPNq7vvaxzy3rXV4YZNg7y6UwpXOv4zhMX10BHkBBz8ymASAacztBdLiu5srY4Qqt
9sbgXwoJOVPA+KndeXWdhPjprs6A4aUye+YQe4DQitZYZd8aUS0H6fbeBafWz3Ltb05wP6sOry7l
tkWrI8rP4mTAsdlURfrOC9rxnk6TG65958aWO6BO7fLyFg+aFVVtSvh7ls0bi8XjKSiCH/D52LOI
Xt6MyWw85Wqy8PhY08bkZLT1U9QLNhRaEN1gNdBEu1uzEO47C9DtTnj0Wl3q0ijWSu8waXkb9Yut
thpdyF1jEDdL8kFxn0I23VteLW8TyMpRNyzTzajV8zbzdHVQBYS/qYCtwRK6bsspJ0YDqfrGG5BK
cBKFbLV2y4WBdq4T9fPnrx5akxY5ErpC2zdu2R0M9plbyGQZONih29gJ0W9Q4TDaSqlddaLX32eG
wYbMzy6xe05ie/+uU/+crV/9Bv+fvfNYkt1Ik+4TgQYRAbEFkFqUlhtYXQWtZeDp5yS7Z5pN+9m0
+dez4Ia8l1WZiQzhn/vx3Ixbs4vKaDfNvWdBdFyLO6aEFuA50hQ7x7BbMyR57xm4Dfv+azKnMrQX
e9y5sEa5QajcCOdMyquXoU//jQTzF8u1/qfZrZXE/SAoL9t3RWvsqpQ9CS+nGf5/rSDmn/7vY25o
3hLx7ZOkBIK6AHomLTVsuQT/nc3h943z//F1+HNbwkjAN7GSNd/Dk/BCPlS1bWIEdrBJMUUB+HPr
bJ3J1rbrpq6i+IM+ng7YHUhb01zVsTC52EVuF+/WGSxE2XvRJaIRdItYQSYz9u5rURQP+VB/76SX
bv/zO/NXI6/fja9/eBySOoqrsWDes0YrTR/Y9oISlOT2HzHsdXDuO8v+vritdS6UkHsvZTRjpjqE
Ps7G95YBgRKLLF+9SHhPIpHSN3vP+JsCjL9YNs0/Lf1uDAB6BQ69j9zGefBs2Is0sKSB6a3k2zpH
/I2E/RfL5u/+7T+8C3msl3lsm84u8dQ9lUv1LqcYxYf+Fvl8iPBDSDX853f8r17Sn3aC0p0gNNdm
tNO7ZTorfGEBd8V5a7o6uUPCHv946/4PdvEH2MXv3d5/TbvYjepP4Krf/8J/Qy7s3wRlwxAFBSAz
OgX4pP5JrrpBLlwTBAYqIozjP5Kr3N+4VFM2BQpbp8qb+pX/YVwYv/EXTHr2KNCAjka9/P8GcSF/
tw//a0WBXMUJygCeZdPUA5bnzyMoCa/IzqspCRKaKQzYPZZTQb2uRRN0iw2EE4jB+jmthnghemlg
9nG9LA3k2iYEOZZheprTZcEpbOTWJ22mYJPYAXqfxiztWQGR/jGvjWeG1Hsf4bo3j8y3ycsM2jJP
fo0IcbIaA39GbE3xYw0d2gm0as0fxnGQZ3JvDjTipZOvS56iqTRrVc9YcpsZmrpQosAVCP876FcY
1XOsewj+yIXvKD7DFSkCgno/R8awxR7BK3KivH83dHq7GIFaNxAS1q2vTozxQ9tE0+Qno5X/jPsE
enWH5Qi9fck7kPjzQP9dx4bV6QkEL9XdXPTSBsWx06rKObVmJEkzkpyLw6YobaYdgh+2McwaHo09
G/HH0MfjZRrgIrMQAyH1p7hUDwn3frFDJu2Ppe5qaBP0bt51ZNiKLfhO0somwu7k5w4KhF+OJNRC
qHdLdPtcSnloVt3cxzGEiyuaG0TgWC7OhyGHKA4EcpYWRn3ukZMlZ8Ot3pkyyXs/E/bESZoiArZd
j5OH3oQ9UNRcHqxZPjGpih61TMQAynpq33w8+8ajViZxAZHbdS6C3y8OSWnKMYgtZ32JOwyjPkZV
96BTpK7dxk1uxh0WH7evicQEED8PXHiLUvO+2d1iJUFjy+GbseC09q2cNMfe1Ev5JIdUIaxoxfQ8
54UzIfr0t81ubOGdJiCczVEe0ypfN/OcRsR1Rq+5gP1hSlIMcJNok3GMXy4OttKPUF4rf2yNvufd
BhUO1tnTbpgnU7TksDob0PRExjGolUbwYxTqh9XX9c9ptfVflCHod3anGFxHlWk1RHqhwgTNjLNt
kyNEQk4Q2sBH1qr0W2LPw+zDZVWkntx+AlIdNZ9OVSeAJUjk4MFVYmXEA/bSX+V8WenoTDd6X2HX
md2MWBRM1+4zm6mx8O0ZWFxtTunWEPkgNuiV9lEOHJwQ7yMHcHmcUKxNugjJxzbrpvumtKi4gnku
iOkkTn8Y09jhjZyKUmywiki5c8ypWBkzjuYamr08GZlVRhsAU82z0EvLDWgZIjSamXZbBUs6VVxr
Y1zGu7rLpoeOho7s4FDtowK7YmgRuNrqfmuqFe5NJ1BRfW8yavu6aCZ6Y8p55A7NCVQv6bvix2C4
fXfqPCc5NzZZA1/oy3LDqzbUQECp0UXQrHwWN5pu8wvVPqGTrIjesZKvX1rNRx8wu7Y/KqD7fHa6
aD6KRMMfWcfZpIX6DPkM4rwsM79dvbSE5pEszy4X8Qx9z5yuU0Py0Oe8Pn5KhPSvOScBSVNpkkE3
nysQa+uqfTkjdL+QEirvh9PHmuOvddQ/01HlDAeL5S+hymJonyoaQx54xqz+ll9pkFrhGmfMSyDd
BwDmNSR6wouvLjfvCtcrDy7MaeyD29FJaCmvarMZKTxqPOM46s28XCeRLg4qreOmQbRM43C0a4+3
Q7RQ2INS3gDSo0l8B7zQ2tnPdGjkVoJ1soUzBm40Y5Erobwj3qZQjGddr/OrbPrU2XSgy9NwGvAd
XbI5icUd6UX9m5aB8/Uj+nTcXVGsNgytVL858uxhWe5aysBItliNnp9rMqYVqIxG3o+FpoaHekVc
DwS1VBE9BrZwHoWhJUx3E1XrR61NGQZ3YyntyF9T2xhNX0ytshffKTl9o6Aaab/p1ai/OOtMFZPC
gKUFlXBmnY5Djec7SSyAGaYbq+7VkfpQ/MwLoCw+gEiXbgg+V+DYreuqXc6xhlVCFeKNFlP3vudZ
7H0oZdheysU0vt16kL4xOMvIIEZ8VjQVpLOODFsOzzPvzUpgtK28bdb2zkI4P7WXsFdJcpV6Ph97
WCHvaVZGY2CvXnZZoU8Zu8idJoCJytWYCc518z0e4vW77PPurm7z7LOhXfSUJLbxFvGF/m4waliD
efCgB7LoUFRBkM754czz+GLBsceemE7lEFi3+RNBlyiBF099QgcaJYJXa+bCfbOmxatPNuIa08G1
5BjfDh31pW67luwSLDnjDGgO4nLNakPpjLWG5EhrzKGevqzslzayI7bIJ+DWQu3nvpGv9TwXTFGW
Ub3AsubZm/IijpkwxAzirHmuEj8d0GC2ednh2kbG4A1sMQ63RyOFYw2pMMqTrTEx5fTzZHHgzkbt
+AqUllS85ggR+dIY04wxlWtgp2DQ9JI6c+8GyvFIsg2Wpw9sF5D0/MyL8vPqUXHqsx7bG03GK49Z
WpufQAaZhNYsKBPbf15MW/D08tOOZfnLiRlzcPGym25LX2T2UdX18irNTIIqiHT7Gz6F4dkyLZMd
VCxF6RfcItjFyS58d2rNO0yD1/9wU5Xfe+1Ys2CICW9dJ29c/CaRxYOq0qxeduy2XqWfKqh6r2MW
0c3Xx0NLpp3R+a8cJ9KvSY+9X4ZodFanUlwJUdm1jwG2v5MVUXRyTfWFEdLwXrktN3MC4/Vz2ss2
91eyh9ibhWGCejcaZw/5jvtSxa3tXAz0UfhdWlnDxtHxBYZcrId9FDnWuMGkV1pBgqsHAn9i6T/s
eVlVyLwaFgysFfB9Vkadk75MXg7R3TSfXWsUzziYY3xxpBAyH8B0xCA3bjhzLZn7PPRRZQepl3cE
TRqqswMwhvoNcji9e3o1WLfxLJ08sDmslKi1XK8MbOA79OPYH/AsuoJoe5FdRxEX07WkRcAIJQj4
F3YUPT9kXm68Ok5rzoG19NE26W0mOwsuVhGqxDXjjeWMytqaSwVQqKo6+2WwmLTtqOER7x0NqOg8
VpI/r5ne3IOeSONg0jXU7SXOizOLOqhHT0w/StiYPzjNqm8F5IVPd82xQjDA4qMD02XyWzp81AHf
eYfcZdP0fM3taLhPnSh5Ya7iRkE8chzzZ4bmehBpef48Z2OUM1cx7A81ZuupilPZbqU1e96xcUjB
+x0AcePQpxENLgwwjde2nOp7vEx1uYc7tkAoJfITWuwdJyMa5yTsRGVMjHnBNvpJ1DoHGCuT6Q8G
RdrzumYFonFmH0GKMR5hIEHus096uJ08wzmbpslMlIR3E+1ca2JtXE2OB6suZbyl22mo/LhejHfO
CGWChZ5DYui2Xv+WDMD+gbpiu/ehZuYOlHmPCScGSi3bexEMrUATkekA51+9R1WtiuG968zPImuT
t9qi4wAMaBV1EH3M5K3S1PzTdTIAc1XO0cmvDInzJscEc6KTM3kYmfICpJ1n57lsMmID7PHxNWVG
ecs4NQpeLuX2JtGnhb/tNol3XR2DvouMr1lljdq7VWmOtc80CyR7Pc7VUZtz2oomqeQhhyv2kjE7
Y4GlN2ClVqaP7hhT8zvMVcTobFJGbPqIgBbiyZgwJ/r94v1/F+I/Xohvici/vhDff3Vf8fil/oh9
BOXxL+6j+I36Nw9Lnakbts0//7oSm7/ZmMNhBtv8F8CP5r+4j4b3m+kZAsKy+Od//J87MX7P32zd
tqjrAxlJdS4xlz9xHv8T9/HfhXpbUBkrAI5bUnBdd+Wf8T8qr11zBmG8seLiqQKU4tuki3AKxc7/
SjL8759kO55uWIzD/mxWFlNuG5rIcsrJlLo2oy7vAWUJVFusLX/4DO7/caP/63zpP37UTU0wufHz
Cv8c+IFyPg7mwIsitXOfEOsPNEM+tl30N4r9vytP//w5FkkYcPu2w3v477MINA0wjrmXbfLF7AtG
01w4WRmMExZp0uwZgaD//ML+XVX75w+k6JdqTwlC+M/56An/SUpxIfbmqivuvNrlCpV1F+qNxDZP
PM2XSd//ncLu/s4E+Jduwo916dbgMwPzT23u7wrNH2cu1E62mtdbyQbAmnOvwdr8WTUqwuqIg97C
e/Q0Lc18VbdRgzX0zT41KJ9dQCtcIy4ZoeyAhMgmL988DsPbDM/QcaJS4H6ljy0QJRifRI3dwYOl
sje44D9lWGY4AS10YPQ9BetriVzKmBtRr5kK92gvdf5R4HPfOGbC8QYged0HXd4MoT4hyvuqYAuI
oDJicMqdD+Ck5S6BEyT8fu61O0q83O+RHolPwUdHbdwKOqDscqKXwziosxOVw5dTFz+SfMoC3XKu
U++ATTI9qmBwRZFasIaM98NxOM5KFH5MEie362Cf0bgEBSTV3gyRuFfptPPGKMFD2vbYpjcH2PJa
ObLfwXZO7/LZpb2NTr2DwFi2l3r5pdetuY/am24BWCfmeFkbXx3S+1MzcL6HVAiUDJSz+g71vSaa
NrvFllv2uGP3wrNRlDRIaUR3uUGkMEiCgkasO8mJa8A3sRRMjD12d9BI54TaooxBjp6HdA1275jx
8kdD0NHsJI1xcFUmQ1NbbSoRK/ObvVpYXlO9oqOXWqZwjVLtvJixC29UlxwE3PF7bCvNh5tuPGtW
cxOZ60imgRrK7GzXOFensogOHT6HjbnCDIs6rz8mWDPvsqKL74eijQ6GA9zNN/iX+7HUNcwSZVHQ
L6HkNie/YiMpLVGQFuZ0bCDjPKlStjaY52o2OCeUznHIZPIRU/5s+KsbkUGaCpsgUg6LetWtI30P
1ZcZ9/Cw6yEzv0+wukY/L/txP0dkG/yEqBvH5s7dG2nKTQpjiNqMeFBDUUJ71Ov0joKwFbl5HX/c
SK7HcvHwu+ooGdQIWZ3xOOhD93PU9f6URbGNu5o3d5WQwtMeMTHgspVMftWifDQm552sGNr31p7i
gz1lFjYyONCjpyVOaNFOTQEEEKOpTNfQUtMM48mQr+g/9T32Fbx/cZUHUd1Eb+6wZgFkVKhRotSP
DCvzV8kA3/XbtvhU2q2Fh5pL5nDuz8Goqu1Qpc47OgbnVXtQz6lXxo/VJG3I28J7icrcBGJvu7se
B8nRg+R4wa/pLugNhv5ircmtrrKJroaRIoAR71+ekkjqIY6S6EeaxsndIqssWJWTnzyaxx+gwvbv
LvCeAfZT0xYbCrOq/ruWiCbZmMors/1QKb3eztVE8YXDxGKgNzi58QG6vLfaHQahtgUoZC/lw6Sb
WRK2AOr1H5VXzMWW4yA9Z9XautUukqTLfcuz6vqSkHLa51bvZS95blmGH6tC/9FP0OC3ivoztYlT
TmRY5aA9XdhSeL9XbnxuEKlBfK6tZg/hYq6OsyWEOw6hFuViPtppAyIVjMG9DmXXyXRD7pDbYhRR
2DRzyAGek2UFNa38wvk0PqdTLfJQModxNqjR4gJ8EXA986ByPiZyjupjBW7hrSrhmqAXWctXOSGo
+wwQJdASs1++j3qmrXhreusVurfnHHMnGX6VTa+eDFUm1nNGsy53KXj6tHiU5pocOk3LRVg6JRTU
JOMeRt2PVTxi5nV9LaUhk2TpTseuwRRYaEHUD2dJGh1vF2VLXU+98zh0JD0nhFZULaj89XyMXWbD
XOEDanqiV2tKKSwts+yXSNQaIEABYG49uMM8Tgt/sHEdX5Cy3MXSOnYVdw0sOPpJG23WC96PgzZp
P6Hv0PQotOZ+aFKDpPaIokXdyR53FLYzNT3lPF71oAe0SwE85uftjOVG7Em8537s7zrb3kdV6Tb8
LFff0nq1a2L7aDpLSxE2/QdVJIw7WNKvSO5BtSY7diBIyd3JGeaTnWiHsnFOxVK8znP7Lus23S2R
+i5b48uaWj8bxM7opjNK3ourJ9ML+9AOsWev21w67Q53DuYsmhVmaFKRSblBHI+Huqp3K+4gf7LX
15y2SJQoSlAbZ/0q0u5c5/mFXRJhuvuFY39XW+JOiCYsi+apbouHyvIqCq7EbratXeok4+fI2uCX
ScSg28FohM3Tz6teXKcq+pWI+RnK3J1j8JB4Fe2jsFgds9vUiffWQQOkk1bVxHmjchv3/YPb8BxN
697RW2KbyL+qJQqYJd8XHcP4qPzY+0nFJeFy6YXJWrwSNBj8Qk4smQVyYg7hDOQj6LLqLOXykdrO
3hKUmNGXYdWsu7mxKWgqE8Pw1U38xqtxTnJ1B1EBCa2/gRoMzpvNyp9ot303k3B27oZ+hoKn29e4
Ntn3rfEihWs+Cafb0F+9a6flmd7UnJqyrr60brRHseE5Mss9iKetamDOOYX6gHPWYJstjvM8bETq
YhqmxpLFUqNhizlzOGMG3Y1LW4fxokERrQD3GzPT5NqF1uZIUIBeF9RuofmmY+4QItGMVXevJVn7
Zrh0azaW6O5GsI3WJIjZRVT7not1TFCpGGuQ/zsKTPUhN0g6WfPiOZUcDfW8uiBuxbu8qLY3EoG+
uifZJ19Fnf+oLL19pNJxoxxQhMI0j5nNjf+WG0BsePJK96Ta2LrL6HkmmU9inB/Ai8+qjRMp8sWW
viUdiz60uG8qUj8FxZJBK+0x4DaM/z0ZqUbtGUnZg+E8mE7WXFOdhrcC15iv6921aWDSLp42PoDE
8A5eLd97LeMt69XJc7Joe2udRInTd7StDI9TN0bbum7hwmvR3lvN+cvUluTSOqtzxCRyH6XVXumo
ioKZwSXX5KF1tXpPGfahA/KD1V77tNjr99gIJr90jQtDiYdqAcDdARxFCM0AaeouqYXmiuegf8dw
ZwVzRz/z2Js7Fc2AE/scZGf6jq2p33YLph1s6vyZuA8Wd3nop/S1NubH0hUnb+6xtpp1wsNNLeZs
mlfD0S6YsIEH2ow26iF5WpR+NazpYJXNg2ep45j25wlcI8BCZjqhl1TzjgLbC+rUunF1/J1tfLJF
t6+XGWFUVls1UuAil+dGGb/ydN47VvvYJtFrUdiPlrSucd6dnSK5z71x2k60URtqveUCRhpf1PLd
RshWWIlF7h68odv3M/UbrThrfF3RJQgb9vmFkcu1yPJs67rplfbHb9ZSUpaY4pVGhk+BqPiG5n4a
on2MlVEGUjh3WV5smJJuzdygOqfIMX8CxEhW7Wzr1fOw6t9wz+l+VUxhoi1peGMB8cjOybG3sO92
vPDYRV5Ty6J8uwDildB/HCjeF/al9YzZ+rxmfNdJz7MW1kyh0lRaj047wORbDN8Vo7Efcm0Ilo5S
n6ZB4Rma0fG9xnzReuNQYRnf6N3q+KU+qQOFmmagdeYP3eVDzG8xEY3eHiPXvjeF0KkAG+0jSDHa
sJP+pajFU5WMGjnMCUvIDE+zN6XHlNPq0gfZ3dzeJhSx2DRX1BqszaM7fZ/iOgqqqbmM9qwd01nb
kNS5PSree19Un0tXhU6frU8rOtmNfYqlyWFzAtHSbpuZSCYOzDc5TIr/5fyBBflSFuw3jo0DysB+
DemW7lOxQgsalj77YU7ON3ModqrXTqqrv24llpuF2AvL1EbYvL1FXAzbxs7JT9vGus0Seky63yXp
eHrqaofNpbEPvH5eil1ds7T5WSz9iQpGYlL2LXzQWhQ50A6AT5KI1AKS/qJnnuPLstf8wSz6UzT1
wOmHRTsAlaUUJjLqirbhvNrVq53ptKg2GWfWuA2NljyGVdNZtI4N1Y8TNTjWeMO7NhVesrbdDdjX
KkqRMyBsvb68wh1YjsyV5Hdw1PkzuMdrD+wRa1lXPq10mINH1WCDJ5F5LnHjcM8abNR0Sk1pPud8
rIOM/1Z1DEYCs0yMTWnV7hNkFU4AMXe+23eRpy6m+xaNpf5p0F5x1qiaf51i6aGUU8E5zBYEDrvE
v6yorwhciuS8jXvDwMRTkTwiv9pfuV4s+05YF2iIyXbW3fyKUyj9SQmUM4Q0RdPgYntaMIobGIlZ
SkIJa5QPTA68Q+UmSHhMndQhHRkB+tliYrDEYdf7sVGaZzqksiOEZFo557YNK+h/95FrT1t7lsu1
y+vhaRh6eUfrVXnpcu8DKCMiLVO/n1EB5hTCxMD1xo7tIM55RmtvqM8dq+BOMIeD/pLbT52qso0O
5PE6VFru12axbCOGaWGjIf5GupzuGL3br2rqKZISycglSjX9xZ4n59SnBg6djBqJh8aLyzAnpRnQ
tcvXCRLpW6oS80Q/vfGAOECIhjLx/ELUKn2mtZrjb6RTMhvkMsq3PLHOd6ZjNUmZ2n1beAp/Oc7Y
baZsNr9R9lycdRKMwUgM5JSUXQrYFtTa6JM36RP6xOYSPxnf/SPppXiHu9fZtyIaLjKiwKZI9Z8j
XeNbrA8DFr/Efc6WxbprPaN9mldTC1U/czwrjUMi1wj0uftj6gymviwkx371+KBpkAoTvanViXHL
+NjJ8qZqONnS7shQtFVI356RHpn4a5Qi+3HCqYnkuc5zq856aVK6+KvCNe/WG1fyONxTj6vUeNFF
mxpz2NprnpE7GmgcGXzF+M7atIqa4aCYqenakF0oyIMsmnHpO4pA7u3cNd4GUWKRuA1qMUqIOn4s
hTobUrC4Uut70JN4wuoBBng3mK37VilpcdliCiCiuSxZYuqNzW/PQTSx6PLtzK1hFO25cU3ahFL3
VjU/6ZtateOGHKDaGOCpdyPAxa3h2fN+GmmDpQl001kKwFxihfXcVAzBKgcJJhNAqK0hRCd0z5Yh
XF+M0X07c1oyyOmQOfWWXc3GvwaEY2+kaT6uvJmoEy6WI7O8ZseV/0lNC/zieHYPkSKgPQ3tJhvm
+JL1y4dw1592SuRcaQB2JmvQNlCerWOCwi+69dHNueSYln6MYXiRiI6n8xKrIaTtTG6XhWzOBLz2
SG1Nd2kGd96NxVqcEhwzmLRJAmvKst4jD/Md3+ddrEsgLoyqt0zRxg04L4WNUDxHJodgJfstAzyP
G4UZD4SxvCRggmKfBrNyAym16dKVTrONiOEehlrCzS0jJsvVumjXsdzYVDJRm1NroUNAy5dy/QbQ
lSePHu0AYLW9VQb+eGYYYxmUif0ghTh1VENvXNKq/D6UpigcRHRvZ61fe3UdNq5+gAHtnPkqL2yY
DqNGfEDMSRNx1zXNdUlhFCa2PmxjsXjH1psN5SNiZW99XTJV7+lgP8A1/9bUvR3aBV3UGKSmTe/m
9W5RdOuJPoZ2rFslKcH+K1VrtSWBg78zdbVtEsXUwNNie9fW4yOjSzt0uvh10pknOGrON12rPqlX
E0xxJ8C5JC33fN+po1pstcHRw2496du6RIaYKsN6V2XVbqOb03FBJyBqaF2ROtUVvlkfcqssQ64Y
40liGQ4syoc4Ekmptgx5/JoTR1AaPJixnke4DOg0duiDO3FR+9LN/FcH4ClxWZqBjRTXbFHuJfWi
O2gVXCc6c/qwmI0fPIWxya8ni+mlCXH0Bk5+kROrIMTQh2bQ07OrgcLG0eVtJx1ntiuk/mGwMB+a
XO9CuNXOhSU+C2Tr9nuuMcWGjYCibrKlAWkpc6M6R9KjIm/4DWN5X5FXN73tqjM6eHmXLbPiopNV
37Qomh8Y9MuMkbDMPuRQ5ZvGNaJDxIvf9M2yblpzEDMUa/7lSC3Z0dTp8NA7TM1eI7ObRYvRfFxq
+ovbjmyWmmVTBF2NTxV0qxN38WZTd8SoYw3cHoirFmtE5R0gPBiEItcMYZNqdy5HmdeQjCzd6Eqt
soFhqn1VY74eVJRbwURvXCCtjgSfaZbMtYovkzBiwHbB80bkaxXW1Ygb/Q6ons665HEqc9oqu7U7
YgwPc+U5ryb9ECHTyHi3eJ12pNGSlBtWD0SI+iXHl8Uk3yChlThBlNWCwyJuiRmvXKgWy/UNub7z
OGT7vltvabeMgG0GEcM3J46gCV8PX048KYKDcm98ltRF763BQHS2mMXxfbq3lwlWl1u62zFHr89o
kQw8t7HvAVmVV9FZV8JKRe+vDEFDLwV8Rrnky1AYL4aL2aKvEi7yteT8p1rpR1XHKsEj4Xa0Blp0
M1qD/drezDIgYTnCrFuaKnDlVAdvrDZiaT6czN1nkXVvKfcTYMA3jlKSIy5NOIRmhrtELD9Es4pt
JvpyEwmHa0fff0viGTM73TxArbnktfpwMLpZ3vOd6y5rnQ/nji1+X2ZGHzYErPZJGy8buyH1HqeO
pt+Dcs+P1G5eZKrerFZ9aYwZubHN6qla9f5RzAgc7RDHKqD8jnzAYN41I/gtH1y6i23ImH2RzqfR
HOdtJSvvLerV8iYhCSa+5WoXcDeXsUgFQ3RsbrELzxw6+ZM9ua+OZ59qKma3BbHcIpfscF3M6Hhp
PypbtaEZzbtmWo4OxCAODSGC7lk5wv1sFftonugh96n95IxPc4eDanHDMl8f7YZaQhT4rcyQQlK9
vsDRNzn7kjqS2UAcNU0f5q4PEcBDOPthLXkWM+p45io9OIu8Oqn37nX6KcNi2QgTd3J2jFuxd9fy
eRG6uy0wV5En2o8166WXPvTa+DwlzUtXjUFXu3s01W0CjHhEDvHK6Rj3aVgk9hYf5s+BAUEPUlbZ
/X2lrfLTNGnGwBtQGGy2VAOEZqtt6rjb9LVa3zKn3K8TYJFEUipxa86kk6DQTl3Lt7fyTpZjbMto
gpQ/uSR/FyyP/b3rWVtPlq8NfpUk7T4AhJJN5Gp8u9qs8ZG0N36qBvw1RDLcTB9TSWAqB8kBsK7p
TOyImHKPyrNfooZsuUc3tRh5itbQy1uqSBjqZ8AxHZR/22R/cxwMfDgy4/JHaTXtdSm9fj+bdciu
cZzNuXmfLetYym6XTPNBJOzqabQc4tgKkxo8h6AHAHH3PNTVjospz2pknStCpggGwZL0wcRvmsf1
R5N1YZxlAftHWFbNPdPQd0djGXRjNm3dPpeyeqx6BCQ8NUgroHKhl2yd2mAqYPBhjEHm2OfF6XeJ
PQVoHveW1ZCkpk4Uu8rGGdyt5uXVmbfy4snoeRg6Thnfrdk892m6JWR8L2ZxavGZhX3RP9tRca/c
BHV54X+C+sxlxzMnmBLxOQa+R0VE+URW+VIo1C92dGswwxUzBAQ/nfTlbD3ECZyp1fskOU+Ik5Qa
mwf6qLZfzGxjWauJH2M5Y6C59G7DeuFetLE5URMU0qW7sbX6UEVc+0e+Y97C4M9vZqrm2OUfmiI+
W1P2OffjvYqrlBHCcDSzNUgM6T4irCuOAUVYR+OwsaV9oUaGmL52EzDpb6nqaXmwchNZW+ZsCEN2
z4b/UNjDpeNIueo5AoKJtMarzyeC4NIbTjASHoHYj37nTKem6InOI8SCzd+lsDwbYZyWcsStPENS
RXa6x5N7FiACAzueH3EwPCVFFDqZSdUH2IrK6ufNaHWFP3isppGGfzaBGbQdUn2fJgAHLJ4r7rYb
OxOflhvRd5KPH7UYXzvB0omHYg3z3jkJUzlhXHQ/9Hlkdxl/LclyoHv9IGovXKr0Y0qcByZGL6as
XJT38bOwptOau96BWcSzYNVqmA0y4yQgl3xTkzomE+H8zL5XXraP3YjlkmGPkXo4WSJv6xjd4ywR
FczZo8EhXU6tMA4yL29lti/uqt39F3tntpu3sXbpW2ns459BkVVkkUDvBvobNc+yZZ0QtiRznooz
r74fOgl+Wzvb7jTQZxsBAgSORH8Di1XvWutZ2mGfXFkLVrNI3fdJ2W5DYry4hS7HoXhLAdxOjXOs
J+s68OLPQTtYW+Yup6Hi4Lce5Spe+mhV15xNdlJk524en4fBdJd5zV0vEPNitz0r6/aK599zlUC/
92z/MY/i6Vg4HfsnTckDqiANr+W1NtmFIZB8DK3lIwr2Ziymc6Lc14AkFs4VobgAdJHc2xHncIvu
l6tlQZUb/YrO0nlw+vslKR6ydJy2MZUs+0xY0YyT1XDsoq74VAeEgmyRzRcgl4dNHixXtYFt6bfc
F9wf+Wk7N/oYTconSC/rk67R9uO86oJ0dzGht/1uhgrb0XEzYV12+pKBj2/g0Y9sZ58sWLILX7pg
OU+EtC8d1+22WdfmzaGin2FvG7NugXzvgJCMiNzka4tTHt8XIKG/ZNJJb/K5YeqTBXOD7S8Uuz5J
nLthTtwbqWMC+HMSRBCKM/E2DAGTGKJ/PQtRiEEoCgHzNiL+ksdTaE7ChLpP8khR/8kam5kn5FiN
N9R40Ek/BX7Pw4oOFeolki/AlSi+KEpz26AenlSZo+9lEiwf6T0G9lQM/pUVNDZck5wTc5BEy64d
lKCOLp9uGB3KT6EVi+eRSfJJNa6ObJc8J3wQEW5TZLh8n0R0YGHeLQ6hTsa7hk9mv5Zk78Ma4yf2
/GFftlHyOWg04cB26UmjddMWVV2yH4fr7qXddO72kzwgJzhs7MLgDkoGJRmi5dyYs7lIcNQ78mAz
JWFhH8ZL3IPALmbX4zOii/lDXoYThJ9Bnw3u6H+OgbsecGRPD1HWq43vk2gdVT49ElrAiiejtwhu
zK6a5wR/5MgDgPbl+qR1yv7MXwk+Y9K+Umb8rDu3u06YHuxtPFAPfaFEv1FVO1CUkVWn89Jn98Zl
sFqPCUMZ5qq7xdj2Vlduuc2QUkTB5CdkoUSUZIDq6uVLiTYIoiYIxtPJavNj3XasP2LRB+039XlT
mZIbiKWticROVfZVxcz9MDF2uwvEkp0nnXvEmHCLNCTv4mJhH0xnQ7sXuHp2k1+W+4Hd9sepnWCq
gYLYO21Xghtyef67Uc5APZmHfccIdedIRk2DZNjQJKF/GVbauoJgXXkbPUy0GLsJBVlxNeTXzjwi
mZUqOldmGnl2jOH6NMFxsYF60V8l2BRBkNrpeRirFNCyfm6M0xyY/7SHKPPyI3unALuqWwCRqHiw
9xDnr8Sgq4RvQIvYlAFgPoPHEdwHXQYaoe2r9nWxQzBBGASLQ6PH/tqvRcFxzYMt0y9OfxzGAC8r
kdWJI75Wx0W1pmNbkCKmmxiGC41hUl2GZlJnLYHUM5XVOTbXZqGIxIvrbDgU9EGe0OcymF0QpSF7
f8eoB7uOnHrnThIzYCCYAGA/Dq6payf1UM/WzI6xm6+mDDwMhrfuyW7t4iQbkpgiTtyGU9e5l3ge
K36n5V3VYat3LgZp3tO5wHaXVs7mv5YSx07d24wSAmfGO+9HwglZr0OOElUe2k+Bl3rxk6RKPSKb
gbK1097KdvmvLrYbu0GK3EcDBivkDYhaaGNdI65on2q7439lRZZS8sigok4pAN7ECdfaznzHpy04
4vhDFNK8dPjmFfqPO+8Hdx4OqZ+4895M/6Mzj//9j7Ca5//muTYUa9vj8P57tfIfYTWfsBqFekHg
ub7DI8TBNPdnI7P4DU+epqc50JrmZbxl/GFb9V38z39Ytv+bdPGd4c2zV0cfdIK/Yc1b3WPfua4Q
SYVGbyd+gelf+B7+wO9dV7Ebcl43abRvBBGtunKXo2dnvyKg/ghS8H6/CuZDFH9f4YZ452EzqF+4
+CPURlPfWal/rIPkM972S9qHgl2SDTeWrL5+9yn8hT/vnY3t2zW1yz8e+R4Sfu9SxKVf43KOW8qZ
QvADAiLJXeT34YXbLp8ncjGXU+k4v7CxvTM6frumj7WD8CERRfs9vXHssmjmaWExEk8+2kHcneVt
tGyIJea/33j/tt3ir95RJnmeIE6o+BKtrsHvIrB25SY68jvG0VM7fqhKkC4yEjmZNc4ltNrZJ1KM
3YExWH768/f1X14j13MIU2rHk2z7viHivrsyUV7pZsppmLf7AyqJ6uz7onJXR07ogHf5+dX+5fvJ
vePi5bRxWEpUl3ev0yVOF7W2Ao6MUL6tk5YF3OYA//9wFa6kMbNhexTv8CPdWhyUp57Z9wQBL+l5
jnekb+r937uK62qH/nPuNJesiH6f5ZdlLVuVhGaf4z+6CQbHOjg2JXI/v8r7z2e9is+95nuKXSka
6o/fjNqOiRHlUbvvu4VdY2GP95UMvbO6scPjzy/1/sPhUprL2Eq4jMywbv54qUxiM8Cr3u5nzvYU
VQMhYvf8q56ev7iKj3Tq8AG7vhu4716Qmae895O6BS/GoMNiT0dHyfKrmte/vEogcFCzQ7DddcX9
/oYi2M1muW7a/ciuHtYfDrmiR4H5e+8YCwNrPUtgwMLOJvPdojRTIUzCMCVp1HDOS8N6IvrUWY36
xfKw3hbfL+se9l3fXxcHR5AeeF97wIdgBvjBgnBLC51ATO2JY4nsU6R8ptl+psqbn7+wbyiMH64Y
8C1gWsaTie9c8L6wJi4qqgaoHNgndE5t8gZ8UG9b4IMckZ4pr/4cKXjRCxuZ/cxJ8txR1GJoXHG/
eOXErdcvxPd/Fe3yNF2fjsJV7ILf10i1Si+DHophP0aOAprXwondWMOiGawDlq8xx9U2MA2F0dM5
jJkJig/rnt2/RV2OZo75Y/Q2C9BoZ2jOU3vZTOO4PLkOax1YB7TZs6C1YqZWsjAs7z3hi4Q4rmPu
rGmFqTvGg3ZVVGoxJ3k61jcttZvDoRxrcyGqFSBKXHfycYfU2QMJclWcxB7QxmMCKRD37pz48Y4h
mtOhX/We3gmilhwQaCGDZjmO82sbmnTZg6pb1FNkNy20qdgrknPBYDFjUmBhommzaDrvU3cMKHro
imHLnG5kfz/Xy3xlZ4xzrXNHZp1/QfA7A/xMteZFlVSLxXmaNNW2dUX1CFuNbo5EtPU+KN2Q6Dbe
8POUXvN0l0VreCfR+DLHMJovwk6K+rX0i0KD+FtvWS9LdMqkMTRiu/Q23fGMFVrE47wrCONMHrwx
Ofb6Y6sNbjTH6YxPz+UkkGHsmFE8DW3uTaYAuW61sdS54knnbyQHsXQngBgdKqslEFxG0ol3RdAA
TZaJQ06txQfogpF0lokT0aTvRKFL1PRp/S0im3yzJ0w3w0o1zFiEStB7hjZsX9KuGZdtUsR9tHfF
FD3Hdhvc4SeVz1ZMxe3awEuwfVJZjqCtRjHS5+OQxEtSe8QCVNfjpzaqp6+LKnkyk9d66htlPicE
SMNdkYxMTsMKjB0pocl7UmQe8WCHAVz8WrX6Yu0gzTbMFqxrgQ3yJcOUFZ+kQovl0JGezulZ9zRJ
ewqNziIOPRxptceXMaz4WmP/ituDnCui6Jg6q40VaXFlGs98aEt4Ckc5eBGuYMo6BRpSCHGrjj2q
QBwgnjtqkEJ3U09Dku2GLi6OVpbq5y5K6iermL2Po6xJ+934g5f61W0gKNO87AO76vt9R2/iMUHQ
t7dJ7AR3fGSOYkQ+ksnO2BaNG8otgw+gv+txX1jfIJOUXqTnvoWp5Wi0hyCYmQzXQNL55KWdzG3s
Xdi3aKJj5OprlYWMQXLSqBaQzdlZLqI4SrFxGSrNwk+Zv5jrKKJ1lc8m8l4XJ68f6m7Cod4u3SQ2
fjBO65m2GZ6tsXdJwdU402Y4L1hSjGbeyaihvI9HpjlExsL6uqoc4tt1Z6NCOjigsaHa8fCg+5RB
hPHT4CGLx9w9nWSfXcWmUBTuFko2hzyHXXcp6YH9ZC0DQXu7m2xxjtkaFqllPEfuQ6ujbq4n/8jQ
uozdS6co7Ded1Iu/60EdnI2e4+Rr6fE8H1zbdAhUAWIyuqzx2uiySW3botB26ZeNHdoaJEnlh5jk
HaoKvbKkHL6LLUYdAlfUuc5YrxBjMZ/t6RAhhJpazFNwPpXI8X1pdV9HNZFWxZiZ4PKg5H3AK4xR
dhiQXs9Aa1AQ7IyWmTB+mOiV2p6GygrbCHXp1nX8peJRNlOLhVNlM7uT+9arofggDbLv0fSO+jRT
ivuMszb5sNid/JQvEwO6MKrJNcxR4QF7i6PpHkgiElCDfoddcTWqEg9gbyGSCqypO0eWu5m1Vp/y
Uc5fRhj9d7ht0pSJZdg1m2qc9IChYiEOQH43V3sJu+VByCCBiGtx6IdaCcNzwzssXmAeNs2+jwpu
npy7YsQx6wJ18JLW+8oBLce8axDsTkIFDHZTuJFuTvGkypMBjgLLRRE3H3MiGzEuTgac27lW1ZtJ
ekrVs9y38RIH9id30cvTmvoItik7jHqTWQ52uD5KRmQPNXM3apmp+BT2tzryXdaKfHEzfV7E2Nrk
KpjmMEXoh/a8l2K+o6HJ/xqUDRxOcgpABnJw6xYt1nn9xWUNeIUgZwGWVJZ36zSdGxG+XYPtUYAq
vRl4Bu0J7rboG9UQ3wS2A/AgnMimrJDGNNiMg4y/9F1r4SXyE4T10PT9uLfSAJZzFdrZfch3PsIK
6ljDMTF5RAhZVn1xXoNWuM4Y1WEzlit5e47zPt+HsWm+2nEih52rogrbqE4wzkyg1W6E9t1b6ZLr
yUtRvFCdSfjUMn6GvkdhERleYz5DMjbkRfvUeliDuE9AJDtg6BRqED92avka8QyaT3MxkxpJQ9B9
jGwKkhyzqumXw+qKbmMzCmzPsmhRZqO7OL0ZIFdjl0h7+1YAYqEoF/tVc4Aw042rY6++g5GAgOWI
2AUnXk751wAQwrzJ20qVxIOt+aLt5aAPDoe+W6cj6A0rJbBjnIre7J54Kq4/+gn+g81kbDKgjdUl
H3JinWjBukLkimc5f2WCJd1dX/aVuVAlRo8Ty8uDCDKLC5nKM2JtK6l01pxTTSLu/Dzm1p6Np89s
3MQ0dcdzeW13GZHUggE3NtIeA1nR5dK7bHKpV+c7YWRyrfZwDu8EQyRZ/PB24hHXsdb24tJobatN
k4XtI2sO6Vce7MFVCitQYNscvLdGOOMxp4PjjQZQQp/5nKfzETNjfz/gg9EQuCkguWQqPyFCEKQI
NtikrGejiuWpFxo7FnS79i6UCbbzZsrc/YKK/sxqkTNVHXhOlZ4NyBMsg3mevVmsY2PVAV8MO/UR
HofzsoiQTkeEw3JbZ47zgY5xZJTFJNY1ViuMcDqRMTbkpr1mGyC+KLSmZlPwu1GOHb4OqIBKfLFb
Zd9Qg9W8sbdTSMiR20EhbnK4JqFoL52obkHI+3647JoBLAD0CyVv7S60HqzCxvcVIEBe9EYv+Zag
8fBlKfyx2fXOyE2GdzU7DZvOT/Ebd2z8Ml9h8+kYcbIntvvTkmwJzQROmN1xwCR/5qW1ukdY8qge
DJcKCosRpIZ9zyJtqwAdlbu6JtC0CaTTjHBMgvS0NTGo56RlvrHxJyxOcHh8/ybXrHBbdllevV9U
kD2kDIGJrZG1+lI49mq3DluyimOzWKvtBHkrNuPCwDxN4Qk4ci7Fbhnb9rFrCv/SKCSMY2M1Yb5X
RWszD19CBzJ7gcv6xGLfkOz5qChKVEjG3g4UkAMsYbDymI1sXU57NQSMf7vYJ4wQZW1S7NwKV+Se
/EcPEbL3MIK4K9AF7rBRlPBOlo9dN26nD0Bw6s7BVRk2OCEzJyuAGwWESDf4Y9xPHeVo1x0tJVR5
jykbMZJ93AC8+9YXIWp8QuCQikfmyMEtqB24zFNDCGgnPGe40UWEYc9l7DRgFsqqg5n7xUCoTPL0
UMZTXB1wEFLNJJsM3g/nJlvQgzAg/SvaaOAh2ualQbRkzXCaAn+uS93RBjsS4qplKI8iZx0Ur40e
+jWlotRrhdLibZsGoXRTYdjjWeyNxPo8bYG9IB6Y2QfVSUxy89J2HCwiRraHrGn0Hfu5niRdUyaP
A6eDZl/5rURopKMAy+00I2YtWfli2sFcWK4gb0DABYnT9ar4DXJBeT1Upn0S0kyPvGvFG3pq46Au
IzJtFBG8L0sbmztM6qFHW3vMPjjJy+AZ1cKpNu1sKBYuZxlccfoB7YwJlmH8mKQwvv150oQX1ASZ
OJQdwmEq2vJxGObiQWjmbsjmjf4QQkx9nchNeGtSnj6dwWcRzmTn5qcRtjSWTYpHS1BZVnfp9IaY
n4ozfV8ThKAC3WpwbrtWkuPUSsLy2TZqJK5GoKLG6+96/qa18+BLLvCmboN8NeZUaT89cn+JjH1O
OX2N84GtbxYs7WdP5qO/lZzeWGKzIU8OTTOmF9LoNduRTTPZBdS/z3U/+gMOr7T/RNLLPOnYZDAl
Fmd+jSZRd9u4JEJQ2hnxIunMD25aj2ojXBww510HCmZfDpH/6mdNcSbVsrQ8jZz+uXdn+tmdMAov
rDYDdzm78kEF9XgdE93E+KvT5iZGK4FdgsWKfTXn0BPAvMVXlIWp3VpDC5PWNdX0Ma6CkBxfuWBY
MBI3+qYeWvnS803gNJKAqNtoCDmfkyizrq0qH15xCRLi6PqSDe1QECWDIpa6+6JL0O7L0YwPc9nr
hyFd78witeKvPsfV+8nu8/isnYEpsBUfFUcXWkEIDnRVgWXKRm/cACoob1MlACBpn3ZRiPrjCL97
xDdYNmH5JfNnHKa+52GWTN0K42ImZjNvbIIj4LjKsJy3saXLFzcjhgpc3vjsmLxOIB72EfsQl4Tk
51BXhCVRP4InaSXYbsgCzGqPx1Yj1GSO4kNMaswmo2YTkSbJcu755QBcPwz9lzFHXto0uW04r9u5
OHNrDG47Ei3VE83u8Uxxo6/IexBLcQCLBlhlzEAEh74wEP+b2vftx3rJvVsYH3PO62hNtquMtD7V
IFjeAvzrbAarrL/miQL1lIW6uI4bM39aQJ88arztoGWKKfkamsbUewqFuhfZddFbP0xZy9uwlN3O
j6wEFjudfl9n3lKc9oMHf7kOPR6ZxlH3I5SveGvKau3Ik3a89fU8PGsviD/2QuUp5R8RU/a2DGIC
bn7nOaw6SMsHrwdxsQvTQF500IHQ4thuo8DPzYJ5AxTmeNbVdj3hYY80j4fEZY8QUPhNOLcDYbeH
w1/Ne9yFcHHyCrsV924Pfsdpy0nvzNwO98w507Um1OLxPE7oVjvZ1MTvh7B1uZH5MpC48UlWHTQN
6oTVwDq3dEwWIt8St9IdJwxfv2lOOLdCJ9ObZdVpu8WdMiYrnW5p+c5HuF0cnF/LZkgKeE7N4CmM
kmZJqakBQafStoH15PU23hXHT72dYOOPMwcNPN9XMiYg23OC4a+lu7wA6NJEc32RBK289KDRPKo0
HEv50NlN6DmPOkKx3Y09zSXEEfrJxxe+dG5ibplBYGYGy44RC6Bu/1E3iziNs5jwnSVM8wX8wGRj
4hFtdDEAzubhUOSNS7YYv4LABU00KSZWgJ3HZ7RJc6OazlRKWnvveZ3VwaWL6aQp9JS+eOR4cx7A
WDy3yZKWwSaJqRDH+7py2Ui/iksLC/YHSzQrqLSeqw+AitR92ha+u+289UYVU5h8pJqAOhr6W7CK
pmb66gSW89qlJQ86Z845Ayl/arH+tBz16eZM82ytKiFqktt4CLcOrr5gW3jZeNPJ+KazbOBGdREb
XA/SyzYR4cH4SMZKPU295cJImDR1pUR8inILDXCNMJo5hsswk0tiYtPn5Wmkc695stPeFxfBUsL7
rvCsswK2qFfk1Gw+qY1jchJA6/N1Ye1QjkjwnLV6ZGnJ6XiWnAlDP70o0jJE4F18HA+nAyFKMkKu
X0Bm9/t49fe27pg75BMirPY5T71tRUl4x8Ez9s/GegzMA8ULfXWVIt/7O5ewJlNNTChtdxYuvts/
mHicsA9NciLUtmRMADd10KmeRFmwhOf1RGAW4EAxmGQnqBUBwJsvfCk3YHk9GPdkd2vrg+mIeN9K
QH7js996Xn4V1WM3hIfRCaU+qpgU/W6mFl4AwkHPbTZTSXuCxR0A+9SswaglucVS4EN+o1c0OPRa
2hwsu5lmBmvXwWzjAWmpWjTFhQ0QzhDZ8QKAaDtc03gCNx6sJiYbTstAK9/U/ayJwriCucLL1Jsg
IvmUsJ9wNgKmojz4aqlpbenltGZ8MsvEhyDXouJRk+dvpAHby6GM2pKajX4klhM7qVqOc1+xW5yw
3FL9PkqGkW6iNCduXkDJhCZpkpnA7VBxNHhkDUwB8ViLmjviCFkfD1TI1CygNu935hav/jgkmmHn
jLsKDaIq3goaXlhFmJ2VcPhKHeTnwmlSErJtVKEXpS3vwUuiW3KgpRiA6/GFTqbmYvKjZnxwMdt6
PSM05v43famEZlDm5C5JGBtIACYBXBk9hd6WKpN7HlZt9qEjMkP5YewtMfBLt0kfqYFzqmMoG785
z4zrJncT7nDeCW+SASdy+hbOJ2yYJNpysE4FwaKQ2f+O2oDKmTes7JUnd5itIA5vmobg5AkeAEue
ZkgrztYtgsJ5KkIT3iHxVHTFTK0M8oS0s0mz6XS228le9h3uiMg/EhTqrAE7WBJJZsWZJEDJDJlT
Eu5xKdoOOBYuD1bYzVTXubkYtZE8iQcLY2xGVj3u22Xv6QIV+neJ6j+uge9cA45Ck/n3roFH079H
+nz7iT8pt/I3gdylPe3jc8csiS7/h3HA9X9TgURFxDTLj4gAJetP44DEOeAzFgiAH+Pmd1f+zZ++
Aal+42cQhf78pd7f8Q28UxkxMwQK6WXF3a6Sz/sm+crrBqVGpvdLUYpPbb5GWmDYPbBdI3Px3Tvz
F0r+O63792vZ1D7xitnDBO+kuVmIRCZNJve61C0qs5fcDI72D0zN+mOPanGfpRW+YhMvv2D8vBMF
f78y17RRVLERvO/E8CeJtdYBlpVFhO4qF9ZXTaTw5y/vL99KyevzQd+gqq9a3neCeqH6TmYVF0lc
/57iEPABw2X2K9L5e4Hu99fy3WXeibX2QBELtgvJgGFIrvoSLMPYGOuhVhbcORxL/bGaUESY5WBy
cvPsY7KA05366BdAo29s9e/0uT/+Jkr5/KNQjt95Tkb2ELE/8nmOW7GFJ7ytLq1tcuSZcLT5NyO7
8cABYEOgbctm+BY3+rb4wjH7jMD96a8qHf/yMwZQ9effZv3z795+1t7EU1Yu98MYVUQA3AtrmtTf
/Iw5ZxGn1W7ABwyny1/NKt9dRKl5HMO+lHvPqd0DA+D8Ci8DBkk5VX/PywCMAe8J4idyLI4GqNbv
LiXbCD8uKz6Df5uhHg+WuOt+BdqSK2/se5V1vY7WuBj4zmLQ4Lb88Tqip2UQhxtPFoOOtMH4Hy8n
TtXPLaf3OCyPaujj+FgnUn2R2JaXjeOFskZNQutnvsuxZADGJBhjuOPIIYdNdVgfYShN2W02NAAz
mb0Kde3mVhZtE1mTbkWrg93Mkdh2sbY5uj03eULSGX96jiZTUt53C7AS7AYKkSB+lTKV3Word/zL
YuadOU0z4LIZ7RpX/urRDtyL1CGRwXROMLeh9F1zuI0mGzqMHtQO3ND8qMcOyARSgPJ3k7K6/CRZ
/32ss6QNTmIz1ek9neg1csHYQH/ymwYfOO7y4APozjAEYMMJFlKG7ZLind0B0IOVWOlLwdmd0+ZY
25/gj4YW9x4ziz3tfNR7WgUbRN/2vWoHjWDamahs02OnVMJMu/Cj9rDQPeZsRWEoHLJ0xW40jXEO
1kwpD3JqfdKucSiZl9tjwtQq6U6nIi/6k2ixrEvGtmzGSAb7r6qaavua5qi+2QZd1DmUu4dAn+Lc
Tohz9sK6TJC9myNNKIRGRi/3XwOREpU66mDyzyNr5vUGegY8aUkf20E2dflniVOo3xu2ZvOhTCao
IBkxg4UjTlPuCZ2W1oqAs28c4yAIeN7s3zT0S92Qp9a3CCHeF5d7pNrmeZffBUPM5mSMA8gWSSZr
oL6ztww7ac3t13hid7Njw8VhwkwFedVaxeND5kJGICE7LihdsfY50NqNsTdD7eQvPD+ZPI320HxK
VNkV25ZjFsAPyy9xEAv1YpFJvMK1YIUbblhk1riOYY/VOorQ1roo/6SCMrfXrTCli9hG6q8Z+uwl
ecHwJWKMfINbd8H6nkyR2Tq6H67HuS4/QgVigY3qKLpOpGRwqFF0blsIfstGli2sSZ1Yw/1EfPV1
bOukJhk3ToziGsuo9ZQTf1yaKUx3hcDZsPETmLsbZZv8Cp4Nc+ap8bsLhIkELA5lfrdOL3PEHTmP
VzKSE7LOALLWOODDdhws2kfwr8Ep01jDaCLXjFhhHbs8F4RFEeBcqGxrJYO4neOip3QrNTVgrKhk
0AHfGWp1xhf92rFMQmUXI+gTYeXEPRRMTVT4zJaviAuDOK+CgtMpMdxnJBtaQ/ia+ddjQ0EXb2Y3
dtte5+LZC0oNVRzWSQ0As1Z3QThwX4Yoa1+JNHufu2XGwRKYKl3hEXZ6XYb1/MhXCoxaBE96h6Vk
nLjL0hqUDgvlFbhQ3qaU2MBdyxpikz3hY8BqP3NTL8RVL0O3UOyJPdk9zYNfkO+dO3eX8I25K0oI
c/BlTPFWytinaTWVGd9b1EyQ3LOoeW6VjeOdqCYtzl0by8eWkX/unmQONzdB87rJsMUDx4exoYkT
zmZsiy0BN7KQCSyyGPTsnPVbh5HkM7B4BBvyNMPNhJFrokvGb96EsICH4Y+DNTVb9nTBSTx3L5Ks
6dpNHmPwPuhEL9kBynCg9iOFI2LfeKGrNoC2mOJaNTfCbZ3WlLclfTUzUSzqJtw5Vev6Z2FbGwNC
vTFUha7ei6NaIBJf2JCRP+C37gFZA7e/j1tmUdReShFvw2SQsKJs6eb7uErNclmDDb9ZsM05sKPt
XG6csr0GmpHWe9du9UTWgdT4GklzyVuEfZOeiHlu4NWSPZAnCmYYH5jooExHnqrbLXhjRniEo4P7
gVkQzIDEIqpRilJ4R4+0Dcug8SyA5YU9DUcniBCiGKKH4xZBDnoy9p+4209+n4HdQ7pbNq2uKUVF
PKMfoesp+ToQ+9bjPktE3xDg8MGwZq5GvIrz8c4zdULsJXQdeY6bIB7JNWO35EEQ5/5JqQit7uQy
uTeTM5p6W+tJuvtYZLjHlzIBw2BX/OUPhVs51rndO65hplqBWqM00LpMbVM/ssGM1N6Ph+FK2MLy
9lGW5v4eHyRumAr7sMAsuDresjUKtGUuTPGiJ2gFu3ChaiLIRm5O9EnEMt/XVep0Dx5qxbjjwSk/
ulMz6ROSlVNwZ3khbxjdCs10iB3aTLZEDMNxw/3lVlvuHKQKXEbhAOc+kdYeoooUG7dHNdnYQZde
sqyiDvum9k7V7FQnoo6We1vXCQTAIXTvAcQgp5nQKdk0zo3ZuX0deHh8YtflVzi5SS98fxi/1m2m
Qe0VKfP7guc5h2vK1bqjTjALnOXYZhWO/mINtvLaOKSW2vmItz+/njPHe+o6sJAXVmy1FSsZBZgo
0UpeNLIFm6QS3WUHAzjt+dsm/T9H1u+OrKsh9d+fWP93gXXh5XP5P+4/FxW1dm8lA4759PWf/1h/
7o9zK87n37A3Ii0IJwDiucJD/zi30rLC4RS8p3I87Wp/3Zj+eW61+SOlfRFgvcUhier/3+dWW9Hd
4oMilWyhFb6+v3Vu/dEYiV8VO/1qt3e5kpYEXn7ctZouaAblDvreWRgBQSvy2H3O3R5GljgN0679
hVtayh+2ybxOz2PvH2hHSk9BNV3//LudPxpO0BRLNTzoYJbhLhk68ijGZsy40Fm086EOXUArjw6i
UfKkClR0bGdrKHe2iuKzNBxQbfuE4L4EJ3oqEzmDRe0/Mc8lhattW90ZNefPkSWzYxTaCD2pHqy9
ZNB8OkNu/oxRLRLErNB2V+wUcCZVniGKH+zwg6bKTlNKujj7emqKT999P/7i3P7jCeH3l+6yVVCB
wv4dfDuRfvfSbScsQgag3QMpNLVNfBx6IMifSEy5u59faf3U/vtEuV6Jzh/fZSNByGLNTvz4Jged
yA2R+OKh1Ak1NXlEQrCh+TvUHXFRFdXVec/T4JdW07+4LDMWR7hSCYl56sfLAqWtqOWcigfTSPvg
JL2mMiUwOyVRETGBIw1948d18UWppxdMCtPDz1+4s57m3r9yj8TB6nNlAxC8O+3Bx5iNwjr2IJvS
uYoaA0vQ7wKQN8UV9CbnAOF03NcIZodYLLcCMRkMAF9EkWVQklvX2cPIGo9ebrJPmarMZkYWOk2p
7Drzgk9UETiHNh7BhpjZ+cVJ9f33A0s3WQIsw1IrvNDve+yjpQcQGSTWfSqweETbyjrD9PeLr8b7
G369CBECLrAChv/lhh8its2rAHrvYWf0kreuqI+sAscp/fDto/j/8YSo38p70Kxv3eXn+n+uF3ip
aji8Udz9rx//E8j2H9fffe4+//Af+2/L723/Zua7t7bP+dHfwyPr//l/+4d/LOIPc/32z3+8VH3Z
rb8tSqry+/Xd+elzYfNmiv71hwfC+gN/JqAUAHLNeIDgDzxpb405/fFA8NRvTLwo88Khrdz/w9yZ
LceNJFn0V+YH0AYgsL7mzh0SKbJKLzCJkrDvO75+TlDdVkwwJ9PUT2Nd/SRVRSIQiPBwv37uUQeU
0P8lXE3lnJBZMf3trPh3HpM/QrTNYYH9l6ZymOh/ksa0FjsHfmC2qtkWrcqQei3z7ft6t0dVXYaG
amzr3aglEJ0SfIk7xMzwq9BI6sNmND+TH9z0yXQfOMmB3WzPj6KDuUeaqd3FdrKXVt/V9NzPyVpr
iE8R+lFqRIHVHPzG2YAWuS7xeXLFD6P96tq4MlTdgfrqCz6pX7ouB6JFG3EYHxBTrnO0PHGxG8t5
01I/pWtpFcTtHhuhl8BoNsiENjOG5WGcUedOV4olMCUUtxhACPeA7Dyjwg6+KMJVwMywuNDz+Emo
JmSi/vNMOmaIaKamsd5CCYzQqwWV0fHf0RCGn9+ZFt/dh4ldnHuOavX4VjX1rq2Ka4kpGizP6OJt
X5kXtmHjeAv8MJL883evsASVHY4lr9DVPUX/u9cuuBnKxP37PZYBELmrFg1dNvl2EoXHA1S2QqNy
PNQ7J7iDYQli6ZG7VqL5a8tAxPAU6MUaBQdpn+S+DG9Eke0IVDdx/NA63BbwQhUlEDIpoVDMjdW/
dAIlkvY8snBwdFw16Nwo+wF+JRDnv9VW062LwtJqgR+JT8pEighwXYzACaHCFhvvbRM3aFgDaFow
hJXkkKPOFVzuCvO6Aqx2/lUuzEfN3xNABx3fCJUH6hHHE6BK9+1y6OtdTXIgLDhiXmNiCrd7AVly
SDRpyISUaOQZsVFjUnDH3GHguT3/O06+h3c/Y3HKZ6olLNgj9Q5bmxUJyRWqpJWG4Jej9sKaWhxN
H56YePT9mipKpGvIkdkWIAXpVMV9IjCsaC48kdwYPy4tcrUw0NjsiEmPx3HDGie4hJlt9KewNK9i
1YdugcCFU4o8T+3ekhVat8Z1rXafZ+W+kIiY+UUHAjFjBJSX6qrwt77/Hcbi6vxsy+DlXWTx7yn4
56dpxz/NaMCkNnFX78j/wjyyNwjRVklH1qUKtpyq+95SthQYP58f9vRL/mfYRUDjKuPklz0vubLA
+YOGLrC6a8p+l/qXTAc+bhx81+8mf7FFoTCAXN8x1IR4okEGHWS/b43/Z5fmpREWO0fYoeV0a0YY
pq+1/dR0F7am05NFf7HJhAlXemG+X6YWQWkZ22yynfbQTq+dzeoITO70r+dfysnPAf8OaaBpceYu
Pgcu1S4aP8bBYonb/r7sntX58fwYhnFyxTmE8aaG14V4M719t5E3ZqCqasaKQy3PDjfsStgZYeRc
6bMKlgpQqOOTK6DhKht2kXVDfxIAdSAbtngeA2Bhpf1LN+Hm0wJCngLfL2WUmkno6SjFgKnwV8mW
rhO/Pyjkz7LxS5yoBwM8cqgl6zwMHxTocDgcbdPS3NPKFLTDTiVP18EXae1XtfoBHGid2OW1UqrX
WnjfA0RwEBibXKzwzhzmrSJ+NMYXCBsz7D4SHzEsdnJPV5j/bXKbrxsck6K4YO/yXTAj9ECqAqP0
yh9Bnaj2BhAnYD7gXto1rJ0DueJDC7eqhK3YpPd6/lO9jrTie1Tbv0yjf7bM+dHxx8+tvW/1e1LN
n7rU/hV3YLSVAc5RvfVj9THsmbg4vGmZuCa0b+aCSwrpkqhzEe+qW+x6N9bgoeVfKcPXOsGb0xB7
czD3BczsEqFCEtyjF9myRLysTe6R+t4m1Y+OEAKg4ae2ek3mvc/ZKB8BZ8ydTzJ7Uj53xbfceg3m
r53xUicuh9M3M8o8HzKeNXUbY3Q3CWLOGX+hYoi3rYvQZ4Rs1eALR2GhG/X9EH4ZqmpXJQUXkr2e
weShTKHO8V080fQCp1QuFyXCMj3b4c+8t43wM69ng2QDloOPKp7etsK8BTH6w+nGHS2Qj8MIZyZS
IYuCeL/Fju2uMAyLZily5P2A8nQ4dECdxurRD5FeTzeZDkWqirbIvNe6at1Qf6HklRBtHTDZXA3y
eIh42yPdBYWJdtNETl5vRjwUzfa7ksW4cLGPU+esfkCTXEHOg3E8bZzvratsoRVt6e27onh0ZQc3
WF6DDgmv4vibEDHBmbpjznOgiH17Z6i/IwJagZCkHOwglpYka5kbzkqxzYps0/buU9Y/oHHaEIe4
E5Bkwr62+w6rs4bo5Or3RQeD1lMNkvgVfhtN+BmM404IA5uzbKOI/i9sYDj9JA6RryyBl9gFK0pQ
Oz0mS9y57Mf6nRv2myrVd2aR3te28S1R46+RMT/kVnFfzMPnZnBuM0JZqikg0a9RPNCuEO7b7rUz
3BVqtGcBqM+3v/T4tRVhuQ6K7+30c6AXTiXtbkDqqOm4s9oJXXVDziYnvzqvU+7YoddFSPviHxr0
DNFyHmraNuLn2+2awGlvDBbzUO41i0jajTDRVGA5Y4+F2SZmbrGmbFNQviXgnlpvb7KqWId6eTcG
+deS/1qn61uneCBzyy+gjhAD62gfigSKDM0w8DyoV/W7SAk3U/ycmtwdquwALIQFiYNI+RXyred3
YhtatCgOE8W7cg2rDS+GR2TVW2i5a4zv93ia0i2lbxsFLRfBJPJ6IP+faoxoB3BA0SS1P+M2qvMd
hR9kWZggQP8GE7JxWP2yHSUPtxmOn3RV3LqT/ZBSrgrxPzTJbtNDwrLMmisXRpEygX6TZUx01PIJ
E6d9JCGx7/WvVL63cf4IFzXh5dCM0xS5F5FACvPsq1MrnyKwZbjK3eoTRinBsB+VWwXtE2o5euu+
xiQ6BG/BZLuGu7yFybPmG2vLYqcxkFaWO6wnrgw/3dWNcRB+dzVGLp9wvzM6d9vDSU8KF7y5R6CJ
WBSTYIvKE/h8DFIPgbKZg+GWsuIWOcHeT/CBrIMXlw1KAUiY6b/U0V01qhe63c2EX61ikTMObs0o
+GRjUyqqr6YefK678arv70o4QLRlbRWadWCj7GrJHcqvcp1yU5rsBdvdAI2KwvZzjQci4Mab2uof
NDu7mxO8YkzwSigT8Q29iprHOugv5EQ0eZQehV1caimp08pjOlTvncWRTtdHE1KiqVHdFdcSPGmR
YDepnSLgpW8k3WU5V0JYg+NEkwPYOBRCW8MJb5JevaOfcl070DTCZxSJF37ah+N58csW4bedwEUg
IKt3VuZsBD5XKgJ/8G8Is59T3qXbZDsMdTfnw4IPocdi1EXoIbqYnAUFKowGaJsynrHx2xt6einY
lbHeh2nX6JfTTd2xXKAqR5FUiDAQC66Eh6PwiBD/YCpE213rdSpFFsXeFKMLFGp4kAEAIOntRJuB
O3c3feX8FfAqEJCUeoWIN1nb3Y3eloB8w7c7ejjQzyCtJzrji1EJLo2UScyJyrW9wVQGFCNfjXU1
WM/t5zZ6ajVIbW6wThoaCLVtfxBcCXtnAOe2NkNqowUu2MZfpb8VBtGJBD2UYHExcaWvft9Y0z2p
UI8e+J0jfkZJ4FEp8eQ3Z2n9sxlkf9F3sDHnwEsbd5u62Z3f5zs3GJ5DS9vSI0sHs/51yKa1HT5a
Af1PYz3usml+bBQyyH13kE4sCAf/Stvg88zVRNXrvQJKJeU2Vtrxr5H22a5zNkGGrXAB1xDVFCIQ
aZRJ55lYn18f2oU393bFehc1sgX6NVIPuSzvVfbEsH40lJ1M4zizc9szx/Nzd901xZ6913dfzw//
IX+k6eS3ZDIK0A9iJrl8343eVM5o0ihVY02xb6JuV16F91Fmoq7vfi/RP8ovPhUZ/xznCN/yfv8k
EO+i1xqiwa/27N/a/yzuv2U/m+VfOkpG/v/IPkq8w/9dlXrEFwK0xP9cNem3/EfzPm0p/8XfWUg0
Sv/SUNhr1GKo/PyTg9RM81/AIlB/wVgSpInZbf9TkzKpVtkScCOTx1BhePP/kVJqpCdJNvBH7Bco
sA3xJznIxQqWikwEYabm2DrJUPIbi5t2nQOdmews8rLO0K+bUs12Vq0Ro2DJssFvs7/WMBTdUJzy
t6k9m1uUG+MOzSOIEqvr9qQ33QsXy7e71j/74e/fRH2d+7EryytyLt+va1rkxtZw+9hL2tL+y4dL
Z9CcOaZPAlDZz2FKm2HTxxmOOSMKFpSswSd0afT5jeaAsVrOLoYpktCeaJOh6aA0ogrtAvqkYp2n
+XDhK9SPN4HfPxddHR8jvfNSAHv8c0VSdRZKtwiKPmjPTUGb81PdFxXkCiQpnjOFJf5k6B+v8ijr
P4+TWQRrEaAwol/5Xh01/UtfOuOTBMABQCjS+mdKam6vjJb/adLd5JeODuXVNML5y9Qk5WOij59p
K1Ce3y1e7/cEvzeVPE4Y/Oc5yAQBMEFct5S6arjCEZPXkWfp0ESdgJ4WgmZtd36U4zP1bRQWra6j
pwUWBLXleLZo63Wiqh1ZcLUC6MHQBvDSVXVTx8Qa54eS4cpiHbmUdGEREpDpri3//N3+2CeRWzoW
D6RE3a+0N2kH5d7QKOjbasil5wc79Vwa2BdSCJSQEVoeDzZUJi12oRF5YWmLW9wRWpyOY9xzsma8
PT/UiRcFeo18MDUlsGbG4vug4hsh7qpjL87DaDcYYtjOiFkuBD8nR2FnoPJtAcF6W/bvZg/TQTUC
7AtMNMjiHX+jRs6iXBIgfxyFyqncgFQK91I6fjxt8HwGf5y12IO9BIqkAxpMD41+4VmkKmCxFEy2
OjKd/GdU0kiLzF47GhFdKwlLYbbIheC2clDY01Z0LcHXz5jACu2QPTnjdqZLYiVwiro7/9aOg2u5
8IHtIeY28KNFBm8sfkKMUaBt9UnsDaH+q4P+vBc6FZ1Qcs+NOerW0C6iTVtAwT4/8IkpdgSzTC5d
p6C1BOA5aer3aFBjD6Z3sOmQWHPlqco//tik5BcYuQEzzUDrcPwinVY2E+hR7KkVrW5mb37Tp/xF
gfwJpv3+/BOdmkoOTHLfwJYE1ffjsYC/hVNjlLHX1qm2rfuWln7YPKsKi+kNzUHV7WzQFJZmyFfP
j3zibDJlcVBjNyFa500uhg47Jx/8JvWc8WvS9HfGhJSc9IcTq1gXKE8xiig9gHiQ+4hS1W02PyIH
/AaDYTVOwCoSctndj/M/6uMLRoJguFQqiRSINRZTb/VVCG1nDj03VaJnSBvu59j06/35URYifrmA
gZ9zItsoV2X9U/6MdxsCTda6U3TQKzjRkk0k3GQ9DFZ7wBsqQsAa2gd7VOK/rbor8HfS3UNc+80O
8eS4Pv9LPr5+WlPICKMwYa/VzOVWqxm14/cxDG9Sp4eyFEhoWnUE3yvFgWpucH+dI2qndXhh5I8n
CiObfMm0n7joiRYzTbsrxREU195IBxwNhOR8IouyiIuWGwOiWL0w5/JJjk8wlBXEFsKS044NzfGU
6xougSaQeA/pTvQ0i0HgFzwqZYtbgTBBEemC9jl8GrIrhW7yMPeD+cIjn3rtxKJ0veoc9ganwfFv
KCdkPwb2tp4NuOxGtNzcLGKWVdlBUO57fB9INraPMS1tpNEsa+300YSNRlheiAvfNBnHs4FKSyq8
aP1h/zQXsWpXalNLe3/rRZhHyWJgKft1Y3T/266HJbONFdDSElUU3ChKvbUQ1OL4UA8FGQzaOfGz
zZTeIxeU+9BkMnqe8y6WuK+A1gj43aOFF2sDsxp7Y9+5heqg/w1xIESrFbg4RNAw/RfC/PEz5Ban
Wzd6Pf2kxzX6VTkQL4aumSxSdWX9i05GWFLnV/3HtUdMLL9B/sfHvqRRRojjDfxuG69Qen3dpISa
jYZYACsoqpFVJB7Pj/cxoOHoRzRnY/4NznHZfyTs3rFiCHSeqKvyYIbCJIhFQRAX6p9V0eXOwlBs
XA46U9iEyw1M68qKDkyt8SKO4mslQSKE16z1x+egjGVUeUi5ggh3sX9VUxc541tCQhWslbF8UQyY
zOdn7eNezCBk0Kjtcecglj7+WsKqx4yBbl6vQ6e6S+dAX03uHG3+eBSp6BMmGhZ4kctwZlKqUscA
hFRLoKdbrfe/J5II8ueDELFoxOiC5Lu5OGWdqQ1bWgA6L9W7Bk+S/mcP6eTCIPK8XHzTgriPWyiB
s6xCH89Xy+nutjgHe7FbvxE56oPiqukV189gO88iW8+DdekAOfGSUC+T4DRg5dLxI5f+u5MMgp0p
7EkwqIrsIQGrtQUTEl94tBMfEDE/FUW+ILqUlqs6y7XadMe69pII00QXrtgGez15S4Wrc/5VnbjG
U4eVMlYuO0Kw/I6fSGSN0yMHr724mKjz0PS9xdhA25Wd7d/5euve6liVrJUY/XsRAdAdgko8plUR
by3697/oQyuuz/+mE5NsEShxL0Zi57JjHf8ky+yTMQvz1svn2d3bgf3TVxyxPT+IdmKSuT+QrUYC
yaVSW5xObYnJhFqbrQc1K3hWphr7FUwokDIl9bAPixxWvzrnw9boVa2S3V5TBr0/phkqoPQQI4lp
WvgoTv4CO43KWeUWWX7hV576kSYxOKkWXpAjhcnv1xuQCHICKGc9rFvHDcUp1PRQD2CcNdN/sRKI
FP4Za7ESbLvUM9IHnafVobMzJxE8GCFeuUUYiit1NMIdJqrmbWm6+HaoPoU70hPrNPFBwmrBuLbn
0L7w+Auh6Nv+7lJyBwhLPkdu9sfPn7dT6E+aOXhloZS3cQaJAJctuwOP3Q+vlhaZ1NrR4cMnrKSv
BT6etUcGCExk09OgQ5kqAPODOU0ZrEM7pPwToj3VASN1rb3GX4ASTgVfZBeaCo7uJs05eGUh0Pes
QvWjCyHRQlf9+3mIAS0cmenP5bmOn8fBIScICrfzIpT/W3AW8a6f6EbCXNlZ2fRckBuLf8Y2ySe/
afprv70egAl0g76KU0jPE4zk3UyRd1OXDg5Fk07aKE118q96/wM/V2dTFznKl4YnjUzzV9h2hucY
fbArgB/d4kCRXw3x4O6dyHEwGG2aK0WnXwOn8GkDJ2S4cKp9XMBsl1DhYVronGnLy12p2pi6hOrg
qUqjrEN0xi+WBb8kUUX86fwX/XHbcFV6SEnXoNkkbbo4EKqx6w1rtgdPqSexD5v0Z5X02uG/GIQu
T/H2f3v5QSqiamu2ptEjxzZsCgUvNnJ7+oUDQO49x2cbmS4SoGxNqMDI5B4vEwASxUycMHp93PwE
LHodQ8pUsU1Y0V53qRZx6hVJqT+XMxfO/VLN5Q8GjjyFP3r6BIALt8tpl+HkJxFW6YXv+W1TXT4Y
pw0ZTzkaR+nxg6HwjOHaJ5NXByZ264ETXVVRou906vGbPleqa3dKmm9aZOmwEpPeunHw1ML5qwHB
xtUlc9t1FNcgBo2ZhuF9ayfDr1g42G/88XvWIEMLFLbQ/9GpH//QoUGAq3IIezQglmsVMMzaqoPs
wignrkjkBLgbCwM5L+tWrul38USV6QqoCuZjnmOaQ80GKuhKSwxkXYNVt/Rc2Gp9iIOix9GlabRv
QYchwW70g+ZRUp+1C4fAiYVHPg7CDakmDt9lgtAMAlELaK7eMEfatxljJpa3HXu5Lb3iRvqazk/z
ifSaezTgYqUjTFWqrGLA1in9h2l2geoaOvZ4oE2vJ5QKEDRL/69cndTHNk3Frh/HPyvWyk2Z30A6
iKQMuweJqOOXADMKj9hsnL3K1qs93swZVDGl3eQi+LOO+n8PxYIiX0mnO1vj8VCgCKMkygZsjrHD
5b5ZAXXr+mFnDM0lJeRby/ziWyOiQwIsKyIyD3A8Vho5lIEGcybh5Ih9j63HxgjwxkmS2jkoYW+Q
fMhps4+gFc0usp8eE/B1bCrlk19r8YWl/jEhwSQ7RFzkhfEWUcXxr1HK2slpGJ29id1h1Wi9+aXI
upgGmxzAaeKALPVbDHiFeK3rXrkQUp7Y44gnDfqxoGLwVS8+Z61LzDZGhOPpc/pXGyDYGLPiuRE4
6Z1f0G+x+XLW34+0mPUpLmhpGRTNyyx80hCX4X+u6U0Zb1ytbR9mwwpp2/fTjhZr0WheH9Q6WYgy
s8DMO2hCBAm4p6BNsROeVFPvUS5iFkTi3i12Sq7Xrw5tzSioAHOqt3yhOm7DKvCovCqEu67gEVcX
nunjrv3WqSS4jNAWRQ5lsWoRdY25ZirCA3GLP21UKns3bDIvNAJNoRmsnOijB4sHr27UIWxTDHyZ
kkKFrlU5mF8bHQYtGErav/ykVlROskF5TJReez4/+XK3fD/3aCBwDRA6HXkmp8vSDSGKHGua46Lx
6CgzUcGIeT+4TXRhz/o4ik0qACMb6VaB+8ZiyxqsDAhkW3eeYbXRoYY/uoNs1v99/lmWOzFpM26Y
Bg0ofC7CWJZXc7fsy6GpB28c2uk24D4LaDRxvygg368mJGuP58d7qyK8nzyUqwRNFE4JtSl0OIvH
KlP41gRNqudXwn5tEwL7VaVhIYxwte+DdRrbpP7xkXNAnpDhBkKb4iUqAfLBj0YkqrGum6D2V30f
Ri921TXaxgD2NsDEB3VJp7Zs2ZD3umwNyth60LKIDv+ysqKvDf82MF0BXRwKeNd8r2stuGu6EtXU
oACALkJTpZd8Rsy+tnLIZ5tIqxv8CIuadvG4iVrqn3rSwCKo6ULPurIeN+FgTA5EURfdeYtgBSKF
Kcq7SHFqIIukcV7PT+GbRcPxFOKXRB2PziCNovhyj+s6vP3yvOk8N4IcveK6PB/cwVHvjeoV127l
i5nMMBWN2LpyaLVeqVaXFhvKFTHWdkbsXqvFjBOBRnFulczo8jZZHIl0VSeF8jL1ttbAvrLV61Bq
i241/ICvIl+WrxG0tN9DGv2rvY3q+cDr5c1kgxt6am3VT3R+U10IUkey2+tExem1LcVdB+piXPlt
1l5nXUtTBp0KKonICbvwFQrPAM646I3nrgtosQuaWMEgzQTBU7q0OGM3qQ934VwBuwjpzn9Gt4fs
X9opm2spFkvWTd515QoaifmJAmDpbiEzhdeT2YLN1QEHb+ehxVkxcqcZ08fWrucbBTCufq33RvtF
T3L0rn3XdM46qJHt3Tg059wpwdx/KgqHvvk0UL+ywroMzFungfOElKmuJ7oowYDYIcjUBEhRtzd1
nB5YagE2oXpfPEVJUuFYMYwOYDe3TDAbCXK4M6OBJXueTeEBlAN8ihrL+Gfd4ApDLwsIlFU2Y5du
aQAc2ZtrZ39+AS13FqJNtFwuyT+uSyjg5Cn2LhpspizSu1LvPLWz2q2Wk2yk81/s/ngUEmbUZW3Z
gUrj7PEoZZoBV8jx8qkNSAUCMMQW3+FLF78PkR0PwzAWDyRVgRDZj4fxizbrfKWbUGw15UG1Wpg7
ZB/XsZiH/WSP38xCG1fNJNCId9y0GzdpLlzW5G168T1KOaKsXFJzIeV5/BNQxvqTAsGIwqmmwasb
Xuu+AXmsYl+UBmZ2qGL8DN3p5/kJ/lDqk4/OTsDdgSCayHIxbtH2mAI7FQWDBgNB2lCU5iVjGrAA
Ulz3V96WPVxciw8ktmd89yyN3ityXR5cCGM9ZOmzlg+5seqIDbGpnOoWXjQsC5AjenqhNiJ/y4c5
oiDFvsUdEH3F8Rw1eY8ovTMgd/Q9Fe1cV2mjjWFnYz5xGIFDcveyywvB4ImFziZJUZnzmnLgUreo
mjl8i9TqvW7AJX1QcaSOSN5eGGUZcvIayCLSj4nHk60TCB8/Wq4VrV2pyuANjhId1H5GoI31RI8m
iHDq7zbPQgdIdBX+aiMQ1dCq/elSxufE9PKNUXBEjAR/cZn/iAHN1+mkcJMfnPmgjS7cw0mPPpk5
GKm09p8yLEieLqw/8fGdWgS6pPipVejOssypWqnl94E2eZHq0ijSrojf7rk4PkG9peCjrjn7vuEz
sUFN7ZXs6qkmhZDx5sLvOPGa+R3U2WlXfasxH7+Atqpb9tyA2w5mqldOqBs3mEsZ11md2hLtI9aj
joO2Drt3y7UAMoo52dSKgP0PEvuY5bq2RqZzMfcrY5nFoueOy8KTexP33UWqM61NulFwVcATphtp
fYAYjX2Ph/Vtgb8qu2Jltohl+yD5hsGas5sLHxBtTuh6foZOrA6+AtQd8kWxky82Crfw6XuU1+1g
6ECVjnn3MPZYuqswUNbQM0cs+aby6vygbyKHxdPLiJJQmcy//ESOX4tlpnEpyonLEGqgvW8BbrXK
pNkPs4LRcAg9GorDY6Wl3dZQIH3VMcatE3UCum9a5xP3K3vf5blG6T6pbo3YnFY0q7c3CIuUXd3N
9lWfWO3r5EbDlQh9yeVy0o3ea8Z1rxrP0yzCLRsydwbe/IrzGEenFv5NPw80lOR5RpqzBoOs2hRX
2mRLKTHdaNDc74yozy9IopZxNpsE1TBZRmJGsBJa3G2w3fLjHtt5TzLjtw5odSC3dbbBnRcHUn0y
LpxJy5uoHM9QuYxaGmfEm3bz/RlftZTlk85n6end4CUWFOo0AfgTh3WxP/+iT3x+BKJkm6FZsNDf
Sj/vwgklMDh/50T1EuRnh2EOjX2PWciFr/zUKOSzKSvrCMtgnRyvpgjRZFyYveo1JsGsnvf2ocf4
5sK0fchmyHmTBpVSDCvd6BbXk3wWROxNqHl+yvmKSkbGe4J4+lNv5VjEjWP/Yroh5pU+T/q5AIaX
ravUtKudkhhqtU6LmnaVP59hUsFSSc0acpY91qUPZVMLXdVzXQcBSQKmOGKvvTDKiXhC1hwJYcjL
QZxYJqgK04lFxNHsJeYcb4veDaZNoGYRPGo3TZ5FEYcvJG9pTfODoPLiXnTczjAxI/aem+grxUMj
Ophdln+3nLC5F2NKD5ltDZq7NgwlcC5sax+XBL/XpWglL7EwKhfbWty7pNMmk+SGik+T75vORpv6
9sLx/vHLJd+PIg8BuwmPYxktc8V3ZqsrdM+22Dw6uCbcs0R7Ozcp5ORhhipw/m2fHJCcsDzJ0ZAs
vyeOumCemln3LB+nOyfymxUCJm07cKtcj1HqXviy3sKg442aJ3w3oJzndx8w2QEtrzqhe7mYVoEd
xRtHzNcgqG9JFkc7iNnOoVdafxu7g7/LmsjYk6qBjdAV1WcyIfkmyIfpumiqb2PixNuKSsVVbs3K
bjQvvIyP2xo/lfZXtHqkK+xltJ8bZoyyhZ/aKF204XiFCY9Ych35bXJhqJOv4d1QMvp5NysuEc88
UiDwXCNrN5QKyC2lhrayhinc0bN4KYw8tZr5ugFtoDRQSYwfjxcYU8y9LNM9bICCqyBSeaqpGC48
1cdQ4O3L5g1ghKpay5YMcIDFOOAQ5FlmZUGYrGwvt5J4jW8hYA0u/1sUZO7L+RX98YLkqiZfjwrm
SdKtFnt3rmp43TiJ8DBdtdZDm/5SS9N5osZt3TYqdiGUUudvfqTYF3aIU+/Qhi4FXfatYrc4dYWl
T3xhsfBGs4wO7NrThtLzfG9ksBjcSe/+i/EcNiS+XZmGXmYGu9I0O2xnhAcAlcQrvizYPkG/y0Jj
okkqKy7cqk58DiwX7hxwfFB2LyVQZLujaeyy2eOSQxAXTzoIf/EzLoPkwkgnVidaRtTJCJQYb5kn
hGiIwQQOEl4sKnWfh/Yd2tdLAroTj4MAGH9eUGdSgrx4XbkYDUdxCJLAP1YHYrJwM+vUZvyiDi48
z4mVQRUGnTXXBqqSYvG1ueDya6VUZt6Uoz+0YyHuEow7dmk3aXuygOmF7+7keBISAMOajMiHRwtx
BiGbq3pAgY2dzYXtpUq7r4qwk/s5GcMLhYgTaRGXIIYlCCUIGe/y1MJoWyvNyFI9q1TnfYNnwycR
ZirGcL6642sNd4FT4R+UOv3ObOv8uhkS5cIN4MTr5DfQuCNk3EIr0fGOlmttN2Uc4R62uuUu6gvg
QVYs9oIE64XpPbE8idxw1uVSIHE0iyMMVEVrWahtvT7S/ZtppO87qGv1wj72oUKBK7Es33EXhFVN
FVtudO/OhKIq8MyQEQc+EOWrUDoOZAHn3cx9epPUNLxR22C41kGZroVBe681tMpOlJa+L6wiu0pF
9FMphXaQrNtdngzh5vxOe+osJ98h+6+kNuFDmOzUsTM1aqZ6k9vRHmwP4a2JKckhaqK/R1q49gjB
ous0zV70IM9v7QmWA85i2QZfGvNFmVCLt7WDhKJHG14NuJMoeV1v2jwhq3Qh0Dm1PnhrIA8FGSyK
Zsez6WADSnu3qXp269AlWXbZ59425PXcv9Q6dOIEkjVK0nSy9eVDC5QOD8bCl1HzaHuh/k3Z4W7E
LOW+tTDPoWVKk/1aKieE3v44/0ZOPSQnAvQd6QoAJvf4IYdIb8K4nzUaOyAZ4Ub5tTEHE+djrd+e
H+lDlV+uTo5ZWRrQkZ6ri+/N8dsZH6lG92anvC8oAuy1IGu/czTkj6lILWxlUtwyKcF81cZC/2I2
6XQQdnRh7zkRYrDPcdVVdTgliECPn3gMI2yS6173Ar2G2zQb9/ngWJuOTMlmjh0kR4H2eP7R37bP
RQhLVZ0jA2iayVEof9O7D7OE6piMvik8GMa17LMI01tjpLVqReEyTVbsbtdZZNHn5hRJr0M6qU0b
9kCaY51lTYmXV+YvKot1CPY30rfupLovWF5a3xUCTWUX2gEQKYzWEUJ1dpL/iuNhHIBdNWWyBi+U
gbBSbBFvHVtxZmBXrv6X1mXTPW6vw36eWsW6M8wmvLYrSUVhmVcwBrLsxk8Gi2LsHFfYTbpm2Wyi
wjeAEChDf0NLUk+lam4metDUECemSQvmcmVqSjVhBahZD8Knanan2RPOmgMXJVxTC3iGa8vsmnGd
Tv6oHLDo1ffYaeQ3KojbV7CYFibuhFsPjW4hUlOrstjP5AyLNeaMxYtQBlXf5Fj5zOsuLPuXcgYY
DP0q/uHjrVZetR2+kGT7ahd2cFBKCJNbwBbx/eCSqPzUokYsBF5MZk5oJ11suRgZNa4eN8JDmfNg
z6V220Bz/jLnY/fLmFQsuWhc3OBenf2dq74yIoIvm3ttLtLD+TV24ojhIoTCjONbo7Nn8XXhE6so
uj8IUqx5cEUJke5D3ID2fzyK/IR1mH/cxfEwOV7IeHjofqz4wkuryNn5OmYzNFZ/+8NBJJRTQwyk
Aoy1yN0eDzJiGTqqbWt5UTtU2wpzhs0cRZfO5A87H6PYwkWVZwOBpvvneJROIrpVzJe9MYYlb8cB
CE4uOYfKNi5tfR+2d+pY0iCEfwi7iSCPhxqGxIBykiheYcdi1aXlZ+zzWvzQcuW6xSR4o2K+unGM
4pKy6sTAUtfDBYOtl7bURcRqxvOsFYNQPItq9Ce7Lod1WmXYB8/4MOGNu4qTud3AXLq0Gn+nAY62
PJTvXIK5K6q6lCIstrwK4SmE+Sj55DQ2l1SyOuGuKeb0rmuUaN5Q/1KoDWt1f0cZMD6YjVluy2hG
d4yN7p0RqCQurExxHwzAQq9ZEdvP+GVXDz3wU2Pt+k1RPJFYAVxfJlPu77RgsJod4U+xrfI587k8
hlUDZA/HXrtpxuK6wpS7wpsYwc2G7dV+SDS77VZuZxXVGniUnQHjCftDPZdBCaZjHj3XdIMIgGQa
fbIUt/+UZnyA66noc0+rMvcepk76LS60lI27cWGhpBl6/0Sxkpc4nPA8oB9j+GnV0ujbahv9p2ZL
y4xpqLJVO7g3IeQibGvpxdL2mLROL605BGLtonMIdk1jSpBg3Iw/xs4UP7I6UH8VtP1yK40boCdS
TOqCgI3odQ5xk7ia8EU1N3SZNj+TLL3C0Spm+w98unhEy2I4KEky3GLKbTy25qzwkFFqHaphtoIQ
ppM9bzs3CbZ2hj5h1YTmFG7qVnQ/+nA063U09MDjel30WKy6ebMlZx4dNPw5AriWHckUp6Jkb+f/
y955PdftZHf+X3HN0+4Dxshhy+MHADcxX1KB1AuKkijknPHX+wPOb21eXBaxmhmvy7U7WUNJDaC7
T58+5xuopHs5+iyiL3zDvyD+ms4qt8xNbgmvbxVdUN1T7ygURl9Vs6zRffECDcWnLqgfm1dnb4t8
685sp2iLwaZ/KK04fkqqVgH7WbTKTaDBeMEbJcGffYiz2l9J2M+ShHn1UoWga8QcUxdY7FhMkQxS
g/Ao1oGPpIcobKSwzt1WLZpNXcyGxDpuPx/HvfPqLh0QA/4hEVYl9i3JkSJ+YpnemvFRiGjEaX1Z
fIExODolLop7eeyjnVlmyS7O6cEH0STvFZq50xRLl0ath797BYUHzZWFQgwdXBjgc/x8k7NEOtNr
xV565DmCjax6ihsNvWrXHSxYf/SslaPl/E5ILq3Rp6QJwZhwH04HbJPEUqO4zo9SFOMraAjTLorh
mcd5Wt9OnTleirEu8vVTaRemyXgvoSn/9PEUnJ2iuGFBcppxGZSZueqfPoNoCoFpZpF8NHwvvzTH
pLvU8Z9emeg53p/GRn1WtCBbmInbdCdOR5Fbswr1JlDvJoS/BRV/EC+QJTfJIYJiZHJj4hGCCp7V
bfoRw5iPX/H83GNwjjtKqnBe5CX5l4AmG2DV1DtNrfxrA2sNO8kQavLQFPh4pPPTR6cMSbIAjOp1
Uk9fUwuGbhKrmNes4YkEdEPGbIx2GZocm77LDSqxrUKc1q3fpIrPwh6kHVSEZso4N47TgbMxAF0a
1updJVuVowtG/ewPpbq1emu8iPW+d9HByTcGHihri3heIMupnXUsKEIRQGRjsWtqecSqsky1Oy8d
v4xxo38yWj0CVKoFF9Ks0JWX44GYE7i6mls3gxQdLD3ZNULw/fc/PsUNLnaEL+Oso6cXGFJarabd
oUHS3moT92kshit5LybCEx8fAiqkkpQMIJ4+fzz0e8ubsuZMR6S8A8Tm9PNzZkZFGioa0MBpcsw2
TK9CY/AP6Zj0t3llYtSbwDaOiKw+t5SPB38njFBOhSlDL46uO+DB09EVTLCtaCB77MIceZAsLPad
P9a3WW+Y37BNQrdXrTF257HKI4CdBGtLrVrxSTurp7EC3z7EYhlYHo5BUxboNEk60RlwBtj6PRds
rUFsApp9uPn4rV+PhtN1h3i+DtEQhjnJ2BJLMsAk6FtEUe4qMRWAnOH6+qjoUfqscVDcawWQVacR
zcR3mqJRHsknJHy/m7gCcyKPQYN/iNf7jo9ecrJtcblBuQ+86iMJBXC5MBl1DFZBsBb4MtfxnvRV
A0TBjQiuRBMKj3VUyQLMsbjdJ5LU104MuvXHUJHzfPym7xySZNF0jWE7MjRAzdP5LfOBVKwy9btx
oD2e14JwsOrKuolSr92CF4bVNA7AmwD/2RwYlzi7Ya7dBOj0SrK41pU8n2iehsx+rtOKkOkXq62W
877r81K/AyhXHfHzfWGD93sjSM3LXh7Wmm/n5xPDsbKp4HM0c385ffkQjGAZaoN+J0mhcqXlaU/N
pgsOK9/4PHLDWAdWjdwGXV1I66fDaDM+m+Bl3KmloH0HDM/NfgyOUihbt3KO0qgvNMKjMgr1pw5b
nWuMdC+byBJ+QhcjpZZTX9v4smfGriin3p3lWT5GukocOpnUjSvYhXkvLZe+DIJjpsASdJZZE85T
YdGao37XG/4EGNJHkhGwog2Sbk1a+p3vQmCZr6SvoKLlLov1otfDQjHu4j6fdr5lSbveGK1Lf8DM
XfJiePt5b7lVZ4orG/w8ITU00tE5J4MbfVYwzxKlmSIj8I8SFrT7sRP8Q5v49aHF4MHxxSjd0PjO
VmLpeSCnhkz6R2uZWA5G5nQZ+FMm6EhZBEdEIZLLtCvLC258hRuWsmoPU4+Bd2WBN5V76wDCf832
8nxvzcOj6ccRTrUOpa6TDDRXG00Wc4bv8PHe00yaTX711m0FMM8gpdZopu+OR/INNIXYQjfkdLxY
TA1/TMzgGLVlvTP6pNojF4VJWiKgY4sBw8rnPd/MM9oGZpXO8ayBOV+Mh6WiBEojPHa0WShxgGrI
PCRAVzbz+dLhEs59BkYAvR0YiKfDtKCZaUdL4VFGp/hh1KAG4C2YJuq1PwpB63hZUnyCMwmcN5Yb
zJv9LscyOgAHCAXIx4zeVuWu7zFBRqK4mXTlJQ16X3T1sU5vIwUNtJVHfuc045FJXgAMEohompw+
simN9L+UIjpi2ie4WRhwfMb4J09JIOzETPDdojGlfSFVPK3pFYdYwfuxqhXhgWu0ufHiSNnrZmzu
Q6k1NmOLzonkFe3RqLPwolHGcQNr+w4Bxhgb9kipL4zarPe65BcXcmpIbjQbW2fcfX/7UkXKT+8Q
4xkQSfoysGLejTSoGUfHlOJAU1F4wiFP5dqthraOduPHU38eGRkN3CGIA8RHOKdOP2OlBZPWmH50
1BLEZoFaRa6s1Yj/U1PefTzUO2uZoUD7Ijo335cXiyyhpJ5KkxkeMUGIv+Jpljp+XNcrn+/dUfhw
1sznYvPP8fnNnbSLS8GvsAw9KlPp7yBw4JKuooP88bu8EwfIG/9jlDksvhlFkNJq0iJGCZTKcFox
AR5oWfemWOIsatV/Q5jjGjhrxtIYozu4+HTi0HeG2YnR0Rg19aFsi8npxtFAw1OwLto+WKvNvRcP
YNXiJ43tEo24RVgNKtFUkw7isQzYbwuPtHHzQsdeBMc9R0PC3x3DUnd//5vOfWWA8LwkFYXTb2qM
qd/CdYiOM1Fmj5B64KCboW+CIPyRK9HaLeCdk4urH/hzIPeqwkI4HQ7HOSFQmz4+RpKQ2YaSXTaD
8JCW6i+5U47WEF2pqXYzlNnvin5wRtPe4Uo/29sCRlhcPQOqI5qUENO9Fjh76BtIy6Zjt/I1F0rD
EBkZhohOqR8hH9BGiyXaYGLvBSL1KWRM4HBAomq+ZnBnRLuPCVv2lAjaQSQZc+k8U/VsYXL6todt
4GWI2xl6dL0qvrQD7LVp6nPH8KZa25h9NG0RIJ9aG8mHeK2+9c6+gtfBroUCP2t2LsLREHva5AmU
hI0+nXv7TbkL9TjcxVOkOyMkzZV9/E74IymcSfd0NrEIWkQLGILJaHoR5bSqewqpgx+iunuBCrOm
8fROWAJlDhV9xg8x5PzibwIGhq5WWnRGevT9EJp0HqlOIxvDyqS/s2/NuUE8a65QttEW6YKejpKa
t2p6ROWH9hqOky523I2T61a8yRBtcitESjcf79tzTMEMeQEnIbN3Ae4vP2I6VCSbrZ8de6kyHcCU
6dZKtfLSBFSwq4K8P6aDCr4+R5ktSiztuUDp3eXmr8GgoqbbhUK/bUsvu6las7xRp9XC4TvTbJIU
z50vqrVQBU+/ft+aqe/rY3aMkja+NMWJurqIjWwxmM3KFLwz0cwyhUEaVBQolziOpkHAyYCJf5RR
dnKqTEDSOUE6++NvfsaeZXdDqwR1wIHwmi6cvpFo9BJKS3F+hL+kAhJXtAsPU7jHqexeNzTtE/qs
V1Pkdzsyn3xbxHJ5jfoopQ5NK7fF1MDoEYqXqsjDLYCpbFN5ybDF5io86F3yJEcaxG65mH74sOqc
RIBy9vE7vPelwCXQEUVqjhxkcXUQ+lkBsjNzcmlRIgDXOrIXwRqv5BVBdnr3I1m3TO6qM20HBNjp
l/Jh/AHss4pj1qgxyzHqwh3i+Ui7CW2qJG6L2fT3IIYZ7JZyo3yZRr8w7F5VvWfaEdKxG+Thsyf7
xUM26fp3LxvremsZVXTMNdn7AYNOziggzijrKmqkwo5NL13ZYu99qrnyPZecX2URT99hskqlDPO4
OCpqnuBz0HgYO9Sp9fTxjJxpHM2rim7grJcMKZKrx+k4vqUXw4CdwlHxPMQU+i95Twslxka2ranq
1xu1lTZRifj2pNVOO/SHuhev8+n3tOhfzy7KzzRD6axQIxXn7/EmWiooCzChWXTUsWpyEJcbDpGm
dI4SWfXOmvpfmMZuW6+pPitDlqygP975CqSnXOJN8Ig6ksOLzECKSzGCgZcdK6UzoIxKwxclwGoB
HpG+i3C6i+1CwQxFE/Pgukd1dFPonbmDoxo5elBpm0xV8hU9zneOc8LXTBOEIwUMyFqcjNDjfOSF
qEcayuA/V3U8QuEFufU06p2Q2kIp51injKaPUp0aXkZlhemyAnnObn1J9DYhv+t7Ykjci4YwglLS
lMMvfFLgq0aZJ9Lcw51nrYvxmrOdbj4A51RCaGrTUUCp5XQiIy8dEsik3AlrtbpXykD/TEmCyqFP
9wGtKIQlc5dbh+Xhi2eUB2ak2KE+HQpOHyJ675Sa18bbMmvV77knStcNL7eVs6Finw1CByhHbyO4
f56AL1pNLJzLeq0MXH+U47tOUGHkGIVQP0lhys+gBZo92qydt4mxH7k1x3A03UIp+2IjQYOO3caK
xmutJT10Kc4O8Hl8E7pAbWWZ03mFoG+VEkjupjfr0HfaSkkKdxJLgyobCKWD4LeBeCFMQb2LA0NO
bfKL7KhLlQpGuJoqLGp8tBJBEQgudz+niYwbRIymu6IHmDFpk/4jRxSmtD1VqD61jdzGjiwG/bNY
GTi1g/jEMQaL5eyH53X5U5NMOn4lkpntGxPxFWwF8LOGsOsriaMKHV7q0zAImAr1sY5fO2NXjkR8
R5zXM8CalGmmHZtYK2UKu/74M4ZzVDqjVdM1jVBN0u04QXHSbuva/DWqBY3Yj2OOdRbb5q02Y9oo
1OqUrRYLWxFULYQXMx31MgY2RDxAHLLMCxHbwtBMIBxPBrlfO1nZTrCSXvwcAW7ddvivhy7oECm+
pA84FHadV8qLPAzeJ61rEFTn/uI7FZ4o7A60D7FbQaP3W9FNXuPAnOsvodmL8FuZgvuw5T63aX1V
fgrNJkjtcaoghqtKhdHfKA2X8tBMkHADjOi3/DXKbE4nPoeZPH3JxYSNU3ZlobheIiZ3EoJadJKa
MU42EHYTz8mxgyo28VCk37En6mQ3l81Gdnt2POYR1thDy0hMbnVGVyhPYhOPB7Uc/NmQrTS7nSXl
Sm9XqkqhYkgaucIwAnkrox7BbuVKZ2lbsy06yRZgSTTw1GfHMyPIxE2Wj6kLTdVKHKWUMrv0teCn
V/h5CEjSDxInTSQ9uIDPJ5D7R0rwS5wa/ytKntGDFLR4NJWVjl5gMbMTVGX2KqQpY236dAKT1ifx
CKVNSafLGI50tuGAVJ/Qr/UIlq3vP3ulD+e+lyHMVr0RzJ5RQModQSi96yBO4/zGb2K5xwdZE7ud
OYI1205Vnj98vMbOarJ0+2aQCdFjRvSIi0wjCL0oCdumPvaRmThaURgXqlwda9Gv7E5DkVRL+u/1
oFgrZec5up1EPzgKEMroVdNtmYWhT6PfGJGDRdNYHYs4UZy8RTo592VEFz213DXdKsPsnfecmeoU
jjjEucws3rOOMmkwVY/xEu+yTahPtZ5iAvBNL9sq27G2sJaUld++0JI28I5kmtTigGMthpV1XzIn
uauPwcyCngXhN4mOAP/Hk3iWw9PQMGb4KRglKiDLPK6eUranmHZHqTSOQxs8J6JqXfVqJa+slncG
IvWZ1VGASbNu5p+/ST68BhEcX27bY44AtsulBV4mzYxtXFZrafw7QwFuR2aZAIjF37Iv0UsgFcgf
h2OGwLBDTJg20CnNS3hr8cpbnTc9qVa/HWtx1Y2UHIxSOwzHPkbHqClpAfoT4mFKLCNzwUG4w7vC
+KJpnMhFEFU2Nf988/Ecnsd6XDjQkWSRUgFB4Oj00xpxCmbENIajjL6eq9e6dZGN05o21zniklfl
HjunyiwVCgqnw+hVFJdaJQzHQZbynZDq3WWFP9amUvvxEuCD6ZR+H92bCbChZBYfBofWukKpmb9b
XuBBXjW0KTFx+1g+yDBG6OCWTc99XK3soS+1DaCO3I0xF3Y//rRnMp00CThHEVtjL86vv/i2CL4A
1Emq4Vhryi5O/G+9aYZPZVnapuftlDZwY8XfjUN5ANlwCYb6U8PqswtDEa6NahQhDuv7j5/pneXN
BIBrpPNJ2WN5nQhbJTSn1hqOaHImO2Qi+9uoB9BYyZSSfj88zIpVXIdxoqest3h9q0y6UaXqcay0
BiBaHJkPUW8gE6mgEvXxa533HigV6TQ98b2AgwZ2ZbG+gDwJga9Kxx7ALtc+0cjErUrKldmdZUHr
C/uoEBxMNcl001m/8LMoSMJVWA+I4UZ8MtmeDC2/Kzkve3tsPfXSJ42OZtlUmAyNlyobAH/69wlO
6G0ScuY61dD/GqY8/sFh0+JY2AvTAaovJ7IxAEO7njyMGX9//SIKQcUZYb9ZXHQRCoEddYo/6uNR
U3IFZgg2VwGFrHs6CeXKreu9tUIj+a+oKuqWiz0rdG0njLEwHq2xG90s7hInSLGY8sdgVcB1rrCe
nstU4eBOzZ1SqmXGYv4QfMvlSWcsrQkNJ2/KAv6+jqx5hmq5IgTXkGEEN4ZEv2c+rnrZylc+7DzC
4glwTSdCsYTQfVmeMYklaAM593isExD+CHyJpGY+qqbCxP9EEP4pEfOMtumUrp2j50kJABDI4RoK
frNG9yLfplk3aUGbTEeN6wz2oClyVHpfcinCZmwcpN/fl/SHITfDRQfmuxSUw+a36gxjFI8WRB4j
lMvPSqo0h6GHdf7xtnwn7MPSmmlNJF3cOpVFHtJiYTsVSaIdJ7Afnz0LEEJk4YvqlCUsLrtDrveQ
CwAnMLFO0CO1JmuQXb+IQSCVtfHl48c5P+tmADxFX+aXcuCS2ZghWVvl0owIHqwn4HMqyrlmuRJh
zycTQhA4Mipcc8FmuZIz2QrLUi61Y6UG8bbvKl5ZVqOD1OCnGHeNtFKGeOelTEoi2pyFIRK4RDdQ
gEdsw6/Uo4hyj91nlL6q3Gq2H3+6d96K0xJgmsUpPvfaT+NrW9QVFfJaP2aVll3E0F72ra8EO24P
A8AGUfxdKBbhYC5cA3+fJ2qpo+3VZTKN6qgfaaVITko2u2nFnsK0n1j7psTz7+P3O9/90HzAYtGd
QeGS/z59vzTzUX+QAuMoWcCQPPjnMF8a4eCXlNmkqaqdKTON3SQEPz8e+HV+TuMOp/Er9hBdWZUY
eDqyHjQIhlR8WXyw+l+qSirtC0m10VrhM5+4vi/o97thbYKvFxPoNwVWpLR01Q1yCOONFGiJY0XK
95rkEFvDIDuaiBZvvcZQ7dDQspXl/YqNWj4vKGcULYhYNMUXB1AdY+Q1tIpxLBMh2+gQgxyjraMn
L0ebTexRiLS8PnS5ZI1XeZ0V3In9cCM1heDWhl7YAXx7J+5BFX38Ic/3AfAP4BhzvYKWzhIH4nV8
Ds0f/HtPBvY++o3sRIhSrp0S5wcVZHMCEnIrjIGjy+l0gSfDeZju9b1APfJolaXA/XtoLYRniqZ/
zgdPPRolRQNnoptibiMfASEnDCUpR9+v6nHdjY38NuG0g3OF1/Z3DKda+cLEEmmfRb61C6II7Jvp
QcO2hyLEqHj063JyR81qjmOp4R2mZ1yvbVGLKjxgNS39gpb4dKnrWZUivhdY8B6AnINPFtVpYwRR
vI8sq0ufQD1NiFq0Jea/iaEnG0o1+VerhbXfVUF8z+mc/jT8UG32aE9ln8tKtYC3FKF8702GseUy
kz6LZR5UiHN4Q+rqvMwL2AJxsolC05OsxJhz1c2IqoTSV3jYFm3lbXqplA6AV6KfYSFFIgdbEvuO
mapViU6dXlzWbRX9KklJkTGX/elrmcv6bVS2aYxwfKzcpDLqgjvDwOEG4e+h8+0WbT2aOV4RJLuk
zzonCRKddVVSXgXnNTQbGUvxK8EHpA36XMXbt470WFpZD3MOdLobZhn+WXwHkBdlM+V0OTQjYqhG
0oT3UYPmvKX3squkRvNYqwLiLUrXXFSGoGzykibXhGjcSop2HrYY/rVaR1+LTuYicwgn/GdUD9uf
LFYe0yGAphLEumP0oU7p1WjvaJfgr9uhYfrxbpv/4pP3RkyVHAmgOFcY1JYX762HONK0oAbuaeZU
10NudG4V6NJFRDFsq3mRf03OL6xs8fN0QiMz5/Rm64FJ4LZ6+rWFhH3JfpLvmzbNrzyNWmqfCoOb
0nM/lORtl1oee9sCwzGaBHhXm3GcXUHPLVeOp9fEZfH+4CJQ9AXXiUjCsvTRVLLU8yzq/RToIOqG
1tSETSRr/e1gjtKNFAVUe71cLBRbV/0W0FKnPSk13geQRcsO1Xw8RS87bkf9tssy9aayeuSbsnQS
e7cgUUJZssBGw+ksL9v2kV8DBEafx0Zdr/U3gEnVyFVz1TrE3GxISyck9l1Jygo0yaiJY6SM2TnV
prBEn9A3Gk6wj1fAWUbAJBAK+Q88wRDKWdwO9Caq+oo8596iTgv6zEodSJLTtqj6bIPvR+h+PN7Z
Up8raK91NNqrACnm53lTA/LR2sYRMlLua72KrzEzUqAde2byuRTzT3Elyk9l3mtPuB7WK8SEs5Nl
HhmFwblPzQm9bD5VilDXsjAq9301zLbDQuIAulk7v95Z3HS3KJHMqelceV980NRKh14uSuU+HP38
IrQSzDE17LjTODE4yiYfvT85upGY3G/aGD+ajRoeUKZeE3Y7u/bxuuAU4HOAwVFo0J5+6KRQ2yj0
W+UevsT4SeyzfG8VNPmCRvC/fDyn733Zt0Mtsi5yu1RViZz3qUlxciiE1CFD6jcfj3IWowEVAbmB
moqNA5XK+SnerJzQkEQUllr9PhgVaRuLYXoA8a7gxTlm+7YopAtfVvDUEtvpeowlaSVUnpf5ADRR
6wZ/ANaf77lIGUK159jXPfW+UAdzE5npLgyixFab8hI07lOXiTf11B1ytbrtjHBt9PkbnkYqkDuk
7lyqNZ22+uIbd70hiE0WaPfTNEzXbSwpR1R0g+subia3CsGJQrOtXmJFTL/hzf45y8NZuLaK1hLH
+UhYPAh57kwSYxoo+i+OjNpqjcmoUuFerLhI2JLR08lGlKW5rfjZnZ5iB2uX2VAojom03a/eb/cN
QRYaaV+PztQUoYS1tBV9/3h5nG08da5MwuziWJHBnS3np459wONAw45yO/q7QdSuTH9U9oaaKzl+
Oel4gXRvfafFYGfKKBWoR8TZc+0r4dp2WG692c56rpZxrKhkmUuAmGRUYaBTbT5mhVwGbj0KRbyR
A5J4Ky7jzIEkQ69CQ/9kurIKARB5kZYIt/mq1Tya/FnPHZBjH0GvtZLiToqZzA2wXg031YQiky2q
tU7YpHCJnGg2ZVeekfSGXeWxsK8SVftRQiK4orPQVxBBw/rJ5CxtbfgvRW+jUd59V9tJ/WqJRXhV
5iK9BYWLk+XkGXQ/J63m2lnkx8MXUxkbMMpReolToIaoVpTJNtlbIbsVVxkB6ZJiGpxmSrKIOgvt
Xlsa0nDNjeoMCDVfqEgZoGiCbj1X/xH9JpP6oowffDWu5MMwgbmxm8BH2THszFq2iffxSxfLySdP
kGsqd1PcPMhNq+zJv5PvoRSpIKwpFlM2jCw/cBDgpYoh4bbza2UdznHg7QbhWTEWAUkAwR280vJq
kUxaXqcRzworFyHL2Ewap+tKaZcqYrtT5SA/BFKe7uSoih/GWbAS8EXnSn0cO9Q/15RUpOWGxbuF
rgvQk5lRwvm3yLZQ1g3HqhTkBwHzEETS9xSnN5L+LTApadT6dtZwyfXnVIputIkvl3d7dYh/M8Hm
IaBQ4K2KOg5ckVeRjjfBG3kVrdU8WXxI8lZ3dBw3HXEa9V1H5n2R1mJpF0XQf+vRhEa5cyXnOEMq
keBS/7RmXhynMhH09Oho2kbzDD01Hib5Lkyua+k2pytrKq2LPqU7+6ipSPJG0b3eWBi3PY4Q1RS1
cHztOiUjrcyNmkm2JX+NsmgnptXKyXZ2tLw+H2DJP55v6YA2mP0gxFJiPACN3aUb89BtTHvYBPbx
47W5PELncVCnoJHB6qSet/gOal8M+AXxHWJbdpBCcTq7d9lCK9/7LBQvx1kkeaHiFV2v8z6iI9m1
E7ioQLqbyAYb8td19c8/hv/lv+R3f91X9b/+C7/+kReorPj49p3+8l+vwx9k2fmv5l/mP/bvv23x
u26Ll+yhqV5emuvnYvk7T/4gf/8f47vPzfPJLzZZEzbjsX2pxvuXmkPtdRCedP6d/6c//KeX17/l
01i8/OVPP3K4K/Pf5od59qc/fnT4+Zc/zQJS//z2r//jZzfPKX/MyX/k9T/9j8uXlyTM/P/5T4c6
ec5+1su/4OW5bv7yJ0v/MxghCmIWyEnumXP7un/54ycmOEGKC/RDYKiwILK8aoK//EmQpD/T1OfP
gHEBxTvzpNGA+uuP5D+zhvgDiGrRhKPC96f//aAnM/YfM/jWuv11db8JmKDhZcx+Zsl50LsAXRcB
CjOCiEquIu/0LrW17jLy92F1ifRamh6aytXxIECkKKN6r/pI8u6HZq8rlwiF2WOmwKa5yCa3TNB5
tNHMwsKom/Zi7yj6RWXi+7HRKbGpTl24Zf3QRTtF2AnevgK1azhaeZXKM/zMDXSE1y6q7KD0V55+
6ION1zpa4urNLh0uC1wO8q2HVNb4Ka1A+1wHl8aX+lP6Ew35X8Mz+Bn1ZgQcHD2N6iH11vCc8375
6Ast7hRI9+BqEago+Amb+tv4YnzNv5XfZN3RvoovXWAb36XCNb7n3/Jv7UsW2HFsT98HAIYPMEG8
bTu+jCHIGCKenbeulu/76LKNfugxYPVyF03XteKM0XbMD02MMBQ6rU+J8IskGgOHwB6iu35cCRGv
InofvJK5uJ4YSVErns+k98ZjUR3NZC+al5rwuZBhLts30y/haD62V+mn6Uv8pGyExI6fuKyVnYNb
g1U6SGBCfy3ue88e0c6qICDZCn/wzab6Y62+XZurj7lIu/+LHlNdWSDL9v9/gwWyFhWWpJX/96LC
O3OOuBDJzAwE4Noz1/bepFSphJqQnurKLsxK00ZAPMHYgpq8p7vx2KxxEdZGWwTpv3O0ZcY2nwno
iXJlpTyFisIyI6rUKffVDjXh1tF3o4MFqhO5kcumd6wNId6Z+KfmhC7kRNd3tZXwRJ5+HnLfPsAy
YU2TeCo8tFl36q7fIHeIe1ALztSuEzSkbO1xdJorgJSN6nSfzOfhp4edzGcuJYj5859CA2LQji+K
B1hBJTzJaVdxQ/8eXqSDg0P03JX+nL74x4aumO74GPl+Fm4Uw24uw88ibE+DHozNjWafiH/8Qi3s
wbDxYOojUFN2G9nGJs5tyvJxvYkau/Ec/ZN/1fwKUlf4LFxH9z1+63QrLvw7/2l6LgYEdJzspne7
e191vMS58uz2qvqiJ06R2FdGZeuP0pf6J7SG2/Frf+m76X1pw5IM79EvoCslavYnZYtgil86U+Lk
+M1GTh9spyfaooGLGGv4K+Cnv4of2Y/iRxXZvT//Syls/eaneKNw7M5mIjywoxSfqfMDI03iHfji
CuUkzEbwwvgmX4ZubdIBtee650Oz8+A8A1m4BEm9pry6Ps2L+P7/p/m/4zSvRZOl5fg/Oposuix/
DWaz9Cb6kzLV5zm2vonUZTdIZjAm6q6Q/ZdeVlHPKEO7MWq8udBIcwRFXbtvrw25OBz+EUMub31/
fU2YkZQnAXgCLzh9zViT49JSMnUHtN8Z3Nr59BXU5Y3TrtQSVgdapMN/80Dye4cezj1cSijpYday
+IqhnAeyWZeYVnie5yhm3tuZgVMaQJC9HA7Dti4Gf29YEKwUNDG3ApUxu9Jjza6q0dzMWpzYUYzp
YVSC4iLAycRRQa0j2xmUW30k8lY3ZUGTWTcJyZEXZ64XfxpkNUHlrfldZv/rBL19ncUEZXWsh5SK
1Z2lOKkT9Ni9OBO3pskuUWrCSLtz/MxNQpfDrEPhzhYfBzzKyjsODq+zqZ0Zw3X2nKS2AXrXWTt0
392mb59vMa9+mojYNvB8I5n9AYnC4uAlCGQ50UN1az7qe3MvPxbcDczb/nt3Peyq63ClI7g25Uv5
qv/mU64tzrf/21M+r7jFLZDc7t832BJbmgdpJsoCaV75XCJsA/3ruW5tYILOx/e4taW17Fr8Zyyt
tXdVT8Pj3/yuS2jP6zafPQ1kcIHzPxZRq+6CJJqQPd09PorO7a1vN/bT0+eHh5WqxOvkLCfv7TiL
cOKbGSKF8zjjhX/fHEAD2uKFt/P3zeF7cagO8As3ukOCfKjtwd4JO8Xx7MImt7sqbjL7+fnC3Qi7
zYXO/0kn/aawv6q2bmf2DeZbtrWa1MuLyvzZh1nGl2owwxKC+C6nF3BP/PPgmR2tbXAnBZvYKXNH
PFSTk6GUdCwuyttKdLAUNaCMfTYOKwty5VleS8JvcgKUNP7TnmVtwbyet2+e5W9dMO+e228WzKu6
2JtxtMCnFJmyYLotcmz6Rf3twCGT71QLQYLNsKZDsTbfr52RN+P1UVmLdCnVXeMOP9LBtW6TTwg2
aIB7AjcIXc47gB2NYUd7JXQs5VPcUTx0SheKXsJ1aQ1rsbZjXifizQP9l++Y1RlbNAz+3hlb6sst
d+gS01zrrdXFISskS518J3Itdry9qrrSL8UJYrxPXeHvXiWLcPmfvkpWP8Iirv4jPsJ7BUSAwQj6
zUQ+64zYo0SxNPXg63au+y23vxXbfnf9DZ1k93EbufaLv7Frt3bN2yfnWG8Ue//wcEN/3x7d/eXo
PO7d/efI3n8cIgFZv5MdvHkodVEjTtrGRLWahxJ3NLddDhpHP2r2sA0+6bt2tDs36PhVfZFf1hds
5Ef9mn73kU7RD35n4Qj7ka3fbBX7i7D9We6VJ81tHWvvOeUeg8WN+dnjcnL0NscvcP/v9A1GVbay
P8CjdExXP1BIc4a96Ya7xjYc/r1p7N0dXdPtcBlsX5AK2kxO7Rabl+pSxS3w0x2lKWFD7vySX3uu
etfYL4KzO8Q7Y9PxAXXb2Tw1dsxfHzvmT9N9STjtNk5lX6AHuQ2+c1R/93f1FitafjNKu86PO+3a
Tq/uTNfYaJuDxQllOAXPobuJvam3jS0eOsfg/1b5HcgnOOHOu8q+hgypu9q9cTOXy6SdePga/Wou
2u1XjOsueJ8fsfNDd6+eevfrjWl/pbzlfL27T50d1qRXmZ0f0GnlMN595UfI6tvaxQU9SX67cpHM
tTdxi5GxfXHzcPw39r5rOY4k2fJXxvY9x1KLh12zjYgUpVFVAAjwJQ2CSK0r5dfvieLcbTDBRdrs
9NzutqEVARAoEcrDtR8/IlmVIFuQ6PamsfnjAUDiZPM6HND5wGlpzRr7wjYtfb2XwfozAtxvFtNX
De8Dzrhds3ybkc552LRkl66Q/swgIFhPH3abeFWzyoZ36BBuN/mWf1jJaidc9evuoUJbBlIWpKfj
Ot7Gqxb5rBSRH9KuY4oOYzcy3IfxdlwrBz4sn6FPfXzdo+kwHgl53T9qrn8wyZP31pL7e/GIlOeB
iIRUW4BrYo9Lu2Hig/2YrC62Tjq7WD02rGU9m9a9Y+ywzQIdyCog7khG4uXU67G+hZvAVcMPmtZv
t3OOWVy2SE9ERaPqaqSxU6wUC9g5q8KNyGE3sMnJt73NbgwXld3rx2ZlS2tM0Rkdm7IFrW+JU8yr
4f5bOMXS/sxykupLVV0AXMD3hxOVvzMOvb0DJCpC3F8lNjGLZHT9NG6prbi4AzkRneBmu16fjwvb
s8y0Zmr+L6b1i2n9ZzKtme7477yUS/xh5oD9d/JPgD/+hJkjrIWeVhxe9UOyv6Be/CkE+g5kU81q
JrpcPjZ253ROa7f25Ez4md0PzuAg9kT5c+O6gpS8XF/HI1L8OaRSOsVTvpIcyTHXE5OpxDRHtkOa
2Ykd2TET7M4zTp3XeQLVGRQaZuFnBI1aA44BkVtq1E5+37KB6mTbMruztXVnPwXMYqbNJSlAeVa9
LZxHSFFkqDk9/oqOhQxxGtjs0BhSaDXgpvuYhOTuSaFPJf7OTXwoDe63jJo3BaTjKXFvTiq7QDHq
yKmgW7klydbaVy+KO9EtJG1OtjfbL486nAIh8VKoD/cFsch0ldoQ06+bew26AvwZBoEGCKhfcmzJ
K9+bNz6h8xvEN57v8TxXKl5fXxENXdPYTpzASd0MyqtKRqd1SptvC5Iy7yo2OrqTsdLlSgHKn1jq
fi63cZ4LZz1T5SMgieVBXcDzj9NrsXstNfHFT16BKOcnuekYj3DyY1TXvV2u8pXplquBjbbiiAg9
ynCilNDCIxutwZzADp0Yv+Xwr2c2Ss9x4AoznBDHz/9WuehACmdG7ER2Q1M8j1c7BY3sycvcBM8O
XrKDzYvOSOIhK6DSiM4EFRRYQNvxAf2J8U89SG5t906zmuyRQdP3bZnIzmCjQgDadAkdDIvBQ8Ks
ItvHMnR8jTa0N2ZA467slmabylYOuis5IhxB6apzSobOMNDANZC9iZMpnAuVvZLSHPk0duiR6lZc
TXvlWGyrlby9uDS0A4Z8WYo6EExHWudeRAjUc7tycyeznX512V/2oiOyfI1P2h0ZSq5ouEbPOooW
EiBhrnqixw9NoUhCMaTRfYffU7tgAz6xQzQZzbUoOmuwi33BVmzgd4ICiqZ8tmnr+DKwICjt/PLA
MeAZW2sbOZ6F1Dn9djy0DolWwYoCHMkNl8hnkVXMHFa/WMVfllWg2OxzVjE3dv1WFRKUz3PnWANG
0dhIjgXDHxz/OPxDMPi4SzJ4BH9GewD0BPiDxER7xA30XZGOyJLIWexkrkBfOhisIFp7FQEg56GB
OdCyyc5YBHo2cAlTmrprlu8uu36lPwygZ5X48MNO6/GAtAOGWxHYuYP0c25f4PaOFMF/fKR6EMle
fghPF5qurdXFvbi4fI7iIvtqFe6LFYL61LzeHHA7+3OWCnCLhX2aRTTqLkZhbF+rrgKXAL/RLYUl
v+spF4+trb1MTsdKiMXJ0R7S1QSuhIabTGGcT/KHjpxUnbZuypAGDY6p2ilr3NgJsW8B/g8UIS+w
fYYkfPwM7MIN1pGdOo1budIz570JOGsO/hqzwg3P/H0ZslP4a6NjBOGLlDpW7fA+8F7pmX+C5MVO
hfeHDGdjZ9RnAja822Quf9X3Vzbf+CsKPEKHfw/WqROtJa9y8RMjRnZFGzfDvCOcS+qgnzy+J5hZ
Ymd26WBOWGMOKYAmEpgB5/o+C7GOzMXXLnP5erjnIljHbPIKPh+H/8Q8sZICr+IjX78OXE7w94HZ
7jsvA8vlbNeAAmHAoRDRm2SVQWfYog0g9IeUWEdt3azSU3xSH4oV2Ddk62Xf3Errng0OMPzc9qrk
DLDsuTKDYgImsdbNcQoqDWkCKdfakBjg30A5cosrjy7YZT/Z4O6USxcZ5xV4nB4HnIGIW+LbJb3Q
mooMoGonjUoIKCQstIWbyEmc0A5tBiRpKCcCEyDeueiqIBBqx7dHL3UDiLTRGVmG5y4OPAlcoVAx
187hojp0uZ8CmDYQAqifPY1MolvTKd80KBY+DXfA1mMj0W4Q210H7Fwg68dFL02au+YpdiMGMe9D
rvkUSsmIu2UDP4Vq2EmEZCx4gQoKhBhXo5ZbrZptszXc866CqKwhxnY9ZKiMidc0YQ+So2HRDTao
sUuQPb9fgB5E8lPiKDRAItTG21irntzzFZrYGEwZ02de6yGeC5Hb4oJgtqy2W1bAtVXaxhEVHxjb
sglEX0eIAa/BRO88H3IeepkHV/iqWSnrZiu58oP6or80bHwJQJkNS7bmtvNWsKsLOnFDGxnlUL8y
soErh+0m58HpbGGHo4XmGbjIUrsR1oOb2vQNyHD07S2lx1eE0+n5bv8Uk7u7nrxC6/NxYLT14jt9
zzZc25PIRE7cxdKQWz5Khf8UGMuCeggwUQz4+npveTWDG4RxMqvs3rNuApywiZ2qoE+PIC1+pBoz
8fLagb/J7b1iU+BgOC/ku+XjaCrQwYhkeMSFoPVskXgF917vKOvQW+MkuToOlC9QHScmRMtBQj6N
KZRlkAO6h4O5TnYFPZMabrEyXAkbp6z1BwGuodzFsuheZhodsTFbGnrcvUdsy7UVOzsEh7cCyfGx
64P2czyQ14YlcEat4K8WjtBgQOzGxwgLLgvtmv4ydy+9s0jmLh21RPPSbmgQJ7l66ypbvtok/MJy
DZVfCkRQrvbJ8MBtD36hiz2EjxN46HDsoALtVnMkplJpK4HBtvtgY+D3y0q0lYgEnkr53dXpjqup
2rZ0niXS3oGLsfxw1VTB1Tgfg8bq5E6ybt0K/A7a63G8a936DDDZXeNKBNwOrwMndKUN+pJ6nDPH
4MAFZBXnddB84dtMeJYgHjAzLCBCHoCKdZbP0bZ9lPbaLtkGK23ffSncgQh4l2VzFyk8qzcWbAPO
CzkfRmMuduWykAyJm+De6uCF3z9bwG/BViU1LCYVOizIxgscE5eMnxJ3MEK33kj2QMP73sGr4M7t
8J7+pqP6atiAM7vpObD5HC8eHLYMjruLDQ02vwtYCh0bfukv/ZfabVkFvTMCf0vw+aACG23owF5i
XOIRQnsCNT3VlEKtrkGeOCecYOg2zymMmpLJR9hxuP/cBIpdaQVvKKgQ7lKu3eJn5/CTruFq5aKT
s2buXef/g5sRIr9CIk8NZyysUxAidAY3OozwcQr4xNxFZTQ+5fqwgc8K3sTdquBd2IwQVC3BP95C
rRbBYS23h7lVvu2RC+kYW+6kNa5sLIDujqdQhVLgO8wNh2vi6DMCqcIdrRd7sCfYChZsDoXwK8yv
qwWGbcFMDbAjKfYcIIw32RewuZVPM5gzOCtQQgbWxg1eGJ7IGOUBjAs+n5s77UokFBwc18m4iqLr
zngCPtJ47DfCKsRlvj6cdN25F2qt8r2IZMn8vltrOxwXd7qT8Ek4QpDb/llHcACktPeZucLXlRRN
pKt+F6jAw/6SYArciND2JlPwxYVrcuevhBME8ya767xhwwUzlAeHfwJQrvCJXKmAUuLkLPK4MTjh
Ej3D8m5WDcofIgI5hAc/jRhMW3a2smPYL5yQIygFvRvCBITSgS3ItigbPZSuFzk5pem3Fo5qE6fb
IhBS4fwsFoGULy5ab1SEvoKOsUF8t9VT6HKq5hZy9YXvNqQijB3Q+i0XQ8Itfy3/q0kbj/9fW8Wu
fOKSk1uDoQszCtYgXk1BdgsK4aKNPccw+GVj/7Kx2+wGOLCX5n/+D2nJnJi561FriuLVHt64GMov
FxwNlLwnzibl3VJS5rLxwmfzLgHgl/Hyy3j5Zbz8Ml5+GS/vy3/fF+hxD+hnpssssiMJWRZYnH0j
1QA+6ZVrQCdeKAJcGmOWIPT/NcayETYLFfwywn4ZYb+MMOhdv4ywP94IW9SiZ4Gqf0mLNhb48bxE
QxSrJLMGREp6ql7jHuWKB87zrXLggVWeOYb4I4GzAtFd7RpDLGGbGvAbT0y1ZcQxNPiaJvhhuH/7
u9cIeXome/nG/bIJ/VZYRHz9Mq3h3ka9pK25PdwGaHxBByQ9FixA+ht3yHCfx3c/64bbx0t5X4sr
ncU6/rorXQx/XSPp7yyj/9DwFzA3f6bwADqRI1kBuHGeQt7XHWB+ugsnfnjr4K/jPrf7+9f7kT7D
qQpYdnKPP5QM3vQN0gR7fFe4a537++CHWk3s+TSRQ4WXNhRO9VuBHJBKsM4P+aFxzZvLF/lG2Su7
4ajelnYJh3aFzBED4aoGriVyc3PzAtAzcgOvZkpu4Iqa1tNaXCEndT25FdPg6m+dAt7R0JFosRqR
zFoB/wV4NjCuQ4fg3R2Z1o8pMY5vb+eQnBEGwFwF9hqx4xtiAArWkCCwh14x9J6nbQrO5n4Dx/cW
PYjp62tMkfuByB+8//c1u0doA35BjS8YKZzICmn5T/4MX/3xHntx3SN8MlpNXF/BkwqOr59HJn/u
RX93MjPbPo0SKzGTVkWuMn9sEPKhX3t7YAV5MIhzi0KcLx0JyGkgt9dadhfJy8TeEuS/bJFBc4ca
GRu9Yhg6CxEetusQXHFyBK9iO0JgAmuJ4XO9f0WqzXjdtTfkvsT221JvqWs66Qel+t1KZkr1gN7i
2iAjHqB/LR/8b0izdvu1cY6e9CPQ1Y7DDTo/5WQIGe86r1PRIgA3FyZi7MwzigNVtPWIeTXN8Fy8
6AjyMQG52DFtfFR4URQOykfd7nrSPX5+AsoM6epaPYCEqv97N2aKOlqpAbDXx90AnnKEOO03HgLN
6AswiAgLSLRDX6m7zMmc1AYI/Tk5hzu0WkbkLkJEiPu0eX7w53O6Fth9tpcztR69gFQlKXlsBREq
lSIShVCI4ly2JvK4eDwPCTGk8a65JvSCMn7JLpAJJH3pnTVyl1AxhcgmooDNNSgDZHAaY6rIiUGM
qEcIM90hZgStKXe1R5SoLmQeAwtogd/w59/x5Rgg1EYkYP48WmBivjxIi7jBjqf8jAjZ8ugAjw/l
SFzq7eDE05c6ROL8e8R+kI92OfBstOYuxU8e3uZBZh/hZx5O5+lMPPzNk+w5vUc0Q/TdrUs7UJly
DG5ra1OprAKuPBzPoxcj/bpBBLNh0XaAl+5JP0y2x1N+TFpC3CPwi1M0EThtEPfrnGs4DU5oPuN0
NVzTkiyWIH9NPfB8hc5W1iJUhByB4rfS7Tevr7799na3/Za5p5s8IXlOcP/AoyKGbyHu4PnNYg0y
1Lh3nPu8udzn33t4vhG3RqCg9fjvPArEfeUIL8K5Xl/jyQjZ/ovkJc9KJFo1j/xRAclnRLzmIKBe
1+Pb298pXkV49CwiIY3ASsB412twjHNJR1LSO5HcZezu7lywzLmuEDzx+Pqao/aOc9HP78HPNcTf
7ua1QPMdHYlDHnVKi4lWp/SgoiElQ6aZ27kFzwJzaxzStJW/LAy6JC2vFWLvRv0lLf+7pOUiPcxS
9n8XelhixvLM2f/H3ZYltnvNDHxHuL/Y7p+L7c40pD+ZVF9SlOQ/QFFaUjrlmaL0Z1E6l9T+Odjv
n1ftN7g34YOqCoxUjiimQY+ecUetqAKAjkDVM49fO2TuHIrBWx3yc7OTPCR5s2/IpLBT8i3ZBdDk
kHvA2juk0dNoDfXCy9bI7SFI9oF59zJQzW2QSwbMKld3pl0BT0xMkKjX7ZJrXkVOeZVBeGdB844S
Gh5LF12Z4mNdkWMKSw/Fmguq7OLyZvbZX2x514YtH04PCPeSBOhpNE/jpQjvJIaZNVkEoFsUy440
v22RIqN+MdgDV815LuzAoIzT+hbmBwyQxEs2+jVXtKLtjueBxg4vE+mAXoPuMwTtUFOet8eLB1h8
QJKVk+0smPw85ahFhJwnXCKVhyo4U0C+u+gHSwqJ9LqrSY7V2p8rcouLm2kLf6nFKT/N/H53crN7
N4pJkMsAIHbhJtDI5ngPv8b9A+xo5N6J8IK47o0Kj0tHr97JG/fmWKJcRqKwRxbMCS62PqOh2RWp
fCAZpRpmcnBW6/PnZ7i4zJnM/DcuU+M7+tk6Z/IPPfciva3hqqlsnkua7Cc4aZwI3OuZO1+eV3uZ
PD1u3QD1o9F6tYfLBug0eObwjGRHvKyg8KFxt8Jof1XcZqU62Y281T19Y3rZOUAXAu/z3eMz+mzG
M+k4+ZZRmANmDGxbZwOH3ucff20Y+dnnz8z8C3rUFbIB7lGjRTSKgUaa3D/zYjJpq1IRP3NkYGoe
z9DkmegpkzxH2vC0cW7Bh07ITg3Qxd9qVOXDY9FvFSqBOfhEoelpsmuC5DTS9bZ/+nziC/tize3f
QReFcMK+ZMdHlI4dlwzsn0uN3y7nvO9CWQ3hRakwwOaCKuIJWaFAy6IFfHtwoQrkllPGBNv7GX5V
Z0VcVLLl+IPmPKOdDPmGf99ugHVzV5NHNM0iNcEsUdDGPYQhrPB1TU6QhShwOsOP94bWW0jLe1s4
XYXvwienO29OJpSTEIshFgGuMmLyDxZ5qOAA5t7irzv+l46hhRP4Oy+C2j7ywxPcmrDPD2vp3lkz
Nv7nv3fzpiP/7L1bIt8Zw21/d/KdMd2/JvnO2PW/i3wXpOO8meE/JR2XGPDVk/VOffvTMGD557uC
QJSBVkO8QQ54z7uJ54kgNZreq+5ziPKkxi0A3ANn4xfwOnqGinIHfsdQS8GDVAuVC5LIGcZHxvbb
4LMAaTpd5EJQBtTXZrTax6gomlALO9q7K7LXIbMVL0eyPU/nt1BMNQBsCnmeZw2FUM+b+hygF3dF
0OuwgTFToaaLc3hgaihex/xHpKQ7+72IdcjsLcYqOtfciAj/xiRDVU7BFHoW8d9xNbi81CiGwz5y
RA/9WUiAKhIEabijNbZlL4H9kzmxnSHFGk+i+kOGAi0zkcnsievRFZ74nNkCd3Nhc2YWwVhFQKH0
cTLMQCX1iGIazvE3BUTPCLWS/yqC9e++itdqGl5bg2pj/MUgD/8VxeJV2ANqyxWHy4iC8NqArxbe
WeHPXGvilTi8HpF/2teK4Lnvj/CGvwb4wTAKb1EChiR+nuZfIpiBkKEtIzhoElQb0gHlXTzKDsgt
/jvS/VGRhLJwAxUD3bXAAp3U8IydE8v9nr0vrSUIqAF4NJ9v2f9DPv1GTjP5lAVS1hYJyEmElVSR
54CsKnq6RZ8Yrho2JGcO/wOnkczOV1+/fhnZF4UCua6E0vP09AoEG8jwmLwe39YRqL6kIYghY0tn
u0j4XMN9d+v+kwj/p7BRpvnbKc6EalX7eVdmOMWrOs89FfzBD42rb7Fzu7pFDRFqiVBAflX6I5zv
7fMzOjWT49v9PaAHvn0zgf2UwB72V1zDQz3tdv329oZawrNH3wSEY/nhrmXC7zM9o0QvQolOiTq8
3EWBG4/XxutzaI9kgectrm4m0f9aq1tmWjNZ/4tpLTKtmWn4hzGtRU1hZmP+rprCTxVtSxIlNLSR
ZOXqnHjHL31fj9JxgCyElEInaFzpAgweUHcTWT/pDpr/rhd49E8hZ813Q86WG8nCRY9lDBka0usg
mkClMGs0YLk8qyHKTzupc7NYqlmSZJmTT8BIVSVAjaoJQQuth74H0H6V5Q0VxPIm6+TnMkS/pnys
Xc1IGmL1nbg0458qDL/NWJ2pclmcJJrfgHECiaRDHS5SckJarhQy7uAfvKCw1ysBA3L3xJMS1vsA
+PwLEvjq5f+g0L2bwkyhy2oD3cJVTAGGNWfRp8DmhXIczi4lHBaG1w0GyBM6Qrs6v6XIhfhcB5C5
VvTZDGZaUza0TRJWmMGOW8evxx0HRDw4wPS7cFSbu3VMjgtDLu37XO34/ff9imT+2apn+kRTtpde
ELBqyamgySEvrKLwfcHVUSGtoHIn3BcOjAAkH94zbI86Pq4aZuSYI5sgYkiQGD0cCdd+Nbj94eVA
ktLb/ec79XNe9448ZqJ9MDtBkHNM8x7S+plrmNDKoHbCpcFV2gfmdhR4RCW54SCLLyqAhThso7uv
uR3CC7s975ZrAnzqPffHUBSi39+/nd8+n+kiIfMzf8dwfn9CXjzSmST9g450iU3ytmfvN+qPZ5NL
t3XG17MgUfqkBA1mZHezXfDzLnz4PLf5n/vwa6OJT275NT/iHVHGg6KJfg+RhNvS4AJLgCkBMAlN
dvGXC9nyKviIpvsCKVUtIMeArwG4r5LsAc7AM55eecTh0f78pizd6Xnm7x93p6UFJWIOIv97KBEL
0ui6ee9O7HeQRotEMuOx2RTpBrp/g0hECiixAIm80JYgARrKoW+5TBDI14HB5nc1JNGNcIAkjr9H
LqKLXMYzavPpgmayOKc5N/0zzGnGX3/Py/SPdpQ33+/yrP/l7Nf/9b/b5lI/pdFT/jfS1t+e2r8V
b387X54uUXOJXpq/QOtL3jnms9aXRfKzfpf8Xd/7XQqSZvwd3WbRhkZHz25VN/HU94aXArrT/N1U
0XLCNNASV0LTy99aXppokyki5V6xVFnWRYMDofxXz0tZ+jt6uQMbm/fRVUz0J/tnel5yGfEbI9YM
9GvTNUlBT1zRQqhemd0xQxu0Vq995dQIMhTdJKipGhaGe9GIj4C6aKCrYT8QaZrO77bqH/Txvl6S
63GzgQ0D24PWagpad0rYmPfSNoNyrTVBrZ7Qr6ZghRHC42lM4erzUfin/DCKZKE+AUjipgKnMBKy
fxxFy7u4zdqLeJwEZScY1TdfEpCEKgzrpH8N1Dhfo5n7ghz5UXJiS2djzjTYoknrcohF8diEPsnC
APg7TQbIETG4Mculjr0/SoLvg6lofIpeuuhSJ+qzbSyEzO8uFgYL815kFrL+0SEuGVmE0oZzJvah
8/mGSj/m5lwH1GTJlDRZUdEhdV720bWNUvsXQz7WQXKSfbXZ1n61ypNkFQj9ba2OwiqSIbNVz2/3
2mUKycIEOEXOjtTQNEky0MXKQsPBGQcuFDTntS6FfMRQyrZV5X1kFaVbCb3h9UULD6jeAEOnK2Sm
h/nlnDid3EITL/P4SxTlK2F1abrL7vNZfThzoKuqGnbFFE0ZTbdnBmuALlRSmUbGzaS2yO9vxpEg
gQnAUKUxeeZQLdHYLGsVx4ABNTSQltHNy5S1+bnXnd7oZjXpN7lmBXQ0o3MtCRspKyunjEcgQ13k
6TbNh4GElUC1HvAyfQ9M+HIsV3KuAe01K85BaxgLAvIDP8G8UGSnWKgrRjveeestUR6SPrMm46YQ
keueaiuAzH7N4ray0cJXckNd3Lb1FHtjKtULDsmf7oml6qKuK+CK5hx/pU4Do2k7jG0EzTYz4jdr
7JQ7KRgczHb4YljtIbwAAGvSatVWFTVYWXB9FIYCrP1uHLfW4MsLRvzP6MIyEI1CV2HDMq/e83da
kyCDvwaVjGMq6+RGNNEv9hK03xJBfczRtn6BCuebzzvtmKbCeZ0s8u3/kdv1ke+rPbjgybTaJ6uS
V3UpOJ1Q3Q6D/DWcLndDBMzRfPIXON710r+/kxbEmyJBjFmygj4J84BkH4Ulyl0m6aRa58go0Go+
YGqmkGAdAOAKSXRAdWsvRAO8nY/25lHElKWam6vA+DAHWYW0lSBWQXo/Lh6NiRV16mXp1KEMY2eg
TYfyrMpOq++1moIW3gzdGSJPF9BajJYFDVf+RGL1n2VP1614N40Ze0rraEwDAdMI3nTVqV+k1kNL
yrqjgrHWc+q3JAZe4pNeM0Naq0tOo5llABrjJ/Fu+BkJXIog88URw/cAOJG8QPa6iE0RusUdesEL
7lTp2qJ4uksB5PSQpzcNqkq+fc4MZ13kP05iJpTaOMtNVRWlU6tnaG392MmoiDNr0g0vuXgsQSC1
BbtvVBeYzzVd+AMNKBIXwIqsq8ZM9HYi2raPUSqfVEBPh1QVeVe5NqD64HbTyQ8Akah4EA0k6Xdx
M5C6/zoV+1xdj73Tp7cG+n6pCLkq57BlWbmO0EI7oYG+k2Xv8y266lUfZor7okByQ4ypczLRhLYu
EkU6JbUzIMrYkYM+MHOgaIuN4isDqMAAKUZv8HMHKOWX7q1ZaTkwJQfoZalT5m7V7iuJyBbJUZDH
REe7bwrWhrQ1iCpRq/XkaYG0Zw6S78eqSiKYDLRFEy3cf7xhZWj6maB08ilBxVfijU+1vA06IuSP
BqBLMxoFxPAiFZO3q9hGvd0UHKf+bgDOdc6GXbjA7a5e4Pkevp/P7LQHqQjzQmgxH8CCZ3QMqLE3
u12AiurI0Q0bzWnjZNcEK6Vh4eBk1V2seNKICtT2EHzNwIjSYyZuNNETIyKgElv8EvWkLmy5Whto
lFKrqPlyy8jVgWT6kJjH1Pf0mogndP/5nBzmaiq/te9XMuNdlni5tMIFOxtNXy+WZxlOCmez+dSO
94py8/lYHzQ4SwWD1CEmYV9IOjre/3iMqhBqlpWr0sm6oIuN4mQAXvU9a2d9NdBq7PPBZj4V0Mxs
sNnKesDLG6EBOm8RPFfwj1xqO9Lh9TRso1hrGbHydRK6arLpOjQkpgL0p2E6RQhMoF1KfOjaPSoR
xRI47RWw8AqiHcXtlKBJF2lQSXxtgiydozM6ZlVwFz+oDrJ/E30XhxE6sghE6W8bxZu6XRjbscqy
casEDG+OXvSChcJJztefL/mDGvJ9yZYmQg2EyTeX+dA2VUHNR+k0uhYSGyqaAZHyRXnoddrIjh+5
yE/sDBaF2yqhdbVwS6+OuR9uBd9xCGH8gDSAgvzj8Qp9qlpxiR23AjcGZCcgAyfGObCWo6TXkOwx
3ueaW/RIpR40L0zp8IpG973JLhLJi11fOaHv9FFM5Pie18umxEeYJTvmHVNx19Lt1NybBVHPsoeE
eSWx628VEB6zB6s4BQKVCidE9Mi8naSNWAJEwyxYvtgra26GXDcZGhUsYBlZ5teUk3eKVVM2ljEF
2OQUIJMTTZAa8iSCe97rcBOVtJV2VeDIwzqH43DfduSiEwUpHo0T60xs3MuS3L+24f647b9NaCZ4
/UsnZc0wSCdzpBEcU/J9rG57QAAfUHDcpbvqcuiiQ6ev23gj6et8Yq1A5LNWkxAJvDpJYqKCfwas
8Vmew3RhAw4lJ8HBDGlY0Pa5uTdeSjaewqP2pPvEOIO6/Gnl6EhnSUlhkvpkOv6DLhPlXkpIoBP1
DaLF1Eh/n+2hA1gH6yZG0mjm9B2VBargXTIr18Lr5zdg5vD/x6U3dbg84NrQ4af4kQRlURclUeil
k3C2DtpL/Io2r9pzJm8u6kqUHF1wWrDrbb3WvtUTCWJSHbD27AmKuPWAJKjiSZBYtr+cFLu8z26r
lfZW70FyYkbyh9akFwidl+iUb/1NPhHhCMTiVbFkTcxV9yuFWaIkQ681VVPkyvY7CpONtLgMFhaB
za0BkY0c4ppkewEAp7VbakRKPByb8e2CBl45rAqAVX6+jdeCnTlJcSNPhQcDNve883vfWEKmh6F8
Cl9zZIbdhYB7dZOWWQAb6Qm8MmnvpJYDpqnFVHyQiblpbvMTDrRdZSXLVZKqsGx2l7s+JCby0QT3
8xnOGsR9P2hNh/sGyr8MjWBG9FZm1KVuYo/Q7QyJKCkZbiH/taMdR7S5uaCo5l8ccMbc6jRrBZ1T
Vl7DlCD6txwtIEQyAjt2JNNOBWYotLqlpq2L65zRQp7kvplxWvDvppeLTPp9+828lY7xU/dk3acL
+vMHMw6s+92u6jNngqBn/xgtuPeBOYH2dk/yqxbyjpDRYpx7abBZnDuYLnrYaDDdRrRSG1ZKS4Px
UBRIMRuRWVc8hEaGfICUQJ8qkKwkOqpAS9OJIIH929bwCvnGmrzS34taQLT6Xs13Ksitg+WlHfzq
XAxL4JU/VWDe78+MvYSxILRKBFZbAbk3ZONdXngFsIMjoiAC/KLFJI+XCI/rKR/u4m+Urs9037y/
pHoQYkwf5yCRcbQFy8mbM3RMwbeVO8Fg+SkOCJau3fjl0kX7mbiDX0WUJe73Fee1fULQ52o7ZfLJ
fxOfgnHtP1qSnT+XG0klwuUQZQu69UeLntPgbwNeE/nfc7+gyxurqOSTbtmyyQY02bacbLzNsXYN
Tblx3SO0W5A3BvSsRNQduVjYcs47Puz4uxnMCLOrrUZVDCy5u63RBrBlIZqlRWRMbj/nKR90b64+
gJWJhsk9mvNAZxjU/TD6vnjuB9iMNUnb9Vg5XYYOwaFMIuvx8+E++ilm483XlbS5UUcYLxnt1PTa
zL50booeQDqd0B0mY5eMydUxNVgC4/muOzZof2hHycIJLy17dol6U9X8vsM0TGltAskaAPbNWgoe
o5xm5j/PZWaLnl0fLS4m0w8xmmASEzg8wKJpHPTMFDUSoGWDanf6IduZiPOadjCsxMc8JUqw0xVE
I1jiE/wLgN4dMaGgtU4rCS5NuPFpKTufH8/VSfgD2c1mqv4o9rXE78yywExToIxfaFBuQ6Dvd24M
T+E+bFZBsSkDd0QHjIkotZvjQgydTLTxpVL3agkd249gAWdMKeFMqHc9WmJV+wQlLQBKF2Q6oONP
ukWlEMkCtxVDqkFw6XQQUqpXgDYHfL/gFRI6QMNQrYxz1r1+vkKJ7/WHFeqSoipwViPsM3M9aEIY
t5GMFXb54WtpAbsMUB36qgb+uPKoJCsLpv10kw70otOFobnk+mzoub5gRpYYihg6VG3DcuMem0Bb
1DMhYx9XAQWhS2VTH4UFP893q51pDHke9f84z3RbiCuRDt26sxxRfzVCXLidYtlGs8Cu9Q/sGoPK
6HmuK7KpiShI+JGIQkGMdDEepTO8cJdqpYpuNZJQgXPG0UJiIakhJeO9AM5pMTlax4ljhK4ET1zv
yKivvEBqrjIg5wN7vmQxcJcE6hu2HDO1J9qpf7R2ItDd1Rfh6/gYgBYDfPSFhSmBfQzQo+5UK46K
RjwZtXZmROBmbCQorFxRjYDjZG6tsiUX9YtZuZdgbda0z2BALFylq0ycn7as6IjvyYpsIKD54y6k
VtzKwUUQz9FEMF6NsP22e0O17+QY/sFCOV/OQAXoyx4+t4jrRwzXp/4yrNEGziLmrXBKCpKa2IAd
FDw1tEXTUxqnNb3o/3D2Zc1140iXf2Xie2cHCRAEODH9PXC5izZLln2v7ReGV+7gBi7gr59DVfe0
Lq9GnJqIiqpwWCUQa2aePCfza/wpvy9xL72JhalAA+19om/7bjcJz6m9GL0Hps+uEfb2n964KUyf
Vv7Y7+bMS4VH9oCKZizmOXEAx/+OUCkIMRpQ4WzDhb9yrl7OwX9WYPXIKrdzuz7Dee/Ik6oRRuxT
4+AcvzclJAfG8f3btWrSBRO2Gm31yCaG0IZ0sN4AWY7tT46tFii938B/rCDtqH2B9jO/C7STBVtc
7gmcZrS8HxFX/Wy/ZbkHQxP9yLcQoDeuPPDoRbiI9Acor5eHwGTcTPM5s55btDzqvCH2EZe8P/Fr
Z2WZODMdjl+PgdaIi2zywirbyXrm4NGhUw2EH5WnfhU/YuJlka/QIxei8NqT8SE+vz/2iqX5r0V/
NfbKXtCJuoldYuy08+wTP5u/Rb0cQXYeziP0OdmiYucIx78C7eksPz5HSz/oHGsde+ZGgeC3jPrr
hVihbbFrVmM6jdazKv0ZDXGeSuabqFMVo4b8+/O+DolWa76yItKdtVG2s/XcaXkQOcA83MbARKMt
647DqhsIXHaGea/7jWdlc+SVEclLnZhQE+FENQEArgayCHQAROcQRCjEs9FqR3gMLYY2o8BlK6/e
s1dbvTIlZZ7ZVDMM7HzrT+1XnDHn+yy8THrGyfidmH6DPs2TB89kY63fstivt3V5Zl4546wrM8Fz
rDWjHyma2wxB3OzNBziQ9IP+bv/up31NsdPzxnFacUf/fbiXdLvJGZK6qxfcLbiiw2hayIf4GZqc
Ud/QuzbaM1cF+psjBq9PPrXVF8lnz85+pvGz/jzXNy392liWV1qPY44MDHKxSAVGqKZIfIdoj6at
T0mHDEv4/kK9ffz/87mrtyaJamtQGPk5Aghg+zXsTHeMrBPSj32zBfO+aeMXcIuaoEIAh7zcFFUY
S7eG2nqWKmwcVJyoJ99CpcKFanCX1IYXpbs6udmEPulyvq+O4auBV6ehMSpR96zCLOG2o1364CFt
1ORBQUKBGoi21w9BOQTzGYmQnOwUeq724PYHYPC7EIjTsEezuT5M0KQtP+rpliAZrvZ2tqPOncOf
Bvs5Rs3C4TiMN6y/n6d91G082G+axf/MYE3vFzK1jK5scKxsXwGZbnE+gIbq7KuaDnMCfycP3j8Z
15Dk8lw54IxAdsGJvSZoFNZsV6OCR5bwI52Z12Z3ndUj/pCBXRxJH3ToBoRmT6bf2gfdlbsJMaBF
fQc1GttdIU+svC+Ke4BuBNVO0w/TfC+IPxgBJV5bH5vxniNq4tW5Nb+maBE1hHPxpbCPrTwScSgg
7sznu7pEG/eiCWUGvJwAU7E+JtFd2j1vTPbqHiABQEFFcQCPo3oOX73NOmVp4kxwBNz6voJrZwu0
MVKAmcW+PLXukaunrP6A21qWt3F55NluLpCWfWKdVztelPuy9sc0cH8rF5UULB0mZZCToIevBicM
zsODYYQtgHaJuO1W7esCstFCh1O76/hx/EIgToXpxYIoFG+RT+9P7yWLe3EBVtNbGQCDzVoNHaZn
Q6LZI0L0OxRC+C58A10gB9SqhIAWMtj2CSgyJ1j4MOa3NgMgtbPRcI95NeZm+wJ9/0gIfa47/snQ
3Y6EPZaJ7ivHzyy/M/Z1vcfcyxKFDG353JqeXfhjd1Dcc4VvJgF7KLlvZT6WphUBi/1y3jn597IP
FbkHxN6lQU8CZGzb0uuhXWm8dPJyLN+3qfHqbwhfW7Ir6tlzIt8Wu5ada/fu/bW6do2WtXJs1zZN
AdxozWlurdQC0yaGa2SHmuzMJPdm9Sjj2lOgBEGFZPtd/xg3N/Pie083jtoAM69eq9UHrJxSVAke
ldPA/xPZQTSfa/XAHZ+T2zHauOLXce1qpLUnVjMKThScbTMKFUJLrb9YzhPhx6b2+urGjQ55e8vT
oKqCbqsqinX1pK0GX3leZkmbKVrOZIOCJdp3isDFYZhuTGM/yrtuOLJkx6Ywim7Sdm9lD3G7d1rf
RfFamMUt6OyagLH6mtUDMLe2tKIssZ5Leav4QSA70Yf2c/ULvL0G9IFuyye78lBWA66uJBg9djsT
TB8ER6l/NcOxFLHn0LNZfpQ6aLqnvvyCVYfrEk3d8f1Dfh34IH9OTBCbXO6AMXtF/OpIMcnZzp9L
VqMbci2kZ6syDZU7f414hUopxWwjuOy/xY2b3OZL+NUxOgYdRzQkGWN73UYPY1tK39b6jyAVmmRa
xu9WOd/g8+k9LfXPJN4N88jvYbE+zV3bbjhbV94lJkERLltCMOqIdWmUJVXPaWrlz61cSBVOM4UT
zNb+/bW6xkMQjlsOkFPwN5Cee/n7V76k4hM1spgnz41wvk5VOaMvogLBt1JIMeWRFYKqfOfiVQM9
DZnTHkl1OmzN9fpZevkK0EdRp8F1TLECSKZWVHEc6eTZmZDKzLs4EI2T+bLvnKPdBpUAbcq16Rgi
Qi+rg2HcdRl55o31uR/TeeP0LrfhlT0RJigtjkBW0gVryDXXnlwzTY1Koih+njBI0KTFczJ13DNV
/GdsW2PD+SGru7IMx2wXkBQyegxk0ZXjmAvJzNmtMPeB3jkkRcN1qhK/UeRzVMReUdvpQRHahrUs
vzc5IilqVsZtZ85fqgFWvB644dlO3YRxUf5EAjTue3ZoBopoc7Kpn+JhsdiYHxOHFRte75oDtHz8
koUQODtwe821cEfrioPIwtyPZELqY24AH7aWtHdulB8jVdwzg1tHGU/Ka4wSHVfj0tjFLXJIdZM3
Hneqk66a3EtNciS1QDtWcesk2ggyjkrdrEcVZ0a39nel94UjZL7QrAh4LSagfrbymEcd9RHhsfk8
OdZDUpre2NhZMIq0u52z6JOR5sYTKecYWfeJH4qklqHsiLnPxPjAslrdThPAQtBL73Ra6mNPLb+O
2H0KXrenTTN5jDBPv+9neAEOGx4Ssx8fUsPM/KrMZv/9G7x+7TAbBwQs1wGnGIXG8c8q8HD6zE2Z
2T0PmYsejQlWPzY6VBaYJA9Zm4KIlX3hjtXvUDk98aMYRBpe5mDBVfDZWtlPN4YxAo1CZlnmXfSQ
pYDg4tnZoTCyX7WqeVKEV3CCNKqEDDX6TBhtFJAJ0fX7U1nnQkCVBlnUNR3cP5cvbObLqZjj5A5u
Wbsfs7qtbo10/EzgapYOf2A4SH7l1OjDmvYHNgMrpRMbH8oEhBZqifymsPKwH43shhaZh0C1CkB3
ygJCYe5fPvNvaVnu059t1VV/1Fq18nP6nz8rUM7TOFH//aH+LZ9V+/u3uv9er39yGe///Ci0Mv8a
P/iuvl/8IZQqVfqp/93qj7+7vlD//b/wf8a/q+Un/1//8n/8fvktn3T9+5//9bPqpVp+W5xWEtqU
l786/vrnf3G8Pf93fcsuzdL1T/9b18LFP3D9IWhZeLZ/KVrAk/iHA+IlXnUOVo5YgBuJ45L8878M
i/zDdixXwA8FL9kEb/9C0AIXFUYAjKklMsOD+e8ZP/71TP8lLMIK/OvPr3UlV/AQ3FzoPGDgFtoE
gajl8kw1okgVw8k/adroG4gSui9DYhs/ZNeyDwmV84fcKXUQIV57MHDij/mUTP7YkOJRqxHZzFdL
9tb3rHECfA8jjmOZIHs6EKGsriuMbRKbo8FPNsnoUdnozd0VWXVrz9z1BlegVbdRSUDTRIRFWsSg
ItbEj1RebiCxawcDH7JIBTg2B1kf/mKTX1n+aCY0km5vnSLZFmESJ+idrefu8P58rzi4C5ERgL8F
civyH/Y6n6oLx4gUGaKTAWvm24yiyn1potROwsFyipTYT466xcMw+6Sbx99T3aLHRMT40cnyDHyy
ttiVVtPvpzIGD0rO8VGMUXSQg0v2qkuLICqH6dYpjGmX1429s8yk+1yqupQegDI3tGUL00hJvOE6
rR9evsxsEb4sYi5iX7lOTCtSDkghnwwpb+veAA7QPlRWetdIxHhcHiwbqVrNgrpCTYck9akGZa5H
pnxqDkkMD9yMdnifPCL5TVlWuyzjh6kanhVDTGpEe4MgcjA2kNrrbV++GlV0hcMc8HZXGB7B+09H
pcQpIU5zMETuerputlJeb44CCpANjgTEKeYq/imnqHJEKsVJs575PAP7WHd82vDUrriVL1woePpw
kwH1QyJ2eblj2lQJKUhyHgqdPvUWSBlo0jCBOprHRffUdnZj7qjI0pNu6x4mgYztfSLMlvtObssm
VC0Z0Ru9aOLeq2enrMLS1XO28Z1vrAaxwdRwbWYTLtYMnrxoiw7cheiU1bURugYY3UR3bONpeeuq
4RzaWHDThmOxvtFj3ZqwSkZ0gijEOgxVWt82xKyRV2MK5pvBTemyLsyyutvPchK+Vg15dptcfmUk
1YEBT9Qf2yTd6Ur+SpPOPYwIpB4z5eSekwzK171DkSzswNibhznIasfa6b6UQZVDVFfqebohGan+
LmqxbLONOIhYYOEtHuflNssyJQR0F3TuiIrxptWYidPqH7BA+V44Uvp9VQy7fgKdOGvy9l7yqvGq
qrA/GhnIlb0JHipL8623fDEdrwIFLkAUgdaKIKkLDxhe5eVnsSkGkpap+BwTO76dUgtOoWHSWxE1
1a1ukWPEs9bed2XXB++/qqsQ5a+RQdgGdAlID0q/y5EVnXsnTbL4XIryTlqu88yN7HcrI6jZMqfb
cDEXk7SeJyJQpM0JaIcY73I0NkKZAJ5/cnaLHCBFxUFWHSlawFRlF9RNDRA0beiG4VgjKFhcxL6c
gjK6+A4vyutX5imu4Gy4lStOERSrD0lac19SW/rEltUXyEN5qG15pv0879kwDhs3dpnSasqQEtoQ
jSDKdmElL6ecWXMO0XKN9ysemE+d4ltiVtIvdL6VzbmCopeJQqmFnsyCuJa99t8b27VYwVL3ZAxt
jwZLTefsY2mNP4amTw4NHe/4KPjBGpsfAlm2p6i3DnM7scCN+Z/BLNEFizrVI03Jt36K5oPR2F/h
V/HdbJDe0yQfwAeWxq6w8z+57aYP1IbszJI58zOHkaBKo/aW9fQ8m9oMazdTgMqQBLB6g9+mXZWG
WrT17WwBRyOzE9q8f2wKtz1WpQGtSZWW33XFXF+ZTB2rdox3U1ejYX2bdUiAzBQcc21uPHVvnEi+
iE5sCieSgG96uT0dZxMd6omfIF10d2QAiF6WERpbNSW6fjngBg9luUU0fONEghYmlvAR6BKEnZeD
Ziw2a1o7LjQYlXM3DQ4NLC6NQ4m39Fhpzfx4BvN9IdKB6Tj2GxfijSMp8NTAhUJkBGRidQsVM9FP
p8hxThJqen1J1GNN4yerrKoNz/AKL8TvF2RxEBZKEAzJ8vC9unttmmeOqxP35KSzfBS92Qc0pWbQ
OR0KKyZs3OW8Hf1RaOrnA8ihjhr1BrRwhUwtH0GpLeAqg/bH19DCVHbjaLDKOBVVaQet4tVdWVvN
Pm/LyYs4bW/IXNA7olN9AMDg7vqkSg6d2SQbSNwbjy02HcxrGHCLW2skLs0He2JVzU9TZxV7G66p
52ZV9ZBp9lHNphW+/7a/cbbB8UYlMHiWSLGusTCode1BSipObQrKfw09/C4TlXlnUO3si0yTh9F1
fr0/5pWDgmnZiMJgzECbgHT5csPHYmxn2xrFqTMTJ9Sp/N5OudgwWleIPAJ66MRgRBj2dCkzcDmK
4gjuczWm58oALlvNzRCqnOrjODrOx4i33cGi7nQTlw3sWdul+8Qixk2duuqhRKXrcABMsXXUr8Kx
xYQyWMhFvA5bs3KHC1NKlGrt4Fr0UkKkpoe7bBjnwMqj4qCYNvcJpTqM0iYFFCjGm260xj0AQr2x
7W+cd8IsGIGlCAR8t7XLXFVWUcZVlZ65XFjMRaIOELIPHxC2Rt84I0OYTlzuK4CJB5aU+Y0cwDxu
ZKL27x+Ga7cGyDMk5YDH8C0I0i+3CfVDTDJFTXpmRtZUgVa59amxYoTCXZFMqDAOh08hiRUnZyX6
im54G1c6B4EiEAutGQ4fuM2IHS/Htyf0+xjcYThHeTP7VU1oOFZgLAkbeT14p+NhNKLhDGAWCe98
hvYxchvwVqU4Z5E93fXT0H1jjlt/yG0SP/faREpcFe1NN8MWgshcPqad6ALpJIbXOxH3Bj21h6Yg
EA6VzNpnLgoEyNx0g6xoh2CycmfDfl0/KSAK4EWBr45EHHDmyylaVZHoyjLLc1NFU1C3BdmLjDhB
1bjDvpvItLGm1/cbgTUcVRS/4AjC1yg/a4u5q0HNPrNySIH5zd2eGom9YaGuwzHIewApuLjfS2TJ
V5fJaQpZzC6tztrRwosbdkNKF/KIap5CmmkaNPPUI2MsjQ8lG+N9k3a/xpSYP7O8SI9ClcVOii49
EUajjW9bXrBLhw4ROmRweMQR/Vx5WVVZGKokMj+TNKaBjKs8qNqKPpk1NG1/9/4gxwo/GX4CRoPo
7nJzW9rXE6mIPM9aysexreofvc4akO/qcZ90In2yiOp3KcoibL2w168ZGOsAJsBch6QKhRcuhx7B
d+hm0hVnlEoizzHDA0E5BLemcjSaX47VjywCiwGeY/VLoWxUwIWBsi4d2Dnvr8H1AV+CNagOwbKg
qDeyHMhXHkQzsgSNQ5g8G5aR+9YQlZ4DgSWXbu11Zr3FxbrGYvAAMgdQ38ItBOlvFSEyUhaZJKU8
p3SezorNGWSVprpVtEPdP8GHp8YacdHLFj0jSAZsZSobz8wacsenAr0rIlQFcBNExzIpjZu0nuDZ
ZCP1WJHG98h99cijOGzPSqGDDJp6z9X9dEudun2qG1TSeH/5rn0AvOJYOlQtX4DwdSQfV4UZQT+Y
nLtpLD51GYegyo5FMDStux9I1wYzy8SWx7Us0uUdAWrAUC4D64h/r0kxZSVEmkRFdoaxzB+jwuI3
VTQg78G+CedHa8o2LI1M32ZzOTxkkm8p3K5fKUjHABIKGEC8+y+R0qtD0ylijm5WFmfYRxXYuu6g
n6mHjbW9fgkwCrhsOJxIBcHWXB5NXZp8dhqen22zA1ElmYbbPKv5ntjOVjWeN4eC52q6C+EZibLL
odrE4dPYF8W5qKrS63jUBDSjnzMG9dT7B+YN38pBbG7bzML7uxD5L4dyU+jgmM7L8xjHfGcBG9gZ
fdMd+EhHT+SGs++7/ovBodXSSqvHPp+Q0+7HJGwdOw1d6Y4bIfT1bjrgeeMVAOsIztVaeJzmk9Ha
WYkvijp3XwLD82fX2ArUr28KJOsczCYHckMY1dUScyuydG2N5RkyjfRu4IMDOdokd12VlAfX7lmA
4qHjxut2ta8CZU04CNbAzm0AnKtBUQuWFnMi9Nng9HfP2mQ3dDlBgYFOfdzY16s7iaFQ/BBOM3Ks
yPmvQjHTjIUy82o+92WRhpPjDiHQVMDfcSNv4jm2PGMGpS+hU38ne+Qs+9Euj+9/xNVOooYMXnJc
SgdIxdU3kMUvFZFNziOH5kDyAbQlmW2pQa52ciEkLfNEFWH0EH9pRPHq9gMGaqRp0Po8kDY9Gp3F
7sxJjwGYEPMuzkR0UE2dbdybSzsFDxOJJqyrCeYD8GNzvby5ZY9tL9zuc8ycO6vPnrpxUaEk1imV
5Z/3l5FcruNfg6HAGko9c2wovvvyjmpbq9Kq4/5ziZJDaDOuWA1iR5vvoRjgvqpcvS+EckBYxvvg
tpb9IS47GebcYEcYmeF2dsCMMLPI8ZDg076VDN0+L1ULiRYEmG2vh48WL1wfsVO2F1KLfcM65jdd
N23YilWxDcxFoBgdtsoEIgIy2bpjToorZ8zR3J90bZQ3pZGjICPOyH1UNCV6V6QkdDU4b9RoyrCK
gZKA69Kh+AxSIjYr+ElxkoambdehFNkApipsaF7K/GTyQu77ZmwfcKTFTTExEapuzJ8NOLChaCDy
nG1IrzN0f75FDuPPlLnTvpERPZOMQ9xggnksQMIH035Cr29L8vzGRtmpWxEj3z0nzArTwqzB6BzR
GdkCrvj+Nl/tMlYGNJblaC1e8FrtXqjR0o3g/WnsMvTecBT16hFDvT/KytdeNgBeHg4t4mkTiZwr
RWaUlK6yI/OkB0Ewf43qYpO0g36ohi+zztGkfU7ZrmkNdohSUSAE0incniL1COKPu65sy13bO2Bu
U15vfN31GtiAieFH4OCi9tRS5vC1+ycio9WlM+LjXDSrti20YUfCy924vOtGIi9rsNRLBFMHZg95
psthZJZ0Vtoz8yTGGHI6vGEgw/ct5FR28QGpaszVihIRUqpqH+vSfDMJFIezoSHmYyaKrKPaoR/V
wkLdEJY/IM0wbqzEJWi4bBPgswViYCgGZ8EZvvxEO0kHMxWGdcozxgJEZqClpiN0CRYbQHCRaIrd
sGTfG/Ev0eGavH9KLg3VX6PDmUJiDInvJfd0OXodVYlROTE5FWLKbnoOHk4aA6MsUf1rYzOuXlLg
VfBZUUcG2Cia7qxQg0jVc1sXkp4QTJQ7u7eiAG6s9GlN4vsSbvnGwq4S+y9zQwgNJw7l1FwAOKsB
KbK+Eyw9BUQf2V91adOj2dL6g7vQcBhQhCDTqMyDxD49GsZs+6Qto93c5/ljnrfThkvw1vSBKYBH
g9oQHIbycqUTMzdSLA49pWOtAwDgzJsQAHk0V3Ygey43xntjZ3HiAX9z5BQRLCw38JW1JCB4xHnD
6QkPfHQLvxBnqJqsB5ub5dZKL7f1P3HBXyu9pODMF10DoOfLsVjUi3LocYb7ruIfZgDDwTAaT84Y
O+FsjxwEp9o8mzzjO1oU1qFxW+IjStUAatpPBKTCIPuBboSVGEKDWSXEeNaWQXrzG3HHLAu8Twra
yeU3OkWZ1HNkW6dxIPZHm8rpfuyqItR1H+8Ecr27Mqt4UA1z9vj+HVtW+mp1wN/jkBIw5HFWO2Eg
Yopt6Vp46wjZjTkZd62Y27/lg73sAQAMENdAZsJ/xHIeXu034+Czzqlhn4RKLC8TAFC7pNjURVzP
Bcd3IWsgj4yCLas7xackc5O4QPEwYJWhXclPrT1s4cBvHF0b/roADgP0CyjY5VQso60sMWp2spzE
OcamER/svpK3ToZqcH97b1CsBSQbx8LDxNedg3UOShCdMZSSSQQCJVKVkpb9hsV/4+wBs12KoFoW
kpXrTAVCr8Tp28k+pXB09nPM+b6sMvY06jG/1VU9QWmMTDVtXXPrar68K6vT5zg2ih6BOwc/dh33
ZZWjsgGM/5PVTy7UGJGhozArVfy9KHDqvQRGBTItq85u03TIPrfKEB+BXDU3TpmKn3CJm/u6cNyz
hcoH0p8HK/puyM54iimrP6i6EB0quvGdsk3k1LOGp5Evi2z+AdldBo0ZM/Pvs9LSCh2QIYVPcge4
ALK19Z07k3hHmyGDERitHB22atF+R+lhQJBGysStHAQLUbUKulTBEI7qPqqTQM311Hpuq9jPKI34
D7cZ0J2kmykqAcVMaXqXJCkaf0lAmUHB+roKLd45zW1bAEL3U9Ga32068F+GrWoWTvM0HtKsNJSf
W1VTBHGSd8/aVukztfvaRg6vih4j2t0nVV4VvqJamsdW2fznUm0W4pC6G0M4jGO6z+YYkHFmdXmN
KgRVduuyfHS9yE1Ri8WRlrrLmwjCiQZgeetPpuRf9YhjiXLYROwS6JxA/tEUvnJUDN0cdsWEWnRN
RYuHBp7YfqluzsGOt2eFTsesPatcAINqkAFPdmMzwpyyKZLf5xLsIIX0WHyUI8H6RVTTX8OkAHbB
rcPj20nnoUEKL4WgpJet35cjCq9UbpYthOAKChQ2J2Z6IGYfPQ9YfqiPcjmc4sFw/rg9ag6kNKs+
LCEKhOWw6Mchlu0vGi08flrWVY4SBQMxvc6J+s+kyCYZIC5Rn+tmHvO9slT/RUyCHTIyMQtlFlv+
K0+K+Y5OHarf1jVX8M2qbEDXNSVzuO2pTlDBEEwcSL9YU/i1jWJW9jDXSEejfNpjW6o915NNDjpD
sO3ZfURLMJxb/WVoDMJ9Ew2HboqYVhPq1DBw2EkWT4NXkKj5SnAeESNbClWlS4s1PjfaFr3SwIT5
M1YT8DQLZSKVZ5ozPQvUZkVdl3l2IQtL7TsVmyZ67OmM54HtTOIDUXXkmxZPvlhlSZWHTgHOLlYy
633A1x07VvNc/Xn/JbuMjl/ef1h6UAGQPTOXxMHlo2nMgzEAxgSNDrbl81Rp0NvcZjIib8Lhh4wo
isNe2unu/WHfcLFBkKbA8pEhQ/5uHZUXvKunJGLRCXWd2H2TRs3ZlQZEegNr/zQti8AC6bMwRiIv
qMe+CYbCjg5xSewnwVKJYjGQ+usGsR+upLjJK5puWMb1yiCXiFecI3NpO7C+61ijbyNCK5mrU86G
9CGPuyIUQ8Z9e+6g5cqXwoYt2QKc3xqUwSADPgCOCHTvcjtQrB0krL4c4O3yzM8IR8PCmMyhic5q
7o4P8tf7+7B2L5dJAhVEjnLZBLamGg016fVkNMMpmpt9KxDZTxmqFvSV1R5ABdowaOQSdQKRfPE0
YMqQ/wPsCWDxcnqNLR1NBzacxnkYd7Yzq6AAm/VDUqXDIYNl8DuokEPqpi3q02TRIUGMh4JolPhZ
nTWBQura50nhhvjwJkRRatc3QH4PkzTr7t2I62Dutd6whm9sCkgLi/fyklRb0xbsouvchKXjKSfa
QckeWzxaCbFw2aV1IE0fhclIt7h9b+wMXTwZoK5II4MDfblUQF7GQjVyPLlN2xy0MIzDAIafB9bp
GGRqKDcc/zfGWziEAsYH7BdurrynIS9UR5NuOsWx8zHNSIMcaMz8vHZvYlu3G6MtX//avcBBQB03
AQBqieIR4q1mh4LtIxCq6dS1BjTCSQLZgNtuRRhvzAnzAZgE7x3g31oAPFDQsvOpmU5SNaM/MF3e
qNH5CHOgbhGib13eN4fj2CsU5LRAa1udbrhrJo9TMp3mrC1R5wiVnhhI0Edt1L8APFUbt+mNNQRI
Bj4NvDQAf2v2YjUN4xjNUp9QZCnZgaJc7SoeW5//9gsB68DdpeyHtSTQL3cKhT5EJEumT6Zi31nR
P7pk+B3r6TefBhm+P9ZL/ml1LEDtpXiOkFVG84lVNBIngk81OCOnkus+IHmGFmzcmMMh6+y95nVy
GOFxeYYY0uMwpKgXKukU8ETGflek1K9NlgQSPsL737WOLAC4QQeDABXwPM7qy7P2Kkhy08JoUWm1
PxnxMOxqkdEA9WbEwaxg8t8f6gp+WMZCaZGFigkFDrj0l+uNlBxL00j0px4uuAeqtvGpSaLsbqyd
OqRdBaoCncAAdVHixHQtfTPZXb2P5ro4Knji+/+fz8G7AKQeaSDkQC8/p0DxY7OykwF4gNEcZwLT
C4LGIpCxJ0/PwJ66oaKg3oOpR6IJlW/7uQl6S3aHtJfjBmXqCup+WR3GUHUbLxSch9Xq1ENVxlwZ
gIfBr741Bygs2ARX1gUNIXAIqo/aSSn3pi6EV5fp8DClkbtvBIpnRHqE6h7CUT6rcu8ig+sLIycf
urkQIauZ8dB3sriZCwItPqRpPoh/E0pdQ8qsimrcIAgtH3p50unysANScFFIAmKJy3Xt3XIYDJBA
T6SYod+qXPqQ2wixkkSZnkjcyC+QQri1M/v0/o6uSoIvNpiC4Iu1g6wORJwXAPjVYTYH2sJCV8MJ
Twdqfxt6/gRSKtzjiaOkD8ReQddCxT6yRu879FnY69L9mmYReernuj5XLOOhAZfQt2MzRTUlZnhu
brGwHZHqFtQwoEVwcXKZ3QV9m9g7pxkiaKxQg3l2k+qzKHqBmh0UeS0nbT0raftbC4xDj/JkDmvH
Hn2IjIpHg5Bu36DFxYZfd/1s2iBkEST0kf+idE0myRMFuuyY6hMTGhUJaDUi8EzZxv5ePxlL2xwA
pItQAT7WirKi28ocy9SZTzGret9oB+6BfCSPjRqNjSfjjQlBcA9GBNJ4iwu/OF2vN9QBv4Ap0zz1
4HGiSvGAIgmi3NK9vzUhVGokC1kbzzNbjN+rUWIkZRGJ59YJhBcUvoHq6X8zd2bbbSNZun6VfgH0
wjzcnAsQJEXJEiXZkmzfYKXTNuZ5xtP3B2V3lxjkIY67b05VZWWtlbW8GYiIHXv4/3+7c+k82pnS
ba+f0PNnFHw06FvLZKPooAl3PNGsmv5HRfW9V27kRKk2ppI9lZNxi/DGmpb/+T2kta0ACAOGSYHv
zLVT2VVqv9FeEzOxXCmY5A0zg+p7WaG+57exfDMVcvGWyvNajeXCMoHjgaEGHkljXfygs1R35PCh
9uoMgfWlCfS/lFCWf0qRg/SuZQ0rnvzC/hGUADSm00rh/n3M8of9a/Tcbstg0l7lTFY8JhhY+8hG
IlyVzO7l+gZyIs68m07YBcdO51RQJRO2UDHHoJ5i33oN7eCuqcrc3kZ1G3xqC4pV8EF068sYt02y
0RPJ/ly0oEa8QekTezMPZn7rqD6Y8mIiCO1anaCXHMjQqA/YSKw5Y5GH5PVy/I1ybfBSWxA0bhpd
qRVP08lfN7FTIkvcZYhiVbXdo0GRj6jiwVpEGz0y8yHe6hJhBY8orHvXrjv91hoS6xn4I2+XWjpu
Q6fxtW0jYIpTUFDtJVQFki7dlI1VPFt+1naQE0IDqkrVP5dDippHMPDhXZW6VOOZc6h+NQtFGw/W
OClfQ716HowxqV1DbeMUwJCUfov1JO72NlSD1g14SlPUKicw9GXEbwvGRjosNHKUu9M28hjxQzrc
ye2TEQPFp+Yy9eqNzhP2pSNQ/0k7WnocxmxGGssq/ZdpShyH/F3u4XwD2LqVq4JwKgx7NDiB91uo
6NZg8mvA/c4mpKal8OSkre5WhYPu9BgZHaWUhJLrJjGH8WmqZApzxhyVSw0nSO6glKLknhTJN6Wb
pB94Bwpw0MBK/Glq3ijJjN9XS3NoXKNIwtF11Dj7Dj6IWsxS9zQ2xTRL33IgoF/qSkeqzDQjNXdT
Xk4QQfXcvFC+HUC+A536LMtjcNdKQbqvp6D93Mj2/F2xpKHeN2GulHwkvabopg+zubeBesbIak7t
uDUbaJkv+RxV/tEYHAZ1UL4JH6S4N9dk+C74Ergz4Cno0/LKiv0MhdpzCYNmfs2jZtNaZnnDvCp7
14aatJu4Zy6NK6Ri5Hjlap8/AAbV+wVVC4uJic9C3lFFRpGOoeS8IjFQ30xyYhIjrnIjzv3VQnel
8Lp0RIG2CXe61Gdf6otWeiU8a29RHmj26lBI6NssAxMMfS0SPndY2CP+hea5JHDi6JKh8EMrsnvp
tbTBLfsFojZ9oz00kAx3a/7qzF1hinYXhCdneQqWpX/wjYoPOXSsLek1aqzwLnSUeatQ0fRkq6W1
U2mSF8RO8BxDqD62epv/Dsog8xxj0LzYLKU1Wtop2nKJ0Jafw7gW4HL0V8XOD52+jjBBlV7r2Zy8
Nqyix6b2p1s4AZZbaX614+qH7qwHxm2NQMPG5nRv2jlaqwlcOlgAP3mFyTLp2whBjJJLSRSoQfDG
qOTE6/SZQiUaByu1gAsbzRtM0gMCCCaESAOjSl1Hg9War2oYwu/R0nDbTKq6N0tkuq7v9IUFIWTA
DETUT0ACiimzb5iTVPid8xqnnX5QgzzxSoa3rSxI4Lm8b6C5lFFMEHN0Nxfu+sfzhIR7YvcJjB5d
ZTaf3CEAMWZZs8MFT1vVoXFh5qG6nYNBcZtiNhCEmKSV9qGA+3//EQtihD4V0S59MSFzi6s6SbSg
Dt/8sAfL31i5/4ksB7GFLNKLAPDC8kyqzNqhK9KVLzNEWjT1LMl+UR0Jisj1T784odOEZyG6QDuB
oM8ESDHsRpZDDvywgNRo1bO6gV8VVDt1Lo1lPIofMYIh7Vr5tqkCJ/hj0zTpeMttSolkPiI1PlDt
cczxm68My+wYV1XGG6DqzqZJsm9Jo/0aC13aXl/tUhU5XS1CA84iDwCAmKdASO9iqZPNeWGnV+Ok
/UqBAi/MhqZ6DfVUAsHgo6NCC4EBgxvTiNRkU+SgxP44MYC+DHYR5CsARgCTp8fQLDoniloVerCM
vLXexg2TwGAfXF/qhaLNqRmhQjSbAE/iDDOVU9KpYpiua+E67qxKVR4tKUuPyWjXL1kKDlZFWcZD
Icdy0yQKH8rahPjXTdVxqmJ7JQUTsKvLDcCT8jTSdFZ5r8RN6BpfmbtIRjVTNYsd/7f0XkcSBxhe
WH5KzdnZJlCSvCjK6k0edCkF3Xn8LqnVCBc5jj0lGIKV5PPSx6Lsvfg5UJ4IEgkHo64cfw76caG4
aMM+gZKy9Zc4V0ontJCmnpZLzrTA1h5+gSB2jqU+mB5xIj5/RHRHt5vUbR17+GPHSP723gXizXVw
XqdHpfAD1aTDRBuo1waXcmnmlVDxVm7Fe31fuBZkjkuwQmIAyER4UMIMduMYlfAIpCz+IlWz9FuN
1HLaRpWSymDkEYQKaSV7QafNOaK6ebfX5JhZTWWoxY6r6o3z6NDufZJAi1heU0ZMSIlHGREuf7RW
qk2Xfi5CA3wY+C1Uqw3Bjyuhb5l5Ysdv2pTYD/NMe06akuAB746SwgxARrOk5pkBrNGtMREwhFOf
3eoyOryJqTe7opLLvWzCYTa6OkYWM2Jo4AhQYeWiXzpV1JxR/aCbhhyjKIE9WZS6QnW0X8sJCWIp
zZgBlaoVQvGN9CMY/f5nONb6tyJIWyS6W2J3o2EMAWWpetHKgKxrFNRxqBf9GVR9uYM4XIBUtK0o
d1lnpKs57iQ9Hp3XNoFKaeRD7gW6xLSkwglXzrBA1vjHFkHce6UW2U8xkIgkrQqdbvZfS9nODomK
HnGpN8MGHoW5rTrEiuOCeQt1OM37JjCyfZf6wRHcwABj2bT3moWK6qggxSX3sASbPAxvM6oRz1WH
nGxKBPPSV3aLLO0gg4iQ+ZMDO946VsewxyBLX6871vNghVaZZoPuAuhOd1bwq2UfFjLyKclbAnji
ZrBC+1Ypir+uG1mO8OmNXIBexJoWuHOgpcIR13VfGaVBTt7CkSF/YZAZHnXPzqsVe1oLs88fRcA/
tEU4BjgBQLinTkaNo3ySAj95K5XQdKtOVj0pzutPdVa0W5m7cSMRU30qyrr2JG2Uby1/7CkpdgyT
xH1tgzkzj1Atla2dmY1nBXGwbTQHnWDaY58DeV7l0C+Bv/B1qPcDT2PMGpoBoqgJpds0KPM5fiNs
NAE8+1H6NUPHTXWdoR+SBW5SHcFWlG9Gx1Psyk6SHvq6GQHI6FMHuUcvd+VYhJ8Gf/K/GIPlMzrI
iLNn/MhIBdSYk9c+9J2nISuTe2nED7nzRNFim6tl+AyvQoa6n1ToUqmd5n+KHb/KmH3WonkTNE30
F/XNLAR8GXFMWoruCt/Y9JwsGjcWf8StneRZS7rdZ59r3a5SV0Gdtt6Y7chsAKdR4U1xeRUJxEPf
HnMl7b7JVcCQqShFk2vFT136nIRg+H9Ao0sgfnoAGtS2Up7F+M3IlZBpuVntlVSlfgxJEW6x/aco
/AU8BygeNSgqLwus/NSetKixKboUQ/wxTU+rEGS1UUba6HrtbNVpHFcS8QuBPy3NpQEIswIPJKLX
i1Gy5lKJW5Q7GpXCzWQ7b2FnTV/6oQ+rrUXD/x5CP8TfLE0lID9yhHZPn6f+mvyfoBS6OEOH4jai
JrT16TA4wsXmT0Q9u5L6Nwor9SHXZf1LYQ/OrhzKWxPy0C3xh/EIbUB2Czv4uwrBbjM2o9zJXV0f
ZsUItvLEVXNGZSBmLpo9ZVFmGw7zd7KetUFAZ24IgCPPA2gEcjPFEIeF2ADLxzRu0UDIiB4Z7lUk
sztk/xkR/5HE2lXxtI/aaf/n/yrG9v+hxNpC578isfbr56/6r/bXz3/73PK35t+K3//2vrr8Fz7i
o/ja8uf8I76mmNq/UzSEkEFAuADu2bP/VGDTrH/nZVoUW+ijcLVILf9TgU2R/33JeOkwUdTmfyzt
zaboFnE2hX+C8ihCfCD33wEuf6K/JqST/AFEqRxaMDpwg833WOBDyWZBkWVOmSf3chNtFLvdBonk
9jLVw0x1A+fLh6/1+I/H/6j2JjzF/1hDAWnRluM9kBfH9sHaHE2KNMV9cl9I/U3daUhsrRR9zizQ
vlG4qaYFOZM8WXBVY19VAOoy/V7zZXUTZgMzVaJ0bUzN2Vfj5aXNseCZ8YpoQZyuI7MtqTfstL0v
jZRRp52hb6s66/ZDV4bbaqZ0a1eKvhZGL1H9h1eUqhSVFgxSNlw6niKoqY3yqCwgQ903REqfFD//
XVpT6iWo8CBcPkwEGwxJh9kbe9OMBiLBPlLzeW+uzoda1nf2Szh+GpU1GmWO8JUZKz5IdH7r+zaP
7F0xM8PV12rlq5RYwY0/tMHWSVV9p0ea70EqpGeXMTFnsPvCq+ReOYxjkmynVEvuLGPh90dEJQyw
KxEK6b8Wuc5o5GJAAaDq7L2SgRtzI1Pv70xaTM8+A5FC2tNFSxxhm59kpMyerh9T0en/86WJ5xau
LRdDRPOldkyABQv/nkC43mnG8FYAbHK5wdQxgzbYxWhZPXUFLPrMt8IHaMcAHHtK4z7oK09BrWtr
qdMXkPnFV2ry06OPsoaHei5NBFRhD9d/rxAP8HPJWMg6OfaLIIkomJrlE5oPeJh79CvM/WAxt2jk
WaN6PThIjNJivG7v/JJBxyPtxDXxTNOYPT3+RgpraE706F6Oos2cRy76Lt51E4LWKKnXQvn7YEO4
YlprDhMS4dF9s2Uaau8aO7RFvWArbTgXrrLRtioTSQsPqZ2V1Z1/zUVEBuAgzRP+I0ZXpSyZwTgb
0X3U7qw5/BTl9Hjs6W7S19Bb752M03uEKTp7uHNCKzLO0w+ptmFSJ5Ma3bc7cx89x1+cY/7JvOW8
K1/jT5kr7/NP41HdW7tyBwfyl3PvPD2UD8VBPTKmRu82xu+hd/1jtPL1l/t77XcJ9zsBYBhV8Bnu
teFuQri1zM2tVLfMMZ13cWS5IUhyxjxd3/KzU4UwAKQ0hK7xK4h4C/13fZYq1e+i8R643m89mfYG
9Kg/3dt3G2QggNm4M9riYj88QErXlHKupeM9GveuwiQtgwHsvf44Jr+uL0YsG1MGXVbzL0s84B8t
xXEI3rrGkubOHpOzb2Lvb2NTb5rjWjZwtllYIkCFZchLDo9dKIUFMOZT08dSTO9I8weQ6HBPp7/6
+S1isEW6DN2xVmqCZw/Au014TUtRFP68EBXr6az5PXSNeyelvATcGBrX1grvbedzkzLtr1p51tfs
iYGD1GpOr2AP4W8G1xb3/ZzvAuW32fqHgLEZarJi8NJhJDDTST8It/jb6fbJam+NlVmM98oQjoeB
3d5YqT2vHMezrXNo03IUF6AjhRZHcKRBWnTpYDTVg9VXtJThGjAczYEQAjsenXA0dYrwgFzOSv54
9jXfzRL5vYOHZZEfP0MD1Me4qh4kJ3qSpWTX+vhxq9lWavEdEUE3YGju9ftwYaWgfhHMWto5APKE
61BZkoIyFyutoKJQPTrQuts1Bip4cr3x1eypM/Lbxjlct3rmysmCwdpA/QIHSP1R8K9ZVDstgL/p
IdJ9D3731q/3FtNC4jL/+7olEYjP/Vv4PSgqKDyy/FvYSrtIaz3UZu1ev5eO+u3wkNxS6VC/+DxW
4UbZQ6Te6pbbMdvOWNlOMRr9x/RiVNEdGJfLt//g1MZCm1SnMTSG/5gbnk3PoMQ7kfw1mQ4uQf6f
mFsqOWgk0w0Sw1CnHyJtDCTtPrDlTTw8oji0T4fpjt5TolZkSf+dX/0/ZAzva/tgTNhBM0JsLyrf
jd3Z0nfFf/7TP3/h0i3/4pKD5hG2TbXKVotkVHyrwe+2XTGbqCvCQb5uRUjLORx0wwnY+QuN6zPe
3oKpidSsCB5yBKR2edV8L9IkvYmnSNtdtyT6LSxhhQCc5BG/YgmPaAESIJvDOXqAaxTdh6CVvD7U
1gp64r3C64Mr1tANUReGxXvB/8OJC5RpwStO+TGUNETvQlv7Mvel8iMKmWBfyen364sS/RXmFhFO
BPc43UhkLYv+YE6v+zickbQ8UgAHxRIeh0xzqap4U6N+HkqFEVor1/nCAklT37eLvJwI7dRiWYVz
FVd9c9S0lNmEynAwgllm/Kl1V/XWyhk8Ox0sjziTbq6G7BP1tVNjTVEwgcGvm2OLO9a1YXJjHcVp
x7i7/hnPzgaPDVAuA1Ag/+HpPrXjJyUATa1pjl1a3EXdXSY7+/+dBeE2IUUXJ8zVaY6VBQRNPtp5
suJ8LnyrhevAMVYpb/G1TtdQFr2l9kHbHC2CN0m+VZuDFK3JI4gdz6XA8tGKKN6QKc3sOwlW9Jfy
aMnu/JYUG6lxnacILTQ3/cU4pGKtzXzmxgWjQmyKztVUUMFvjqB5Yd9JytanEwbSbe29uHCduLtI
K4E/5b/EV7FxpKqxl/NWMK7WHItH3ZcGhriF7oCElNQqlTv0P6+fDPH9X74obTAHd03Uob533j5c
4TBQUmSG5vpoTxuVySIPWnzToLwRMJJw06wOnbxkDogE4hugUwBvCOGGOfvA9gyjZgONm/IxmF1n
p93Nd8l9sJ/3yUG7dW7n79LPAXj7r+Lt+lov3bOPxgXnodcZ1Ise4zJUT614RIzVu27h0g6CjwOI
sUgSO2f1J78Y+j7DAu+JFxpo0CDBqgVGhOeYH/wp/17k0YoTvnApjMVFQRdAWobyl3A+KejZaq9J
w3FUFC+d+0dAV0zlazyFqWS9OlA61Hd18n2Uk61ZOO4wGPBKDtdXfn7/DarxVGWQOkJVSqRzwR/p
J+axz0dFyTcWc07a8WA4K4f10lJ5caAOAhpD6PIsWq3tMeLTT0dFdZnZ6CgbXXPVv+2v48PgVj/6
1/olX+s0nD85rOyDTeHUNEqCSM4QsDJYODV6CBn02ZzCh/F4/RMuteOT7J5SMwQUyitEqhwesX9Y
zREVzVKZjxmOhgFclZvZnvrT+t4zXSvzmk/ay7wmgHZ+J05tLvv64f77CKAEiTzNjPQANT2+le2a
/PN7nvuxaCEuS3jeNIXefQow5ahRKtLuqvvRlbb9hnzxTjpIXnQY3Wg/DW5UuNGh3me/w73zxc5X
rubaQoUnsGnKgCRhnI9OGN2q4w3w1ZXU9D3APlvoUiJZAGmwIoSLOKtW0sHTno/TrQwvfF+8hj/7
+hAWQLDdYZ9+tj8/KFvpSf7b71zpSXqKH+rX5EvlOVvGRd51K2HFWanj/cNDRAUJCKT1TPl6pgpr
VUYmH5NXqg6U5srtItjzWZNc69taSnfxbjJu7b+tCduclChrI6KCtd/9T0M7GNXeaYD/uXrAG+YC
v5huimjnryQioqATMQEn+INdYWO10NY7bcBu9jt6NnbhTveSg/lo3YWfo0/h3Vy58tu4clXP/fxi
04HDQegLr1yIdkCXh1MgYVP+rVufkv4mO6TaZx5rbcWQCNF5Xx1YcTCdnKqFw3F6P7vKKHi1zOk4
fm130V/Wl/lv5654TgI3upNfptqD4oAmmgkq/uuacvqlK7OQuGjZUAZB/PXUtiH5jhNN/nScVdMd
pY06r0WNZwX9ZfM+mhA2z9LT0gKyNh3lW8NDMng3/S4/5Z/UfXObH+KDvk9uKn2rPeTxIWL85ErQ
urZAIcCfhjBTszqcj+mcSm45SruqS9f0+S4aQT93CY6peogjEewUndKcCQVHSec6MMm5qVbimktv
76I3/V8WhGVIGUIOZYrfaerXOUru0sm6qTL55vrzdOEdpFKEFg/RDVVGUfE7ijr0ShY33jkPzrTr
hrc630JMuG5l2XDBhy4AZp5B0iHw6sJ5n+0qLuLJnx+CQH+Ygl0Xv6DU/TTNnxxJ3163dR6MLtES
yC16hehPiXmXPceTEju58aDGDlq74cvoHOTozvF9GpSMvm5zb+7XSg4X/CQYIfALi6ayRitL2K1q
Sto6rroO6RLlppznw8TMCd+WfnfSYbLabdaa2zTPd339o1dtDw0bMp01+c/zzaSFBnSXKRCgUc9I
kmaoATJM5PEBKu50p07Wjtp/tYmq5ktjS2tti/PIZplJQCNlmUywtMOEl7FEOkYaRjU4+qSi7tjq
2wINljbND3bq70PqVZMfIzIXHuzgua87xmmsgaTPLgkdHXCZwB15DqEfC5mH38e0QwPdeYgqmzuo
l3ROjCrY6UkQrTSEL5oCJWODjgesJwo1aXk1DhHB+oNvzMY2TVHGlBufCfdFk/zpESbTfid5MgyO
tFHsMaRjK0ddIE/HYWYmOZ2gMfwVjS+oHH+Ss56ZksewXWkxnN2axeSS5y8YIDpkgsvWK02tARJM
x6ZCbcfIb0ZH8SJde6SCspnU9jA1834e1kb3LNfixDEsVf+Fy7hUtiDrC/vHUCYrHZ2hPvZqpW4m
qe/vnNSft2MYqm4cyw9IZyiH3pyK3XUvceHwYpmyAxSDZRCVCI6g4wUMMq0aLCf7IrJuDOaUSQpp
eWCEP2jsbINY3vUojBrqvvdtxTWBOV//ERdWzzfl+XA4Nwg9CG4xbepxCq2qPiazJCPOk+nJNm2c
Ejin0/xk0CUTKdtSeeyVeq0qIcwq5QwzTGhhvyKjixoxWaYQBvSh3CVpVx9rQ4pC1zGldF9YiXM0
rCK/V8CO3llOODO5aco2JUBgd2hnuIqOQtHCchgKOIUADIEPzzWDT5hBoDN6EnHaqIiDzQxB75DU
5uhaZVbtr3+2s7d3+emLi0PfXF3K4qc/HfWIOaxTvz5Gg9NtwVtF3iiZzsqNEGFx71+Iwh1pL00G
rAhfSK/KecwdKkRx7BAmtUq5NY3ua5LEyl1vMwJen+enIE/rzRBr9ja26+oPe7TLHqEzDIwWLBN/
E0K1OcrRNfXl5mj2ZXeY6zTfjYOdrnzO86tPQXS5BFDLl0KluE4HyIKN5NexaUx9C0Mx+2vwc2dj
TtPwOUmTDu2aLrqx+3R4KCo9fb6+m5cuAfcQyCNuZ2kKnO5mrQ9V24GMPQ6xru/NvIKeVvTavqQZ
p5RDvDN7cKSSLk2b64aXP1jwPbjzhWWCaXZbOEa25KPllAzmQ9LSwekcrdqrzdBtfM79Ropl7aZO
nL//0CbcCZRPwKbyYJrcv9PFZnS1lNAKNG7dD0m6jwZ/AznSU9LXIfgzXW5uuGBLWN845JnUlb56
dJh6m9j6nTM3d4W11uQ/+4zvZpZOIzJJ6JYLh7SYA1vpmC1y1A3X/BVQbZxc5b57u/7hzl5fwYpw
SlD6bls5Jmrqq/GmKKxN1N+GwbySXJ+dRaw4eETwIcimUEI93R5yo8SXZ+Q1hnpnzjeTdjvW3Pyt
Ujy2a1NIzoI1ipZg5Ek5IfzovH6ntqR2SuXUGlnRV4gPRrpFxEg7XP9qZ1d7sYFWOQ1ZEIxAIk9t
KOjxNS0f7hjqzuT6TfKSMCPbBlMy683GVwok6yb1kNeBd93w+fN6almEl1Ac6pTZqWTyI3gwXRHd
ECdtpPnvOoueC9lC8aHxVFPatiBzO9mDh7Iiyr18v5PrvfwCINIgfhaxVjGi4XW3k2AslaNjpTtL
Crah8zZBou+ypzbQVl7y8/h/sbZ46UUcBVKusJs1wSkTZSrlmI6KN1jmvozTbROq3tDGr/r41U/V
r2Hx2YAYPkiJO3cILBXpSlBz6UgRwCGoQdtJeZ8j/LHsl2dKkcRofB0ZCe01zXcti1yr+Sk3a+Id
l84VOA0iKBwWZE0hbJsTx47rulaO2ueYUZP19yq6K36m/nOlH4H4XD9Ll1YFVFYhn+EVpjV5eogj
WZmaJFG0IwqZz9Ys3yHeeN/W2dc6sVbuywUvg8Dbv0wJuzjG0Rg5o6rRq1GfEQ/Zde3IfPM1GexL
R3NJWgApE8nwDU9XVGVoNzBUEc+MmMIGlvZXv0e2oNW7Vy0ZbioGza18w/OSDLkpUZ7M51so42J+
yvzfDhmUqj3K6JJ+TSeldfua8YCaGk6bIMvqA+7wVyon1tZK9GI75EybD/tPSAwVri/zVPlR5s1F
VN1PTHu4L5PmbwRGo31kNP3b9Q0/L/4hrga4Q+ZReYclCjuOjKiq+G3a8koydF2382+V05bbomX6
ZADnfaMTit71EH7dUG7lbWqV/Xaq5g61GlQ2OoTt3KxDcqtIHXV3/ced792iA8gzgUwVUYMptPxr
noehzFKipd6GjtHGn2LkgrzeGOetZkqMO43LlXTwHQB76sqopi1zDgFqAmkXeQZOqDInbsG7wsex
vgd2F/4ckjb9PA0opbtU4ofvY6Y5xWaes+xb0UWa6baxlFAWpn/zeazs6MGW9LxxC9CktTshzfWS
pLH0vaxkJSPtscAFS5MTfdciZS7dgUPiuIGvqk9x2MpAI0N1vh3i1njSS1VqNjUDhW2kMdIwRs8r
8b/YaKLwB4/qjCqraTQPuVRSzlSUKPlG9XyK3cSWrO96rA5PiTIlyFOV3fBjakw6u30WZ19kytrg
dVOzfwU8kv0Yhq7u3bzKguM40M5YuRGiV6ElC6CCB3gZyA1fQIiO5DJoQI6Y1RHX7QXjdlLRcgrb
DfPsrh8Y0aeIhoTLPkjy0GgVhjpbRoANalh6dPxxZTnLz/14REQrwpXJqfMUfY4VQwZDi7ZF0RQr
b7r4xSgQULvjjYOghMSoWCpEtEVpcyXuj2kWPwQhIriREyNNzOyTLKG6dv2ziQui1QrSkVvGZAJE
3EQ1gjgHwlamfX+MQio7k1w2m8YG73/dytlDRnmVAgv5FTxCxFuEz9ab5tgrUgRII+y3dTOEbt9a
z201IEqouVM/04608w0SUn94KsizMIwEPlqtC/1VSATswRzbospILnXTLerctarI7e2V5Yln790K
YADKG3xOns/Th4Z8DhCbllPkkHpP7Y62ErkFCJ7rH/F8q1jLByvCCY8jH3aeWZCmxilCe47/Ru9h
bYCSyBamPYyVJUXEEimUWEPujHmQQzsmT2x9L42tY1XMbtv+oo+7SeaS2SL6TekM+K455MWaXE0b
R/7JcFNKa1fh/NgQ+9A9pv3G76JddPpdpyxlvIDuh4+jlG5yx0TJt/TmBIiU2m58Q99V7RMsxZUr
cfb0QH5hXC4S2SD10XNUT63qjPSYaB1FjwwgN5xdNN4aKC7ph+ztT/eTp43Sw4IKXwq8wn7qWd0o
ai5Fj6nSSjuZQfBuZqhrpb+z+goZFunPMq+KGu4CcDxdTmCmVpRCOTzChh1dPVEVUD7DtOsXSuqA
hjDvlk55p/mrmchYoqJcA9aJB5df8N74IOKTqYCJg17zIaqYc6q0xx7oNbpO2YD+dlasBJVrVgQf
w8g/8M2F3B5HB952BsDfgpGzcjYuGTH0RewToUQCcuFsjAPUzJEa7lELTJ7NRM7LF4kp1bvrR0N8
A5YvxmOJBCGiwlD2BTMWQY9doFrMJbTyHRT1mukpUu3B4o92VVNVKw7sbFmEWIikEfIgiLF0dU7P
iFbqsZFrSnUMzB7X/LsyXq4vaDnLwruJAdDKHIRFbka4ycTmZiH38KFTK3CdiDiGFlH4+r8zIpz0
sc45AQitHyOo+nH1NsyfK2tNTuHyp/rXSoStYYJ5jbQlEYBSfEfZzY3myb2+DNHrEWOcfCvhzcqq
0ET+XKuOyLmOh6xxdS5qTJfa9dvtHw6dpxAjWFvW+wHDwihYOwVkVR0z7csyL6EY7ihgrFwb0aWK
RgRXp5TMN4iX7S//Zj3zodJRkCdDXzGztjeCC1gGxrRQkhCM6X9oAA6jtRRh7Rgv6/zwsbQI/iqj
/aojMytdKXu0jC+K/fv69q/ZEO4i1O8silNsBBN4YPsvLXs1upWK95qN5Qh+WEdUmLM19xyxOINq
pgDNYlzkajt6ZTtEwOkwN3FTOqyktyNo9aFb6Wui8WeO8vT0ivC9tGERZaVWR0uJbyprgJZwHFS0
kMsf13fl4gnm9VzGvMIPFaGecotQllFz7Ukttja9GmP4bk3a1nKe/T+Uh/3nSn6wJdwWO4J+mRdL
KlM7m876pPQvZhZ61xd08Qh8MCLclVqSo3RQFz+GBmaq3ci2tFH+J+kf3IB/fTbhwrRD4tTNuxU1
3JQIYjeS6mJ60+V/fqQBUNLeoBBJs1wT1mNKau00kozzN8uNzvwH8mWXgUzXv9oF30wxCTQRCe2i
FCy8Y1XXxH5ZN9VRc+gYk1wjJM1oO3fQ6Kpu7LV088ImYY6IHEwcRYmzFhx6fvTjB4539Q21KjfR
Ema07K6v6ayo+p7UfrAinrfRSFOKQdWRsYlL5vJQPiZP8eTKjE3u3erv+T58UtcSz4tLQzNoiaTo
aIhs5KSNVEkNO/bLST3fH36ZXe/pab5Snr5o5kP9QXiuLZsKOZ0IAo/4rxGsVyo9JN3P6x/wghM6
qXEID7aqK0lrSNiI/ZSRyU+18tK0qF9n6UpkcHmnPqxGuE7MlR76tsHdDQgbqLTz3Nke7+tB/Vqk
gacVNl28bk9D+tlg9kzqxLe9pe17NVh5aNdWLLxRVpFQVh0WDxW3TA5VPa2FvS6re3t1yvZZQvp+
Oj+sWXirFDspFCgq1bEJEQb0ct9tvzTP1k3y4qcbLfPogxXZptj5fyhwubjhj9sqTqZOFClNUF/G
Q8ap16a+209P1w/OeW4mmBAj1o4hJdQtqiNiB87XbnaVH0nlJi2cM88JdpmxcoBW9k2cEh8oSjE5
QCGO2mh4yXSvRgnw0nzXSv8jz/WvXROhl5GR4D0jLEVqtdWj2yrpd0ryev37rVxuZwlAPoQxWdYF
dfO+Q4y0NLo7RpQc5LVZKxde/pNjIHhHX2pUvdDYIzkb9kpfu7MZbNVucKXkoVaC/fUlXXxgPny3
ZQc/LEkp60gylu/WI20+Jj4Y4H05F56jvzC9iikKPrChtZxm7VgIbqWf/8soOHbcyjEcXuzxbW5W
yBZi2/efC0XPbFEeWvqxp2tjPG6edy3heZsXu8SQXUrRrgnI2XKYjNsWD938dv1rXrbIwD/yaP4S
z3tBn67K0pn3s3Q8P44/lfm0yXNUJg37GQnsTdWugY3OgOP/rPJfNoXXoA0iZzBDculclzaD9hXt
YM/WesTLo11RILygHhSHYR232iqJ9WwfYXuCTEQql84TpSXhsQsLy0wbVTIe2vKbljIRCVYu4n0e
2PrtH35YwZKwSMeJbX3IAvOhlh/9Sj5oDQuMSVXb6KVl2gbthd11i6JsPL74dHHCZdcmczAVH5P6
3lNvm1d13tAzG1FRaVyAJK51E2yzDR2ZV+N2Mp9taEN3kbfWzzjr8L3/DAA8UGgYHIR62OkhrqR8
TvuZnxG9Nn8Nv2uvPjTP9efgyXout+lf3aH7XDxinBaat9r+vrjBH4wL78U0DrNvqhg37wdK5uiH
KK4Wb5hW0t81XvY47tOXInfHX2vyIeenevn6C/Z2GQOqgmA6XXaiZZrNoCvzYay9vned0Jtar5a2
Ubv1W9fw1Htz5Yid+V3BovDuy+nE0MICi9XkPKn5F2VmFH3Qe7X/OjN25frpOntJTo2J7UbZycMq
bJbzDAsMnUvbqrzRkVec+5oVYftSac7/g7kv65FT2br8K61+5yoIZqm7H4AcasrMmuyyX5CHMkRA
BARTAL++F3Wu7qkk6yt0+ntpyZJtlewY2bGHtddK6hxLKhuIy4OLE6W70vz1+VIubN5iKQsjoIFM
toQ7X9BM7Cg4hDsZ7K162EDMMHZVHULLbwXD9+G1BOIcFwOkL6idnl8OX0016mKJcyj8JBTFEDl5
bBTX2VqT18f79/c4CxPAioL20+Q7B5ai7ck6VGRH1UrAsLaWeQ7vHmBdFpPZlAFsaPlUiC4GiWvo
o8FKOisG7dKxfTuov1czz+TdSFNCrLJBvewA4QdyH/xqHyUJ2S29Kn52vzQEJkNfhN2aV7u2h4u3
HjoTA6lRBz/IZpPVOoQQA2Q+nj+/g2uDLKyFpcyUg07cOdhGsPEZ23Lx2nC6+XyU/8Io/b2DCxNh
EMBwIAfiHBq56e2jUUXBD/83Ih/3q0Hijm3dauUL/vx2ULKw/mUDBDdCAeegyp0V3BTQZkHDAegI
P1/Z2jALQzGNlZ0VKQ7JSasIPJVAAb/IIabBGgPvhbt5dgcval0EbVjcGnFQYL9kaQh7NDeG78BZ
QowoK6P/3rIWdqIlBilzH7vX2r8S176u1E9E/5GurfjzgS4DZaCYfPh7YK1F39BFZ7awpSebZnAO
A/r3eB+JhwEcZSH7HfSxGz4Wu7VOutn0nBU45gHn/n30g6DQvWz3skfAyGvUhg+BBUEYkATj2/18
TR98UxhhrhPiBQbl4uKyB8CKQz8LI5BMJcjYFc12LEHK5+XO2tO7MtTSxzGE29sZmowOwuWRVBtO
68hif/5b61niHHzI9TAFDMuB0DLMoYbrNlUkvLUbvraWxXNIOXBNVo+1eJ6ObBQeCPtR9msNMh9f
OABdUNKdGw2X6Sw3mASI0YlzMB/FYWb2B1MEonk7dqC+XIW1CqH0C6qc/5c9/HvUhZ0tp5GU4EJ2
DuUMTXpqnRd3jYbvI78b9+7vMRb3bm6AmjzoUByAVLt1oIG8kY/eIYvrx2Lrx03c/+E/nJ0ViS39
Sdow+Fb+LPf/rWUuUa52AniFqUbnMJod4tMgRmhalM+fD/LxF/yfdS5F2UpTJblMsE5tfBkz6It/
+2f/v4NP10cMCsjzTO+/JNOGxEXSslR1p4ZPRYxmwVdjIGt9hhf9JrNxmHGH4IIDDPECiuIDMGgW
jdmfckOSIfaHxPju+3X/ko9T982mUnHoSXf1V14IpEO7zGYIHBLRx3mXDl+YNgEtHwuqv5tu5QwR
IBhpEVboZv1qVQzCSQOS1WMoQLAlQ2E0rYFue9Wu+LBL339eBZC+1MPnBODHkswj6KyqTaE3dcqg
gPjUS9WHvFYCmUwviySEwWcaz5Vvaek3v40J4hC8F7OuzvJpt4pOlCqw2hNsef9qaq4jIGBZKDVI
Jx1oN33LSf88WM7V5/fig7XORNSzvgKEbkDMee4G8sBsUe0n+gRCoHudMbnNBAe4uUNNARRm2Y4K
7/WfD4mdxS0EOyMiuoV7MRbAVOrJ0afEB+tolvSvBj4q6Ds9tdZ0l3RF/w8ffuztfJT/GXBhhLkD
Il5lefqE+km20YXxFAhXh3REO1bTJP8wHMFoWBQ4TmetJALCo/MdNf3K5SkZ9ClIMhrlY80f3ER/
KQsv+d3U/RpvydJZm4cDxxEQ2hgPKIqFEcYDQ90ilfrkeGAGssaujVMQwUWizJPYKJW/4oNeuL1o
owOUDkhVoNpQHlrCzVLHaarM8K1T4f1hVvrggMMzr+x9TuC7JTQeHP+GanHHVXVrQ0/o88tz8Z0A
RYfCF1hEgFEB9/P84L4LW4LadwyOTruTNfLvg92kVyNJ20jL9ktQWZAKrTIv5NUaC9NFqwNWfTbu
fAzvxtWJq4txsLBqbn4dRnubOdaNNih6UqtwKtuwARy3bpIrrk3AYAcLzThyxUYs3wjof4H2ATgW
iCeBQ3WJk6kLnxhs8tyTkxM/Li1HhroZ10pjH46CS4OUpQ339W0n3q3UxOnWc5vaCWpAaieFBfGZ
HD0cn5/jBbnfTKyLqh+6QcG77UBL83xDPb+0urIz2P0wQOWRCt/nUaITcoQOnixDJaT7Q/IGzQ0F
K6HQVxQt5P4qT1ZPKVgy7yETOez42F6lTZlvp5So64kb/K+n4B+xsv+XXOtnjOyfcrf//8jKDiv4
H9bA+Ef743+8SojEjYcf4vV//89t/Sp/Zf/jhCDjkocd//IvHnYD6h//gorXTAc1y8K92fK/iNgR
Ctj/misJCIMItP/eULf/ZmI3vH+BIQtEh2hZ8pDWgwjVf6jYDer9a1ZFRy8Togz8jlzf//lf2On0
tZxnk5ayWfz9PTv6WwPQ35HRjPZFOARY7Nt9Blxj4T+2fDBbBsDhnWZdslVwUG5azQGS7fF55rXu
77qh1RvThHIsyLam606WckNJXsS69lXInWqIEe2A8sbOyNZwbRZ2UyGulUtUOGSse2LCNWIupy/1
0D2rkf3QfOieoFRi74iDsM8w0K7w7jD+vcz3y1qU7rAs2AG812ikdGcJr2U/pYYUWYlvYbgrqsm/
AgMi+V4hZQOSLGP3NlGCeCNtWHayXTYi1C3XOtsWRMuYAmZgQ6EFpghxLuiyzz9gl7kBtyqT3E1Z
v33x1ShP6J7n5b7PjY3062FrDgnJoKlD0xcz4VkV9X7SfiWTWd5zLUugvdzR1mFbBtNe5IBRh6Ac
lS8ddJx/gaRHHLmVd9faajyIeRKHXw2WBn4jm/gVmg/s27pWZRkWJbRCwrbjQxOqpgAHMS0CSC+1
BvdghNeSI4vE2du6YYXRZge245l+beG+1CrrRlPVw51wAuuhSFs1QVQsMLqwtBv1x2QZKFf6otBb
mD7Ajgad2NeDg3Z+qoLQBC4JGLRR8G9Q27T6lSdiEQnOs8P3hM8RzI6QOgC3/fmp8JzxoNAmveNg
b/khi6wo0B2WQ4hGjfY3NB454yavrfTI02q4LnoQ10U2RQEW8S+02w0ExjC+Ok9WoCvnr8o8Lw9y
b7gl6FSEk7sMohrWBG5eN/quZvx7Oxe/en8dHzsnwM6+dtgTdMZh/X9JgcJSvX+l+8RJ0emupjuC
8COqaw1nCJJOIXGyx1yp9hpuxfRqZtTYZBMB2lQURr0VVSueRFGmLHIhX+NiL3oeTmRM+hg8eGBi
Fpaxs9qph4cqFVpIAo8fXLCBxpY5tiBplv69gHaWjECw+GN0SlBgDNkI2GRjMvvRHnzx3RP1d+ag
drPJGIjr0ac5697JOtZQ+M5DwOs5jRtPY+DcVb9x8fIYz3Cx5kB9cH9hNmB60QIHtx81pPM9qidN
S54N5A7vb/tC89GeNbOlU2OylhEZJWu2CQpodsMrN/Kmznt0MyVAvAEpryDWTzKyal78XrFo88U8
Pzqw3uN2oOcf4Sn6ws6n1TRNm+sqGO9kBXJmI5noXT66Ik6o1V0JTabIMLS+mspef5mmEqJz3PH2
Y5GLl5WZzIZrMZO5SQT8RkAkA2a1cDFNiJdyWRkEmkclqphJ4aRgAbBwSLyxIYANT2/L05JD3KMk
43dEczUNywYbmA9OWW1yF99S2I2DG38+s3NXH4U3XG24f2CUAtATeOmFxW2tooVKWtLfe7n8UVFs
k+9keQQWc3ibA12JDJdf7Mwug9wl0knB3Au09LSNwYEum3bJfTNY6ps9FNlW8FruP1/TxUuGgB0u
AggeEFDAC1yCzAyDOnmnUvN+JCCv7JvC2DRKgPwrgY879qjqEmF9r7wkDxtwWn3nQsu1kGY+0fcn
jjnMzgigUr6Dvt5lDDUF8Dsa2Y333RAMO6+R1VbbpNl4FLcw8/xDH3h3fuPyvYduObRl9Mmd5+cH
gf83LJMAQAJi9VOU2MkaqdIi8JgPHa7+m6gxjgNUUYv4DmVtp6NFUtwH0tQQx7JhdMRcdB4Blpu4
IpGbq3JTZa3zwJpaRKnZOZu8AGlND/d45QrO7tL5TmE2uA8+3DaQfS6bWu1UDoMgVnFvCrPYOSnI
8tD4Z8Z+fEDKxH10hI36G4Ri1o5oaR7etuHdwIv4C6mjzqKcFPdogqhDq2rIZiAWVNSFVM+JAsEv
k+h5Gj1FNl3F6ohZcutDGnntvl58hKDrxD0F0RWcUxDaLKzDkJv2IAcju/eqGi1I8IrjapDtPums
8l5yWcZpBgS7NBIZye5b6bTfGlTvhtptn3UzeSeOzs07dxqmrc6KtWzA5ec0s4nOlxlFANCKvEXv
76K3zkAOKfE4u7fSLouHxKvvtTXtncFNb0yuYeRr0h04b4MbgPVQwYde9ModmW/k2R3BFNCNhqSE
By8enjd+/m4KPpM8s0oNGnw7QfncIQ92OpYbxNfJVdOaZlh2SXbwlVedPrclHx0NACjIvsz0WAg6
zgdGd76TiinBwMpptlaH65GJnEVQy8m2SJIUK3eBLl8KOq8U7Nl470GJC8zL+YBjwUVr15zfO0EB
EETC9ZVyEydMlXCvWKvGsGpquhFdkYZzL2BUTz7baSKnsDOUcT0Q/V1x3m3HWsmN02sZ2ciAxoSX
dqyrZPzeZMKNnaH94taVuU1dK10hvPpwz+AuIoc06/A6S4+JoRW4Zh27p13HNkZuTTEr+AuHSm5o
CtuOPj+ieUcu7oYLYm4krOb3bLFj/kCSzpgKfq8y7wmdHv2uEn6G9rPsZ8mD2zKw1qCAiz5zGFDw
WhIC3nEESgEaWhcRoJOzqcgIaMC5UyONkNAXMudpNHooAKgGSwPzWnDslg+Bfwic8sA0a2/LttvV
SPFtaNgY2PnPd+Fy09GriZiAAIk2d23OP3/3hcjU6zOjhA0xm8GP7NL7Qml/P7WZGU9JuSaJs0i1
/LUDPrL+6ANFuALm/PPhQCOft93YsntpTE4R1eDgAZeTk1IS1sNU/7aleUKSeDsZMyCzoGhUZcjw
NRFpsmnXMwOFFers+3R0nlE/LX5gu501op63WZxfjZmHHk2PM3sgeI4X3g0cb6GYnjjA3sI69oM5
Pbe9zq6yoOhUJJECF6FdlIUVdijeccRVLN+UHr612HS59aidvjuYQVH88lHnQGrMhOZP3ridHdNG
WncS2L/b1DXGe1k49OXzE31jv17MHsh/H4eJvAbKK4sj9fykhK8v0/tCjlOYKF9tClQP9jKYaMQ6
04rhytNIdIzGaZ7vklFbN2Mzji9uYgb7UVMbBCr5vlYDinUdz2JitmhaQBXFzTwvpH6ur6mhAcs0
2qhpzClisKfBkCSxXbtBWPaOHSH0fUUu2Lh26gcf+sCPIAmuYtvOh1gVxuOQt/SQyXqIrHyo9loJ
f6ukW0RjG9ArCpXDnd8hAlnZm4tvHk0EUO0BHRL6eokzO5rvbjvkREnqDZNxGqu0C6loqlg6E1tB
zrw9K8sTQECDqhMayuEhLyLfIG3M0hxEet94aoxtp/KuqCyh5Ya3KK7RZhRWuWo3jWFOj+B9skDm
yboj+k2fskROd2gdLK+LoAAK2q5+UE88dzlknPHOPrnj8C3RIttMqdiQRumdom2ySyiSO3aPI4FQ
nVp5ROdNWawGZmuOlSFI6lnLeqBPurHGjTJOVgP1wKmmxSmYsn+nN8/SZZ/mkWDCQBaCVDqa/lHz
WhrHxKiQZSKuODGGDyvpPTi16YDo2JJHu2nRU5B5WxCFVbEvyJ1TO2Ll/Vmw5M7GCTPAAiG0BKgE
PNzz20FagB2H0REniEA8sWqHWrmRjKH3k9vQ/Wu9TePlN+a0CdA0XI/DraWCnR66uyr7k1IWDTxY
yVQsMJb/nhHqfyANm8VflqSBk4JAKQo44jSlrbW3UP4NzZHR7cRtoEUgWnuD7ljy1CslYHQauZOt
O0UkgRIf8dtxYw15H+ty4r8NVJeuR2FAeCh1wIwJXBIcrtz/x3dlfkwQvKCbBTjjpeUEtMBWZm6L
Uw/o5GbU0JVmAWBdn3/GF0ESDgqpXOS9MAzoFGa3791nXBCwsEAfVpz8rG92eafTqDCtJk7Gzl8Z
6vJ9hAbe7F6j/cDCHxd3IuuZS0od8NPERBrTETDpNAF3O/Moj3KLrJ34B0v7ezxgpxcPJLU5r3uX
5Sde+FfM72EDrPamyYN9ZpubysrupF9dF1YVAZwSMmOvernT1hj6vbpOh+3nG30RY1Ek0udXBOl0
6J0t269T0bagjKyLU5VDkrlykFWyOaQeyz7bUzeHj8j8NoSb70TcGJLN56N/cP3BgwgzjaAf2TpE
w+fn7NTQ/FXOwE/Mtqed69X1YzIq786z9HUGxjzQ9FHrTttGBzSG2QHdOeqDkEZ6K/sGWDQDMs/X
Y16b+5Q0QSgTMLYb1ZjeBS1nt62ZPH0+4ctwA4RH4IoAkQh641AzOJ9vWbmJZSGJdmomtKziBAHD
7rkTS9CxRWkhp23jGcfSL9faij+ItZC6gKrJzNaD3IE12/B3X4RXSI37AYIIJPDGrQbnWe/b03Pf
09/ET6evrQkJa6smVsQDlkD1wBEr7vTlxcUM5psyS9kHKIiez4CqAa0O/ZSdgqZ5kFVNT+h3BLOP
lHJlly8SyyCDwcOKqA6rnbsnFt/kyLlWVVdiqKHccw80DYafW3edUTY3nmgOFRgyDlnfxRWIHMFI
GKc1wHVI2B+6EUx+//jMTQJiAkQSJmKvN9TQu52n2nOnzhrZyYIUKhrT8+bgu7lzT/3phdXNvnal
eCSi4Cs9JPOJnr/KcGL+AqLDxQMk/Xy/wV+glEcbfjITx9kZLjocAtoH8eeruzR/OM05vYCsGHA7
bxHNu9UB5plMuSWzE6+H/irgqY6Q56s2k2s/Nua4on3wwR2CZbdRTEe+Ewmm+efvRrOVm2u0xPCT
oYKnQtb5dpyQv0QiQV99vq7L4A9hso8aNhCE4KlZ1gBqqvTQgJHq1Gvzd9mif9lMaP0FDL2/irEl
v4EsWtPI+GhxGBT0miYohsCdcb64UjFBNQfLickt49a1mi8pSHD3hUteP1/bB2eGjDoKmqCXQACz
7C7KyqGfGrzNR8Vov62K1t27DJ0QVFc3I+BKKx/AB9HSnJzG3YCLMqMCFp+jWRUJck3UPE6Z9O4c
atZbP2PTAdUlJDwchr5I3u+z3JtuUSXzrxVqRS9BV8U1U95VnSV0X6fOhFpG7aW/urYddl01/LGy
IX8AcqOJxJSzFWTMB+cPUzVfMrgQAU7l/DBoBgZaF91sx7r27LjqK35vlPZt68HZlLXRoOcB9JGf
n8uHGwWoAYrUSFcifbr4ZMeEVbLtFD06udwBK3LdNk9598cy6Cscqn2bgZJ5TEJbCKgNB23IU9Ap
ltd2smukCHOnf/YnI4CNcSM7Mfdcdys25XJXEDUiIzIjeDz0kC92RSTgQwIRVnqiJTl1XfDQaGId
FPVvbVKLBy1VtuJeXVqxOU7F5zAHF8ipLu5OVTXQhVVJekIijYdlIH0wnZvd7vOdXwCFZj/6bJhl
2kHC49el66UnV21p3cZ5UFz3TsAjVAtf3GJ6mfx2J1LjtraHn5DrWCuXrE5gsbPOyFKL9UF6wu3Y
GhoAHYcFJERQuO0quu2D/M4ogheRXCdoqhTBtCZScWkU4JbgtoO1AbYLVGDnF14nKrd7q4T1URY4
q0ABKcbuj5lCjFs0Xz/f7rdk4/nbhB1HigeZPNRsLgpoRWtxxihJT5biD8SEE1ZU4BYfpaDosbDK
rT3y+g8il/RmTkZ/M4nyb1rblXu7gSnOIQIIrj87uG3GlPzhbeVCuqgwXB5WvnqtmgQ59m5SX5Bf
0A14BNOd4eVgFLTtQdwYQZblcQKOxhgsg3zDUgrCuKEY77ifBVvqjPmB+kW1TXrh/rQMVURtNSYv
4BRLbn0c0oqp+ejs8UVBqgGFPBCIL92VxFJdkFeMnTrAj65dMb0COKauE2psrZ52147XIwE/MWS2
vLTcoHBsPldWtZIhvvRNUc1EWI0QG4ozkBM9vwAtsZHwrc3s5OAagkE8/xNMiu36Wue3iHJUbLbd
b1G05M/nl+GDceFAAHvjzYqSePrOx6XgqUxl06enFEqtIYejf1920GdIRnoicOKuBnBx7yVvvRVu
5Q+yrSjj2QQ30IVLgRrq+cil0XVKoaZwIhSlO6AI/7SJ4LGwaFFFKkUzTlXo5DqojC9kaIP7kY50
B/AzAAltlm2chgGHU9lH7nv3n+/JBx4s8oqwr0iFgmEWXFDnU2MGGJCRIwqOPKA/KuRCouorRRke
qHWoO+dD/ui2+W3nItrUVFx3Xv7agE31bszTtTbdDyzwnHFBqhOCYcBkz+f3zucq0Tdeu5CUhS5h
PvwIyikPiTflK7fg0vlB3RBPC5wf5L7NZS2oLBiSvpCSOoqyO/ZFNtw2PKh3uq9dtvKkfPCIQToS
0SpSuDB0S9ArlZPFXKqTo0C6bZMHPd+mKpWh8tw+VlbZR0VF1ygJP8gd4QPH7s0ib5B3WJ6oVJS5
NZqw0BwPbr7Qrm0nakoQ55U2+wbkrReK3s12RTfC/HJJkxgdrPfW5Gf7wFYK9KS1F0RNWxnXJvGg
w1T55E/T2V9Wbt5s5xemGRA55GbwJYIGjywe3Ekbqp+I8I+pdsW+pMoFLnjiUVvT7isMyA9pWtXt
0I7kGrPyr3wFBWfeZb9W5jGPcz6PWYDCRjEEviNKAfN79e7aBTk6eFqVVKduktVXF8QrVwggOVyx
Wscjaruxi2BtT93k2bBHvenhx8f9OESVMchYVOOGDty51QaYXtupYNuhgkKaHAfjpiiyNT6teTZn
s0X2Ad4i8KGgUPbBD3o+W9NB1ryEMTkRNXQRGWpk/lv+HExTEA1T8I+vMIYDsz3sNJwxONaLzckR
KgB/aqUIoTsOuOAktoPhq9ivZbF1M9nEeHSLFXt5YQjmQQFjhhEA9t9begg1rrAHesb0pJGJiZCb
LiAGIsaVZ+itLL/YyvmrnBMFoL2HHMv5ViJuBQEeqYJj3vAd0iRIa8sQ9ARh110FDAwBqRWLdKe7
16K/KY2rISfHvn+mZYk6S3VjDHmcgopnYHpXKr51qmdouYY26/G7vTLZC4ASXBd80/B6YbxcYIEW
CZ1aQlZMidI4tigcbDzRgw+85rs5DnoCXi3fF6wz4rEOHryxca57AQpkWSSoXZGBSKT6ibdnAJBf
rXw9FzYOskA4LpwW4mUQei/mhYg818M4pqcO1fRtWidsnyJIugKmH9TJbr63K1SDETKkB59wvoOI
io5tnXW7FnilNGx9vwOTLjatHdlrimrkPWBX0+7zaV58NTbet5n/AYnaOWEz37h337idVnVrZiZ9
GFGa3wr5MwVLqTVJwKi1iD8f6/JJnZuuMQwOC948EkSLwfIph7eIOK4yfPdYl/bRYwPkPHkPtzGt
vOvMbejN7O/apc9vQExB0FZMflodAyE16o3bzyd0Ge2BtxIPHZSbTApo6hIC4E9dABeEBqfOboLd
0DUTqAJIiiQlsEMPHVgw7uo++AZ9dbrT6EzaeKWiRoyuR5yhGsQOzKsJyF1V8+QDEfSrUgayweid
qtXG6tIkHAP/D9DBYFb/fOYXx4aJI4WIGgy8ePMiTLVzyImZJLFPU6Y308C8yKDlPQp0eC5QAPrn
gwEiiVwWnJB5wPNjAxwL7U21Y59Eno+3riNllEhUG1sIWOzBs0BXxruwclgcki825MPwleKunI/X
SlxAoTssDoJwYUXBueX1ZM3KfTgKbiG0xXETgY87H0UIt1J+7donsJkNUV8pAHACS60kFN6yVGe2
FBYAVBR4Rgn0FZFZOh8GuGQOlsTBOwmT9rfEaLvnMk913DXaefAtSWZeKEQY3JsMtBflOmqBbfQ2
2gAyZtOZnQnSddvtTyWckzScsjH547Wj9+KPTfKouxpMa6kkbhvODmtUZEjfIIojWob9UPsb6kH0
3stF/gxgNTA+bGiaOhwQ0u/HdHCQKqSQ1SZjmUOHNnDEFYf0bpga+HsEyGT1I8j6fUWQxo2CpEZv
7ZTSrAqVC47siPcFjVEgSfAAAuuYQ2rNK02j3VT5YG4TuwDIvErZkIa9V6C/CM9WuvINX3wJeKnQ
dQdAIMJyaJ8ufGNELVPWVQE52UyyTQPALYjuGhuzKnJA31ZFgt9al88OFAB2KIShi3POw4Ag9vxA
W+HkfVtAXtbsybXvfTN763vb+bcsK4AHrsOUXyv/e5mND7rIQxOAasWLvQXulySIkDDdUKvdU2gK
Gd5r0/0p7FcUhVErpqgLs7BSxbZFVZklRlzQews1CvAG3FQoJEkk7YTx7PdjCzp98x6Ei9vSlBtS
GHGrV+rjF8HAvMqZOgWYcCQOl40QHZx3TXQFDcixR6RP6+Z2SFXxm0390+fW5cOR0JPwV2EEpd3z
/dSplfV+Zk/HnnvjVxS5b3Cz5dXUtsXm85Euo00sCgnlWVQKvQgXvUpABJqJG6jpWDoD0I/2r6Yo
7n0XQMCyb/asL63QHts/rIZSodOEBS9OGo9ynum48pHAJ2rF0l1ibeYZ4VGEHwkeJIRE54vPKWVk
JNAlzRqvjfKO2lcl7bPQa+0kDQGXqzY1HdydKEz/lvcCtRr3uhFoD7AGQ8aeiWxJ71b+wbMqGpe6
qFcK7hdWEt2JJroS4VpjjrDL5xMsCYI/r/TMozEF/MrxFTzAvDmtHMy8zPNvCig8fMg4GdRJ0IN4
PkqvgxbdDhSKwoj7tibVOsfTWThXGr5o2GaJ/60rg5NVBnTvFmyIkokAI4dOkJ3LMrSFtlXn3fVZ
8ltnMyKKsQxHmZt52Bu2WLlGbwiUxWxROUSrEZ5EwJH9hRuTc7sy7czojp6LV7APONt5NnO2AjyD
CpFHU1wHjjHeMQhihJXdkB0iePDCS5BIJ6lVnwowNe2EVbuwUsDSmYMEl0VdQ4XDrLsxyipQWkxm
J6IeBfYQQoTpru88wwutVGJJpY20GSlAhmuXYhdY0zaQovmV0wYCzICCJFfKSdJYtmO7k0EhUXfV
6LsZPbZFGoFe4Z7rTdbyOh5Gyq5RfHwVI+t2fWW1j2zU/hbqf/f+aAa4iJXJvuuBBMe2KsstCvrD
JumdA17t28biwa4zwJD++XV46yJebDC6P0Cn8BZ8wkM7vw5VXjOSW+1wdEuK5y1w2vQ+hZyoTpMJ
CHtFYqiHfGlMnhxQffeOzLYhbUpcdqon5R+tClFnJzy2U9nQ7CaooNy0XYbeiSYdDhXwJTdjknuv
UBSxYiT8SQhV3WYfIPu6crEvImjowszOP34B+YN0x/lCenfInTHLNERrtLnJIM0S4/r2u1qa5BW3
65dqGagg27Fvt/lQm2tIhfm7WW4kQPngYoW03EzOej6+UKhxNJAHPVLOvS+m0QD37A3+9aDhkcIB
GXcmZ+q5c9Lme2MgSunAmNWYiQ7Tzl/Thn0rrS9mgw4oQK5ASD4DbxfGbkwt2ndV6x3RLseviKuA
c/Unx7t1h/Fh8jvSY3YtaNB4byHVzpsfAj2fv8yuGB9QcGierD5xQwHn8I7XJLhXQLLfjJb0DkYj
xKxnlm/RiiVCvyICHeIu37YT7zfukCK0CUY0h1ZNhqq6sGvnirLW/Q4AePYoq6oKVu7whVsyozWB
Qod3jlzaRem3tFKkPGu/O1pgSQSjUMOPwNzwHRDAZlQrXa9kBi7D4ABk4XisA2CMgbtZSmFoYOsr
KDT4RxMkkFuvktN3BBDpHQsqKJnkNYl5bXZb3P5+Zw+TAou23f/uMq/8ARRevYFFpRGFYNLKRlw8
IEggmCD4w2uLnOJFpDL2Frcl5KyOFegL0exXulcV1WuUJvMzdHa1UDWZg23UihGm2EtMk2VKTiib
gmNA27u+pMaXluprNA2aPz+3TR8PhEgRCUQgKZaFVC4yp+gzCIuCvl3egROyjLwka3ZVQ/lKaH4Z
nc7iOsi+oNr+liSft/ZdbA75Fmv0aeEfjX4Uv6Xk1j1iUPLNraERE/Apuy1G9mIZIE8cVDk7iCJ4
TMnohCB4ab4bhsGBzK3c/ShGgafF4C9uafR7jSC8Dy2kFEGK4QSvn+/QxVv+1omL0jYNcPFhAM9n
PXaFD63O1j9CbgLsfsRsQpdBUgwI3F7f5v4Y3BmOHJ8nla8p91ykXDD0DNmeW5jQxbukdutLJ0Og
B71av5v4hugHb/BIrMHzVrduFuZjspZ9+mixHj71OckDbP/SpNVOyqw8N/wjvs48nnrDjftKpgcc
KyQO0QaX3fqoLbWhmw1rGabL0BLLRQ4drfdA2RDM4nynh5oHWV42/rFlo/lIJAjSrAyEDlPtl3d5
35lb1iTBdvRrUH+nvj/FTmGWkbSaFEIxCm5Dqvpb7dQo1amRfEfzENpkmDuBVGXqBMJIlWHrJrQe
dnlLbicHcl4Oz3pok+LVypIRKh9OBkanCR2T+7bNvLeOhHSDS9CGOhuLbd/U49GAUGaKZA7kmrjR
9pAbgqB8Lww7rCBSMIVASbJ9TRi7zqapipwJbbq2n1wlUlVXPO3bOw49sahU2rZCJDhYJPxhjNyO
WE+fX17z8kDRfD4jhRD1ox9lqdkI3TaTFV0OtT/DcqAb1KNpEJJMd0xMEH9yWppHLbb2Bj79s2oL
M+Kty2KQz/RX8BUfWUv5JjNlj4bRDjiBROjmzktstiEmXQMrXNoizBUYBWAfkVgzlzROZu92RsMK
VL9AovMj8eXm/3J2HruRI9kafiIC9GabXqmUmDJlN0RZMui9e/r7UXdTSQoieoBpNNA13ZEkI04c
8xtthDztj+L547eyvMwYQqDQM9m7kPLOFW76UeTgfmrNVcYrySog1c6yTrWavw6mspIyLe8LFpiA
o9yZgNXmAdbK+izQYgNnxy5oH5WqNrZJ20u7//xEXM58JFrpQHDmQB+zV3WmCJLmFoNK/tU2GAYm
wc9Ax1/A8kAefLzcOw8Flp3RPqEcBM5c2rdQkgbfIuaUo9Qx57Qaj5Ga1zUr32kJMaRJy3Mh6YUf
IeiQWb45ZGXXmNQHruz7340mAEA/eBD/KrkON7KZ34uhDw9jH5d7tDL0JzWIXj5+0rc84/YmZqY3
wUTI4ME1zS1s8akfO6UYNbceo2ivJXF3GlNhX2vDewJOMXyDkceVYJRZ/FnJzWJr0rXvHSjWTTho
D6UafBHG0D3AYGjui6HrD1It20cNZfWDk3vV1VcyfxOMenvnxR2Nu7a6H2J9U/slhOhKzbd2m9yH
EdScGMB2trfA0WxKqMK70hfBOUyVbC33mgLt7JkRP2EOwT1NtTwvkstgKErHaXRXJA0q95bVX+KM
FEuLYtX1Lbv4UkrOlY4UEY9JAbAGxWq/ffziF6UG2QD8PVItimjIqbN2phEg41MmmubakJPuGsPA
tBp65X2W2M0OubcftVGnB9DKrlkM2kqq8k4kwrVrmrtRxwNcmWX2maKGorNyzY0D46K2tRpvshTD
Z70Ekvzxc75zlKi8HROMFvMvwJy3l55iiQGH+cx2s24QP30n/V5gW7+yi987SHxG8shJOYhNPEXE
f1IvycxlScKiwEXJGYJN3EkgHLn9Jk1DRkhVeLGkNkMPKrWORuL9KSJ4Ox8/6Ds3EU0h+BSIQ5Fq
GrPaLQolzW60xHGR9b+o+vCoDknyZNK13g5FllyckCsxweT042Xfeb+QGKZ+D/n0pMRy++RjXQmd
bqPjZkmkHHLHV/Z+jqPo/7AKVhbEejYrGOHbVRIlaYOy8RxXgnh6jYV80ZQ+fvp4kXdqIuhhnO+J
Bz/NS2av0Gh8p2p603bzWLsyJcR7FALPWQvy/JKbevGsZfrwoFvt59Dv5ScjSIyDV1nVIdbT7i6y
/PrcGPXKBbc8qCot1cn2Bdc0vFmms/TP1iqUgZkRuCwM5obvUlvV92EBfdBzsjbchnKNKpfZwQ4P
CUFnydPtlbtoua+4XR2W12DP8/5nW7u0ZV+JFKoKHYvGc5d22a6qC7HRoqeiQiU7TXc0LdegTcvU
HI4AidU0b0GNYH4zxYGQ7aFQLNcas69x1AI3Qzgi68JnRrc/NKltV0LSkglPl37i26o84jQXmH38
qI0Uvyql0SU3a45DaYhj7ozoQw1e+aCY/sGyS+VeD0W2g6uQ7G2sV3YdOIYtg/s1D6sl9mQCJpCp
Q1GZBFHnVZEs5R0FKuG5yVNjj2s9vVxbhMn3iMnKfZUOuVuntvJbdnwceAGXDGO0c/oeqBEEcu2z
LqNlo3pjsi90ObjmmkYrSeNe/88HU4Wszu8jUSHwzQm+oUhKuVDJKRVdmFfTSR/ipglWjsBbA+/2
wlRJJAng06UF/nn2bQAdN6HCtMz1swQ71SDALiUUdX9Ihvo+iJJ0Z9TjsE8bWT04WvNSjXgk5brn
/F2JEO9sS65LnJvZmFM6qN0eRk9CAE/NJcXtBiW688Mxu8t1gwKIFlKIcryU69+9YECHN22iY1xZ
w1VoxV0DffBb5ef2g5OjGEPNV1LWDBgT3/lqkpydZq2qXkYNUgvk7GnsAIVfSrYy8K2kUDHdUZXG
P36FUFHWKhjM6JtBs05BH36KlWr8nqExtbIl3pont1+LtSclX1Q9GDjPkTVSM2ph5/Smi5PChp7I
pS60fBM5SFdJ53H8VSa/i7b/lYX2BoDaXWo2Z5uGxCYdyfOgs+AX04cPVl1tWvs+NBEVwICnMhBy
dNb0KZeJCHsXsQUgtIhd0Te5/Z5BkIEN9AP9MbD1v2kr8sck9vOdo7fB3cdbZ1kTTdUDDPgp3YF3
OctDZD+spCTv0HVXkPcrsBw4dLGV7SsAF/upcF9JB5bDK9ZCQgrsDVmmA3Pg9tEMuWYgUsfaY9kh
1mHLiX6UYgGnV8TmLzV1jLNZpMGmm/J9I5pMHbxgT0tEf43NQMIhPLQOZVuIbRaaa0nDQt2LXg9E
cXoRbJAJMjS71CSiezZoten63iOggLzEmX0IfgX6VylRdgKBozYy79s0veA23m8RvtlE6s/aGJ9M
v7qvpJNpoy30KkkvvpT3G0d+LNUHYT+ZLYjbIKYQ13alw2wcuaUeFG5fners2ErW2mZ/J/PjScii
8bpVSRnmCqcU92Nq8j8abMHnoJzMAcYS87SwyZ98z452FVodXxtTqbYoQOXHKpdWGDbLmEQlgf8o
A4O3WnG2s1DbUh0/NFXX7IRyyWPpCR/3fdPpD0pbgPYT3aePt/JbbTA/4OwqgM+A/dAXmKUEvlKb
ZdD7VMNGctaNct8yqAjwYomqah81zzZof10Cki6Lwzik2yYAGmlmd0mRffZlc1uMz72db2XjHHiX
TPc2oZS7Q7+vo2Br1+op1nAHwkY9rZ8//uXvXCS8K3hThBEVrOTc9qqQMysNIk11Kav7xwAV02e/
7UMsdCply13GBW+1/t7QJflYVbqx94QqdtUIEP3jX6K/E6Bp8HAMOKDUvvMrrVdFin1boqPbNoI7
0O9DPArzRL1Gots70bMSPiVNuLOl4FQgQ8khAikw7CWj2NMzujrBQQ2ka5t/7qUzyEmj/BxKx9JA
G87+JeRHA/26/IrHyKvpF6fCSU+dpX4W6Z0pS/xffNcKq30oPzYl3bmUwYofAISoo1+eahwLdXyC
U/8SpzhqGDVzkFGyPqeN8zApB1C6rHH430R5ZzuKOvhN04UOC2Tj22BlZlOxmreyW6LNpEuE/dHb
mNEXqe+2DamPsK5D+ErDr2LYiJOEJvCQugT931H70uPr5Lcu3bS+Cw65D2seJnWWyneNrX1HC8/c
WGn8hJ6DO+IGVn/KkBWSjdPHH/Sd4gFxCZgRlJiENm3unohuDOptZTO6emCMl0BSkTygWrwmuZcc
xKjGx7DKuocm88KjLJUeYPQoGTbwqZudZMjxvdXGzV3gt/YaWWFZogFgIJMk0iJcZ84V77s20oYc
RLDb1+Ic4t63EWZnnBQ7tjejZkk0d5P6O4nocCCJa3/V6SgOxhjKG8fJXjMv6b+2ZbUSRN4LnAx9
4daCYmBw8XZA/qlrul719DCG0kYupJwrXf1GehsgcJs5T20SiKNpYsGjlSoYNTrNZyvQ1uQMl7c/
rQ+kAycmMq/GnN3+reSERqaB7/C16KQgEwBGAMbW/RgEa4nGkvc8tVlo6lHTIG28YIwYHrJ9be0N
bmUP7Rm1rcuoF/HZgLb24Eco0RUdNBlcnoNvPmDaGhRQwoZtg/GeWzjZpWHMrZhronlwWlX54Ui+
dVJL33ySh9F60IQnr9wry7E6rQS2NNglwryKaN7toWyUSNhF4fRuIydnaBW9K2oG35tAVukHCmMT
E6E3Zm/pT5U8BPeyYHDuOXjK123knxEiFBvVDobHqkx6V0lC+7EzLPSzrPqCU1Cxp4I6+n6FfkFa
RNemln76JsIsK6H2vcxLB46InBhJHoCR28dImlEHxNZoj2GZ7BBJ8HbAeNx21Jqtk+sriy3PGlkX
dTJzLCBP1jyxAbpnB0ZRaI+91CjbQtKsXVGVfz6ONct9C+uHcTExhaqHC+32iaJwCHOgqLHr6UHq
Fnb1PAjHeBij/D/X/tNCjEjpa6G8L8/6dDDfvVZXq9i1fCk9OUX7u4ydc9iJcNsp0SUl99+UUfKf
ZZyAqxsMAyGvAJVl990+X5t5kRPKSeYKy/E/a6PxTR2CVz2PALM4dnOKgsw7fPxKl99tWhIegDa5
qiy4dB6sbCsZ68yVfNu8IPujXmpjDRy1zNQmBCD1K9UGfFFLvX0uudPaBJUPch2gH/uwHmx6rlm4
t8xE3fSq2m+kuI1WjvEy0Zhk8FHIga5GMTgHPFp26nvIeuduOhjdkStYeq5yvXksQ/uHU+oXxuMK
PWhtuGQeLY6V87DkBvAt/11++nn/hHlhhdIYRlXujnK5aZMnL36QQGV1LTaBHQ5UsvGKQcNJB+6e
NT8zu6WZhnZQmb4U2K/mxqeC3D2qj2NxaXGroq3+3c7Lq+MLzL+U58BZk2t8bydQb6HmxtAeAtX0
5//8YEdO09weBA71HVLNteeoe9vJ1jzZ3tsKTFyof7gCCa6zkyXLUKSNQM6RwYn8u1gEvJwo/TzY
SboZwqa8WqO+lge8sybSRbDHCec2Dzf7FGoxmNVoGok7jfdN0K+6UT0bUrIT2rAPC29bIqLctD8R
l3gM85fEsZ+zVtpyeZ9R3L/qWnBMu7UzsYzO4BImtBFbEyDfvLPbj9nQ5JGSumHWfalNK6MjIpt3
o56gqlHkq2Xx8iWAwCM6kw4xgyGw3X7eXC0LwTM3btzq6Zcojv1DWdjjZzGoQK5UATc91sPuMapU
767WneeUA/0pFQXZkIXOYOmBMds4pq89J3Uq7sLcGn8kjhG8fhyQ3ilVJgA9gZf8CPEkcxYsMmEA
BCtztMRJXk6VpXqXutPMaqub0dfeqa9eWh3KjBbfRpHM9FMx4kCeUW+s3AHLD0Rhy81JRgsmjV7k
7QsLbcXv4gr0olwiTqpJnXRoKqc4ZrnBtFDJ1pTalv1m1iPpmEIlM+r5YArEYRFmULJc0eLYriZF
vjdqO3xISv1Q271yyTp0BRrRh7uVNz7lM7dFCBgUBqJg8KYJij47k6o1apLdWo0bCdnYi7RSj+1g
SGevguGR1J30FPg9lKG8RiINSu83wZ+CkRCGO3p5tesSZ00u553dSn0IEApQFJtgbmYSYW0oJwxt
3KRWzROZrHc2jCLdMaXLvgG2dfZt3H/7+D0sAyB3BZiYqfFsIJk1u33rwe+KTPQtjXBKUluJrO2o
oHn28SrLHAak0htJBLlT5o/Tn/8TZsMCo40yLgsXsYwK/GBSHW0ll5/GwBEr89b3HmjiD8HOBSDA
N75dKq/jYrBtL3d7Qd7ggWmhJ1SOK/fs20jidvtM1F/gFQRX3ttcwQo+KOVMKnuPYcUU2hzi9I4E
6pImhrlVsYjZ55nxMx/0/r5FR+6PU0Np1ywq7LiMYG4wRdhLcVJtTWP80ZMZHTrVExso9BpaAjFy
0LmZ7Aep1X/91y/BvqIsgTAM9pOe4e3rKc3aGgBQeI+4ydOnieDtZWZaHbuS9u3HS71T9JGETAml
zLcn5M8+RZWg5gscpnChevyoqfKeRdl6+y7yMQQXtrOJidwnTZYY3tvjpMVYVysbb1ri38+k4WBH
6mXStXNoKswft+4bq0yNun6k3ykdOlv4e+EM9ufWjsWpizJxao2qcttAu2QtPoVrr2B+pDWUnKYI
g74xZ0ufo7DEICyR25312CD5fN/ZanEnCv/Qe5PUmxzu05BTHWj6SG0efRON6d1JLfS/mnrjOZda
TH/iIjgMgfq199LulAml2X/8mRY/kVdD4Uc7nG3MpTwdqH/OpuP7cEYGXVxbp/gddJ1Bz8Uu72Qj
ylytBDCribT5+vGai/nb5BxGI5UclYSTv80W9VNEz+GUh9dE0/2XznfgFxkhCjIxI0+7h3uNnGpw
kjS13vaVlF7QKk+2kTnmxiYw8rWCYH7tvf0cPDD/Pzuh2rp9Bw1QAiB5trh2kvMzVOuviWYcsYDF
M6vI2pU9OT3bzZ6cnv2fxWZHkJpZ0K63xFVvhH3vRTXW6ClauR+/4uUjQVycRrkktyTli5tVaX11
6FtxVWsnebVjjxqEr7wt8cg5KVSUK1t9HuJpcygAF0ljOGko88xCvEo/R3gpT9X5xs/R0KM7I6rz
bTBIa9fkuytN8xtKVG6ueYTPdIn6renFFZcO29ikaHdt4r7Vxg3FY7j9+DUuAv3bc5H1guqdrhR5
9lxdBJOTEA97QKm3uRYeNHuaXgkkBLu+H7ej1zznEagj2uEwcay94Q8nORkPeRI9DOMAv4KmOL5D
WxKbDbIqB1/zL6jJnIUfrST982xq+q0T4VyfAHnc57Pfioye5YWmI65BPqgQQFL7eazVdJ+36FBk
suh22WB4ez3v1+rO974Jgy4DKUeqWeaAtwcojeyyxF5OXEVi6BulCbV7EXvexpf19D+SjqaHZDI8
PSdIFK7426Wk0RyMUiDDFQgrwU62N7eS03Ur3315SKdTCiSPbUaWOB9rekEk1WHrh9ccXiPDgog0
DCbh4ePd9d4h5WqgPGNrIWAy/fk/sddE5BCKYieunuM9xr7XuiU92XMhdf2jQEft7n9ZbuLponSB
g8rsQga4g7tIzhmF5oEQqfmXFLPYO5L9U43Vfv/xYst7hTdIf5w5mQFadt7/QG5VzcNeJsz1rbHp
w+BPIRdIdTVhd4wT+xqq1a+PV1xuQg2pBV7kW4cZ1Ovt22xHNQ8avWMMrpvgiuO+PCD92WxarehW
ouui00GChj2OTrODADvBrG/XiloDQlWqGkA2tINaeYeeLuiutyvoyF19lrpa2tmB/dPIXlRfPfXi
IdavWf8pSK5VCeRQPytgmNWAdmg8HoTUq9vSSj8pEy9c6eqDHWsoSWUrP3tRZ/Kz6e/Rq5xk+gD4
TNv+nw3X5cLsHcpLN8KRZhMmWrdDp5zcNQjtXVQY+ZcQxcCNWdfmoyK37blVUHkJLade2fnvfCuK
HGi5lB4GqcDsWxllXZphhDg3PmLK/TSaP/WSgNMKeHvloadnur1vrclBAJgCwYkyZDZuQsbfKJxE
6t008FFsQjXw0Mtl+uXjzbc8yrerzB4o8/PcLD1/oI1pg03XVAwcbOUYaQy1PH/NvfttYjh/qMnv
DGo67n2g0m8/pCIhvGOX1eD6qXKQKu81t1VvG1WQCgM8Ac5F900K/UujXNLwanbnsHgW4echdA3v
ova/fNs1wqs6OZ8O26Zot7l5BSbnxvmPKvpZleek++3XPta/CPAcVPW3Pf4cG6Ts8RjAB922N433
rUNefHDOjo2eS43499c6v/r9RTg/O0fDpKCEcX3CR2/rKC+a8SSNr7K8p7KVuqfaQS8sPBrFX6e9
65TPyOa3tCMx39hYwV/J2WZGgufIyZx0hn6m/pdOijZp+It5ehRAYal+WOJPmv5NYMjbnk6acR6q
s6J+yZ1HuwEBpe5SpIQl8NtWfIftyUq2s6htJsNKgKaoGNOXp30wf/+2IfqAWgr0YMOIsnGUz8jw
G79qp/fvCzXwkYdPlDvoEvolA9a3QXfXWjN0eUuTZ7uAsmJCC5K5o/A9nbJ/jnMS9TZkLq9z6xLn
SCGfw/w0GPUPLCRoFAXxH4aA8W6MjV8Kloiy8iMc6PSlmwYgToFnnXZuxXiJq692/3tU/jjKKbbh
c0iPjf5DAlmRjflDlN339SHMrC96pj4ZyQ+rZ3qMMsaWtt1KVFgmMECEqU0ZdnDlLqi+hhwEVmfG
mqsK+Nda8CrROd0KSDoHPTXSezT7N5pTGCvLLsa52tuYDjzo5MIGyGGWkitFisSZ0Q9uo/ORQqsq
jv2I+GVsePVRD0HkoT3cKl+F5h3rJI1fokYzHkQW59coa/WHumm8rQk09j9f2LRl8OVDbxRM8wIY
mUWREcQ4wLoVgrQZ4tUHvU3tLT2zTTEB0T4OYctAickLsYS2n+ZMCNDb3YTRuy8PImM1JG8PQ96k
EGD7NTDEYjjKy+aWJvRPEpoIHs+OjgU9V1VyFVp7It15ROT6DigzppwvbZKwB9uAUZqB95Dkb0Mf
dOao/Ay99JeZ5domLasXtEaPZRRv2x7OvTauGq0vQ/nErONWp29B4TSvBkXIH9cD8gZ5bnRIfGnS
q+FIYuvhZfTCiEX7+/F7X96F/Ad59UiZgkQG1n373hHeKExa47KrSjCzayeoDq2f9XvNXMud3zlf
sPS5qAwGiRO95XalMdHHQPKBLVjIne18AawR2m+z8YLx4gdHmmrer85oPn38fAt86/TFyTlAEQG2
BgA2vfB/wpSWZGCLgnh0O9jhnxNAiveMvjIE95XBTWlou0FadJjeUOPrkvQrqyW0q8SQb2vNB0pB
nXdsYaTemTDgN3JctthFddH3j3/mMmG1uU+JBPRCJlz/LE8QuHuEQ2Wi3aF5GcSuSnlKi8p8zPVR
bDthhHutbdamn+98e5ogIJDBXVPNzLUlU6TcSq9T+CJUzGOv2HS78YMACtCu7LIFRpCvANMcBCTU
G8qnuZDjIA3AtGwHzIoamjullbHlLcdPcR6NIC6dWv8zVGh0OXn8xARgY+JL+S13jP6oo6v4reyj
V81vy0Nba9p/ztDgpZjUcvw8uhVzCpmKgXtQ9XnpMtrw0UYypE3e58lKeHtvG06Tvre7ZfrOs20Y
FznAGaMoXVGNoIriYLi3EfDbKFAHH2pN0g9hX+xltRYHEhFzJ6wOKfC0dNGK0PaAstJD1sjfoJ2N
23hyYBmivl/7kcsgPClgMQaAY8EJnWPBrVpFmtsoczeABvZJN7r8cbTDr0kvnK9GGUQPoWn9UJyk
fpasVn+sLNEA8KzaJ8Spv4SiZEZRyPHa1bBQ58K8HjQFpA+cDCcXhdndYNcN0HCzydy6+SrQITur
Xlme9djovqYpSJ7Ud+BmeoNxGfEIutaYwuzlJA++NnJ37pI158n33hLbBW4e+D44ZbOf09SY3zQV
E9XYD/JXUWXBoU2jcf9xRHhvFWpX+j5QMeAOq7dxqwHDXRfA7F3LToJLMwpUf81hzXJj2na3SRzI
sImbxaB2knmZxZ04BuUgF1kBEZ96CDJlsS9sY9yZUgDIvg//44Bk+pKsRS+axFEDyHr7UJ1h52Of
q5mLu1h9LzcyCWBnrcwRl2GNOMOQl7xlsmKZHzW1ln0qbzNHpMP3IZZXT1mvxL8cFBg//kTvbUza
TtMIi/MyyZ7dPo6qjIEVS07lcpEh4tEo3km1wqMZVsMxQxPid16qJ1HXw/e2H8QWmGuzbVQtQila
ew2tdE2fbIGX5f1OMRaSMO8ZHsMsvclrMBghBq5uFXSnRjc2dpgj04WprweZOYnkbZZ02kvAidll
jryX687ZjXLTfMF3cWJ+6k7GsD7rNk6Abo2D+u6Ff9feREnd7sMOQVzuRqP9bidhs0Facnhta0e+
qzKcCuW4LsdNoAngc3Gi/fz4ZU/pwc1OZZpDejLBuZmZ8nFv33Xe9CNqn4PsyhXwFT0YBVKAmXNu
FHRCksQWdy1ozNdMycWdkKVxpSe3/NbEReTSGJTrE/Ft3pSz46B0xjBW3LhPolfPdk55OPYnL9YO
IC1Bu7eVd0Tu63uah9HWyFpzZ2HnoI7Y5Q1jl64MARebnJ8zMZYYs2NFsHCx8RWzZriUKC7D+/gc
q35wGaD//SgSb63eXESiaSnmjZDu2F/I39y+ea8J6sFwMoXuQjZeJcOqtr3KjPzj77tID1nFxqWV
ngxMCZgkt6tALYgD5O1ldyIHb2O1Tk5apnTojQ29y9EqXwrDaPcFgusr196CI8CVR1OXCpa+GjSB
eesasHjR2k5duVgnYyuXRNVXCZeQXZ906n1RK8PJCowvqQwQMcx8sJNY/blDE9gvg4WlLMPkFusQ
33uJERs/5S2+ullZfAezfqVKlzdK5NTnwekTVwoq7nHaMn/1eOKbIJConnJksw5ajytrl0uHHITE
Lk4N6RtjE/UwYNm6spUXuSaPSxcWsip/MSyZJeJxJpwWd2kmj0WJLCr9q5014vcZDgpGAZrToGtl
RceVzzuF9tvzy6rTiAYoIa5ACzdNa7SjpNUrF5W/I6gOq/ps0AGU8haI9L4hty70aKtmx6R8RRdn
03XnGjKGlH71Q7DhyZNfVbspzOa6Tq/zyesQjFDzSf/sJIV4WTk/8k49RHW4i7PHOpBwQDgg3xw0
TD+U5JR7GlaWCO2Iemvr0d5Xef0BuocPcM79yNhKdbYL2u4QWuEBJt7Jirs9PNwdangJ8ISgRPIz
DU69nu6rMN5NiWKMKGLMv+ZhVNufat0H8AlcBXyxvdeM8pDaGE/zd7+TsVu2D3osdp50B3r7GFvK
NvJ/yvyaXj82qnqsvOGY0CNBQKpsg5CLEWr8xx9hWf7S4GA+ZlFXTn3j+Ug6NSuZWVUpu14zbnJp
bDcRJoNotzkXSRt8d+BtHXvQTDvVjEu4L9WIAGVUnAfT+itpRXYXG6m18xhRbDGG9vcSjINdVdra
A+XbmqjwQvMCNDmyX7S62DOE/rnRhhPZniLFKi0mo85OaS6KCyqtCk3DTrrXR195DORYbAIg3Upn
63u5rL19FWvKPR7T34A4uKnFiHwSkym2YxR2B09z0quWjGs37zJGgjFgxE+bl6kDc8jb6GWOeq1V
A1ipnG7Bbkh6/zCoVvH08fd7b5WJtMCwhsST0fXtKk4uGy3EwAaqn42VWIYQrimj0PbxKu9cdWQz
INaQRppaYvOksGzSwJO1qrlig2SdmYR9U/FC2JSJ+qeX4fNpeoLvY3ukL7eNygoBGyscnU3iR+Ke
96vsVn7P9PJuQwdwMMbkFGmgdJFuuH3sLCmN0pei/Fo6qbbVsqhz7RTV7lT4xkEUwQ88itt9B8Bv
m2akXhjYW1sR1S8f/47l259gHLwPRK6hn89fiyH8PsT3Jb2OjvXD0UMc1Xw5W7kGF4voQOFxv0DG
iRnzYkiSOpWP2UcouSOimxf4iHT/qj5bicaLZGpaBVlDNj8EJQqA2zcaCrappgySK+nZuK/jNt83
ZtaenBwchG0H4aERnXknDbZ1BB8orWTob1oIN18UzzKAoZM8Oe0Z+p6362vqmGqh0RmPRicQY8ee
daP0uNUUWeDvKPF0GFr0CTeOoINvD6inieT34LTaRkTxVauQKqvUaNgiiPMlbFuARL7UYq9YWuq1
d0LrZDN2vo+qttsMGL7vP94IiwuU6g9OF8JeeM5MOsC3vz7rk6SuayNyo6RQdnSfUvhUIQ2jrj6W
irgzRSOvncnF9YngDHf1pCXLJ+PL3a5Z6n3Ja2TEk+CitK2xM7l2IdIhVp/pvyyhibs+ozetjKPx
gB8GPpeemd9Vo7CPA/KO24/fwCL7pDfJIZg0S1Ebo7dz+2scNPa9XIw5XAsbtxVDaF8KBIX/SoOk
r5z+5YFgcKZio8ugDqzk/NQFvaF7kQRcoZDS6EDbAbgSMoorqyyyT94aKF1YKNNXZaxy+0AN/IaB
3kXoelaTHsIAH9QI+bIDMuf+5yLpxJco84JDydhrZeXlWBRBMIxDcd2C5zhVkbdLR33n6Y1Z527T
1cauD+TmAQeGEP/B8JDpfXTw4XVuyjjI7iw8DlrEGrdhqrc/P/6ky5AwiRtx4QKgoQk/R4t5Vqcz
q6kS1zDAiSApUh9rw9oq4dA95eEwIIPOgCfTOySWvUpdeQvLI0VRhUQ+4Mk3kY9ZTtqpuESMcpe4
UGuCTQph6qg3RrvjBD6HbWTvUyVc81Rb9uQAPxB/bJmqhh7LvCONHOqIyJetPnJx6XsS1HxPppcn
uzrS/W++JCenQB4h+GdInm5o+wSbrG+QY/fN6CHNI3Wb1WPO8FGTvxt5w6GP8ki712LZ+a/nbWJW
I4kBu5qBK7Dy2z0Sjmlr530vP+qS+okpeUvHSUe7x2tXrp/FdwCfQREEvIU2LZzu6TT+0y2XEvAS
ecZCo+RaSfLNwnYyzZCeKMvos5d4a7Pk6b93cxFM6zF5mBpQb73H2/XGUk9LRv3yI9TTehNYvdia
fhyvPNUiXE2rIBlNrUP7me7r7SppFHuIxXXyoyQl6GDjDXenErE3tNnHlQ7XMnliLR0qyxuXjUAy
C415L5QkGSv5MTDVF20C1mLuEm11EFF/9KZvj20lP3i5+iLMaqOCsy82Uek7Rz9hWpr29u+Pj/Wb
SvX8DevgHEgpGC6QOt4+u9bYpeidQn60/XzYpWbg7ZECCc9KpjWbWPacYygH0Wn05PBvbuKMuYGT
HHx31FFDub1OnD2GWtWx9K16g/V4evAYVRxNOy5OKE3+7s04OAGflI5yZPzxoijfFaU6EKYk7d7o
ouRRjFnwozC94WuJdvspzlTjvhG66RZprWyJ59iv6m1x4SJzXpW0WXXXmWL37RtgiAk4h3wDBhv+
8bdvwLKyMGzUHHah0pg7s4M63rXKUxSqWyfrDFjJ/OOqK9Ht02x/W5RSsZIwLGfltBXwaiLrAhk0
tVtvf4JnWqHqp3BB1FQ6a4Z0aTS/2hel1d8naPWdqyD+0Y1teJ/KaAhiMJnDOwg1vDaiRFzimBeq
+aNyxJm2/WvWsb7zqhKD5hj6fZj7p5Ik5xhyZe8Lsp99p/TypbKT/FwIrd7KEtL723GAUTkOmvmQ
ekLf2FkiXRRNKfBbTIn1FppNIr1+vPveCbEIg9Ann/R8EG2fx5Oil/KwKSIYNoMmHXSU6D1TqxDa
EEpBuBR1c0kkp9yV0XiKu/GlLuJdrGF9K7eVcZeEzGBJAmvvhfmns6Op4TZ2p61E12XQ40fCAaGs
IsfgIrj9OrYPjqq0KwmsuF6cqyFAMjGGuRTaYFREGfabqtXklRtvGfno1DJ0ouXlcPHNlfdCrIjy
iY/hFr4/vqAZVj7IQbg24pv29s3en8hHGpjMSQ8EAbTZvYp+c8FDIKAgs//VQe/2Wd9F+7oLCwCl
qx4Ey+hHU4HhEWkU/X0gDdNT/3N/2CaR1ogHxQ2jHH3vvDLpiTR99TXrdGlfeCXOBJp4HCpFvQu1
wNhGGbrxqtRXOzWM+xdgb2up3eLrTj8JMS9yCwIbA5Xbn5RWaIBYA0o6yM995a9kGyd58ivJgKn4
uiw+Dd7/cXdevXVja5r+K4W6ZzVzaPQ5wJDcSTnZln1DyLaKOS/GXz8PVVXT2pSgPe67GRTOAVwq
a5GLK3zhDaeE2N9825chQbQj3kOe86Kf+2oWMIgezakMlOspNkJPIHvqJ2M5/GoJGBUkepaLyCtN
Iorixy8my8hWpzREr/VGCbf2nNmPHdLt+1wqtfuP9/Gb4JDIjGHoRDGBMMVWOySphgTZYWT05Cbt
ruL0vHMajAAdR8o8xIU02aPFvlFRez+DJHxi8LcIGUy+XsQjqQbRblljIuYUP7PYFPn1gPzdDunF
YJ8aVkNBQlEgbmJvJW+GWn6Q7aja9G2m4FJQ9pucorhbDUbghaE5nTjS34bty0MBO2ZeFkrhmrNu
p73ExR7l17GmtweK2rJflqWzS8PGcFOaRodeVu8iY/RSOUG1KU73gZqdKqu+xYLxGFRHFnkb0ggS
ieNFoAGpxOBnyK6LWrmc5Di8RGtT2xBlA2RS6tLP4HT4Tien/lhg7p2lxYng6u3+IqogdSB5oJrw
xiYjn8OUq6WHI97p97ouhQeRoJolRZXw0fLaZFp9aku/89bgtABIw9GRMcnRl4Dv1QbLkOsUbV5m
11NVNMiwVs63JpJwoxMppcvBloF3UDlIqJixSNt6044ORYKPN8XbXX78EKu4IqdGlDZNl11LaSxt
a1NKNlmZhJ9+eRTI/fR4aNBCwl/Dw3LhKFKaJ9G1OkRg7GRF8ocCEtPHo7ywUY8vCsowtAyhbSMC
SM31eEbjSdZrMRXRdegMPpe5m6efMy324SptR+PRUW8S40xon/Wh8KxEdwHRuk7W+ZOE1XB3ZQUT
eswxPoWyK+IndU6vtOLM0J+7UMcw/l6NPgUjrhIp0Mtu8OwWqEmd7YnMt3YxfIIIdWGH/eeq+Vbi
kbZpqu+oHf/694IAyB0IiICLYM1KhvTThV2shtd4qpzbuaTiFdGejHjeFCsBKdiACJESXEgC63gb
jdmRCKWOrlOE6/eVMVleAENvPznlNpKscINFR+MNduJ4Fli6fZGpigvAoT3xRd9ZnQvrC3wz2FmS
udXt0CLq4XToi1wPfaLR3MBsUF4qpB+vm7ebH24Z62Y5AZCrXZ+CVef0YWwV4XUxNw+DPDv3dWuJ
B4mDCheU2CLFYQHf/fKghNPAQYjrAW+tA/qoBUQV2UgLzXKbHWaMIs4BluO/EozbLJV6n0j0lNPp
2xclJWYiSVWx04bcfrw/Wn2M6AqLAlUV8IGGmRifZXsWvl2Mis8yCs/jOs92H7/oiw3H8a5kVMBJ
AE3A46BScTyqk9NHq6emuBbO9VwGnhLhb2hkKI7lbgnDYB62HRzt4mEEgysPD5lENqdvguFQBfuK
WpWZXonugHCLa9m3ffxNrx3PnKZ9Ou0VDXca6F9ws/Jyqw2Rm2j3Sn6pRVeWQxk4NNpbc1a2kwxm
vc3QeGzdmGvVifNtIPJdi1RmrwhfIJdptelTDvB5M2VgZu0GwGIkcAsammH/8ZQsmdLrGaEkQYUO
t1lrQd4AkDyeEWtmb8tDPNwVXA77WsYXrcYMci+VskZvDg0FYfXWJu/0U0fkS9R2NDRatwitELQv
fg6UEo6Htp08mrmUsjuEMlVXIEB732XGTaOK8IB/Cy20kLkO7DzYaAnb2+wGfZ8IkOS5OSGX1ecq
rrxmfIb+j+5xCE3bmiPTwrz1fs6x3RqDzx9P1pt+H9ISZP72IjvIKnpj9TiOYRrpjSndknrvEVGp
zkpLiq+rKGs3UmU0e6lr/cyQK18aCGCmUbY3gS4pN4kdO/tR4HDcUVI3JxW78V7R7ie7b3xRhulN
ribqieX+JtBbEDsQ8jEn4QSl+bHaZKXk1J3VN9ptoIQkCqrebiESlI8gzL9JQYcKGSIGnqwG5WU4
24Zbm07npXHf+XZrpVsslXoP9/DkF69gYHt09pY0dmFwUCk+/vBpOUulU47qbVCG0SYxpdbvwig4
UTlaH9gvo0CRwd4MDj5d2uNRxiqLimFerDSmuNpiv8e2q2tx+HhJvKiwvF7FAPwAXgHtBuFHSL++
F/pcyRSRScZtojj11mz0yatQeoUPLT+hDHA2pFq6Se3swVw0Oqa22xR9Um2mEdFfxxbNpszHdO8U
jnKG2MqXBhcft4vuoyiOkEq2PyWGPPq9VpRn1NlNTgcyIJRVak8NlWhT6FZ94QS5sY+iqvCUWUq3
FGcNT5dzC+VOgeobPtVeUev6g52amaenVo1+nJ2duLnebGcmglmgo8DhShz6shhfxZBxNcyOwCbw
llhnY2zRe/cmrz/EG8r856NXXkY+FL/r6pt4ju+DE1fYsmRWX2FB1wPcWcqRZInHHxuhZaFGjVBv
AXzuYXHqjeWb+k4hXfj4e78hi728JqgLBKkgooP0Ph4J60U7Z/ert9WFvTN36dW4rQ7KFqa1G24U
V97mnrarPvcb69bYWWeyX+xCP3Kl7cfPsb4/14+hHj/GaHZd3Mu1eotKsGsgBZcZ37Rq16gm8M0T
a3y9k4iVwbUssReRCVIiq1fWtaWaEqG2NiqFcWnZ4ee2cJwT2ff7g4CdpqzHxbz2uCCgqpsgywFP
x7gplnESbzCQi0+8ynLBH60TdEmAQNDrX6TruH6Op80YIqRc56q4NrsQ92a41shBl+HCzA98xDK+
0RrIb2owc56UzqcWz9t3XLCEf1VzKGuvGXsUhyd4qIxey6kJe3IqlwzrlIvrahTAXgvKAP/dpb1O
CU87fsc8o/KTIzxxTQU379wZ2PE+I6G+/XgFrsGRf41DDRwNEGph7PnjcdAYCdgNen49ysl4iIpx
oFNbemWZWlznisBcVFSN1wRG49spmq6A4eeH1pCDndLjSSfyvnRZCeVG0Zr+fIqmyJ1TqN9105m7
sBoPXbRP+/j7gNefJ5Tm3K7Se2jhya5Uqx+TGaQn+uirYOivN6IvRA9rQUCv5RMmWOOBKLT8unbC
20mn3NvwnQyIoC4qPrGrh2hUVops/9pmfhlXp0PECU5ERXv2eCYngJAWGuYUZFrF+JTlWXxWdaR0
Qs9DN6utL211yg76nUUCIgWEMgU1XneNWEh1LpKhjrNrYenRPphm28s0qFEva+Q/foz/GT6XN3/t
rPbf/8Wff5TVRPM2Eqs//vu6ei7uRfP8LC6fqv9a/ur/+U//ffxH/ubfv9l/Ek9Hf9gUcEen2+65
me6eW0yFXsbkGZb/8v/2h789v/yWh6l6/tfvP8quEMtvQ2+s+P3vHx1+/uv3xdTjP17/+r9/dvWU
89e2zXPxI/rtvuxE9NwUvz0VP3/7X5hqND9E/OO3C/7Yrn/Z81Mr/vW7Zf1B14hQl/iRmQfU9Ptv
w/PyE835Y6kBLqfrQuR+aRIWZSOif/1OXvcHtQq2MX+Pg/fFUKZdxuZnuvMHmAG4ZHTyacX9/s8z
H32W//5MvxVdflPGhWh5GBbYfx+Li64Yl+bCSoPExfm0RgQluMWIcg4jTzOi9iHVrBRXF8V86mU9
2GZaD7QP0/XNq4n7+yFeD/qCjjsalcYNZS6ubIbnFFnFgRSpg4wUI/GytPPr7koxLjLre+NczMmd
nhRe39y26l0tkk2+2O06ma8kD3Vxr8ep3w9fO2NwS0s+5M13OjxbbIrdtN8j/pVZ4yGn6WB2t5Ap
tn2A6KEeenFyoToPtULzu01dAmHXgWWgt6M3dcWujxS3kgmNqp2Kf6+gHvrx667Qd0zy6nVXd4/W
YN2GAkbiWff2ZXxVu52bu7MvbUuvua422m32uclcxVNd58Std3yuvR15lWkNmEDLATgemkVd5wKX
vQ6ax1BJNnUR/9mNxkFv/zzxssu3++jbLhfxq2iwNExQPRpDAprZbOvNVvg0Zt1sa+yCfXnA3XF7
//GQb9bw8fSuqYhTWQ60ERgxIubMrmdP3w4nUop3hyBoX/gWFBDW+ZTS9bMiVAqho/VjtglQjJuw
Rrut/JwnXz9+mxWk6+9v9mqs1WrJjMaq+6XoGl4VNH5+2rv6U7Mfz8sdLJ2r8Dk8U691rqTz4jba
hcLVHsbEHb58/BSrqvzLUyymY9CFqIwssdnxZ9SztmuSJEu9FkVfxUdsiTvacvtpU5luFLqx4qqn
8JLvLJ2jMVerNVcaU8Z+jTHJnHrsaguBv0A40mkq03l74g3fjkaIQc3LoEhLZLZ2pab8JOUSerie
VUq6F6rZeBs6cJTTKTL9otS0PUmb2BZzlV/qWGz6wC/sJ3ygun1bazWG3W13TRquXkuxnT5Pqan/
2qrjeCQUofXHYYmWLwq1x99AMSSF8y9GQtOIlma2TP/BiYNzTZoA8wUSGGh6JCeOjOP4ADnHxeUQ
kDCcIv4BwnI8qKzkTqaouYkEvNG6uR02W+KeeP/x7C+nwKtTAtw670RJlSrFcjOuKwHZRDE1ttsJ
ZDS2HKDVzY7yt1kYD40MIWwsJ+ucrhSY/7QxrZiKq3kqc1y1WLn3liCZPjWxF4hjjFuO31SpgEGq
CXR5lbbYxlAyh1IgIbOOtBMmXnmJZXv1LTKbwotrpzlPIsoJaaxMniOJ4KzvqAl+PCurY+YFQYqQ
BnEgHVYAuqu5n0tHFCGmI1uhmTO4tbk+T6q6PuiN/axBZNyDYk1OXMYrFa+lfsF48pIWQXnin9U0
lFqZCKmIGHQa8/sq7+Rt3DnpJ0tN0n2kaU2OP8M0+zreCMTEWLiNbgz0YPJsSIK6i+j0KYbzqi21
PBP4ZNYiKSFANmUtMdqrclQO9VxvIySSEO6Z0vPA6jUqlE2wlQP7ZzpQRClJOpQQ6xbh1OaJJOft
tABoo89vQ2TF0Jgq5fHqMOaghv9VIwvIEok82jUKqyLr5RJ0VRndFWaiDkA+9GzaEeLJj0HU1E8W
GsgmZt3DzCk51sH3jxfIiv7LxLyw8SCAINLFP+s0Vg+HVuprtce/W0OykCLufJcA4d4XIA7vLEPE
tSvrfUUpPZzGHxgBGLafWdqEYHDTJDd2nueKO6iWhG1ePc+fYlULY//EU66O1uWaRL3RXjSsqB0g
RXA8dyjVCWuwCnPPGRBc4EWYPypDGriIKKLz1E/KNtVwCLStkBIGNLsDrWh8VWzheIi6dp6OJ5Y3
CwN1qCoFJSi6E/nem6+7PCG1O+gbBNEgp1epcjpprdXRMdgXwWRlrl6YykapIWkoTaW6tJ6Gs1IJ
NKT6oKljyZtvktBWvEiHwgcIYjhxGS0b+9Vx+DJhfFy4hpTGkaxaLbaq1oQAA2/uE8p6XH9RvkmD
amBvKafUDN8ZasGlcriTAlIeXdV0ZGF0cS5QooeT+Cw3dF4GraHOT3HhVNy7TOLxW8G3peYIhxKB
lTfymkpb12NtpMF+apIfkxMnyG4oEU0lLO7jrNAfKOHWT53Wlq4p0gZX8Kbx0JK1vWHEV8RC1PTE
rl7VKhfRLBoe8B4XBAY2PebqhB00DjE4aME+ECL5OWaafut0xkEOM8lL8N7YcciX51kknG0hNeon
ZUJ6akhmsR2HGC36QOrOW7M3YWr0ttg0gyjO0rnNdwJs3F3NdbxR+rk5fLyh3n4znhoUEMkeeZO8
bg5mXF82eqTBvuut+SKOEX8Zu1reZ4E8ndq7y/dffTRqIMg6LnaPIAKW+OBV/G6koWOOseHsy0rv
HuwmCaF+LW5xC0bfcDtH4Dtq5+1zhFTqVk2UdF9OFNa2TZEYp7Sf18Hw8r2WwxMDr0VUmXPv+GkG
BG0dq1eDveiaGnBXkN7qI/20Khq11M9Am+Mob2Dx5QkYPT8LthbMNL3SN7Mt45KOOzzuIUZl2Id+
kFCESepoRNBQy3CS70WvXXR9kzzlRmKUeyungQNtTiEFbCClnrjd39xqy8vAPQAfR31x4R0dv4xA
HwOBZF4mgBe4zbuloz0EYg+wr9sYeVZs88pKNi29uQ0M4MwPVavb/fJSIuEGpgcRCIzCegOYbQI8
u2UDOKPVb+Mqm3dBn5nnuZqeQgMu4elqJS3yPxS3loMWLZrj103k3kSXXJb2URYYfqf1kU+pAQ+b
abT9ES0R1Bbx7xClVXkfv+RyXL4ZGQk5BgY0CYj4eOQMJMSUpLW0L6ai3Uty/FTi0+PhG8Ipn1aF
L+WFvMlruAIYVZcnzr13dusSvaFSQXkUj5LVmo2bKkvtOQkPVRkaF0E3yTcFa8+VoIGceNF1wMiK
OhpqdZyNIsplGyXeA1vWpomLCUonm9l2IqrzeyPo/FLJ0hNHxLvvB81iYee9eFgdz26u9VwfHRr4
IrT7jWilLxZbH1OwoTox0ruvB7gTZw7UuUhDj0fqI1UVdqnwemQlPvwVF2hd/NWa++BMywP93pDn
bx8vnbcvx9EH4AhDI1CH2lrKBR35bAqZ0kOaOdXWypxm28pduB3k3DmRA73dH8tQ7EH8BOBNr+ng
kkZTXxOskzZJytyVzZJ0P56R/RgMrdjYDRZWuQ0fsARG/vFbvp1YZB0Xj90FR20w9vHEjnOWOBzn
4UGL7OIg2UCEMrUfrxpriRzjKvDlcc5PBV1vrxY2BOJUS1gPXPdNsTGxM0WZ7PBQRnAwGFEF+zQ3
+D259TzkB6jfFDbsKmz6A0J4ylk2OVJN7a8Iv5ZjdKoCsKKrL8EARVe80IjzwdwB7TmeBY7osZhT
x9nXNiKNg95CU2kIP82oRrOfE8Rri8bwVZq8B6dNprM0IjczQwkvV0uuASJkwW2eIgYhIqWEdN52
Z3UyTI+5lSCbV8jtJh818zwOkuoGu/vuYBVpesiKaYRanYgDwu35jTIG2qWYtOxM1mIwJENfA2yg
TRvbwjoRSLz97hyHMH+WlIoWgLE6mgY9LhugFyASushv1Ku5oWFjPBb1VdyfYvK+M9YSrBDUkgfQ
Plwd/yOk1iZv6EnGsRVd1p3zSKtDPkcTHVGMKnto55N8wnduWPBZAKaxiDKJldYVkxi1gzkEUILP
J5ohihbuTRGNOIdjio06R7tHWxfFcsdJfVto1kVQTsGJKX6b+/AInPwkatB/iKGOF1UZY4Iyq4A3
Uxv3aMV0nqSuDn1zmtWNOaSnpI3fnldIVzC59MABSIPlOR6uKCCAVvhhHuxi6s4UKa4v51HtL7Jp
EieEid/eqku3wKTlR+zsWGtpLfTFu2mIiugw2uZZWAYNGnu55es6XP2W2SR+D4J7QEWmX+tDciJF
Wlck2a1LWYpjCwAOOZuxmliIT5rUz1LMtQoJo5hi+1CHWrQpHa3xWO/zvp1y6XvbZ8rGxmTjuiil
LwjxWs6J+/3twga7wsFNvgaZGlm/4ym3s8TIRzwPDgXKB2ZWj76SS/PXLhu0yybS5N5LplO+Z8vG
PI5oljHR8zCBIVKOWL7Nq6g8aJIBIxgLSqyWxZtASaJLQtbhxNp9u5iQ+VXoH4PLoju4htt3aBhJ
RY0CzFAgJZGptbrXGjT9YRSKE7XNdxbTMoMLUwQbck6I4xdyGm3QBytLDlnZIlAbGA+ZbKbnCMDI
e4U0ytP7MrtIKhnN6wIL74/vv7eblBclNlRJBal3vqQdr6azUsouDewqOUAJzzZjUJfbOjBqdyy1
w9xb7Ymds+qYLzcN47FCYU3pjLk+l3QhBlQekIJOZC3yB9MaN70+hZspiMJ9UtjSVdDF7ZkcNsmW
2yr1FFtE+0hgOVx3DRaIcofQbxfH3+WumSAzldZ+EkbgE9IGoBSN5FyZe93rIAnxHyfhjhb9eBnM
En5V1F+fjF7camYrPn08j+8cuLwY5yx9yheZqNVeCFMlaruiTQ60PRO3s/G7sHEtcqOgCFEcbs7r
qJXPhlGALBv54Qg++kSQ+O7k4g3BvUamiLDZKtpvpaFTgHqlhzFQ6s1Idduv1FGz3bJVPgNDTa6l
Gk4y9bhS34OYERdqYdiPitJPO7m3o71a1l+7IZ83bYR0U2uaA9xJw9jbkgYWUcdd2CK+PisUks2+
NmhASpJeEKgMTxq/N7e0Yofk4Ck3v/fOGTDQxPicNoTbq6O9zqs4ibB9RlpXT7aiUorNXE8RliOh
5qNWjQ9JVUxPH3/R944A4DGcanAc4ccvP3+1M3QlkXqsNpJDbXaGK5djSZl30HynMcoTycs7m5Dq
+0LIpcprAVc8HioO205JRMPakUoFeSI5PO9CMLKqNo47NEZOAdXeOUORvmDzcenqbPt1VbJsFjUd
1qrSKqav6Q2CJwgJnliOb6N6nSG4oxAxoYK8PlqkGbMhKZyTQzCY/Z6SSOQB7B28NiPfFnLhXEnq
UPrsm+BEfP3u+y0kOJaMSU9/NZ8iTPoqUe3k0Co21HdFKj/jzNncfLxA3vtq9KJeNGaXs2wV1k0I
nVLckDjKRkfZlKEcXE5TL+0lS0pvzaA9JY/8/njABMhWKJ8YqxMGFZO8GTrms4+TDYiccqsC4fJo
jEG9FKdakO99PYIMGp6EVIsB3/GaTIF8ho7FaFar5OcoBKQ+VN15P6az1yjTpVmPj6EUlpv/waTS
BWOX05d6gyV16Pc0QWEkh6hS4Z8mVr0Nlaxzw2CSLq1YNm7/B+PBAVuGw6hq3X4TdaE7eR9h71Ep
ANLnrLgIEj7d4FDK7MvhFO3+ndseWNqC+l0uXeLj42nViqy045rchzqn5A1YS+zHlrBRQC85SDJI
MAdfMmqsTrQfZCk6EWy8c6gRjy9M/KXk+0bjDSUhk+vXTA8V7+YGnTFejUnzbUQtYv/xxL4/Ektn
URkhKF/tjojOtZPWUXYA6BZswthp9k1MrxxNj1OYtffu3hcDgEXLA1ne9f0AonBUWurOh0gW0Xfw
c/VhmmoLLHyCQZHZVYdwLOzLoZwDj2CofTT69pSCyzuNFJBLiG0TNVKJhZ18/GUr+BZFoEzJQZbg
B8omqkHE6QD3c2embtxDW7NyZc/aRwe6iEovNLWIZRBUe+T8+93H04+WCeMdB8owLOnrIkUHhw5w
4/Hz6BJMYLWepX2c1IriCisq/8yFrlxbpRXNO2BNk74XVar/zJosqHemHgwXYz0YX1tRjRSXTeXe
LMbmUowNZA+lG9UvCSKtZ8bQa5/h/aayO+FPdjPbYxy6crqAF9U+pGKRfu1FcUdRo8NPYu7sLQ3O
/DmIi2HcwJo3vuK/3tocI4lP4oiyezXfqZ2SXRUCFgGofOku1/XqRtKiJHGLIReTmxrylCHoRmDq
14GZRm4c4uOKYHYh/B5HyORCj0LcFgYJ7sy2oT2buQEGArsuqStiHgPKm5smrc2ghsh+lGjlfs7z
mBs3H7vhu11N2aWNZOAXHVOWCP2diKazOWiB23UWrXmEzHLVx+7XvJAbpbocaxVlOC0Z80e15TRs
mnAEtDnRsUEiKOxSd9KjdoMxhvNUT2X7OZ9ROvQVI8dAJG6FdC94bLSK0zBX/DnOla+5XIT33VjG
aP0LM7XcWhbxvWSUFWII1mSP7tyBv8yUxLgY7OoZM9vPoSVZxmbMCuWxFnEx7tWJnusVBfbhew3I
fZPKEORdisOJ4oeJpe2X+baukeBtJ3dAGvHcpq5TeHlHDObFo261Gw256i8QUtPvVqT2YmNy03zV
S2sI8UYwp6+OIkzrjIa3jmxdH1tX1TxFT0YaB86hkSzlIDWNVuDI0XdXONO26C7lQ5G7GFg2wa4w
SozeF9Q/ssUlAB/J7IJLZzSb+yAd6K00wB6UzSgFs+3GXWFx1UloCfpS7Mz3uR7TMu2C0oZVADUH
9eKoLz7lWoWoFXhPsdejsrwbAK4eZtiyPrqI8iUewdUdHrEUuYOupuFg9X1/WxVznXhN66TCzeZO
eZADTpN9k3XJxSw38g0awbnupsEIb9+UpHR0J3OQo10Vy+G+M2tt8oJ86mxfac3LcjLHH0WNwJMn
dCvo3XCoRe2Xqpwhg2jk8s9oDlIQS/Ms276KIO+jOlT997BNEwfoHew9t23k6qtmxOWzo2fiXjPm
7mmWY2VkMY+ar6PkzpOEQ3KdiHAyvHYyjO+GGBrZC8ZarrDrs6WBZRgB/RuN5h6tBJtaYgAK0Ss6
w3xq22jK4VhH5VOapEOykQCjP6opMrMxxUfN1ey4yr0wXn5PlmQ4IwAO0g/yUCrfDYql6S4YRvuG
5lKoukVa6omXktL4UC30zzGKa2dFPSXoGMYKPgJSWPS4tqt68c0ZqK0iExFjYFHFUxhvNBVjmIjr
o6TDW08aCyTVjI3OrfxoTXkUuZFTsZP0mBaV18lRE267opumTRbFHa4c05zR90rMDOu1or2BLDsV
rjZaoc8x0Pwo2zH/ImmJfshLR01cOQLTuZgftAdnGLXPc1r0P1G9AmQcx2EfekqcBq3Xpood44Ul
SQDKoqz72gyyk3ro0LbfwgSxRVcdZrveIlqAwnzSic/DlJmTB7ms1t1QyzAv4bmj3I8Am+oUkvWp
PjhdIuANRPlVNtRB7tp1MwLqzIVxl8izRtJdQR9x66IZbyJUkRCCrgY+aMfS3XaLVl7UzMZPOSD5
QbEqnG6aBI4yOIJEFEgm9gZLPa7iGw7wsPdmQ0ONUZ+n8Gmg3DZ7LD14TWUv0os+ScfvfVBE361J
GVRX7sGYuGgpOAgkpbNzN7WYnvhtSQPpfBF8e8g6lHTcaQipkA9mKysbdt4IH2/qUo9mfXaby7X4
YVTJuZjjL/Js6N22QigCil8AZfeQWk0l+5WECmoO6nTwA1Bug5v1Y9X4rIUyuqkiHfKIUlvFvlTn
PjxrpciyfDpW0m03a2ayiZO5uWvjLrpz7B5jFibzAfvNi9xwvpA6Jolvdlw2CO1zcqR90V0gYTHj
EMwC/lp1fRUjncrakrMQPV8zRL/Cy4s8mDd22qnxpkvj+CHJtPBrqtTRZ3497kZUo/hOczoFZ3OI
eKobS2wWl5JO+WepB2rnKkLKP+XgIT91bVa3vFQ2mq4yoVXiO5JUhG5QEIu4UWtMuALOmnFnT+hi
ZihXX2R1CsmsGyU8YopOSM3GHpwmxBIjCFhMUYoeJcI2GFo6NEcGrDfTDQTOSkB6Ib6a87a33LGO
RETVI0dtB6IBMgWyPToH0ZbK174PccQMh952TaXKFa8MpeGcxQxd09Iqq8dcZqgq3yzFaLmZVgoY
ng4A4akwy695XbfXFQFi56maM+JsGFFw9lQo5LI7VNgMbtS6Vx6lyLAvEeN2/nZ5+v8aQY8K2Kt4
bUHoH0Ho989Pzc/fDm22YOeX/13+8MviKfvn37WvAfQvv+tvBL32B20a8iI0kwGGoQPyD4LeUv/A
CoOGBiU2isJgBX7/7R8EvaH+QWBMtmERg4KlW/RK/kHQG9ofdPggAlGOI25FCvBXQPRvksalboBd
O8kp7TTQ/McxpwkqK8D1RDpIRpdvnTwxN2YZfK2xb0cwIkDX2pg+DWX36dXk3fwV1B7B6N/00xYl
V5gDiy4N5pYLf+F1rcYRCK2VTpCc9Wnb3FRy6+BpOATlF+L1/CkrIukOFe9y01ugXXDGHqfeox1G
UIc76SYqyh6N8ko5TwiBQo8SpnIeR0WmbJtMLh+xTgsj39IIuLSu0+EwVmNyOcE++zMiGHiY5qj+
U0q6nZ7NY+cFSrccOGl3aVZK+KNo8k+NrlSdxwEh2fgaqdLjJBXxTebEu6LoEB03NVhKvTogWGbI
NepAkRTI1xaOon/N1C/tpcv4R1O25Z/imHpyTGH5f46zAnXo1aJ5s+PO4yb+/iTio421/JW/NpYE
NI+NsFCBFEBay9b6Z2dRI/uDWtlCmeP/2X6k9H/vLP0PmCf8zdeb7p+NBW2F0tqyF1EzoIFqmL+y
sVbZJUPA2kdGERQhJTWkClYlUCNOQRiGor8h8VI3YWmmXG/Tzz6Lh591nVoHpUbqEe9jcMKy3vqJ
0kI17UBiq3WnbF5N3Tv7be0iuoAal/YicRkF2cWn4Hi/KWOc5VEwpzdDVs1uI2ln8Oyyz6MRqS7X
XbPPlaLwO3TrtpUzi00VKbEfK85emotvWjKYrmjt3K9zu30YtazZ9Y1eH8i1ZLLNYLwoeudxjKVT
Fcm1dtjLc1POWmA4FOqxqjx+bsR2RWf1UnIjVy3dZ5ntJ+DeKK3sc+Smt2XThwd7tsWZUHvnpsA/
fhuoabYbsE46h4/W/Ojyvv1cZcGVMZ7livJ8YmaXJ/jvrH35zubidLpoCi7wx3VLjVaPjkAnTwip
Wr7TsU//Ex9aHOEa09jQijTO0YjAHE2uaY10reTXMzR1U4lcQA6ZH7Ut/tS5PtwWYdleobVY7lIn
JlCWBnwW5LzYjnGf7UsbF65adOGFM8oT7dgF0Dw6pwjoLx6Vr1+Ho/FFiBSesIrMxRpSHXd0PlIJ
K5xUMwcs8ORG092pM/StjagBlk0RfoJGNN+1hhQo572Qv9dkvljaKJXw4n4iYBN4JllZlfih1OJ8
LeCLukHZNV49V9KPPJFsdOY4570BrQppNFBTtqLuuZhaAv6I7PGhMu613nHJwe2Luo7FbsbrTXZr
0WCCG2BV7UlVhi/cpIFlsCst+2JatU28JfVXWjKrX+Zk1B8I7JDlLTWJXK2touJbQG/VV1TxzPeq
FTcT1MEgrtvO1eJVXpAPxdWjLsZhE4R90J2RDzUn1stxpZsWD9hdYDPkFWx/+t+rYwGBxLoN27i8
nxWAzQXJzVbYlX4Kr7f8mlef8c0wq2KerpGj2GVU3hPaVzspmaNdNjcOtYsSg0/4GpeVEgGGdCKP
DCz/XARy8eBo3UM+SY8f75AXxPvRs6DRgWwv9Us4IQg2LbHA676MNYyJNpnV3ZwDYuuQq7oqZ+oq
pl3aGEQqucch3uyGkczI6AflT2RypAuqHdl52syzWwCyOtNrx/QMch9cGIfejydLXGdkUa0n1drP
EdnDnaoP+zwc2CvN/2bvPHrj5tI9/1Uas2eDOSyHrCTJCq4qOW0Iy4E8zDl9+vuj3Levi+UR4Z7N
LOYFDLy2YR2SJz3hH8z6Tklj5WDqDfwYzc6xaa5QF4QR+DGUu+E+GMbisbKpz1ghAjxGUctPTtIr
R35BGiij8gMJjr1SYl0AAZh9unw0QYEtAVSlEbEIt4bR1ABQDv4RnRQX7Ol9xHfASQCfS/DjvXlr
Fp0XNNFO9PmphMny9lQsxTUYn3nAg5WKJxIWV/oShSoas9Fj/ehPqBwavmTxdftbMzHBMSFRRAXb
FychzVLqwrRdPR6QeQLpteHPUSxS4uRdHI/9SpP5alPMjwUqA5o7zXua6pcrRDSGCpR60Ij5xo9m
oyoPhgj1m7dffnFQ/3p3LuKZwPMai18OMoax7wsyuSN1Em1vqr07mHl101bNyua7bPvMk2ygEgJB
CyjNDDScY+7f1ruKW2OtA8g+TlEaeFKehzX08Djc1KCnPuBFt2YwexnEzwNyUM+WOK+UD4CrlwMi
c9C1iaI1x0Cvt3I3Pg614jWp+b2DdFqB/QabkW7e/pp/WMrU7Wm1EiqBjKNlcDko8IaYlldXHAeH
+sJUncIR4kPV7tOhfrGoXKKQv21LbSNH4U9VTVfK5dfvjDTxLGtFNxS449LFQpipXlNyGY69hFx8
l5nj+5jCI0XCpn+sG/WFR1JvAa51a3t4sVhRigYvAPkChX6SNygCly+uZ21NgUurHuHVTA9yIbxU
UvLb3lKNyKUxj5NkLaZt4ef5bopT/yNV7m5njHF5KFu7/cp1lD9FfrmqnHPZqZpNazCeYO0RheDZ
gI/N5YOhOsDOJiJ+NJtpfN/anXGblr3qpWntn6a+ds0h8ZF7irVdUjh3Vo19Lsrj36kaU7uwMnFo
CVp2YU67fAISu0ll1lFpmFwPRbEGYVz0gHhcaBxEojythpAX/a3Lx5XUBPpMjMY0yRy8kcyVuvad
Ytw72rhRs3wXNOqulySU46aVKVysHdBmZOMYt4MVIPnEUeJyZD/Isgj6w/g4Zg2N2NE8qLRM3aSX
BrdIFGOX04c6OOWalMbiBHodF7FyuuuknuBzF2+sJLS49TCcHrVeiE1d5wgwoZrlWWjq7N7envMr
/Hbnok6G7hv4RWiKtJNYDJevCNpNaSw0p5/GRJYerF56l00SdFjA7l6OO1Q46sPnt4dcErwIhJGh
MGZCB9cLbIHF+kupcwhMc6ajbDmTq6W5TWWynlJX0ioFK50p3VKwTW+0srVuMLr85ssUh3MrU27l
qVLcoZe6nZ9G9h7VdbGm1PiKXvyfTzIDmBwidFXmmgH7rV+xQ4Ywyri/xmOawatQoNEHbSVgSI0O
TArNQJxoFK5MyfoT2gL9Oz8Q9YNoW8g9IunvyO1hVQ56hDdFYW5tc0w8E7hC5YZZHX7WuxpB8Snz
7EjAjRBm8YA61nRfxXrpNoP+qbXRUYu1drjV6i5aO40vD6VfLweuDyQlKlUstMWhJGqkcOSgm46U
/03P0UR7p1FD3hYTlmluGeqI7aRKfRvZL20KaQwUM6KYbfqeRfSsjn6teWE6td/eXhKXG42nmvNf
KOez2orGslhsNBBGXdz6I/L9Tax9N+w2O0AksbwyrbNtiOn8ZxswxE7x5bVI5+p7MPJ8LdpQxcBs
L89C2Rr03Mhy5Sh8K9lRcw+8YXSUlZv+ckPP72dxcCElCd2cUH75fn4TmL1S2tWRI67bV5rxsaxL
a4NYxZo+zuV+/jXS/DFxZpgpBUuVFzAWM2gnr44GqPtPBmYEWyNz7lSFRm4/ULEPHcpSb8/eIlqc
B4XYNwOhCRmJ3ZcsY7ssho7boD0CBcp32EGqT2aZIeeYS80p4vDZhuPYf2jV2UWw7vDUCmcnV/jH
QJSG4ED7OAJZa9VrJ83lTfffDzbvYeDvWBzOs/9bhDX1Q6bVBZJZkFgIQISqfKFd1d75vjbd5GPh
3/kxTt3caSBE5CK75WqJKB3EuLJTrAjJwnaJbgR7Y4rU26RuXvLA/qFnUuw12bjmp/DqxX5x8swx
Et8Q2SH0jViRl4+rZhAnJa2ojpXaG7up7AeUG0052Ftlt7OrAtD81KZ73cJQDxzrcOw6G6XaXp3C
L2YIDpKfWd8oOE2+87U6eCDLal6MEv1FY+bUp0GR/1Azkd7CPtC8uAzEHaK3IzjNRvXiwnDehaqd
bfVWFA9VLn+R47j8wMEADAkxF+sBJ1quu6mvHsLed45dU9i7MEK/oFWM+rYo9ZKuWGZ6osVodWWN
/WEqOR64r+azmSW2uDSCQdLS2ArLoyVHZwfBbHR9Sv22z22ECfOieQySUDp0fftk5NP00U9t5zO+
U59iiK07Dt5mG1MBdlUDUvfoxOMD7jPhLSYFztEuhr9EdM07glsE0gkJPID1JcQwatHvx8G6OCaj
3hycMSloMaoFliCJsWkmY80A9nrbMx4dcD4Q0T0gpMuVEzWJAZzTpw+uqvIn6FgukPHYq4RDKWZs
zBvHgAbx9pRcH2qkYpzVNAkB5GGMfDlmatkUbKqgPOKYarqVKtRN2KAQyJZew79eZkqv+xhEOLr3
aAawCK6qe1LXmXrNUHZqY/OH0v9DToPbE2Gc3Satv0b/uh7PQSrb4bimnkgTcHFLWqkZhsQh+dGu
HencF4DFAj8c3VEuuq0iRcUKVvvq/ptBvYAH0KKFCkp2e/kp67ppKtEJKh89muwTBG3XFmGHk1Vt
uoXpA4wu0vymkrt2JdNfEoS4/Kg06Mj3vKaFZCyXQ6O1ZxaRyasKR+o/D6UYXgqlmD40mfGgloa2
p3QrIwkhqw9SKYxdDNH0Bn/TflsomG9LmZpvbNqxn2IVKZfBrDUX9+4BI4a9yY/dDMMXSeHi8e26
OmS6Jnml3lYf26QLPrbW6CYZqjbsZ7HTyiYDTtCNPe4OTXuXT/mKDN/Vip3f1aLgP0cbs6Xw5bsW
lT+mfccyCtA0pUnvi13KEUqQm4yHtzfH1YZcDLUI4WFEZhN+hAWHizx4UlJ/ApAiSB2cj01YflLH
Zs357rX4cXF7kCnR9aIgS+ZwbSajd0qUY/qcHFmq8u2g2xLWqImT42qM81jfCuzwrDCD0K0+ldXU
Yeqr5Q+IOYReVaXhtk1t7kLJnuQbBB+2Uloke0lqqp0TTWJX4D5zzGsB3F0bMnc0YO5NUvNjTi22
ZoekrjtUU5G7Uz5Fd6U9bcrBzm+bdN3ib64YXL4oPRdugFnLA/HxqzKGNM70mDY+4km5bTgN39GP
R44TWM8uS6Vh4wz6Key0BuhJQnNdHz68PblXx8PsEKPTIeIxuI2WNYWk76jPx1V8BMcUUomWTP1H
2uv9joC9eR7xTt6/PeCiiMIByIg23mk0ZWgWkQ5frlw5owkEUD45aqI0b+3O32lku8YMEM56pToE
Uq4/ZF0VbAodWQ5R4nxmhMNaaew60uM55pbybOiGgrezOKjaCuBwpQbJsYpGsW8dJ9zHOp45oJAw
jW7rHyp2nwc1GJAGxuN4Iyio1kXHNPmx8b7zK/trGK1Nx/W2ppNHGkvDiioLcN/Lj9PW2MojtJ0d
FZRAPkKHTDZTb4qtEUvK+7cnYtEfe50IKvIkhzPnz+a0vhwLFQjqWeQMxwJPQTe3Qxw1ceuVZwVs
3H47kQa3raZnOwXlmE2ZS+oObkB7C6sM8JRSRB6OSRrVhCyK9wq6iDNODhxirVKJgxB/Y80Bn9fG
cDN838nDlUv7Kt+hywh0d76v8ZCjMnf5/Loi+YUeUnPU7RS41JCJHbVOe/P2Z1rqDs3r9RXOPmtw
cCQtabCcBoat9l1+7KTgh+isQy/sj/mMqTPQ+D3gh9u4eSj89xpsPhe5ZmUPqHl8jin0eIkM6Wzl
gebwcHFm2DN4YaZhANBenhnADQMZTYn8SHve8lKYz9t4VKNbUZhnnHWm+2x8rKNaukMx5qymfXvo
1pKRxbFFIYdlalLOmeuvJIGLoCKQlFbFN7h/r1A72LbN1G70WP6ZGughpBZGxwEo9p2Wde02pZyV
pt1K9XwRQvMAINI0dOKo6wPsWvrtaFEQA/CQq2PRdKZXTH2yzevoQxbJX4O6kLw6CvVNZJaUZzWl
Wwk0Fgvv1+Az3wYxRLhwy6IPfu9GZJpFfQwG8V2VRv0dBfH0/PY0G1ffeI5952/MS84Gbotis2lU
3VT0ZnukvGrvNb0PdhOdaZfpQGVxRCueSMrM7xQ1yHeNAIWoi77fSmHon81iio9xbk9fzSiPHzI7
GvaaEvufRqfA4a+WxV5XtHCnhkO7y7Sx3dlNY+AZrU47kWIQNBdtDk1PQpJicuD7PbXTFvuIYXbI
tpTwU2cm6R4Io7OVx7B6MOOxJs/spe0Yjc7dNA3oSA8leqyBFZ27wdJcuVaTXaiCsvXLTnfDMP9S
lrt8vOtGUe87Sy/frUrXL0IX9i3cGmghTBWVEW6byyMi7ZS41gZtOpaO+KaNdu+pjiTfJqmDp3k+
2yGT19tAgIXa7/1gLL4EYf05bqkZV0ksXoo8be67oire2yEWywGOcDupCHO3i2zzrsiA1Bpp3mNG
Pzqe0xkZUHEcJd02H9V7rfNVAI9BcpjKSd69vTyu1iAa2tRyKQZAWqa1s1gdWipZaW+H8pHcoXHr
aJDeA9P2n94eRf3DB3z1tILuRYZ9pXRkCrl3Br9Sjm0ybPJBbIPR2gL1hnRf7WylOYW2eZBw8hYc
e3GfuV2WPSnpPgs+BLhQZ6lwtfHe7rH6cLJt0BySqjnHonftXnij1bpsNrfQ+g8GN/7KQfmHh6cy
i2+ShkMQ22jpb9aDA0Vxq7GPrZWnGytHX72yc0J7XR2AJGqNYJZH9HuVLjegBdAqdKsgyu/1stYB
VFLd6UYIYUXUT17Z9bdTaH8DWlnsjdZwbkta2u87mSaDLcnJ99ipwh23EEhfCAYbIzBodapqf8gj
J1m5u1/7ab/dASzsOV4jh4QyYeMKsQhelEjvkzBUpOMQayPu3nlDezh4SqZueJqmrrivpND5UJtj
s9H6Fk8SazQe+hIYeg6YNBC62JWyPJYoOaiB5nKkRHSQBnMDDDtZuUEXMQ3PimIGF/XcqaF4+GrW
8FvlyoL9Ck63VY+5JCkUm3PQ98UkvFhSpZVU5Y9DUTOEWYrHMnvjcr8HkAqSAPLpUU0jn/yrTPYO
gIhtzPI6vr01lvHjr9fivcCT8t8Vd2gwGqWfmkI7Ar5oDzinKpt0DDrKRvId+a8bVrm4SdAm2Y+K
86FxRvUAELvEGSCYNqrC7pCj/O+i+ddngh9tU5kFJ8a5cPn+eu7QwJsq7SjC/iexdJGp+8703yda
b63M6iJx+DUUlzATSmGIttblUDBdQNiCQzgOSvosOTLkl0xgMynJgWvlQbfClvzDiucEAjgJlsCi
v7Pslwd6zoqfMufotFr+YkqOg5igHW8yoXeJa4N8+DQglFdvwETi6mlL322jsycXsskUI1gWgdyG
wq0D5/ooyZZ/MwmBIQAFUFpveTSu7NDrg5PaB50lqqBzo3pZ/+y7IaWmOEWnSQsRMJrU/pumFNoB
nJBGw01tb6pMGCtR0TK3YlK45UCMUXMlqqdXfDkpXdFNjtKl5aluMRiIctpPaWYWO5QWxseqAQmS
tYP2lWO52MSQTR8n2AtbHfTbr+n6/xDO/4UY+28HxRWEE4wbrKj0a/0v4PQllJN/+gvKSdPwn+Dg
ZhI+oGdgKZxUv1TG57+hnoOmA/12ctPfMdKK/E9ENQh70R9CCoie3v9gpPm7+WchuIECJsuAn/gX
QuOv4ma/XTDsNVYRz8ctgyYguJ3LleRo2NvhoaMcyqLWbjHwq3q3lFIr3BQFEE7hlICU/FTQyYq0
cqcDiFAqGTekTuvfpRX3rKvU8ktkRcVNaAZPkOkQYu3Uo5PocKm6JqoeyhCd7y7wp29dOSge5Faa
kahHZDe6X9/nXf8vwda/WpX/u62b6msivmb/cNvqx9f2H/nPf5waULc1yvD1Em48/+x/6+D/vyF8
r8yuKf9n5fuHH/0/vK/Jj+95Jr5eLL/53/1r+YHEnxEBIB9Nklq05f69/Az7n/MKA7hPT3VWv/s3
kFhS7H9SICWcohswQ3zn0vx/I4lV9Z8svhkbw62LSgeNs79YfvPq+m31YW8ISlQn+2ENUuZctv5y
22oChBz8Y1q80E8z5Y/hWgF1eUC/DsF78sTUvRBsuFzgEgaGY6gDS9OEjJj8p8YRHIRfleDckJ38
NgFPvx78d+j/1bk8DwZABRwWyAuaKIvd5Aunn3VrpWOP1oY3PjgIX5R7W3HRSk71Q7ZXrZUh//R6
6syipuRPnrqsWshRoxR6rkvH9mf+JX+miEjDaG2QZQwwv9Ys9AaDF4tGRJkvvyE0qt7WMgNoX2S7
nRW4aVB5uhHtpkD8/fuAYKO3ibAGtcol9MpHmC2gVewf0WTwJP25SD6ZReHSJHRNsWadvUyueC8K
PYBVaDtz1MqLypIFs7PI4amS3XRbs3rUqjUxjeUCf8VQw6/npKaOAUz08sv1TYwPSzgGp8KX39nq
gxwYG6ntt2+vu/k5f99Gy1EW4YBeqnY3BlNw8rutL7mm9tF/NHcd+A0r+8uayDwUMnHoQLNz52ry
5QspddD6thOEJ0qklRfHu9JQ45UxXr/K8n24kWYwP7gWXF4uBxl6TcvoHoWnCgAXrm3eWKBjejO8
5DfqSwhzLffCwVU/4umHXGXv7N7+nMvl/vqOdCZg8Gv4mVvzsvktkVExjs4aNQ9PXfI86uUp7PMD
oJpvfVmsTNwCKIYix/w5fxtqcWBwVeE005fhyelc8AXWEcrhY7lT3w336YrawnKxL4dazNzMyLRS
wVCK2d1U4QQWd629ujyMGIJgB0oXDUhAaK+8kd8+nGziQO8kFW9DcmCPxh1Q122E23mjKKBj1o6l
6801z8+MxuIABAqzqPrUtaEV1MeC0xCq29jhcG028ETfXgx/GmSWp0CQmrYNaIbLxdCGE/jQijMi
D+OfknrA7+iZ+tvKkr+eHMqYiF7bfLiZDLIYJbIzemShGp5Kao5nXQlh+Fu+9JeldJYbw6CvSERA
W/rqMpSHsdIK2whPNgWbcaJsqlj530EB5zU9c+6gACDXwihLKevaSSJ63wGnal9t2+QhTMRTF0b7
t+flD18M5hu1KhCWKDHJizspLSdzMoxenJTEU7pY8SpdWnN/XUbH86tcDLKYlgaxp8GhhHXa3D+e
tYOqu87H7hHiuxccXo5PkzdusMXeFLf6XTW4+Um9G933/8F7EmmR55nAa15Djt/2FD4LeRhKtThp
CNzMEmMPQdasHEN//Ja/jbE4b8M6AXQhl8yYnhzscaDfupLWr42wqCJQLJaasCnEqW/sahsa7aZB
937zn3wqCgfgSsAILAmffY2MjJ224pTF1SGCMk+F4P9uhMVF26CemULXZAQOuJqmV5itfKiFn+Hr
7pkFFf/9EsuYxGqdqBeDOFU7dY/NwX7aCPecevZG/PALbgjx/PTN2vebB7AdL73s+kfbW+PY/HG6
8DmhwDbTF5boOCPsu6aSJ3Fq4/YmmGLYTmtyzCtDLBVqAkGjMRSjODmPti32dbbmyLgExf7avBTO
lRkvMlMjL09uvUS12+81Nu8LuiD79FDs6n1+H98bD/7Z2n77fHuwNsyjeUzu4516yHfVPtyO7vf/
YM389hiLezdMozoQsSJOtnkCX08Yu2YXv+zwXr3pYlki3zv1WWyJE/ofe/92/FHH29LEqgELTMsz
3XGTbZNtscfPHOWQFAm+x2C3Jnn6xwmlNEER+DVyW7zn1ESSGHpDnAKz3PdtmX6V1NL/8fbHvA7N
OJAR3UdYCYDklY5Qg4wFcbwJjyd/8DXYktLd2GpePqwpjv3xbX4baLF4lExy+rzjkyJh6EG2RpZn
bYg/LlB4vIj58wuE7eJQHCB1T8ivR6f7l/Q22Sl3ysdgcLuDtS03k6d56SbzEs/etnfBJvFa/Mne
94fwVr47/Ad3DAE93Wb6PzzN4mXbTBATTGl00qFpalH6MChrUmqveLfLmJ4GsoKvHh8VHP1SgNfM
W4GrYlyfUGCxftST1J2UaGgqF0sndPgM+C6fu9KYfhZDn3waJ6P5Wsda8lzoXXRvaoN6FEEsbitt
DOCOjhKkijzq/G/2UJacjtOsjJNGTXnf+pH8cwiU8VtnprJwTYyH73sZ1XUiHkVDMM7mXKBs30nw
ItR65lKqOVZoiZS9x+pIvldNn98bSKw6Xp0OOVSSpLBj9I9gFgAtr8GGOULJHvxqQEsHeQ/9OJVp
eG/Xkomjy2AP2nZojDh37aSyGhdYAQorAoisoH8e0i512sGAr6L7UAhAj+afRlsecv6XWrMbUcUF
njLU9s+3d89VfE6PjFIQGEi2Dw3txRZNM73IhIi6E/4vD2NxzHXjp5PMuksP3AUrAPKrHYQM/UyZ
mBtC3MVL8jBl9zjsh0BmMNm1lMaVVvmmc1xysaZg/LBqWVdE5jpqrpcnvFzoapDmujjbicb8jE1S
fDbtXvuOfnRTe7aeyUcIGlLnGgM8DVSBDeu2isLoZyri4Kl1SkIqtYnBbtAeSKrnNujq6FV16oPf
+GSaWJPm331bTZ+kYSh+Nq0pf1frqf0ypmpPh9vvNDjBxoBpYdraRbmVpzYr4HEa8dEsHWRIlVxT
RrdWhuAuMNT0Pc6rw7Md2hpOKlEpMjBP6PBtEYZVM7fCBeE+qFAec6E0xMZ+QPwoBGqTCHml0LIg
8RNocPLQQ0KEA4DWXNG7/HiWVIIwLjtxlhAbu5ch6rqyApEZI948d0WfNF9Mq5ZubT9HSd0PIBdm
wTdEpPpt6Jj5Sjj/6qVzOZfE8tiPkZgYAGevHgfJjLYs8/gcy3GxK1Ml2Ay+bx8kAKzbvFGCOxSL
oZnD8D5VRWG57ajlz5o8k50Hva23dWl3D5XhD7eoXcrelCfSCRRECOw8zijD9dbJ95Od1I/5vYZO
zk4eSmWXjMZ4y4mUb2rkLO+7xHI2Ya8jVRQ12vbt7XcF9aCWgKkXwR1tO9o2S3XlvkFJ2GkU+exY
yXwI5Hrzs7MxH3GLXFHvBI53nyHZTzeaUkmYaSaN/r7XXjXA5CZ7DEh2z5k9Vl9bcxqfkIsKP3Cv
KOd6LLTUHQMF1acx74unJk25FUdCAq3zUFdUzkhgle8RbiCOs9I2vjdRjRPuVCLs7LUODAGAasOn
sKory6X8IX50Oar6nmmHreyFUlkmj5IZd6UnZGmAeVBjUwQN0PkooRb2hNowGhBy1KmN26VW/Ent
RPkNxSG/d5WikD+AypVPvRQ192qMaonbmY608ZPYwlng7Y98VYNlQc8dMXjefGn92jTYMkXpd71z
bmsncDYNyJj6vnZ8yPt10nbndoxHsSnDuogQsKM+57Vlbet7cMwxeimj3354+4muDkK6O9BiaONQ
68HdZRGdTbEOnUPv4nPdRg4YkRQ4fWZZT2+PctWnNmY/J/UV50cR4Sr7kQNFSIZIs7PvF4pbIreB
eKjUbTCwOsStnHips6Vxbe59mNJcmM3w2Kc+Jnr1iJVy2BtPNXtw9/ZT/eHdwY7NyrcQSud0/fKQ
yZsgNFKtz85Zb9u7qsmN7QRVfmXOryMp+hUInHCSUdTg2lnk6WlcKyFqUvk5Sav6LjRl/8GWAvNg
z+lyMcanJi/Td0pg6Vt0GZh3fNq2aWCkXovAxRajosEtEW/0BtTV3d6X04MiS9pmSmPw9Cg3tPBa
DqbpG4cWzbRDJ3XFXWPgNWpHce1NNAW23PHCq31tTR95Dr4uDsb53bix6QTSr7nqMAd2YJRWXebn
vgyCTW2i1FrrMqXd2AhXDuEl2o5NSDuSErulzoaq9uJKAN6nd3o55WebPvodEkbm1ipkx0XjgHJy
koFC7JL47CgY8hbYT9/85WKZhweqC5sYzgztjMvFYprASkezKc6EhJI3mIP/ICOst4KoV6+iBoah
sTBHJtAK6YtdDlOgllijbVeei6kNPSTM8KaKp2baxqUZ7tVUNDudlOsYpL7JDa/cV1qkeJ2iSwc1
ScZbHKJStxhijFCaQUWKTVg/hQQlIJ7Kwc2IX0Nu71R4thyou6HI1jjxV2EcOS0LneoaqRDiHYsD
BYPUDEhoV56docUaz6iQXJadwDNq49QUM8IJMfW3p+aqw/A6JIz/eVgbmY/LbxZqfsi9PZXnWDKA
EQnFP9jNpG2x5OMbSSCPOF9JNONE8d4e+U8vazEkUYE888sWs9WoNJODcqrOToxFou03tu/W05Rs
dVTnNsgLtafcVtesqq7OLd4X1DVdIcC3RJiLjEiuUh2CuFadozpvvHEQvqePobFybl1vbRJZEj/Q
IyBdAJBcflUFJUKARZFyDgbEAq0hfGlwI/NaTBk3f/sV4XLyTmDI2F/wwi9HaoO6K8zQ0M5BxtZy
HFSQueun/SghxIGui7oxJC1YWTRLSDVvxRKFu0nfGXge8NbLUdXAbmWzz6VzJAY0zfDrqTt0bx2/
3phNf9s49p0StufZLbzxbSQnO+PY+Hrh+vGaIvL1hJLXzgJY89YhypwPhd/KqJVW6wJ1FukcNrSU
lMj6OYj2X+KAQAP+bNs+r8XLo3qGSbNmkCoHrL5sHCWanNZNGAXPlVU6W1PNWzdX8fHUcjvdojwd
7N+e1esYnljntRlPXgc3egmPtkcYM7LRWOdamF/Aqu8Dv4rdSA/fD/7J6GPkfDPYFi3oqFhBdVjd
QY9c2aDXL21Q7bctEGLg0VAZu/yyFIRIOTXTOmtwQb1MHafbkfCEenw+7nEbklduiT8GeKDS54wP
+IG6VElPM64vbkv7HAoZGd5wUtXPGSiGp1qdos6taKYc9XFyWtQjB2PyJDXvw50vEv17w72/Vsi8
7uExCTRVqJMCM5hFDS8/AJyRBN+syDnHwDB3uGvW25J4S3Ol0pHu28rSHymESXcpvNN7YMq5W9Sp
8/HtpXC9vumXvgKNfkH1FlstLZOhs4zCOWOJ4bhyIEmzUO7PtwdZKGiRM0LSBh88l9/oABMhXL7q
WMlVInw9fRZ+0VE36FJWtx01h6KalMkzkq65ASeu6PtGb/Uevq41xi6M+JxeKsK4bpXa3YtcAOT1
UIsYgo2t907iFcgQkubaxaOc5MaOnD3+NKWWlbtGW1DjDhUjkNzA9O0nUsTsYwGZb5g9qCtn06tD
vRmNIX6KSI0e0Smo5E2TjC1puCS6G7WNEKlJYl/6QCKvZl4kauezgNKC4ZViFahoGWaRbiScCY86
PlzPuTMhwVs5mSy5NZYpPJlftMEGIKdR7+pIaKNbYFD2OCKmNHicBJLphUV+TORS/v72J//DarfQ
h2NJY+0HBHjJfgm1zqy7simeA8dod6WDqLIzaVLiztR2T0ct2DP8BJfMKLo1OgjeQVTEz6XfrLX1
rlcYuk6gguY+JSoYM8jo9xM0L4vUgmYZPctWEtyNZlC4oDiqtSNt/jGXZ+gsHwWchchmpgYv7nvZ
qGWliv3ouYdRcCiFbN8FFhJOloLxG16D8cG3Rb0VrRQelba3XBZavXn7o18faTOuDjQN0CSQdksO
fu4npj7lpniWncq5p5k9PPdDJT8g23zWxqFaQ7D/YTxq5pChAftzPS0D3wJEdZxPg3gG3SptEP3p
DpM634eGPOyMIFzrxl0DLIgGZkoc4TbdYBK0y7mk0CANtWAuB4gPh7Ge5axrPdiy/03c9cqSUmnP
5nNyE36sk+xy39Y2kt+pro70mjdYIjthH1TfhJicbSJSl5U+2HXAOT8htwn5HNnj8pNkOqp51Oei
Z1thCgzk3byR4ZHpGjAKiKfBG7q2fM7Ealn+D+t8hleCdCJlBzm3XIAlVsfQy6JnCmfYXhDq7qhv
rjX8/3B1Q+ud+ZHkIUR/y+6UGcqD3tkmYAKLYpopN8qOLum4MyhY7AOYr7uiszQ3js3q3Wi08a2B
XP4mC2Vt04PcWFnx84Qvdh01E8AblP/B3FiLg71UhrKSEJF4FqnzOMTjTwTszqYffPat6KHOu5e3
N9h14Es0ihEEfCdK2lfNe5ub0hJ5Hj/3k1HcmVJgHCHxfqKQqqy82HVKC/yRBHpWUaU2sFTGaQLf
QCNKzZ6NyfkSB3Lz5OBv9hD1sP4rpe632In3N2mjACi3hbn96/ckb6EiAeUXY09zsZbsFnn5mE7n
szVZ8m1aUYgsZLPcYmm8hj3Et+VqDmGpaRT2Z+/0WaHtclObBfD2yfGr54ItWhzkTiBQZiMBD+mj
TreFLsWFl2da/2UyEJfc+xKFUbdso/xrlidRe2f5CWSvHs9JLLWnIo2hyuTGSbHL4GlUpCnYmtqk
7jQzh3Stir4693hEbTu5DbUt1lvJAzwiHS+BypS/Kl2v/4ywGD50SlHptyYORV+H2G8KVwDLNylD
Ei4h0ddmPnuZiGATVLb47OTt2O5RddKfe3LzF1ttdZohrdCfhnbUX7IACVFvZINuU1PDmbxJrP6d
VmROPwca49GH6za6HYWGo5NFaMWT7LSug6vIcx1AX8jYjkiTgmO7RT4FUicCJuiBlLrRta5mFI3p
dX1inercKO8tGECzYEiNx9jQqliCohKTSi62GclhLJgGJJSZYjckxLux2la9Dai3nvNS8n+Shs+C
D0MrWy7BRfdpUlp6TpMRJ9s2b+UJ/Jw1pJ7Icv5EBjLT47swQwtklDjkfawUKO4HeRO2nozjOUqr
zRgS5ua9tXckmk3MAk0K5J3H6bEKYulzaTdy42W6gupCaJWa49JoGu1Nn0cq/R5DK40N/TaUcYkY
dXlDISzemplffJwM31S3Y0ea6w3Mm/kklTldm6KG3ORmjtxiluCgob+ptdD0N3FoJthAdFX2kZO6
yTctZCvLtTtFarY5FTHbbfpyvMNxznkRlJVf/E5PMaUKQpkfVOXm1sCNoXRlLN4wtchUX2xa3RA3
wmlRpu5w1njmjlARak1s6NqO1WkPDsFl5lpJTobMwsg+45OBCVtOzVwehnrLEWAgFSOJMwSJxgsM
MWzUCTkcb0AiGAZIPzy8+ok/mnVcaS4UFD2D8m3FlTellTg6tPROqhxGzSYzp+AWKkp6D9Rp/C/2
zmM3cixt0/fy75mgN1uSEaGQNyGl2RBKR28P/dXPQ1VWj4LSr0DOctBoFNCFqqwTPPYzr3lOKOSa
njqPuX2WGN0su0KytMQNu0nZCqXIf9lGHiTuSJX/0DiBwzLaYXTXcvC+4mtoIflv17dSO2W/ui7L
LhvdjIEJw3i5GOVadXzJFOH3uhXhZ1qWkunbVSHfzoCaS1eI+FEfdPjXWV1mfqMB5fPI/vInq0Qc
qDanaIemUdS5ugptmwqJHOdeLarpqZyoKTBF6Wx6TaSjpB+qhXk+OThaoEs2Np8TUaGIkqryt1o0
DpzTOW7u66axhNsIgnR3DnrjCgHZpvUSe462lW5KxSZp9U0ztenjpOr9daXEg4S2Roh7d6zM2A4a
QMsYwRzib4VkmzfhXITf4Q51nH0Jw8xzmJfLQjs3fWGbXwK64Q0hj4QRjyXN4ze6qFQOMPTBAMsM
tcRvssx0KKgpZe0HUtqbbog1y8/adtqLfkzUM1sMTMNUR16Kj40/9LF8mQ6y+TNqbOiAUdlpn2Vt
Hm5YDnZeSOkPsxoJ/yW3DEvtCVr5IHxHLnEEjzOzO8wjYf4hHWYFp7jWmX+OSqrcdIgb/wxVlFwR
S6+qByfMLLxaxPzdMkadvh+EDsSW+mw3hVa4CXWtoFBcV/Pv3jBdkUvXfeLsHTmfoJMF4qdJ98TX
c2j5KmiAz6GemrXHxlZLV0Mr4koKyWzAjwf1eZ7qrUx6h8C429rKVLpjiGqEp9qT/Fvt6+CWaG14
CANpesK7Yjp3CqJ1VxoCk3CSKiHFrKiefiW2g+ZCWHeYd48Gt36FdKfkLcL9LFmQxXg9lHUtu8Qv
SejrM3uPOy5WQ5d7Mrkr7DS+lIekVHzWrsAYx271z41iBNOJItJbQBQJB0VaInIApSRAq1hV19NE
dTqleVTVCtWBZDLvhlZ/zvGXvTacWt6UTVl4Wl3Eu0QbWr/J89Ebcivb8B6yDqbV0uFptUt96Lm+
M5RgK4H7LDh29RoORr+rAG7vUNFSN4M+2/t2DKt7qhfhuU6V9UQ88jbyWSoWgDBBnqPwudagTrhl
EWszmsd+xrsknUq0cSNUT7rcNE4UZt4Gsq+HehNkOWqJSLtkNY9TF4UbLR6wPZjnU7a773wQ7GsQ
+ypVL4rqy694VVgbZT2asKUtHgOpeh56p7sJbbv2NEkyfn8cTL3zPQBUQNHT6Vocd1cboQKW3YWx
WT42izPISJHTNbB82v31KERQS0BOMLUoWh9/D6bgdm32YfUYjVyxbYZmTGoqp2D0b9MbmKQEwA4l
7ReezfEobdJKSp1O9WNgCrTNhKF6pW0jme4AC0kyyfG7oZ/OutA4lWu+VDqPQ/1FeIR6GN1/E6Ot
VR7fjKaWhlPWPaaUjBIvIJg8i/Qi3OA5Ywy+XFp2TtujzVJ3nCYCtWpIpsFDy6zyskKIGxHI6ZWq
JyrauHg9ncupNT8TwYn9ZAncNFF3CXWXvkWDp0xutDcOwYflMyEdYJmhiR+zECk6T1XJqoRicQ5o
KGXRLsKLVuLWFlnqqSMdGgRdlfCuQ8L5b6Ud4AabMKsRllhYtMzF8fxPshTQM+/rp5SXwis7Pfaq
FhjIx3vpJYl7PdeMwGaFxrroKC56jcfDzGVrtJMa9E+l+82vXeHObulZXuX+jjaFdxLSsT6L6+FW
exetijgYTYaTPcPFYMsXXryRNtzljJVszmU33n78hUsCs/5A2gpAN/BgYEevOhgEAqB7MFp5Mivn
ptWIzLUq+Z6l3S9JlCcKv+vzv3zd67FW+U0AvV6outQ/9fmlbvyIk8PH3/LCNvvoY5YE69VVpioD
VcSR6btw3Np13NbvNr2//657EI9dxbuPvB1Pi69uIzf1ZfcEQWNdEiB7Q/CRNHFR31uURVe7BSoI
lhmqNj6mdSErOGSVE2W+CfdMr0pVca6kFZCyqkhaeZOWaPMBJpsszBZGOdM35AzGTSaLuTiRxK4p
2S+/i/udWJh2KfK+qyxWbhCckMp6eoQHOn7plLbDP45U1pKied/VeuAVpRbcWyVyXbCt8LQp1cDF
IGFAhbgyt53TNDd13d8Nisgu26lp/amWQx9N5/T+4zVc7ZGXn7rY7tDnUhZVsdUUzuSXRHXm+OjM
luR3Uw3GZSS1/HiU1a7nKCsUJhe05CJHjTrO8UYReq9Jed9Z6GZF9l2cSzJSlKLzUspuZ4E5/JFm
/Cs+6/+nRjlLj+x/57g+PRfdc9sds1v5E/+yW2U4rGSSSF5zaICP/YfdapqfUExCT3YpaNF+ZIX+
NaBStE/URoCjwLJZ2F1L0+w/7Fb+g4s6GvgsOjlLu/Bv2K0vihevLxR8IRZRxgVvuXigL2Y9ry+U
ZFCttMrt5qE3RvOzHVBzqrHV3UkTzITWphQSxUjBCZGq+7jpkosGGddnCiOqN1Ie20iSqK+MxJpv
Qt2pfC3U5htCMGsHXgnB5mRuv7+a3dt/ftprAutqY9vLDwZ3QY+YfiK0xdWzGJI1gh8ApAsMavaz
cZ43fYlRXomcz1ZBStX/eLwXoYr1DAFbWhyzqJW8wXMnwkA7mkvroY8d+UmvnRsznyd3zKVh0432
5zTTEeQrMjRcrRj0OjgcmON9RvJp2W4l9VdpGwovyYbAMy2nu+yHUGyaNqupmNgCSdHE2uqTbu0S
3XD2WqSeUk1cR3L0ZBZQDnVqZKD/oeq/XmNKOia3cI5osEE+7eTd4E5JGKNTLbLNRB1JThqxl0T3
8PHUvWkMMfBLyE2rEwgIBevjzSWNSZ/Pxdg+AJpBrE1S450aVvFF3rXdudPqDWIwUrfHE2U4qyZJ
8nH8Er5tN6dcpN/7JYxPcwjYDk3gdQqQIWVQBVndPRiFIc6SrNQuUUvuL2PSrrPJ0MUthQ9l2wq5
2VtGArxGpBi1lJS1TszJO4tBz2ARJqWItxhUHM9JBZhLkYtqfiCx6mgYZGgRDN3wWLODdtaUjYdm
FFgmjjLMN96ma05TusljUomA5Hnfyb19N6RD9hksgXqVia5/sqUsg7fraCcSjTdNGERvuZ7YNTwl
QOLXC6jllpJlgI8f7HqIr9AJrn5EFa4aRhGLq0hDi0gbG3OHyHjxgAJYc272BVtsmgtlK5fpuNVK
c97yjzFuo3V7I8W8Qx9P6Dqg5CfS/XoRIILaiVjE8XxKXVjrIUXUBz0W2i6pJqw+VV75xElPcUff
mw5o5hwhi7uSdvryW15FX5RpI4eeiPrQ17pToPQSF7ML+Q3MfJtnseolAJ8OPfLHsquEsnxPtjJa
27ibkmzjVE0DL1iJVQG7H3vorRXWhnmBR6/yudew0fl4YtZtBYDK/EKorphOoO2xBl4IozHmNlK0
hyyf413TB7hq6321k9upRkIqUS/qbJ721LcKn8LNSVDUm41OCkeC+tIsNGBIryL9Ts+qLsPs/EFT
euNrNoGVO6cZL3DeKXT5Abj2pLmiGNMUyBRON26dUZPwLdxEUUGThfEtB/hf+G2lOHslqIzMHaUx
eNT0zPrhyBGCbqMwLoBcWcJD9K3H+9a0RywAkAP6ETemDh0Fh+twI3Ibb8Ex0KBXOEMi9g1t+gqC
Qw1vYphTBbWAsR9mv0V0bvZEWeS5pwajfuid2qjcEHhjiz5Xl/6k3uz8tNRQBC6qt2Hq2XYqDhZs
tBnIkjL/wrcL9EQ4mGrtV/qEkzAAqlTeAW6e6VZWVdZvnbZC3bUd8moX9iiXeTbyevBo1AWRN2eg
nDdKv1Qap7rBQmbqFLTewrlJLmjySfS0g0bL3BwYUXqVoNgMIN7CPt6PgxjgbiGqQ2I2ODg4XZj6
utJo9O0aVQ12fdsko1+ncyLtK2NI9oPcNuW2VvPophKF3XqDOhiyV4ghOxWQvsGgsKfpynPpoQi1
XCqriy8sdDEkSWc9mPnobGjVyC4O2vG2lyr9Wwnv4FZu+Oa5NIwH5KSin2OU6ScuizfBA2ohJDDA
vRB95eYgrnp9gBXMgPKobK0HKa/TnTpjw1BQIXf7sCjPcksdTgQPby4nxiPow3/AcUyypdXlZFXJ
PLVqZD9IUoz+cpSlvlGG1pbS5imq1jufhsw1CD0sCpB7WvvicMcmkjHMzkNTRuDjIyPcItRKnCLU
cJurNMg/vl7e+TSeMQJH4iLCxrU2OhjSLgxG23lIZ1oXc62bHNr0VyFn6t8vGtEu3DOmEsr2mpZV
64B1glwOHgbK6ntUAEM/rKTgrKdB7g9NMJ5Kcpew5CjiW/DZ+pLiEvDR3l9laHmVyhaqptKDnqnl
GQ6piwJtltJl5JQW6G9vY2wR3Xos5k2d1fqZkybViZ2zzrTRnVGArIE2pjhDp3SNZQkcpRdNKRkP
E5j5DMEjsKf7tK7lxgffZAe+MeY6V1mg0xkE0u0MXssmRFewsLTHuTXQfbPwXTzF5HwbSgHnQ3hn
QU7in4sQyvEZ0rQcd4Q6cB6MuDM9PBD3VeAUe6U2lQcNiudFib+962hB78uSRe+1nIbr3ozMExvw
bWBOPLcQztn2JEMgFY5/CLdfbZaxnR6yNpd+BNj64czh6Dd1pLU/OyZj8pWphZVUJ9n4rJZcc57c
xYjjIeMrKV8cXOyfojZr3UQzwqcEzVz4yha+ilcp9JxHTeUD0XCzLOSFZZkqqzzlTHOV6VroxaDL
T1l+vD3D7HF0ciClYVIEJ+P4i7qmakeS9OBBirCaRlFVc7vZpHUXFd0WetipM/zeeMwb+xy0ORaa
q3im0zJTzmczeHDU5iwrF2Vpyh1znCPQZncndvQ767UAs7gN2TdYw6wLmtSuhBohKf1Q2Hr2UKJ5
eaMGIfD2wKw8POrDfVQLCZy42vhR0w6+NpIXaJ36Q3AzX4Ut+DscjvpdphrZmZOYOE5G2G57eYBM
NHLzwt5bIIY3WVXPoL/i+gsgmVMw5ffmjO3Gvl/EyAg5j9coJ3SQOykOCfPCwo3N4FufzD9Fr36n
Wb352zuWGdNAeAHCoRDwAqd4FW8mWqHWA06fDxp4Gq/ItW/RUEHKM7SvHw/0zqFmJMp6bAVaJfSw
jr9qQKksnwwnPJRR3X6rp3J+1gxES91SHwfJm2ojkbwiCURMot33sxsqrfkNs0aspnLa6dUJZuY7
0QI/iCBhCRRIIvXV4daLVonzqggPmdlYZ5ZUDrctjFtvaIDcyYloN20tZ5f016uN7QT2DWlJdaKv
t0QDx+8AoDAAOYT8xC5ka6tJiZLEFmibHuieDvsKEMfGiKe/JaXzthlot5BUUCECaLQ69IVohJnW
I3CAtI38iADMj2n+njh972zbxWOcRI5MjktTO/6WvCktuigUpFsx16BOxQMAG6qgde8r3fTr4+30
wpk6njlyT55Qql6L+Ocayz8VpirhrJMceLH9IpSL8HIYO9xggRM0yq6JWuNaz3paLkGG5dgd+GiU
+BpU926Hemjkzey002OmVs5tb0vld7Wo9L0ZeLVV77TcxC4rU0HOeuDKm7OPf/tyflc/HbgbB/yl
gwdU/niiTKWXHHrpyUHI+HWZdH6gNj1iM3whG9kPFZto9+MB3wZSdCXpsi4+JUBK18+YkUTpHAkt
OQz2GBNUSFgoZ0iZV0HvnNgE7w1FzRGlL5gOS1p//G1ZYYS51ikp3iuT40YjJsbYHBjupOCk8/df
tSizL6JsWDSvGwWNmpiGIXiciX8Tf67LcGfibLyPVKU/MYEvaj3rJVtsoFks7mNt3cIaI3C3mt6W
h1SvuzvbbNQv4Wxb3zH3Vr52yqT91PpOukqKqETaEb8jSKQSYIE8RfMC+HYsPfYl054mDa2KoQnL
H2k666kXSgmNejQ6GpVCvVETB85DexlUGOP6bElt3gwiFrdFapQ650hPAHRnbfPVlCrze9MEJgB0
bewLr29akDoJxjiJK8nKcCO1tbVPoinPLkOzHy9lEdLNnENzILObGlPzccrRQnht0eDl86zi/+SM
6nQh07u2PB5P+w6AOQCtXg2KdtskcjK7ulnVX6Vch3usBlH0Ta5GDWB5UjbZprbUsnfRh0GOdwg1
nq262yYSFVO3Lx1TuFJXZaGXT1N53UiVgIICdp3QPuzRw87NVKr9OHHEpVa30gyTfRyvU6V+bKUg
SDaZNU0XWVvJ3z7eRy8eHKvFpU0OL5PCL3HDWudF1TK9TpWmOuRhHsUuts3ZgGlyn4ygQgwr8BV5
TpCYmWwTYsVop98Ds5kwzsya5q7sm4EbQ6utzzMxO92yopW34JaTyO2DUexpXGn7YgqrpyzsDU8G
TnGdNlEJrbjT2usejmq2mKH0d7GZOD8EagHCw8hgAGunW+mv2pDjGPn2TLW9IWqVcWMNbfIlHlvp
VBr0QkVazQTpJHNBy58S5hv3KyhRLTid5qCnqvPDKFqe4QbCbu4qfVX1/AqMm5Bogx2/WCpV8s6U
hrZ18Y9XHU9X8nKb49/VepmTozSAmEPwQ7JoCPllU6vYm2jy13bMkCwBkVlc8Um4IesVMbyLVQ0u
X9hIUMNus1DBjSg3iuuWBXDRHjfNE33Ut5cw9CTyn0USFImudXJZdWViBZ1THeRRlbaKUwTnkdL/
aLFx20T2ZF1YKfSHj3fa28uR0jgODrTLKHXSEDm+HBEfaVqnF+VBoWrt19gabdVctzZyM0wPHw/1
NrAgq1uqiLBlaQOuSaxNjwhGqST1IVRgkZmK6DbOOM4nruAlRDreL4yylCuVZRIZ5/iDKCAbrRHV
9WFE0MMXsn0TdVK9CQMgFVE73Rc1SYbRp+Pm4697J3WlL6WRPyMpRJ17fR9Pil7FMGPEQRB2PMvW
LF9ZpRxdTRaiBeUsKbdV2mYbk8vPT83UvqZW6vzCiMc6i5s8OPGgv/tzODI4cyy9tDcvetu3RI+Z
2R6A5Y07Pc4PKs5MbmB0w/epitjjsj3d2aVSbBvD0nbjPPV3eZDK52oVFycC23eWHgo4kjpIzCxc
+FW0ZyZwQvVRFlCloQpgEBz5ctGfQjy9c1cs0BFav2xk1L/XuVYd2hBP4n44oKWiXGFNOv1Al42g
Gc3jdrM4WqFqI4WIgZS6OM/5rdMGZZwo9mq56yAHyxkPkSmn4NZsqWvsPczuNnejIJ5/dJkQnW+Y
0JM8M6wj058nFUMOWZpy3wbDqvpq1FfpWZM3xo8gbhVPbaXc8eapSU4RGtetf6BWiHFAOpKxOAVD
b64i206xez2Mp/EAqjDYqb3g1cRqo97X0YwZiVPscKsUl6zI41z0yWNeqNWuhHfiRnTFtnmYTJQs
6vJ8DIp+i1u4cj6EQemDyhxPJBTvCCCwgRBYoFwGFU5dExGdSTFj6M/jIZSt6Smrx94D5pRlbrxY
5zQikXA9kM/mBHiRwl7Bi2uU9sKuyvPaCp0bNXLaryB7T/kVr+++ZQ6Xs8GRBVGGge3xVVH1XSQM
s5gOdRGFblXH/UWnLlr23RRtP74d3huK/QjbADjO4pd7PFQo4XiGdOl06OIair5s1N6gBfmu06Lm
xAW4fkWWr6LvgUgcJ24RcD4eSm6BUBlA+A/Ly+j1ViQO0xDYXpjU/VWRpfYVTrH1iRh7nWgtg8KF
Q6SAlgc0h9WgilN3sWn1DFrrGTjmUXMbfZQ2fUg9Sq6jUyXmN9cbAy4a62TtqOXAfVtlqSj1Za3o
WvmQC2faagQno2eEcXRZ9Y3uq2lQ7+SlmTCPBvWQXnnsm7J7RI3FuRqKsDmxxd+Z84VIsmhyL9O+
5hd3lSNxtnT5QLky9foYO9WSmoM7DLmyrRt13BjjMJ2Y8/fugEVCHBQbWAo4t8ut+6pQYje6lqqV
PR+MQJIuZsco3FSPa2xiwnYn4PdskFgqD1VTZFt5TuUDrpeGTy2puuiG9kqi3XFhNLp811VSu5fk
ar4k0i/92pT+mlBPIMGuX+SmcMGkHHb8U1HEobVslfOhieL8KSk7dYmunG3Ti+rEUVu22usAgJ1B
lEHsrLE1KCevdkapjFzAeqYcdKub93Qppn02ofdgZNAKwqmXyTHKcTMGaXsiflu/cgTqtFiQ6UAk
idbf+iOBksjUnp35YPaTfN426nSL0MvzxzfJ28+D6cu9ZRPj0FB6KSG9WvQJYTNS3Ew+FFWa+z1/
+7mQ9dx19DLdaqIaz5s676/zsO1PRDjaskjHMwvvklx9iRahU6+1JibcLgGaIXVUzfrkt7ak3+fA
psHvYy6DEJ8ep40/z7P8XIiQyLktu3HwW8QckO+Rc2tDD1OWvcruob/MY1Q9qiIyzkZa/41XYhWE
MVDiXGtWCVF4Lqb596jC5/EqKGiINMbdA5IFXw1jzm7tBuTClm0QwleG0vZbn43ywgFLMp+3sRWO
20Ck8bculOJ9E4Nt8HRajE/thJEhNKdqvMkcC5qABmSlPhFSvxRLjuZpMaKHT4W8Gj6CpC7Hm93O
+qUTZ6aPiZDrCwg0cucnRjleWlOchYh0oWt3I9G1yGFZ6fldbmGb5pVBjkaHhupP541zjtmhXgMT
d4NWKvBB0utnKe+SpWkLgwedjVhyx6Io/KToRwcDvCEvL6S2BTYxjWECjyiv+/sZKY1w66itAa8k
CFtXwS0v9qj3iDM6KQhz6UWdfP14i75V/YFZrSAxwatP+e2NFnkp5UM5aG39aGlRdFFVeXemGEkZ
e0loFiE3UFnGbh519TVpTXIWImmGuUVnlpOn15JUuyXwaJxEp0hLXW3O+rMQvscm62snctE6UAwf
GD+2VjUKpa7lpGXl29IQfdfpS7Ubu0mTbT9TO/GCwmpu0kGhxpibs95uFVnRTyTrb44FRxGs8mIG
xcPH+T9ebvoXVZ+GdvnY93WzRYuNe4aVi85xHdB37JJykxu2OJPDSG9dlIvqE/fOmzo2dyv613A2
qaQsJger11dHDFZ0dtw/OkY6nKVlXm9Kq03PoJwZ/hwa3V4aUiRWbZXHONNKbyjN5C6y8mn38cq/
FRZBB+afBhUQjAV+dTwXvTzGiJSV4yPmuO1XSxlsEHNtZKQw6uwk88LKoH80qpX6ZZZnEqPQSsOb
AielHsW3rL3Ltd7y5HTK/lmk/yI1/wec66tFeuOHcxu3P57jpvhjhyOOIJvLH/0HsikRBH+ihw52
FqwuMcXiaPaPIY5Ec+4TsEyO8x9nER6+f0GbqvaJfMukX8BLSyN+6db8B7RpAOhctNlJ+Ohp0F75
C0eS4wgTDVScUiis0JkmfkDBcrWzQC/XBOzFfG2MpbTJu86VGwRHixGsCKIap/oTqwBzGQ8WxoI2
hdEC2Wgd0TZ6PsaKE+FUXVANlxHg3qgxDHvRm9fzoH6TlayEfd8mOym4zfMvpJXEvLV66kitktpF
/HXRIlpE6iC/YwW/jmfmHEkeUZbXFYUL3OJmNyjwOVXyMbqoxbPIi2CnxRGqhDqlhKYxfodieCgI
13197IzrwhJ3XUlCmGvDwcJ1GRCnrtyrenDWJnK5Dbku/LrRmk3fwmFvwz7ez19VHCzdIh7KEzAD
kOlHUQTfo8NJgGBuYyxNCLMOYCqjjnJjrNWrPPLog3YNgpGu9sMwEzcWW1097+QzPTvX031IgRfD
QnEXI/px61T7pIMXemZInvmrhHHnNs1OVM/C3szqpoEel3p8bw20CvOiq6m8TOKtDcIIe0aJlxZM
km9swr1Z+5rlhQQvDm6D9Mlds9iqP42UUt/WjNz5ekgA859Fn5Vv4BQnaxcD8Z+udEQO6n2ZedON
UzyZEIa18kehnJvmWWftgS/hPhmcAW+0KgRXfKeHsLjDirHDPLTZ5pHfdQjS+dbgj8Y2Q5OLN1D3
InhmsV/dd7dNuDVtN7urHq2v2ldeugkjN1jxrixI3ra5+JzarpP4JdVf6umXWLrvvocb6KyS5Sqf
yzvps2O7suPJ5nbMtwFWoOLH2G561S+jq1nzWvBhbh0QS/j5ReUH32r5zHDQ0MWB203zHdURQ3HV
q+TK2hu+9YALAeCx4JcAugNcDR39i/A7q2Y8CL4qOZssr0b/46C5aBfu9F20S4D6XcWf59APJgQV
MUBznZvhaRtcOZfdBdK2lmscyot2m12OXxzF1a+KwmtDH7vG8PuMKaU3nTdbYx/cZzpNADeF8lxd
CRoC2Kfe9pKrIA3jIzqS3jhfcRS/nL/m34sr29jllY/iC00kT90Nv5ERxnPvcvCcS2cfbWRf8NJ4
1bdpb2/HJ9AiHqjkDd+4TzlTFH42KV31nGKyV/1Ofjujm/wuJqA9+972jPPGDbflBX1hDt98m1zp
pc+Efi12hhfv69bHibnbKl76M90jGJzsnHv7ct45V/1m2Du/+uvs2rnD1wEbhOx6fubYNpuQGAH1
28aNb5VNcVfc0XhxOn/UKYp4CdIAFJkIlf9QD//7DP4P/JwPn8Hn7Lk7evuWf/8PXUHj6UNzd0GO
Qruj+/7v0weO7dMCiKKjB7wA6g+X75+Xz/4ErQFtGGJ9iqsgV/7z7qmfeEOpgvBiLSoi/At/8+4d
53u0p7kmgZG/0NVAH60bpT3yBXlZWtOlE+ftoo8G5kO3QbgpMS64FUoNlTZt0FDLN6/m5/affOU1
5YDpeJXtLQPDGQU+z40NBprn8DiUk6twclJlaBbIeIoubGLCHVWLM4Ve7YmS1XHi/GconDEB7NIP
JrU9HooULJq6oWguS+iGXoqj9HY0MF3/+INeSBL/Ny97GQZMIrImxOqogsmrekkcoi0hA4e/tE1J
ED7Y0VbQ3n60JrMna5SHLQIQChhVGmobGrg1REtTjzKPHz08x3Rc4SELk8KvWjc7LCWDlkwKpyru
BUu9qUbgBjwyZvyzctJr9htBStFO06PST1zetNV+9nCKv1oSQFZjrh0DwHvSX/dUaULXwY7qPslV
9VHvhvprGyrWRRiN3w2RyHdNUUBv60EfuhOGIAXYt3z8Rsv+L+0fXiaJehJkMvCiCwpwFWctrX4w
S3ILP9/qtmjt537QoYXx8VocR3P/jMLpYXvxl05H4HjFzQRuohhscWnM0VPPg9xdR/VQ7TAYO6UZ
9VJ8Wy37Ug7Fq5kCHRnastFfVUxEh0u4UQXiEkD+tp5kD21yvw60bcJ93P3gaa1Uw3WQi61StBuM
Ztv11M8m1DDazrebW7V7TuVkj1zMr1DSN9Fg7xDj0cToDuq1IRwvJUyIBg0r6iekJnwsFgBY91R4
L5Xmto/PUf6oxH0g88bI3/T4c9KfixLOrgceGDUQeROm6ibRGkRru63UJ9TGdkpUsfs+i+AmKae7
NG09J7hM5pln8W4yfwXt0zQnF0N8X1IXz5TzoOftUq5za/IGc6sBAFf7gf/7bGnZjV2pZ0V33ySN
//E6rmpCfxYSkBBKS1CU6LodT24XF0VfCkVcllGs7PhbYphC3iZp8SuGJonUtRJfqlGSbXMnLHdR
20cHJU2v46KSt0YQwX6JAvOibHJUYgIIBG33hUbSttd/9YrSeFmiz37eF80dxZSYehpNavx+L0Yp
pkUdaZqniBFF10H5mVVGu08to79wMIi4MnWxQH5qxW/qrHjQUrPap2M8sErFtANbE51Iw1f6tX/m
YsF+gLKGcLOujyGHIFdJZ7aXQEBAMgRxvOUums7nCgiXXmj9b2fAoSCyst6l26p9CUWh7gttlIHO
O6jbLFoQsZIovtF0gSeR6buK3DteYSRU0LhozsZA8F/u0nyD/MKpxXwJvdcnZVGfl/E0t3nBllP7
6qRIXWREraW0l/k06F7ShrUnQsfctdWkb4Q9FLvMntILIDujWyndZys5me688+pQWuSa5sGBLfqC
enn1EwY4ZHKKFPmlBKnBDRwpuZDAWu9sCo0n7qB3h6JZrHL/kLiun4NCp0uMY0B36VChB9gwKZtc
TeWvUddHJ47JKun5Z2tYyLnRb1vKw+sGgay0Noy6Slxmldxe53Zu+9h5aHdD3w4XTAZ6YtFsexZS
55eRgrB+rTZia0jldAb/yLiZutLcqm0irhvqvye6FyuGz/LrSHB5FRcqEXWbF2Dbq0kPKcwPwlbq
y7AJ1I2IzMGlugPXJBGV7dG76nwLAI7ntNqXoEa9ShuS4MwohmFbKLO5M7NhPpOkbHDxP5evQ2M6
BQN5GwXROVmwdXS26NS9AUaCmDXVSasuy7Et7/OiKTdROmbn5twU8MeidJ+I2bxUtPaUIMTyEh2d
CeiHtAaVJV5AgW3dTqhDWemsqCguppREE9XMyg87pI4/vkffjkKAR0DJ/+gQwrc8PnlV71R9PSb6
RS4341bOKTkk1knnpTevLiUcSgjgxYjsuK5Xl7UZyuacTf18kU/KTqua5gy1JLSbFav2pcHYvnzT
f3MNcg3W538nR189NyJ6zrJ3S27LH/2XJa18Wvw6CYDQuvgnufhjQW3KnxYE4bIhLAQ9lw7Dn7RD
0T+9iINQlYJQSfeKk/Kn3qZ/WhxdKOgvsF3qsKQx/8/1No4Y4DNqyQT/eKibxpqxCcg5ywe0qu6b
UW48pcY+R7Yf+sHUgFDW9onC8fH5/mc0IAKIVQAKNq23AJFwGDOpyu+tWKTb/E6dw5sBDS/w8lel
BgIOleP47NWivJPgvDMmNz84TaZ4YXku//zVrZcnQaR2+Zje95N1gzgvr2s77ioRb+S+pOijpheQ
FE88OsdH8OVDYfPwxFFlJRRdT2tvIsRTQi+9V2djPuvbRdXI+dxK9kUWm8qJjIen5ej2YjhqsqDJ
GHCZ1ze0FeL8grK7bN47N0a/tdGYQxY4/SmPLr43rkh+xqbhFsWXLsT06Sbpru32RivOqIU1gYcS
hNp6s/IM3D0J/C76aYc/6XOMNcpy/4ey89qRW8u27BcRoDf9SBc+MkxavRBKSUnvPb++R+g2cCsj
C0r0gVA6JemIDAb32mvPNc1JHDbd8KGoGwz/4Bh2kZ8lj2r7oEe7zHRqzYsHx2CIk6/M9m3pgGpD
OtrGkR/7ZtNGrrpPziWxbsrvuXxUh2tUHLPoYTGgka6WamWaq0C7KIZbyWdRvdwopC2SxRrPu7E6
Q3JYQe/q4U6tJnkt4HUq3AiiFzPYKCtjq1ThXzzHeLCel5860x+tI0NiG7+pL+k7rvSpcFq0X5mQ
H2J0GESQ1OUJVquj4hYnvs3mVTN/1sBIM96DRXWW6/c6Sd0Wu7tK/jMEPzrsgAoLjzm/VTZDiXaT
kq3Ur8FyDrB3iXw8uCDZQphsNEeYXxF42pLyIsS7ZgIxXNgp0WJKO7HaVuCVpyJGe2nrAnPQ0Akt
n3chrNwm3akBiOFbD+aprkIBR7zNt9HBd33f/7wlN2Ye8AInMhrAzyuhTsImzOlAL2Oc1ziFBKqt
Ej7iznhI8SIEqm+2sbIvRlw7ZqF+LDv1O9+fL+uCxUALxiQBF3gJ4/3PtzAbXZems65eOvNnhzGe
A+a9OHo1WjZaKPmbfuy/XQ0XWcoaR0IWofL5apogd325NAQM9tZTEFUE/Oo9cpwh2U/Q9L+52pdC
w4wPpsotrJZ1z9D+89WC0RiEXpmyx4m+11am2lU748mogg1q2J1uxU9zUyTfdBR/9Xr/27jwpXJV
qE2ksDKJxWLh7tg7ByG8gNRIH5tZe+uMdZQP5pPVccZCPVZ7Eg2T3UT65LXMDDHs4F2uosc4H876
iG8cA0UF+9W09Ca81vQpufy7+hq3Z/zp/oDPoBPgXoOK7Yb6fH4qsawJeSqH1rWoDka/4ts2gKjN
tSa7Fqe62FbF9ZyuJX9C/YguwB0MO6o84Q+mnvD4xd4eGJFfuzUaHdDxQ7OTtvVG2xorfCp6xFS1
Yx30ns/o8Aexhua/k0YX1FVydAz8MlvY6j72Syr5cbbwW9i323KN8Fk/tu/hNdrKu+ZHtg39aBV4
tScbiGZtEtxxQQwu2tu/n8a9+ZdI58fTwEmP1gzX4fsNMKzgrc51al3Np3F2lF8cvZjhlyyBBrzP
CT5QGD4xyZBP2Y4HMcHkFN2q8WuMREu7ea4DXO2d+lodxl3yp3zncxiVDZTw7/v8633w9Vv73/u8
g4eaUByBNiLrmmyqvQrR33SiTQM6Xq6FdUEZ/cAUU3lNj4sfnIdX6aHYz9veI4YkOKbyKoic4BBt
rHUIUH9RNsyiAWXicm31HvaZ8NKyyK0id0n3ieqY0xOD+wIeFR6J+MGSHKe5g2mnYDA2+qhdsBlP
0nm6zILdGXYF7FIzXLHjyK37FSMWbFnUabdofssEojzNwU+xfOs6SMCO0tjqa3YM7NJX19UqOVeH
8oHE9PLaHJjp+d88t1trff/cAImxyQLjvBk2fX7bU1TieRAN5jV+FrfSg7RZHpJ9e8yPlq2thRf1
ubXzc1/ztuIsjX2mrUEVaJ3B8gWJk7gz/sgnD8TILJ122jTjidlXhjiNeOUWF0U7a5gzeUbsc1aO
ao8EFhOH295lGmFqDrr/vnBq1YNV0e6TnZa6xQ/2HcP0hGhbVyw6P/tRX4VtvzFfkh/6i3SAQ+QL
JzYeBSPbM8MV4klHise1F21NJRd9E2ku66Eu14rqCqUvJCvcBKzBy1JP7OB32Mnh30/xr1Tn61Ok
a0EcoUCyvtuo5oQeJ6fnuQaH4BA/91tlEz0FTuVme7xFxckTRLss/QhrhMKxcjs/6Jvez3bFLl7V
rnUuN5Mn+6ovFoTUA51nh3L971skfe3umwa9AFLgwMjMABPtv7aZ/9FWVmo51UtQz+fMXMX5qpS2
iWWbja+zHsNMpv7vUvwyW0K/wk0Ybqt4kxlnfTgnxUa0tvq4a6s31Xoyu23bekZ40GaHuewc3JKT
61+V6YcIWjDf+ZgfosAVGls5Fxg1YAnKQO13ikHaz/BUfcg6XsZP4fxqNg8oNPh9AEYyJRMM20fH
7D3NcEamxpLflG4sXxeS9mp3HrdlcmSY0GRuEK+yyI/DdWcU9DaRI7HsLOUhK7eD+GTkkjMnxyU9
VPUqSm5Flu4PrzR7QSOBb19PYh/+3jrmwIRB1O7Q/+Hm624F4JmQ3mX3761kK/o17XeJ7JfpeRBW
+vw+0yvqxbpYWhfxHEI0BQdE+hBGlZnKR+Rm1LLhkdIJYpOY2wI1UtEcXtECKQiKICycQltzce0l
QVOyG2OfTxcjOg39oTXxXjCfY+NRLiZySXla3znI3zcXGtnqNPgsdci3HKHulnqQy62+YBN9KVRS
VMcp2aCIUrw6kAkkq41vdo4vVwOwY9qEQgYxMwOsu+ZCzBMVPXjaXABofrcI420lZZgp1oi6oupb
qOgzUIEhFCwPjKhuNm6gRpBCPtcxpiR6ixlgeE30vLZ7qSYFuyh+MUq49fnbKFFFJzY2xTAo+7Cu
4ZPfTGrDZm1VJHziRvfNeeqeXM4NQdFglsJNYRkAW//zDQljosZiNIkXyQxemjHSfBpHMFZ9Hyp9
hotzsOoUNlUhP1upcIxr46zpJcy7UDwb87cupfe9HrfDRo7ZB10Xea73ilNq0xTmorxcgmZcqQtm
3+rY2Xpd+7dhjQuvL7B5xP+f/FqeAnNGg20ZFwyMzbBH+3SWhXXVGSbO5Zc+rlpPTFvRGSREW1PF
m/fvCvf1E0I6JTwKLs7t0HyP0AphpkZwRvpLhyLOLgMP09eWcVYUcbL8oSiJ7qaS+s3+Sat8X1ax
9LFIF2LgSt3/YmIyNXKlwLSTL2m6LU0nTzaR+tvKFIckwSUjb2XdW0cj/Fnkg60gLUkgfyvi0RQP
mnWL8XzT6ke1uwTVM97d07QrputcPc/te02mazRdI+gC3Xus79RuT7ecFrt0WZvzuqgP87KuoB6o
jGgiDnGtHau585ob2B8NTrIx6nWKI7TacsIzH5bGi5d1g914dTZiVv2p6A+avs7FN7GmgKvCsV7W
6nxIhY+SM8cia04rx2S1+QZbr/qqh5fewrPxuTY4Ca0NbsR8QKcpK7+y8lmbvXI6tnho62v2uME4
Z+LG0nZN7krFh4VpQ9PudaLbDT402TnZSowHjNq3VP5F8CzhhQANeTnK0YUTtqG7AZ8J46hU2Mrq
n6BfacNPqTwWyjmuHzOOt3qHgHOFAt8d5k3CsxLYaBuMwPdIC11M9LwGtwFFg2/j97+iUnDM4qck
8Uy1Hy3KGugplb6C2UrWT9mei5nDzrqJyfbZVKYnqxvOz7rxOPSPEX80TvFCV67t7Ezmc4+1neLJ
yhqMIg44ON9qdVt5CnMv7ZtYky+7Nm3ZLQ8TJQ3oK+vp8wIi75dYGy1QL1EcZhzYdaZplUkMQqlU
0GOExokl9KX/XkpfumkIbch4oAlQSLnsfa8QLeHYT4WoXBb9dzHYebM45eKJdWib5S6tP1rhKKa2
yoCrD89Ktw2VbVCspOCg1s9d7lNQ2ulNMP3MOOTTQc6PsSxiAXrG57nWzrP0IwgdVbUr8ASaxmY7
Zowa7QaT+eTUqgkzCJ7svK1LH9X1sJWNPSn0yhNd3XIKoMhYZ2voPRF5MMPN0B8UXw7wN3Fac7sM
BZkI20LcTu2fsPBVzUPdRiazvhJ5duLWOg/p4bhAihsfouS1hGMEBd+uY5Sb/X5RzxUSS6N5NpRt
ODhx85ApvoGJYPwN4wz135fScWObKfrfsRKI392ZxWxruAyFQlC5smXCS7cw7LONdgq8zBk/BtR5
hwUV7atqoGYmaBbrKxs3c7SyZ3HZ3mLGGV4qzmQcqmifqe+3/xMmsY2SgaFUPrhZYS+VKyt2eUsh
94XrfCyXbWIcouLwUIK1pViwECitqhtM021l/jMNnZcqr8SQ2EbJT8w1NrlU+cpAIMYPK/45JwcL
zMdi7Lea42sUe/K0Ft6rk9QeMFAldTkcCEJ4DuanoR8cM6xtef4ZqmcFTazWHtRlJegPlWIr9AGi
lDs5oXNV8zDPP00mXqXIgekixLAosWZ0y9oJuosogNmVjtBvC1NGk++Gmj0sLlZ3kWLn4WOrlV7Q
v5Mn4CbCLYf9Uby5zeDnx3mwT9ci20BDSDvKWc7wBLyHTo3DmW6487O07+UDOXjyiL7uqMaX5ufo
htJpJGNs6W1TOBDthO/9AwHoQTK68bDSmt8KtS06yP20jklCCkZtXzSnVnuWwmCdwo2Xq4e6835q
8MS0/r2ctH3fxZsI1po51USBvjNLzY0/Iqy+Oq8IX4h8qVwVDX7PtW90v6TYMfKAuu4jOrgdhYJm
NUMm1BtqZjrbgvqYV9tg3kypW/Xgen1/CgkZy/X3KvutKY+y3QyuMK20lNk3PfM6md3QZC+gzfdL
037iy1wVP57ld6Hyo2WVBz72TclFeOpFV/oN98Dk8FL7yuhZpWOlXjMdUrJOY3s4d0fEseaEVZjb
umw02SrazIkfGKtSvKmvvTrdzplbPXXpDljVR1C3eBDIpspWwo3o7qtsNSKKckgxD9tD3HuR4etr
y2096kP0RqxB+SPcWX55TH8KJ2hw5HgOl8nrN+Maokn70IOl6hsD3OUS/cD3ZRJscV1fMVkbzrPK
Xgb9rdolLwSUB858RnilvhTfnPnuhpO3jhPDGaaT2BwwQVXuye0lvXyeWoV8SZrExJKqEu2pHhwO
iJHNtJBsEsnyErGAaG6Aa4VZ71qltcsQEtpxrR8jVXpqBWPfiuk3e8aXXhj8EPMYgtEhSTHbvWs9
GRvnsQA55pJEWU+kiYx8shji1b83iS/9Fh8ddxqYOGhvcBC625nwPAhqM5nFSxLTVVRa/yxG4kkV
Bw75y89OXE5jYn1TM5Gt3ddMsEpAS/hYtyfPDOHzfghDSJCTZJYuOTLNxRENNxdxo3dinG9Cvy5c
8O9JQcW9LuRjIqwi3tPlOaPGgsJXG2LLY/ed8lPh81c6fbYzpEuYlM4E/Yl05mk4xho1YzdHf3r9
tIx/pPzVaHdi9j70pzo5lclzMXwsps9oHOU2TBBjwQ7MZtKQJm6vOfScEii8bdQ+70AS+RjXN7iK
Tl5JJ5Vs42ZTGC76I7l3sthhxYwxlddm8hBlWxNY2YeUsSbc/dqvaUTOrcdh0gEvdIGuVpgHOrU3
+K0XHs1z8KP8CJ7Sj+q1hDVa7pij8OeYGvm1p3vDW/qSv0tv9U7ayD/ms8DP2gnTAFy4TJExio2o
jh9FuF4kP10ug7Cei41i7KfxXKxMZV3l70P6a84Pk7wTByhABzF56EbcaQtbYvoVV+tBuyb1Xixf
c7eo9yxwAp/iGuvxnQWIE26yeF0ovpWu4GawYReE3AwO/ztcxMf6LUWe9TYDc+NyD94pUdkogTZB
QcZb/P7vF5aD7teXB/YLA/sbAvL1NDJ3EBnNrF8ukeQq9XrS10myV1VfQpZleTSV/Lqqu3K8YQRn
E5zIi63+sGq3Ub2heiyM974kimVvLoeOxnq2VWJAYruKPMTNGuaSHN/I96mc9pK9Ca9V7pRHHPUd
wFCKoI7LpjdKbpJ78kNwnV91OIWzX2JEeVZfh2fpI7oUz/BxlXO4r9bc0LY+RH7KX2D9yGBnIxLf
Bw+9b3jc46Z4rn5qz8Oq9AnlEjQnvVLuP2DuwrQCVZYwS5PcnvAsbnAdPRjrDK9KFHCusdY3VWM3
0qP+oPvVNvpRQPpSIRu3m+4DJJCNU7LbN+2Aebx2UA6aZzlIG1bpSnexvtxDEXcJCPAbjxOM8BMR
ecuCShxcTDRbvAb74FGEHc6z+y3+ljfhCkeQm49FYteHcjselfWw1n+3VGuv9OV3+SXZwTnXzgXQ
52MN3+qVNYWTVLK4aeqN8xZfi0rylmItMrMaflfGeR42s3KNqmWlTXsr8pPW4fdi1b5tCuQ9XcS3
4iU96G/9SAKMHR7yp7q2+WFUHj+awNWFtV76k+QQWdWSxpk6NfojLjeurXY3CDtzOJSjCFr32s7b
EQyT+v4+rI2VmTvdAmrvkR0E52Q4w4GTnsbf2p/hIHdMMeyGv8m0c2aUqQeCJAzrRndwcwkGv0pX
rbaSu2OaHUTTN1SXP1ymJHDZ0Z9ItUkZ0hPytFwTSVTvB9o2sFy8RnEN1SQ/UDaS5JvlNhrPKRBr
uNb7DzWmn7oqjIiHdVyvWvVQBo7SPowcTRKv61x+sSdoC5196XYjpY5EMScNHIBthojYT1uM75hE
fnOK+AqBIFS5TXpQ2CBk/yK6UjXCW40gXy55b6CQGFnhQTwRYjMw74hSY9ulF6nZ63J/KkoPhqLs
Cvzj5KIGxKuk3+zYXxApbodtQ7kZPjBfux/loSSZyrGPpAtmg4U1e6JWMWEtGWtM5jf7FKO+L6UG
4gydAe7ojPK+oBFiFigDcWzLZXLzdb3tj9N+fIZM6VveeGJpoJRZJCePtv30WKVOI3sSEPGTfFIf
Z9LrTqDkyXAiwRQvS1PgPMJJ2Ceoty0cfLtN5Ia/lieooI72E3tcRbN1nGQMOytdsMyWd/skG17e
PWStMw7EB942qD7xptJtOJZ1tnhKPm4L/WF+64c1flehepwHT6E8n+ZTtZPfmnW4yfedt2zDVYx0
IF0JXrebT6qbrsBWX/hzD5T35+LnuK+Osj9Sl5Qj1MA6ORq8koHbJp6GKqjZYjjdpYelO03pIVe5
D1c9TYkD4qvWt3IYKIy/PME4S2w5CGexecFb7iQ83WrjQTxx++GPkjb8STwxXxNflQ+BGpntwImN
0A7elsVlDsOBiBqjn5SL7upu6Ui25i97+ltftdlvieFYPho0U5YtPBXvVuJUrcP9EirJujPt+g8P
+lZq1stWf40ubWnHj+UjRyFhW52R40Z/8I5i17R+Wyds+FQJCprNr7fvA0WLURJJ2rLdf5Recagf
4ldgk615xFt9rV+SPyH787ht9tmj9mveyof03VIAjpHSAArzszBtkydFYazsqqg2mByhglduSxUC
WTac22BntseR1Dc/LbdoT+dpPw3nvjvF6iFU/Rh+sO4KiltJfmxSdCgPbiasrHZlEcXar/GdjiN/
NBxQDBVLpR8A1npL4Xbz1tES3hY7fcFI+8YsEGzdm7tT1R8I+5l7X54RZmHE6UTEvfK5i73QH7IO
46zASYl6i5+rcBu0tvENBfC/rNmbo4LFno3WAALo53bP7BXDCqZuuSxLXj0ISlzshly6xQhOqld3
2vz/XSMgYt/0bGAfsOruh9M3K5ZkHIX0EgAoO9h6UTGbeluK6e/ZJLT53x3Jfd7DLeEBTBUCIWmV
InXiDpK3EiKF+shML0kbVO4y5++aXPQn5ZYuOHe/4MAF8cwpKepKz4L4YEQ4amdFwZaqs111uQz2
1DKqn4VVB4ffqSxY11bY/vr3jd5/DTx50KAbuo4dKtYWd+h6TSJl0iV5fKkWq2S00/Oa6nrncthx
EB32m39f7t5BAo8COLa4r2KUDg0Cz5zPX3taWflStVl8MeNl3GX1vJ+SwPTTNiJ1Fc+bGo9Gb06U
2JvNhUFLZBo+0DDJ3GrW7IaGMyOfp7GFBDWhbhGXVmqVsa/i9Js97i/1+D8nfwRiwZ+ARcGuwrPR
7p4M2Xx1kDbKcpV/9FxPsuFQZ4/Cg7rSrsHK3OZeeWZeGl3DbflHeaHUMxSNf+Aog06PfqWBi52c
VMzAaMAKqokn9cccwCX2hdhPU5eWRCO6EuhHitn/r716VIe1dcmTXSjtiELV6h1dXp05SWOjDVM0
nzDCYfE0c7CjbCN1ft/QRPiMPtHsCapb54dCBrw9C8FlpN1PvBhd9t+uZd7xr4pgx++lN5+RC9QG
Wp5blQDJGNDTMUShXaKXYz96QRyfwbEynBgLK9IWaQI1pxq/ecR/SS/3jxjdB2Md/gFtv6sBKTJY
4NdMvC5Vsy/6PEUmOWlOFrFRVsKEY0ep/xwK9s8qpbvKxQdVCj5IHCg3DEVO/3417zE7fBPwI4NE
z6t9y2i5w+w4Ckc6S7a4Yt8pMcXJHlR1HFZB/EuSe7rWp3ko18k4fZeZcY8D/70uxhoUJxVV/d+j
zX9MbwulynEFJER7sAQfN9YMFClZbBxv7ZyURcAsvf1moPJl0fNRYf3SuYEkoKS+gxEEVepaSanz
K672g9cYuxkVDIc8uvkkT/1/P9f/crHbQsIUDMYJyuY7NGEKJyyyNY3nmtSvcUSSA1Z4f0qpf5qz
+LvO9L45468HRIDaQDt421Zu0MZ/PEylVgjNVcLxGiwpkFvR0mvLjGz+/ZH+bhafX1zyGsHRGQ2J
0GLvFcWJqkwtRtzD1TwAugG92tNjlJBNamMUKeQ0fY7JoTdem9lJa91Q9DT6HQitxVMfb8pil0QX
wUK/tas0LwlWpaUh4PUzzbvlLXfk3bhjfVSax6p1s9CV2tUkuJa6xiyyixGx7DrJMzgoWrtQ9VBK
NMvaCjxLY0TtSh8cJ5laT7RKqMXI1nrMH6VnY0KlS/SjUx3pvfj97DkdbLFEjOpJtRPSfZL83jkl
I8PsWCpeF+PXcSQzZ/x7iEc3ZArOAPWm9jHoDInR2XX5WgxW6bjC5mn1XYLLPQrFV3njyymQj+GC
fRFLqKKAD2Um9lcxJfNBHx6Y8dmLJU/O0DWvvVY+RMD5//5iv/ASb1aq+Pih9gdfu2FRn9+fwojG
IkOJcEW0kHAMnNw5NyJP0bDPwrRQdUVFBBIapjVx0aFXl9V34+WvH/vmWKdA0cZcA2ff23L6jzdY
DJcwGrWpuGaC+pzFJFU0ahQ4SV3UXpfIspuUH71RZt988q+rlBIMH1OmIYN8fTNV+M/Ltv2cNvFQ
NddZb9ptZ64EuHhapDm5FArf4Iv/5SmbN48BqgI+DQY8s88XEzqxD8am5GKjea1Fad0SysNI4CMa
T6VQVOy2feYsFiOkrCq/aQT/y9VhnmL7TvtBa4YH/eerl+z3UYE/8lUoRIuZxeJiMX5Qeq12tTg+
zPuxThKGgOEzk7nXf79gXx8zNo3oHLHCwriC0vv52rIaV0SRFA169hYvBZlzjWhRL3rdnizslv99
ta9bGlcDFiMf5sbqvweyrVFsoPhp7RVqRbcGyBq7zYQC0O5l/Zl438hBlDYzYEbm/+8rf+GCQgHn
U/IVA+TerJvkzx804tMYQsUELM9nSG6N+BjBhy76a98Ju6JRWMUyI+mpMwSEkIrpwBA1ERVvdCuE
glllot8tom+Mqn5tmbN/c3tfngzwPmI2dnsG+/hK3W32SZUJkHFD8TLXHUZ10/wRDXXr62XV2nLK
dJ9mwIC6zijTQvXDuZpDdB29dLHMsEvNVR/jflx2dNq9SrlglN97TQ7jrUq+udUvbwx0VYvmHEsU
QkBwSfn8IIdiGfWp0KurVcHfXlomJlZVEwkpp7+Ib+6++eK+bKA3TjauYbygEgbWf8MF/qP8WG1P
fjnyrOtsTAqUcngrWdBn36xB7dbZfdpAyYWBQgNuwyAAJu5dnR21RilbOYuvNWQ1XCks+U2RpktL
imRUx+VeV2GrhfPCEFitq52ucR+WkCkH3M0fAiK4Tgi3Uz9YoPcQ/7sd9HQ8Vlqs7FIJTEFfXglE
Z7TbJPqDFeHv1C+95C/yLxMirxAF71YYCRtuA7QUUFjOpiMRRKDdhUXEZzPDNhBpVDpV2AppUF6s
HNsrhZQ+zMbUVWWIOJyAjgadOZwXw8sC2bpAK5i1rjwZdTcfu/ib9vTryYlHBg0RfQzbE5vTfYWO
MeXs2yy5Ll2eOCFZHc4g1iXeclLpiAuQX5x0wbbv0xPF/BFngdHu8HsVO/GQyoGnTOrwQt6xszTg
AI1sNT566e+Sf+R7JB5hETQkDHpufRj2PHcLv5aLsLfMIr5qoxCvlHFQHqQO/5xw6GTMrHmd+qCE
TVAVNgNyqKddv27riBcaZ3GnAQg4hcVbXmX5drHifW4MSGzVfhVjhrpXhXBHELC8/nc5+LLn8gqi
BMBWAToGPnp3h3WlLxoh0sbhxuiysE5p7D2zNTsUoa6bCNLtzJy+i+n4b9ekQN76DQysKJKf1/Uo
azB0zaG5yEn3a8naP3mUvWRBusnNgE2QuZcgfucJKt37dvGl0+9zsRuXzrpVlM9XTRWlkfWsmy5F
7CoFiuUrSYkoc56Lwg6bnriJVy0/oEPqCJjX4ezAzYzJDbM4o4aY0dReHId2iJ5nJuQFTUZMkKDC
Sa0lf94IyKtYoGLI70YH/ff9FtFVKrsGwA/tjzw8DHIKILZOCnvOL/J0HGD34F8bzKcuc43ZK1LO
mhyEnltSG4fqKZfex9prGd/12ka1fCv6gPabRSCDGMCAqOfqk16uzZcCh/3iVVF2I0IbyYYl1Z40
0yPsxB4h/DAm1T29d6wksfvpQ6guKeg4LkTFhH77oOoPRvMUgN/pLyr5uWb6EHLDzQXnsKH0K+xb
JpDY41y5s2kLb1RdBl4xrjGGj5CR5YT/WVogrmA7hwi5kv5f7Ouv6f+Ef8r/ohz7uguQHsqyktGF
wr68J0Fm4jzOvS5TIRUF5sQEuBnExxBabTkOqfvv5fA/Fh+fyzOXYyVgrEZiAv/6+TWJtTwX41od
L73qj/K51O1geSCb1M7E2tFaT8sACrRXw/xpVQfywSHlXaPuNeq3rfKmqH8k9c80AnFVp7D6kwmH
KMBHylPTl6VfwXnry10gMoN5ksynee7xYHwJcWnuesu2At2PGZNhr9UFTDQgVWBuao/pJugvY3Qo
5VVovmJZbs/VbxkXx0UBv+Abavv4ZuVrd3XF+/xiBds5wl0INc+oa85cgKuDpExttxkiwVPGwsG2
AAKdOvZAJyOgHMByShzxAD2CWZpVomfATaibwSRFFX4wrw5m6ILyR9J+xwIJBNLJep04TDX4+AgQ
+QvQgvC1LvPVwK3P4NkNvysjYRoDEXz1GVaMLcYz9krsJikD7uFN+4F0YASLb+zkeYCslDkyiQPV
JUl/qwyPsaAHD9iYSKNJjbHCc9y8lfpFhDETvZIzYOm72uKki6AIolueXAJuRrU2VrnqqzfoU9CY
JzdTYE/wxvYrQXNNeOkg0fXGlO3luWTPcwLiSi0HnIU5Wv8kf0jXKXKZgEsq5K50L6NUUB2DG468
vjoLZ6aCw7uyw6QDfD5eYV6tNt5IRehsFRoHeA3sNUygYPKxSYqYLb+P8rNgeWWI4p2/xh1Gt0/x
JHLqyNX7FWEzWbGyOBsH2xga4/jDaoEkN7KxqWc/afzxpsbDLmoSsKS4/fI0P3QNJHT0ce30IkYz
87i3vnybmOPCwsXv23gef+N+xTgPPyzEhQxoG/nRSrdB5hTyNuxeQ3OTLT+M4efCm2kiXjFpN26z
6j7yUuoY7wlTUWtV9h7u/ea0gw9PKeRHMewb4ZrCjEo3nMkmeZtmEAf2ee8l1VGHKFK07+ltnjxh
kr0ppLPKzQvV70E6D9k1mK4Jw8ZW8xCLmM1GZ0cv06ciOhTBUZFIb11F+VYNV0GyT/ttkm1rrOs1
1CVr2JHF8iAVO11yC9XPtcs8viDkU4anHsuLTV8+zOZqUv0qfmxSpIEXqT/1DP6DF5nlsUwbzfIs
cw+RPdfWuOtgAxFBg9rqDCTLb4Am9bbb3xUSBPTkweLBLtHufeley66MuxlbUAaAMdzSLOlsA4sa
f5bEa0JY72ap9fFB7WrVbvNwX0xy7AZWEK0iERSl7mVw4RS70VSGMVeTQmkbg9I5hp7DY8gDRih2
bw2PZlI8dsFtfiuXhGQQWEcsKosWslaXR9OqnkIQmAELkKFlm8osMXW06AV/AcmujLyGLTugOzE9
ve6cONPhey7lKh2gZv27uH49ftIToTi8nQPxbNX+so/+o8MWKux1pEjIrnIgjic9GtxaKVzM8QYb
12g24wExixm+T32LZZAY9t+dvr98J9zATR940z7eTt93qKvWS4OxaFp25fCm7sPqBBow+1WnfsQt
1MGuw0QoawCHm3kanSJdfiMaZ+ZU8aL/+1ncvv1Pb8ftTvDIkRn/WAakn8/bzLhkONPiS3Il9/kt
1Bb27pkTV0mru9IxurGo6/++4tf29HZJnew3KPwax7+7AzjZXlm7yCrQZzt2rlkWxPmlxi+lssxT
roYIJ3p5ozdFDh+2DbxAbR6aSX5U2Ay3tTnD6NPzp1Bu+M/MuaEFKgana1Lbkv8YE5sW6ufpm6f0
l9X1+THdsoToTmn64aTdt9TxEsTpHNcpNDjej0EqotUwiXgDBj2pUmPceaSdLrYcclzSYesmVh6e
OigWIePGviAJVQ0taTWLYr+Se9XWaryA0j6U/DBodV8rSmtlGjcNTJ5Axmi7dtVKlb6eS1hX/5e9
89yNI1nT9K00zu8NIb0BdgaYKpajF0mV2P0nQbn03kXm1e8TlHSaVdRhrQYYYBc4gLrRDUmMzMgw
n3lNFMWfJxQdLyeEBcfJ0E68nfVqDVg6lEw+iW1B43CPQo12qmRQWnN6b0CqWCDQ9DBpyfbEV1c/
5HgGXw5y9NXxrUsNFNoB0rTIQcezm69jvG7A0fAvy4Px56LX7TgZpdgMGTCn9R/r/qaQWbVOXK1Z
Z2Tc+mjcYOVULMYByBddp6UGlOFsTiZwrqB8Awl3KUc4Hey+t62sEFpCJdy1f8bXNddvv5L+eher
YrpBFQvvaCCLR7u4ij0H7ZxZ3DkdwKbSjfDI1AaKA1447qKKpMUhLujDS1uq8m4YNtBqPQeA1uid
+IRHWjMem0l1LhzAkqqFQZZ6uI873wow/C3FXV9nG7szh03dMYtitnYYzkJSMKppPYPKs1J7aWAU
dePHHUECPIkVloJIk+V0WhL3FJDxlw+mK4kHhB40E5GKwwcrqrFI8CcSd7U/zcg+jncmGpHEB9kZ
Zxvk36L7c+iDMxnwDfNIXGjUEZZYLAFLFbJFfi66L3P5+Pa3+8UhRBbPqcfXsyG2HKuiNP0QJ1NY
hfdZ4BXXM/msY/abIPPGi7kIMGDzm7Mq9cKlxMJkafGnlk5bORe2ra8ScSHLS5MuqaUVYhu2XU6s
4Hwr/Gha11OhLSW8iOcH/reuyj/IhF98u1dSxvdPcdH9sf2afS2e/tcf/9V+/lq0cVn88VR8+eOh
idvuqfjjy9Mfy76Inl5KPT7/2B8yx9Y7HJbofZFOAVHCQYKd/FPm+FlAhfSfaglWry/FHoX7jn4o
BKTv/vUGTfd/yq4IS3uHWha2TbTQKSTbv6O6chSPgGXC2UV1AbFHQnYFMNfhHpklssN5GZ1raTRk
6xYHISM7K+CTFtum0If8A529qvwUppaERBoJsyH013vCrMRwI3D6Lyb4F5nu0cFGtwdeIfuCkjEk
FVVHOnwe/PSm1PPhl2aRImd4dU/sPiRV3phLx5zK+LMYWg/xjxKlfuAK7Wz7SMu3sykogbllUIiV
dDByA5/kn0KtHBVQsL1HW5qwTTmFahSMjq3pQz9Hxn8A7l/SjAEtj9J8TfDfuVG2mQh0BRCbiI4N
yF4FROHQsTOvvk2KTPprTGsUFCoMPe0EmuaoOgg8QSkbgEijnq2pCoG6Ll5ElQadz0I48XlT2Fk5
rWatt+SlSP2e5nE9ZkiVQMIxZhLZXkuLes/pZw27VPdj11vqQxI4SO+OYppBWfoFEnaWM7XJQ65n
7kci0kwOZ2mTxOCxm8HuwRYF+qRl36Oz/4FzBisZfv1v9ZM/l9XUxABlnqWH/v6/q/hzU7blt+74
Tx38pfY/n3+bKoza/Af/syo6UpP3/ddmuvva9tn3AX78yf/b3/zj6/NPeZiqr//xj89lX3Tqp4Uc
IgfnhTKO+tfyTg9l+vVITJbe/U9VJ0Ef6x02bsQBPmqTNk2Xv08Y13iHzJcNoAEo//NZ8VPXSXjv
2GMmtUd6NPDQHLXzfwqp++9oQnIwkSLQgMI87XeOmOdq/t/hF2wKmkGE+HTdNJ+j8NgPE0dWrl+n
0u4N/b1Z32DIEKyT4v1kXJQGIsc7U7urwksIU4sA0r9zXeWrNlnP5xZy2R/9dDlDgvLP+2JTVuch
CzqQi/AbuFbAbQ+UBvCP0Tkhbl15DQG1z85C6wbRaKlfdI5iYPvjJpxW0rysfWsB/8+ZUSBLyDWw
YkRm6EPU/KnFy7xa1hvoVN3gPQinOuvgTurJuV3cxvFfQv/TKW6kduXPVKtvMuOmgF2oAXL3nCs9
3YcWNTBEiyZrOwFfDO8HuYANvahv2vqcQ/z3DskfM8otwyenSeMcIzhGzehKL8q1+za2H+0hjM9k
aLkX5uz+5cqexoVPO1Wsx49CdvaVa07DWTICJnqxCn91Vh8G7+oxVJ+aNiZYKW4vpeD/8tQpCiyz
zNaa79PI2Ou97t3ZoRZfUPO14+Rx9Monp7I+5JoUVLWajaFVxtI2s+m+xIGLbPfD289zGObzOKSQ
LC86SmjfcHmqKuqLQ7DEbiKcTG+8b4xGW/cVdj/tbD125rTJE+fcMHWxA6r3Q/Tqf+DYuqm+Fvdd
8/Vrd/VU/X9xLr0ZHj2URXgY9yiVkZ/2Dq75jn4VSmekJ1DEleHyz7jH5XyhaAD6k7OHNhEf8qe9
g26/U3+ag4zAnXtNuRP8PJUM6x1ahUrRyPt5Yv2G3twRip1zkkwFxWkF01Tgs+PWqpvGiR3F0v4g
vdK/pP3U7vwkF2dFAiPa5srbIs5ZPKB0jaxDmSLXZhWG3E0N3Fxyreas72YEwiK9mVdvL2S1UF8e
mMRh5Pkmuh7kVWisHcVkuay0MIxF9yHQooYuIx2G2qn1WyBH6boR1imD+uN9/Dyeujxwn0Dl5Lgk
FA0g3eYpHD6gD9uvsrGCGZy0+qnjQuWkx68FNouoCYU/iPxH1cAIQ189KKLhQ+VC/yiEX0JqijyB
SI8/3nk9eqRR4iEGa+DL27ntsBR109++Pbdq7g4eArEvfDrBhoHfp+BwdGbFaWK1ge+Ve2GLadvi
iP041bAaUUjtP06N1oGYzPtboy41+IUA2N8e/ijeZnJpqlPs4nZVlzJVqMNDSlh2O+t4hu2LDnJ5
UALy7w3p3Zpap1+Xtjuc9XZiXJh1K68TaT32xF0nPsSrz40GJHmnbVFuccGhqN9/cU4WXSrmNgu7
fWMYATwYaqxd4zonRlEvcjjRjML+VSq07DDSlINRpEzGWo9kt68ds9kZcQpzKOrtTZOI6MRQR0hS
Nak+nr1KWNeEkALQ+3CsuRpGvbSmaT/prX0Wyj5ZEw7pYMc8/3ww7ChalFUEPaQTj84IvzgDv7WN
cVr5GISBkS9jM3NOkDUPq5vfn4nLCKVbjawGX/vDZ7KoKid534x7xxR/9WCSICcV20Ta7xGeXERx
dQru83rCyeCAr1FI43yEv3k4oOFhb+RU2bQvZQKGEGWLs9AYCejz2D2xil8NRQ5ExkgyhLse9+3R
Cupqe2pJNIZ91sNyzmOI7LM/RJCB298T4mUaGcq0iG4ZTynWHl3qRVUnVRSM/b4XRb6Wri/Og97B
T6Ox7btycrSV7jbuQpT5Kd2RX70klTkCGwUpBYR4OJ9J10eVlTZyjz69tUUnXCDwU2Zry56i1dun
wqsDn5cEeIA2A+ml0po6HEqGINL82ZD7wAou3TZ91AfcpaUbo33amp/eHuzVwlQJLOkA+4Srlkk9
HMytDPTAh6Dfp7KCNE9cVSxTbB621ZRXl3Ms8ou+gB/x26Pi70ClkLOXO8Y4+o7NPKfUkSNtP6d5
8CkdkfCJGxAisSG2olci45Mwv709ppq2gyOIAIOiMih+vBmpnx/tCJ7CGga/1vZDiOKDPwbkEvyA
7W+PYsCcIBQmooCAqq69l8fpMFL86YJ577SRv4rstlt4pgzWb4/y3Bg6ehnmzSYZU8BYIpfDYYKp
NIfKHpx9UnlXGPMtqhCqb1fdZjGKCs1KNxFdxFYg2UbZXmohFPUJgdkJVQTCB7l/+3F+sTlUpED5
WckgEcMdPg2e1pXIytzZe7ADWugXcynPjLn477y1QllTcMHqGh2gw3Gm1EX9j+b8HrUfkFq4JZsX
8ZV3P1orEwzWwtjVn5FfDL/AbwpOYfN/9ZIvBz/aKaXuKg/31tkX/pXVX7rudRidIBS+HoLaHnkc
mQuCUjBwDt9vwLxOy0TSfUSUP9tgIJuv89RFrj+z099epyxSNj5xJRwZ/utwKDHmlhWlvb+vR2dc
pQblNbhG1YkW27Ow4OE6JaF/1tJX4G3yscNhdDdpYrqP/t7zhjKFqVJ2XzFchNASJCAqzoIS3MbC
KecadZgs31RdF32riwzwQKjLxF3i6Gv9qfW5T+cgcKL0DDhU8SW3C0Rzi06HFhSgpE913EvjbhPZ
mRtALU8zNObMbrqwqnq4BVELZcaDyQTSF/eksReltg3jmrXSWkqT1ERT8ptXUvs8cdC9PnR4f5Mg
EyI6nc3ntOPFcWDraU0nbnT3RZuVqyoPTHqn7XjixngVxoLN4ewmTwDiq7Dih7Nc4JzXGF7r7ydl
0JAGOmo+QVe6xrnhx3SAamvqLvsRsYYkSJX6apvlvwVNVTczHX1VqCW2AdN8nKXMFBVxwhDh3h4N
fydpWJ8ZWppuxVgWqzQCEfH2kfN6YhGVpfSK0wWULMrEh69Ml7DO9aZL9/jwpWfujPCbk0OkenuU
1xPLKKpkRkVMtY2ONqQh9UAmRpvuI25qsG5mZePbUiP/Mg72bREOzUVY0KUxawmgMQyrEwfCL8dX
aSloRFLgY3wA2rlWNrtFusf7JL6uuuFPUcPqikuCHCcXCBtKicKOWYpHYJOnGuRHBW71UXl9CAgO
/TJU/o5lOGQ2eiKKnGSfwVkfEb3mem0u3FCrqaBN1UMShejsTABTYHAWS6ees2096daJtfWLbw1k
hMIk1Rxq7s/AkhebyAgqy64EXwEO4byRcQcuuy/bzdvf+pej0HnG3BFtOXKIwxU1zqFf1/iW7su6
o+aYSXleackpCcNfjsJ5iy2t6SuO2eEo2Yjdru2l6d7poBGOY4RzXO62J87dZ6rm4bmrYjlMJDXt
e4vicJg+GLpgGLRkP4nUQ3y4bK+E3aD3ELb2so/z25m2sLHwJ8v/WI51dJXlfv7BQXP/s+YjRF4G
gVyZBcK/rhy+uVoPbFqOLlA7gTXyNz0VxsaSJtZcNkXuVRan6K0FiBUEgw7o7u0v84tdwMtAR1Fv
o9L1w5cxZEgHNeiTfT7TU+5d9roMKLa0QgeeNRnWUgTlp7ww3lfDdAqbe9SDet4E0ACRVCRw5Ksd
p25lDkO1Iu/eF1ljr5g7cIWi0neNBukyrfRkM5nS3Y51r61re7SvyyGY7mSgxeswDaL/xl6AT6z6
2HTGrOO5cKj8+GNeJHs/09wdpkQlnCyrOLEX1Iy+Wj7EBs/jUGI7ipUH35VNN8zxfvbGdBmkEiFW
P8x3cZ7Pu7m05YnxfjHJSv6dKYYzRSvsOGymZ9+wXJt274/Dn5WLvkkZGfZi1J1pN0vTedS74XGw
UB4cyjHZ6b2GToc2tBdmU6YnbtNXVRmFBiICI8zEu5vO3NHb4xEPNG0qOir5hl6jLtW15yRK+Sr0
22jDqm8/MnF4TYUWINAqUuSgWjux6F9VJNVTcJfTk6U6Q757tOprwXdOTbdTJQOPTkbdfSQ8DXej
BgRx1CAY5wV0LKvJi/WEddynrjenh0AYXws/vy2n7g4zMf9EwewZvvFiZXAXqPoK3UUlWEi8cRzQ
laNXgEofHl1u+8uwr5JHp20BOwcwatEjcz0UMNsG4sgCmLJ9FXpZ/ejUk4X5dzKjhDZlZnZdF33w
V6R3SrPNzewrx43MdjGMsOpQN8scuBXhoD/klgReLaaovOnwjgFVDlbvEdX2Xi7mbiwear8EqCpM
O7ttx1Z/T7kN9GQMV+fBaCtTwpOuEQxsyrD+K4yz6DM6gNZDlpcJAhZzC4xXkqYBwq1msIiGHdR3
wyiKv4q80feT56Pmbfd4iy0sM6CNC6Y4ejK0bgbxHKX+RSmd4gruWvgZP62CWwkRrk/mjKNEqUfm
F/hMKD0kaW58MgcvRiXNkdYn3Q/r99asoc5bFbRIFlWlEczOrCVELc3oc+W7ORJDI8G5afcK6ej7
zYNoS9DHeVL5M2DFGR3MMqqSP7UiD76nBv9uYfyDGOLFzfMK4fHQD09Zf9iL5S/8s4fhYzatkm4q
mGx81aj4YZjjOu8QMyAVJ1jCxUpVHH+2MGygG7Tg/WeDJS4wVR372cLQMbZWhkuAHvlrRJC/01h9
LqG+2JkELTh1cXIqGR6SR+soCWhdq+rsyu6A/gJqzqEIXEgTcLGd99Y27ltvV7Qy3zhhU94ag1md
W1VQYXvuzLetKYeLPk0z6PbFJgwhA3plnV762F4/6LosLt2CmM/BtWVrNe18Eeuzhvaf3QYon6M/
ix9JcyKEOcyFVYpPvIvML4VxyvPcC4eXvmY1Nk4gpnVvg048C/PCWyWe9xljE7F78ZFvv0/RS6tR
VZ34e+J+jKSQEjQBqLgd09z6vPWTserteyOHdB1F0uPKQUivsKscQH3kXFW9cjr1M30+ccj/4iUZ
kbyJ4Nqndase7UVkG3lVKb1cC+7tGOV6NMfDiyywAOLaznTiVns1FIvMI4XhHcnHofscDpWwbgZ/
yOsHMTrdOpqcp9yJtKWQ+g+X33/JTzFVVnQwofSqdIXkpBtsAyo+urlADTlh7kz1Q+pq6zxsd9SN
197cXRa1tqoxh8Y/amGbuyJMcYP+yAn9Xi+NZYLWRfCEYCa1Nchf7TYau/Mpv9UaKAKDtcstyiHZ
vd1HH6SNGlKuxM7aCwRLLpoBkGuEbmVv6CduPPWwhy8DXMFUgScgaRKxo4Ddk1PiREaW4hs5Iu2n
AZeVQWEs8gmKWmyJU0WuV6sRLrQSOacARLeElXH4naoRHcmEMsUD4B5nMwcSOr+QiCDlQbGr5Oi/
T4ULcrI5uUIOUxP2ASOrHig7DxQnRfbDkd0kkRBuuTp7l5JQWBVoOxlBfmK3HeMwGYYsDplyGm7Q
7DRXPcaLNa9XOg1/BD0e+kBHRENE6daiB7VJcxdFOi87gw3XLoIQikPYgBxtg8hZNFaLJUnekAT3
hbkSWGj29dNvngOITfp4JGIKi7Cm/1zLevFglayzvkyC8EMchOUyyLr+xtUh3wUVXBwdYttq0JFq
cIFtvT3wUbbGzKuE0CHa4x+6NQrOczAl3YzfoWM3HzoL8g+EI3pUCC2Mxfu6nT425vCQZNO0dENf
U/HTpw5vrNFEAjK3AoQI+9toJHwCqfpUdtUm7Y2voW52C2q1n0oo7ZbKmitydsQd337yo1CZJ1dY
RY8VS4GL5swx1EwAlbdCarIfatu4CjBjHLPqrPT869bHCaawlnZXLGJhfdR/qAf9O0r5B/Z5L77C
qyjl/ikvWdnfsWS7L//x/c//M0jR39HswwKc84rcVSVa/wRaGO+waMD+k3oSe50L4meQopvvMJjk
aqA3CZaU3fkiSLGIbZ7hXyTBLFC0yX8DZ/Fc8P37OOWJONaoU9Lb4iEIeY5uPNR2WOCDNB+quK7F
n1Bt/ZtYhgTDORWLXZoN9J7noHgqhhRr6zqv7XUDdRsWfjBXX6o4QIazs+1FaUSYKXta3WRLT+dv
YOVjpMr7QatHPH2qAolB10dBdRzzedFmjnNrEThjpKSZbboM08lwz7CQLe+TWfzVDC16fYUxlp80
yhqTkl6nTgupXNxRdJ0jVWce8oWRDVO16jU7+pI7lUeKWoCyxNakQS0277LqNja5p+puHOrlaAyy
P3GPH57SagJBm9IApc1igct73pEvTqmGDxtTBtEfMi0O0O7vm2WeW8PZiyX1i5jo8Nb7PooOo4/S
vGKZPl/xL0bJGk6/uopJwQqrXRVR2ayl2WIPjVDEyhzyUw5Fv1gXvAqBnnKuIEtTwOiXR2Bv5MVs
olDx4GjVRFG1HP6UpiewyaYE8C2lY5LCFkj8DZaoEV9Zd8d80ZoV1GBZ0v6pugDjaquwPueF1n0N
tNLHAQ91KHfZuSNU83AqrXsrxo9waVTW9KF3Jxu9ABMU8Squ4PgU09i0KzoNcIOBOafl2Tzr6LCn
/Th3y6hyC2eB2ENy0+otYrGWWU2ox2IsJXz0BM4cq0JPMXDru3Qe5ZNw0FNairY3n+zYab5ZeZpw
g1nwyxYW/db8RCT56oOpNiAaehjooVLNJB7OH87O9KSlIx+6sPgWzOVFKJib2fC3aBbE34/9f5+9
/0AHhgOScqIKk2mMUwt+sXFencVoN1fV16aDBrBrM5gAL8/lX/6sn+e05r9Da0sB3FXfFDDu3+c0
v8UJDI+G8htRtMLK/bRf1d5RiGdP0llWnBEVovxIJsklQSaAedHobdNAhKb9G8c0EQ/r5cU5fTwN
xxVAxAXjPu6tZNfnF5GVLFz9a87xZ9FIE0jv6tM1nGVjPJvq5TR/qENMrVYwVRJ75aGGH5xTrImQ
lmL3Wasy3bqfU3YPevrOXV3fOsH17G9gEFjZ1p0/YgmQuF+U+H8B2SbuPtfWe926DMKHIdhFJH/u
Eg8D3X6Ko3svvRb9tVud18ZF69yW3qWV3FIHTPn3hQgu5vimlRvPQ0AxuFAW7kZ83QgqR3B+5u7a
VTaWWBKkn9xiG6CM5+/t+KbE1q8pFojuNaol6COxh4ZvdpWj2TfsHH09BBe4DzjFAwWh1FwaGBYn
W6PZReOTMWCbVqJEGLTLpL/Lp/vIfJi1nUg/6vNfQ7pzo6ug3ebdzuFcGzd4Rzvj2qm2KOrb/qWj
06/M9j5mZumyk0ALb+S0cWKAJTeRf6mPqyTDkmsro3NzvJqG20lbtAFMvPOZZhD6B2h0E9aZIJ7F
IjC3LirE8yN2GVuURtWvcj1bHyP5vk8fqpFaWXKRowxoXzfWfd3eB9lVEm3RlU5wtfNWMUIc9SKd
zzqq2s55I7bYhhnowOpro9rU0c3zZvmtc+TX6H31I/4J3/9/BJevUuZ/jcu/g4IbH8Zl6i/83O+O
9w6WL8KGf5eIfhSP/HeKCQQqhD0NtkEFfz+2u6e/A1DFfqeEpIHntzjUf2x3S6H86R4RjtlkUT5Q
gd/Y7s/+Mn/vdnXWKPAhhXfVX1Pl5sPbIzDLSMPebgZHolkhPFEtdpZhnzT9o7S6KsOII6nSbl3W
gBJuNSqgzl3geUmy9ZPGn24bXVYm7X1KXV5OapLmw5ZsDfn0DDl21IqDRnufln65p2PooYeZU2Cn
xJnG9qqMnMB5b0V2EKwBbokIzYai8BprWeBAL9t1m6K2hJ5AAlhvVddGf2fPg0bzyhDaLfpZ7Wdf
6wRyxsJPzo1K6vOSYK7UlvCDsK2l3IrAd2D19qPem6p3mNDKONNGC34/qKfsyh4D1PnTOKY8PVod
GJaiL9A/dGI3atdJbKd3glYA4uPJUGVrzRh0Z6dRzs6stdNOTFUm/LrQF53fhEhYvFhGvwjFDgs3
378NPViVNfOhUdM5/Da1KAaDOXMTYG1h0lBWb3AQGebKv8hTvYlPRH5HTV81nmocUj98/gXS5nC8
IKZFaOkdZ34ikhmSxBCCCQUGbY2fNCM3GkrvcR1dlEU5ZZ9nv9UfhmpsH6exZQlMcStPaYOyA17c
RTwRRrmq+06KzH9gJ334RG0o5iQMC0xZ20QDyGiJ0jjDQVdAIEjMcUYxYoywFcn8Fsn8upBIM+du
eOoxDJWGv9wlyFRh8sadTLQJcvnYM9Zxin4WWYCRQYTOCUTbGPjKTVqkKHanUTdqaysQAVY4hLrp
hQwd86umZ/WZLoVBHJlWxvxkhgM4DZY8efMGWHlUF4vU66v5i96ZgXtndeYY3Y/BPAWf7UG2aK3C
7xjtYvn2qlLx4OG7sNGBUCrRZRA6x2mElnjRFFMvRggE+eO/Zhph+cqJTLT33h7oMDC1IMeBUmPO
wEwq8O/zcnuRSdiFGbA6Avw4I1d2Dsr+XqZfWTifIwEH3RDlFTvHwOTtUY83DaOyZUxwqWDMyZWO
0oncGxGVcqIAKyslqhulkI5NpwwQ2feb7dtjvXpDdBuoYLJdkFJQBZzD5RkChsmMNMMkMnAyWcHw
RmJr203F4J0jKWcbF10PTsM/cS6oLuTBF6SZQBEN4X2kGyxCyMNhyZY9M29DJ0RmZXZgOLXpbR4k
NaRDP2j3+tS0644clTvrn7fa7fcBXlbLX80swzp0nxX2BvDYcZVwNvJxKg3LZlhtnmvCslFe9Z5X
9YsY2PXnt0c7rIayeoCoUZIEVMyw3HdHLwkcwxjm2U1C7OPSfts0lbsJetPciCDzb1sA7ejumTNO
CVKeWELGEchSDU4pBDs2NEefnQSOBg+CtDbi2mT9tIGsinCZ+lZb3LVNMadPGblY64On5Lk3nj2j
chWlYYryvD6IDMpqWoFHJcRtOwff2zKlYAsrLRkKojgTLwqt6KGO1VI4SlSMHkqCync/l/P7sWxl
uQn4wPn7ci6abu2M+kRFEKXMerqrOg0HdyNwhPN+DoZ4/mbGdWWPW611UsVWH12NkDwexPAVqM4c
onw/Dh6mhJOXpFfWGBvWdVxoev2eTrEjl6ERlthRjJkZuhepBuUdPQl99HBVGiGQ4vdXWvlKYmrV
TOtwjg2MJXu9iLH0EGXnDDvfCnMLk9/E9bMP0ZyZMZ6G4azLs8qNEOhOzFnO+IwZMXy8wS7wak2r
0LGWmttHwttVWTaiIBtqZnTdIImZYMRa5taWnxH68zoSsgyGZcrIyaesiLrg0ggtLGIRjfY5OlrN
EV55HbmJl+Q7Vq6L8U4lbemfdfOAcikKQEJgc9K7RmCvstrIpXmLwDxt6W+F6RRjs62rPBPxWWni
GWFAR7HqyF32ZjBZaL9NA4Y5YZwL76svcr//gOZHSlXCsSs3XMgycqtPwq4gtKFpjEBZbNJW7la+
Por2K5GN2wFonqPkq+9nWXEuzICYZFHg/2pcCllUDmLh4Ryh36drEjSm1SXYMFtj25dLI/GK7KNl
zPoIa1cvx3Ojd3J/O4ZjruGvBShsFxWDENeONoXcPgL2f3uvVE2LW2KX6hs9Y8+/CxsxIuvfV2AS
H1vLDSPu9EwbcKxJ5aRdERXGBiJnvm9eDHJqy7XZG5PHwnVi+9zrkEPFa4aGtfwwVY3chr4bpOsK
ogXPpacZ+uBVnuCMGLlF8xBrOb5YJT16hIIzEfbO/MkrBGg67AApswNp9Uor3Yx6axbdZVsbke5s
qiLWqR/7YxqRh3khEgez6JBCRSRrvhgdbzA3ss3TbDdW3CsSL4wu7r3w3AuF7dYrN/Gt5AFqYN7v
Z9Slp35ZN4kW7ahdiYil6+m5XKeGmVUoDGka4h+Lzh7N+qPR9ZZ2Xg7h4OSLAeGxuUQeKbNLjGUg
ernmoh87x4FNKvIRXbqJzJimaSWWXVU5WM1JkWrGredMzCz0knq2PhlNqONQ5tT4xlsBYIezPGxS
MJmpTUCqjXjz/iUNGnNruy7r/royKFpezpOnT1dO3o9QTmNTUEZMjbEGYBRog7ycSlePNt7o6uGV
bnthvHezOEz7qyHJK69dgSgru2nJ4rDkroq1LvA+ZQ3aLh+CuEuREJ+ppcqJy3jsQIl6MvCjD+1g
xfHWsdpq7M9z6MHObkjd1AzXnoTEbNw0UyaCZqHlnVu+Lz1PtuIsa01OCmq1upX9OY2j0X3sRe5h
FzULXdvnbq/1F66W4y0oGrMLrkQQdXeWHC3r89QB+zh1Iarj+O8LkQwKAiGHLfkLNUvixKPSclDY
USo8ZPjqCTP6skBrq81LLNldwDmVdIcTF8Tr8RSyF6ggtwPx93FnMFFMlX6Y/HUajNGWGmm7LV1E
tD2TQ3qe8YT+nbtQvZ+hQnIlj8SCA2d/eOGLwBmGbvR83IWwoGU1yrWMhnkJgrm99HpPx5Uv8M6E
Y55CMR/lBM9DA8GirWtweAI7O7oJ+5K4IjNmErQ+aqPzlKNCLidJiUXTovqj5uDOmsHXwRigaWzs
KfMxXyd1gka5Uxb6CTLVq9iVoJJOBn1sB2QqbbPDidBDU8TemATfoglL0qTXjZ2t2DFvT/fh5+X2
V4AKG2lqWtiuTT/2cJRA9Kj5yKz5lnLhVouxElqLIhBxJQJiXlOs/drCh/LtQY9THUp48F2hwSo2
NXnY0Td2gklWpdsF32p22YBfV1Gkm8bQErkmRx9pkMQpZiyo3c3kp8HU7bwAasfj20/x+tURIzWh
5ytXAHg6R08hbacOPDNSgU8UkJBtKhmiaIyVo2c2VzX5YZgvUJlAfvLtgQ/DPeWvrITIUEODR8Zu
PqY+obM9GQaI/605xAjUBRH4r41n9PpdwekYbUpMQBcz6m/KtQWF3+3bwx/GtmqZo5xBnqI8aKBm
OubhJxdG6PQArd31RHF4m5lGfQ5pLroOCgKlE1/6F2NR2KHQq+o4VIGP5jgzutlMSFPXxNj+Jeqd
ULzoOtxWTiJXv/taNAPVcmItK/09tZ9epGBZrw1A8ZQEQBS6+GRLSophKdCi1JAxPqE+op778BQm
0zPppFO0UnRv43CwCZsKDB7CcNMmjbdLmtTHhBzPN6Pq8SvzCs1Z0P83TxwJvxgVzIQSdwJ4YpCf
HI4aei3Br2kJbBOy7n1pGOPOccACG1Iz7lE8oXwsBlClb0/sUfubBaPogKgZ0rOHJwDh9HBYr3AJ
Q+BYbEp3TjWEBYaRwJ6eYrYw9NxZ+1ooMEHW57KfV1lW5eWynTR3XPhak4Sn9LpfLSlKIyCCleoy
aShnyOHThP0QhJVDVNUnuhiXVU8bbz/0NSrlUx13vzvlzwcVCa8FVoQvfXTdJg34TaNva4rtzdCs
4zSvl56nj0trSvMzz83bL70Tez90Yf4luujwbGLKARSRgHIqcReRmx0Naw11KaM6aDdjKlGNNI3x
TivaEZfPvhcLajf4Lb79lQ/P5OcRFRmeQgnJNofh0YrWUl2YPeHfJhz1ldHk4U0hEndTGF31kUX9
aFhJcZd3obwMCefevz348YnIZ6ToxXaiJMfhdMx4lZWlZbUTdJupJOlMM3C1aVy2D5mF+PxYtPp6
FBVOo0kqT3zfIwCyem8DBBd5N+xolYCr5fbi2AjCQoTRIIfN0IfzJvawQ/Rl7n9u5gHhgxgX+nns
0qWvV/EqG/px66SOs0mBGZy5MSZrRj/AXw8M/NfenpNX65xlBGeeTwkPmKPmaJ2XlcPl0DXTRtQS
JqfdVxvRzk9Djhbf2yO9mn1Gsqhx4L3hK0rn0f624zqHaDJPmyxGgFQWhnY+R8gGp4kt/uxE1F7i
GuUshBt2p3x5fvWSqKio0jyDQ6w5nP3SCovGmv1pQ1WNGM8eunRhZuGTz9x+efstjwWjQLorNwGN
diPQLyQxj760JaBuJfqob5gBWuAZ1mvAk7Gqzr10V2dOuywNMKWGV4fX0p/0TdcmDtiLRruv5slZ
z1n90cqNahmSqOEjredXcLGir6hQnTp1Dr8I0TZEDEJQoCjKHolC9OG0dHleM5CXnNkxhILzTEhr
/kuITHAAhEF641Zue5cPmlPaS38atd9aEBz1IGwB5RusBoqnHEOHw6ejJ4fMtWeEhtxhV4iq+D+k
nVeP3Di3rn+RAOVwW7Fzdbvb8UYYj22Jyjn9+vOwvwNsl1S7hP42BmMMYGBYpMjFxbXe8GKV3T+x
FnZHKgjJtg577y5TRHO4/o3OL7j/P7BDsktrF4LLgkiY1kNsDyEuGKaW/UqUuE93oVOpaCQZToFY
s2l3XwTtos/Xxz0Pt3Jc+aCS1BegemwNGRz/CgKaHueBU40o6AhXP1J013dZPujHJETo2av75Pa/
GI9vzMHmcUXV73y8YjQGij2U0i0fQ2YH/smjEtHFqaboZ6gN6kp4vTQ9XVbBPYTSuDtnoUQxiipp
3VI92GbunTKr4tXWIEwBkDQvKLsBQV7JGS6OSLkWdUz4sMSx8wnmjeEJjez90Jug+FSv1I8jZcO9
4XfRJh3MfIVCKHfk/+Rj//mAfDdNQvQI4/MycWKikDcUOgtqSrX+EP1laBbDrrPHNT/US0MhQgWF
mbsKS7/Z4QD6Rfqs+9MBNFa4r8dRAaYFwHkf+4OvfOgS+M+8iI5ADwlfEnx/vo6N1gej6QrtEPWD
9VBboftglxVK7FTrPl3fk8t5yUIwR4+8lovQme3JtLftqY8s9aBDjNp7oRdvVKgin+O6XNMUXB5z
CGaS+w23hifYPNdoPCstQDyphxiRz71ltjgHBxFSOBi/HACd5Xviy5or26X58aKWX45PhMTQ+VK2
dtirnduoWA4Lx9s0vpm/DWZvJLfkRenaxTaP4GxGGE3gWGRTiIA0O3K618Zd2An8wx2lLU9a7pTj
RmSNCwNnqGqj3CWhjqobVVB3fIuCYsAl8foHvbDKxHEqmsxX6t7MJowAMOKGHSYw+qTUtOfSYZsV
yPuWFAJw7XHsvTlFyYceRnLDQsl8b7kZ3F3ofJ6vsjMlqW71DFraDqrCpO+3AbcdptiOti+N0dql
7Vh9+PRL7CaIUvx1pLqPjEZ/h+/caTHkw71HRPa3Tk36gzZKVG7q1v/BcvyvefmlNZWJEtuXfgmk
9/ORlFoMraHk+AQZJON6lrS3vJvIEZN4OnYK+sMGcucrzcULOxdSA3KHaN1wKuYvWwF+ILKm2uB2
GsNdY+foJ5VTfINliLW/vmeWcZtPptJQsBBvZbzZnhEGhVzFHnHdTVN9GwrFeOod0T/4gxJ+SvR0
jYV4YWrsUKlXAhwN1tFsPVM775Q+Yjw9D4ydNjXDsxmmv+JyaG6uz+y8nPa+MdkeMPuYnDSfmZUH
6B31cdyO0wEBmOab2mZYBKtJFq3c7MthqDxQtcOTG4FZ8L/nG8TDrmqoMoTGazU0R7omlJi2eq4b
X69PZxlfqKuAqCFJoojE3XA+jgtbQqkjUzuoCWLeaPp7h4ky8C81RNWx8xFHob7VHSI8nlaupOUW
kVAdhJd1ms4UkWYPRddsRBpMg3bgXaLt0VFTDllp/BmLcHgME3utVnhpOEqTdCjxV4L1NQsoGQ8H
DYYEL0AQFDtOeZHse0ny1r2gvS3F6NS760s7H1GW16UFLlUdSnRkhOdL6+OCmzPDRsq14bTiab9b
3bkbbJB89KH7leWcnwBG416nMgbqBVzUnPafaWnn5aqHepXSqbclSeFRSXM/2aQJDg8fTMveByPV
RY4NBUt26PnULN6qedgwWNHq4VEvPIxKkPMFZRdgllnk9sqhOy8qyNIykyMwS0QYZeY5x9gVIIch
NTX7QWssmFAF4rNe4lu7scXzl/Fq6BSVf6vXtvWN/ypXwtmlxdVI0tg/6Ggs9modkztBpcMRI0iG
LQXV6DDS4EUttJpWds1iKDAY8CUl+ANABriM86UdvM4HAGEU+762x+9dlBThc1G2dXRnQ6x/vr5F
Lw2GixY3HiUwjuLs9BtA1gxNmORJRRbd+24MLDWnRdp4dfHxeb2zoalTsznd+SeEXNmaJbDv/aSF
ZYWNSNCBr/RzKRDZl9mPD09MWueSMoGmgco3Cy5xa/sgwTh7AT31A88k90tcetGuCTPz9fpQ86uc
qgrXAegZ9gWv7TkaEPUv2Oa+0+xTv2nu7Nq+lfSfvZQPQ27BiLZFMa25w8xU+zgQlHNkOZxqoqTX
zmOLcA061Ele753Cy54Vi22yCe2quZl6GrxIS2j3jt76ByBwqr+lVjfuxWCKcgMXOn1JoCmA0M7D
NYbmhbWAmSkJCS4gbQLDfPPGDVwDmvm4l2aHbJi8ZFuaqGoHwEdubBhphwp7hzUL1sWw/O9QgiI/
NuS7bc5FayIzMICKQMPrrBGwnzTGqixjC2hrulWbiqqD1qxc0IujI8eUOEO+BE8BdR7dg0EZwjjv
9+aYxH+E0aKYS8Jwmxdq/dHNLIcC2Q7JTnZQ5ymHEUGqt0bR73vTUjZJiitz1CXlbTY68UpeKtOK
v9+/bCYSN+q36E/C8Z03C8U0lVNpQ2isTcXEwrgqtqrq9x89MnIUmoWY6PBGXLByRDIhAWE5EIZq
wz8OelweBuEkB94BPElBqN1XjT4dPnhO5aCy58EZBaIkkcN/J/eG1bRGWQTDXi91Y+dZU7kpge28
hLCkNtBV7UPSttlHo56M4xJXJ+cpnVPPBxWIgWha1DIookk7FSGmJ+LQuNf0tPz4/GjnEBM4BHR5
5wkORiFN1roUdXt9NH4hzojHWIQozXYoRPOWm+pw9Hmg/ry+qheOwTsgEuSZLLQtepAhMrtGBfBe
WN0fo801lLMylzKbOa4Uny6PBD4SEizFkXe86V+PMzPNKHBbBgdOqMHNZCuEFq/2dimd9JX0Zp4U
cwqY1P8MNUtvHD9UfLgb/d514wK2RYyxcldAWbBjiKLR6IfPShdAWKryfiXTmcHoiOxybEDqYCSp
2rNtzndMFbnCKdqp3zeI3EJWMPtbD42B58QZBuDFadzlm0zUCHjaNrLpNrasz2rnDycVHZH7Ule+
6Ekd3HQCRUpsBGmF86bFefv6Z78QJ+i5c99xkUOdnH92n1ekZ1Ju3GtN80fLkvGtw9J4JUzI22IW
jKjh8gwCxAHV8V1d5a8vPmERTP2GL153TnxXEIUPbuUbD24XGnttGLWVmsMiy2TpaZDYks9ErWPO
tQZbhXdq0jFeaeqHuqG1bbSmONAC0HbSQhY/ywG/xB7kf1IMazJCF24xhucZS0ZG7eGd9/zXdFus
nFpfgGgr7SF51EqtU4+17Q6PTg5dEletpD01VmOZK5bCF5eZFyYYCtk3m0M3Ji3ph05lx6E10+54
2rr3dePoOztNql0Xu2tdgQtbHA0HGNDyuoa1NRem7GqgjZOtdfuiLBOMUWo7+k3J03qDFjE0my6p
zAN+t/avLuq7XYGFBQwi1Sx/56MG2V0NC3wzOyjn+04dRL4BKJ3vAndw/7m+yZcRh83AYxGeJd9j
oSlU511KUbrr9nrHw7SY4kLb82LMMbSizuKv5OLLzyDzCZqIVISQ0JOM47/vJw6bYRfg3PZGrHYb
8CvTd4gaBBm/CZmton04npJU0KxEZJkjTI/wfDyMwie8z9xuTydPr+D56u7wO2mmSdm6fKH848Nh
VsE7nxo0Wg3G7PptTLrqrRq1+7oQ8XGiw/ZVDcBb+3oQRdvrH24ZnWDhUljgvcgE2WXnUwNEN7p4
rIzIk7T1b73D8zVBDfXr9VGWSTipy9/DzFawNvuqt8U07jvwULvaacJvWqVGJY8bXf9TGrWjPGpG
DmeNtkL7FYSoscvA4ELxq42jaorstRS1v6bBtti25DmI28i1pixOafR89gnPPCMnSzhAsgt3Kein
mzxEtnPkwbm/vgSLPUt5HxIt71XK08gfyg/xV8gKkOtEIrOyDrno2mewZeY+SIF/qWMJM26M22Hl
erwwoKTD04KFDe9QDz8fMOzjtgnRuDy4tZU9qHz8L4YLt8f1QusxbB1lWLnoFncC+ZuUfCXrpqXB
yp4PyAMuabIx0g9I1OUnXQT2J9WIjT+BCRtlk4IPpTin0ka5C1pPTW9qoaw9qhbZiBxdikfQkJKN
3Nk2I9XzjCTu9EOQheX3jGbmEyJr7Te1bvJxGw9RsKtb1YasoZcrW3y5lVhLJHfeGXccpNkjxwn7
1vTtUT/QWpHcJvyi9iiXtbdBihbiymZa3H/ME2MBJLYpf9AWm+3bwkDbzJwK/dANSrbDOgItATX9
k454tFjQ626SXvv4WaFzQLxFOI47F9Dm7PN6ncKLgbW1rD5+jEel7ndlUjuw3yZ9jFbkCC9sJqlC
iI+m7KAuCvCD4SmW2TfGgUes2Jn6ONxPpYsEiGYUr0bRVwc1iJPHDgIbftF6/vv6aV2ERTYKmFSo
WPQ2SNpmhyeIJn9qi0Q7THacIgXv+LeTh9799VFmMC+WkRSCzcpnpF8EsG0WFNAGMlNUK8yDMqj+
13LI+ttamP63Ok0wdmxaX0kggNVJuE8mayi2+ah3P6g+O+bKL7kwXyRqpOQKgZA3w+yHWGAT6oIe
2WGIA+tLCerstkvwILo+32VIkoAjogMUFnKF+b1tV4PbZLzLDkkl/pg6JKON6vFlQY6nD74LQv76
eBdmxR3Kc5F6JNnq/JgYsR10vE2wKVb7f0OI7ztLcdf6N3IrnKXefDhSAmRHCH7korOwVyvcGFNT
mwdztAJkpbH05gFW33h6Ex+vz2exfhQaYOYyF6CO0uDj/Ag2WcXDDr7iQfRgtjdBAETIztzsWavz
Fz+Ku9318RZTYzw2JSLQBtcIzaLZeI4uGmdq6DsMof9ZBR+3A/6PjJBZVYa/8rEWMY3B8CRA80dW
V4Fhnw+moDmU11GkHUY9G18nr6k/p8kEPNmYwjseZzTk82laSX8uDCpLyMgxkN9hlTkLpGmrVDAa
mCEgz+Kh6Dz13s4d60h4tfd4m467xoIae31ZZ7eUVD2RVnrwokFj8zlnO8btgbfEReU9jnFYvpqR
DY0gVlTtpvQCtO2TUg2qG99J9WxbCfQpD9eHn31VOTwJMjGN5hwK1PPKo1qPbtD6hf+Y2EqubRKK
n/22w4/mORgmiI3XR1tOVtosydOHNhBeb7PJlpqTahl01sciF0jptMQyh37jwVMicYNgcX4LdcnZ
VUlcreEM5ZX718lkooRXEhHI4fJgzssgdjvWQRtO+qPdBNF9NZTiVk+gKjURCdMmLEE6FUWjPzal
atyAWmk2fR1hFHt9AWaHll/BXpb/gMmhiTevUmShGplt1CE7QdPpRAU8evGFVe39mJREb71izQFp
tqcpRVJgAnHOMWJHE/vODxK9LadDpVU8emk8/Yan9L3ngXkbD+D706Qxt9EUuSvJ5mJPke5hQMpL
VQqwocB2PqZoXCCdtR89YtAr7gMEY37iCvlDeF76sSc4s6OGLCfG/czSarP9NBq+qVa9Gj9OcR5V
CLv5Rbkzsh5BHUsE7Y9Rlcpg1z/hpdnBGeCO5kFG+iP//q/cvS26GqaTHz9iLJ/dTkGrHJqkz6eN
z7Tf/ouxODCSIoJV5xzu0IVuXYeRHT8O/gDlJ9C0fwylz34amcCz/eNjmSQZBhkzlbR5IMoZPQ1M
DRmOvPD2EGyMne+q7S0o72gFL7I4BXw2WapD/Y+kZjEtJK5AdvhpQtAp5LZv1UfahNHRirIAk9dA
a9Z0KZfHgBGJOIwJOI2W/flHM4wocHgyxo8iSyLEWCL3i+u7tb8RKoCgsMynHgJm4YwrV8o8qXvf
oRxBEBY8h2jYy6X4a7fwmk4S6pV8QcyK/sms2NyTS2WbErxVcyjG0flhK56GGWQExDQrneELbrT+
yreV5+As+MkFtygAU9OlJTwPfm1iWd04CRa8VYdnlZW3wvJXHFC/uq3cHOl2SRTZTbCQt7parkG/
Ft/7vSTLK8WUYiKLrtvkDJ7iJv14MhscnO6bGNTVvkT3p7Q2o6EmARG/s2CVXd/R71SEs2lbyGkS
GmglyMR9nvI1KEiYVSGqE8Z7pWujOqPEr4ZRjpA6QfF1OaYn+Amn+8YZtU9aQs3hPvcRCtjaSmpr
29F3o19qHOUU11AE96yNZHH3d05qJeOD4wvd3FDubX+u/G4ZIM9/NzQPOuZQEDj4lCPON03vFHFg
dJA1hQZ6Mx9hmKIaQgE7DzMDsmwNIN6p0SEKPU15FUieHCNPL5ptX6olpE8zD98avwlWdtEMq8/2
ZRPLXhr6KmyjRWFvshrPz5Wue6JK3vJ+z5Ik3CaNYp8CeiWUFc2m+hwYYVjDqx388tBAFKl3Q11h
fqohcjW8xJYif6HQveiE9YqirUTMxU4HXkRgBh9GVUWiNs+XTuStmasQm59UOG4gGg1dOaitFT0B
bcZZL496knPPb93iaLt+VR/xtM/XxFQW0YYWM1cgbh5Uo1mp2Y9wIfSWuMA3T3YK6rBFMvanFZUq
4iFepr2NObl5ZiJJdX3bLKcORQbMGKhm6h10V8+n3lhtVXVg4Z/yCg29oUTo0B6jwd40Q7xxhL7F
vjraKWPhvhS83Vdi+oXRIRJSiKDORHIzdxXKfbsfWtVrn5APTT5b6JS0B+qMvX4UlC6CfyTw5Rle
QBFs+w5r6m1UjnSYry/BItCQy9LMkirVUp9SlR/mr2ibB4g9cwM0T7pi+wdsRcoN23j85daav6XH
U33/8Hh4RlDMoyOLecqcsVo57ZTQ7EGtz89VOPoo6oqtl8XFs5Ym+W+ok8Xas29ePeUQAnrm5Sxf
saSR8/wDdYW8xW4wOwWkue5mzP0xUFBFoCKjICnkjwqm5WHFsStSE+EKpB/aA6lvhdBla+nWF0sP
9O7BiFtDjCD6y1BdI7TIFOgsfqEUAnqLhykat7yHZztxzPvQ08tenPR6TNOnoUYyYJNVrf8FjPa4
1sBd7jwebawyFwv7D2zx+Udn+MgaUGI5eQ66cZ5AgYA/ra9BlFWvZeN+h/BpbIywsxFKEeqahcI7
43s2W5oBvNw4dpK8IFfjr01XIUEFCbEPT7kholPcDQa28WhWiOfB9kv/MRzMsf0SAnnLdk4bR8VT
2MW4N5cE9+91FY/+DdV49wsBrQq27eR7AfgsnmOHRMUWZAPEnT5a5xaRvSmGqNA3lpPryM/Fev7M
3DOy0AlsAloDuWE+Zezzx9gZo5fUq3B/aYXIXhoXkcZjCTIYPd9BTMOuLuMs2/u5kUh3CaNuw11S
aNZXu/aV1yhHBOMFHmfz0y8TMb3ZRqSZ1Bg8ds6kWRNxpIz1t0Rx/C/wqD3jzp7QsN47OGMlv4O2
rYv7WBsL43MmVJQCqMRWBoLDZoDc80Rf6C5tTHDCcSwfPspol8VhHFILN5yi6pw7NGeyp8Gg57G1
Bmeqb5UMIu5tFyFajXRdmWuHoZuMdNPnXoKIsRLUzqekV4twTTP0wu7iuQrlUZap5MV3/nW5TLIq
zCJxspqmvxurfHjTxxRErhu3nD6zLn8rcWmNu6jSBHzlMHE+fKXR4KJMxhOOX4BxyfkvUGO15XST
xVSD0X4CvhS+hWHa7CpHTdBmTbJ6K2jzPZmi8A+wM9SVNGq5AlKpmphKnZmGxbyYnVTOZDuJ7j/5
eBdXFF6wjdx4bm9JrlY8VQjKVJNtfovctnxs6TYnO692p3hlGWaS3jL7kB0w6neoINBWnBMkEtTq
p9zTxUlkiPVsXB9AwytegPVDD9fE3YANSR+4l51v2dQod1mWJ9/iwQ3cTxOXv/01iYoietP8NLe/
w9919PsoqbHkXXkfLu8gEAj8wwsHKzbe3Oefqy7LifdFB+eg89kweoRpQZhyNSFp2RGpubbyf69f
Q++J7HkIgiNMTw2GLBfDYkyRdhn41i47dTj99ntF7bM34dZZtacXW2SbJLQyyenUahF9nkLPSMHO
K/1jr0UoD2FtEsTW9+u/6f3CP/tNMk1kDUCcUGSicHi+DtaU2ToGgNoz1iWJ91T4Yds8jzzi9YdA
jegXdJii2BswdV74MlqDpTw6CGi1m0bNaRHpVRQmb2aj5/1WbTot2uql0sT7rhpxKiu8oS+OTTr2
Ht3vdgz2+ZiOT5U2qsOnsZ0QYCl8I1BXkpz3EuBsUsA2JMIUA2v4cbOPa5QtMmqZadCzM4HIjcH0
r9vmmfGK5k9wNBqwkl+RnOZcemEvvDsvterk1mza5quB82GyCzVfPNhmYppfqyQsH5yecsVRCiEr
D1oWd+lnDw2c8VNKcwVLmcxJvya+LrqVEs3MConDRIGaQi6EI24upExmT4zQ7rPIQREN+IuDgW7s
GZhp2mqeB3jT1I6gRQf6+iYVVr8N7KQtN00y+q9TAGQQphVE4J092M0a2nURa/gtsIEp+VJEl5iz
800jwqiDGdANpyxFguZGCY3gaRJlfueDcdvGWZJ+L32EqDasz/AGaFOsvHEWp5cfwNgWvR5cERZB
pvOjXMeBbDiZrT5Wmwb8x6/UroS17bUgf1WbsF8Jr8sSAW2ld1gH9TKy93nPwMAaqDKtWD2pqTB+
qn13N05BdFDNGMwUz3Jvg+2kjwaa4+fPNQ/dR0ona06Hy7ey/BW2BGRSuePRPFv5YdBLo+FRcor1
KdI3bVmazU7JBv1OAY0abDsl04ZbtUOVNrfGLrsHGxyJadOVKQ5IMcFZ+zooqE08WnbTmTulrwWi
hF4S9ZveqlEjsEbNWukhLQMfv5o6KlQMXswEwFnupdU+Hd1upJRaF3GxS/TuJ/dHOu3zVp+e/Gb6
1+FHxju1q5y9Uivot0UYHii5hMFdD3jLnQOkFeojWTdqJgu0qSnMoC1iuYCF6Rxwlf9l5o3+pnpZ
8BQndfFBsB0nWLZ76VWAOZXd0VmPeRKOOuiQ1xDwNao/elhPz0XtmkdX6MFr2E7WZho8zofTVta3
61NdvG/hgRAE6RGalO9oEp6fUkr2FWXszj5Nddd86fwYLz98KTVn7wtNeTbq5I/IvfbL9VEvLDAk
dZrA6I6TCs1fmJGjDV5RW87JdVPsvxQRxofOsafvKUTxx7YUf66Pt3jFUD6QarqoLsHeIyqcz7J2
uqrusQ44TZNFJCz14a1tqhYMcaavxIBl2Dsfapbi0Veu0JaLrJON0ZbA9qsq861q5c0uLMP+4EPH
P8ZemuwHY4hOkWGtiR0skyuwWhQrqdsDMZIQyvPJBnkSp5HvqafBLKHjm2lR1DeVX+G92HpldeNm
wgz3duSm/2ZNn1vkDIY23SZNaT51dI4wJOuilxLphnarKJo4ZHE4rnVPlvsOQgt2BIQocIawr85/
pNJpxUASqp8KpW92rjq0O9Wu+rceQaP2UVem5OgHtZ5/tMuAEQLQA6qIyIIA5pDlur8eeKCGhioi
Qz8NKl5GvusUEPBN5yWn0npDoSG4vb7x3tHiZ1kGvAgA646MbBSy5ikk1pgDOv+dcxqJq9oxJq0w
Nn6c2NqmUIPEuQsbtWlZAHvApLC3x0MT1B5e8biWOtvOKHGlQJTP745oZWgnXlFD/2BMrVKDujfV
3wVSv0g+NFlz02rq6G8DByOuTekODtxGHyGoHYy5xNvjzN5bx7bRuuGbLuJOo45kujFw2mzEnMh3
JjA0umLFL1ZrmUe/ctvwW6Yq/SsFwSr7MWq1/sU0JoXIQB/H3XSiwCm46Ub/rgKW/C2FwvKCbVjr
P/Q8k/NNpdB1lKLNjfX7+qoujzNOk4i0Uh6k8YD/0PlXtGpEr/NKc04N/bJw56eWr+wzNJPoerYI
iKxcBzO5C5lhMR5WJqDXKQ4BHjkfr0E/DFK8ap00hE3yLdAysr+Y1sSmgkNwdEqnno7aKDBp4Pnf
5XujI1zfFlGu3ITC0ZsffZ6SgtDoTrON7P3u2lJH/1l4QzgdKifWKOuhPTesBKNLv5zkVncQwJH5
yFxcKS2qbAj6uDn5gAr4oamOEfpUmyeHiqn1FpitstUT5Ib/pHEb72PaV+6zVjZA1+wsNLQ9Btjo
iQE87raK2uYdTPZEd9p/FC9HmkhHavKVFUd2c+XptQyjtJYpUtPq9YBLzhv4QSxau+xIajkS09YX
COarmWPc1Tk4jMrDyTgbyh9ep8YH7pAPt1p5lbK5AEVBJiS3nkWnekJ3Ku7b5jRyc75onh/+yEfH
2fdCmEe4NdWXqu66Nb1ouY1msQL3ZAkbojYvm6Hn20xpEmXqHCfHkKBHeVg1Un/nFK5xUwwo+CMh
h5AM4TG9SYPcsFcWfHklSyIP5FYXqQly9tnguZlbwrWS6pRmiX6jlkMutqrrk7dShvyWBWr8z/VD
fOEGQEKeSwqAKmCe+dbEOTG30zHqTjkw0W43+Pmg3aZtGuxEEfbbsCtgcdHq/nx92AuLTN0D6S1k
1AggcwGPJi6nyQ3b/uTyUEq+8QPSZOM4eFfs+qAu6l8VdRfrMZusLH91EMxbiV0Xx5ciQUyQBsc8
zW0rBQFZLW9ProJPOEAQqY1rjMI6jl7lJ+w4G8cGZaxdRMIUS13r/FxadglR4QvTyuT2Pd9kRm+k
4N/i7hTpMV61KMcK92C6nf9iZChEIU+kUP0eFLFS2Liwv2SSSRWBYIRGzCxm0+jyumL0mPdU9rd6
L9ChDhHd/6n7iPyGve+tpRgXgh+8CSAFsnNLBJ8zuTKoKiW7tz8NriOGu2wwsj/E+ATHe8eO6/s2
bWL48bQQj1ri+f/2ldMpuwqNKH+rK51t3hu9HitHJcMQZD8GdlxQH3OAs5k2hftjY7rR5ypFeXB/
fY++ZwXnkYBfDuSUbcoLZAE67fVIz/Mxm06RJvoXfSz5zUWdBPTyUUd/GII4eg4DytPbyXTTcK/Y
JLi7CbnP6r4OQwgBUajlCOcNqhLvymZQgSJ79IS3wi0L76ZAWK7e9E5VGPcZVorxt6K1436bJ4Pz
RwUZ9lXCEoM7QR3aOxp5n8cb/M5ze+VmXW4K1DSQ7eF2gjoF5P98Mw6JoxWGozQntmp0gxew/zng
9YmPii52nIpuJR1btj0pY3H46OMBweA2n0W5RktixVOr7qS5ZZxMmzYbIlrBdlnDN3DbtL0lDJq4
TMbuZP4IW9Hfc5ZCb2+BPI52emYhf43Kl/FVz7VWvGj2ZP+8/vGXa2JJGTVZaaP6B2PufE2UVMdX
sTank+6FGjLCgRluTN8Td5IVfYgjFS3g6yMuQwIjSuYFL12wHPNKWDVgEdwr/XRqzCrC0CLR76B2
vvluQYDK1Vb9NyMSHa8PemmavP7IuGW9k4z8fJq526Vu1TTqKdfzcYdqqfTWqMJvbqLeYGlZvV0f
bpkyUpf5a7hZ+OlpUPo2igCnbsRZALB388MIrW9pNOorF8wycwFJBMaYygFlDFCI5xOLXXPQkqpQ
T0U61gen6xEYpvZkJT/r2iEfjvV6oKtlmDViR1OM0qQY4sFbQ+1fmDDvaqn+S2FBkmrOfwa2854z
hr51chD2nzb06nVwgIG6r4NhjQh84VvKTJzQDjSPkCt/y1+vKjN0yzzrc54nXYK5RmqN5sa0pKZ9
BRecN0+qHa5/zksjcoFCuJSNHB4B5yOGfmVm4F+0k4bdySfoieHRG8wh2QYp5r9TX69lKxeWU5am
yJCoIZCUzgJHFdRaDVxLP0GpH6a9mVqd+6wmpvQC13V/jZAmA9/5BUAa6JEa8USm8zrvDMdVqHtd
5WmnHJrYz1QxvOgIl7jSV6rgy2xEognpbpCIyBfO7BTinTMBGor1U9/k7VarTRpBidUfUlUUuHIp
6i3g6AgeXEMd+cOfkBPCgwqeKYCuuRxoFxjGUFKaPcVJGd8h8OTfGsgH7FskFHcZtjFrsFE5l/ma
IqcEV4Qkhs06+4SipLjo0lI9BSWKRkMYDcfcq9uHLAnCB82PvK2nxPpLExY60uOltxVVO+4TBDyj
lalfCLjAvMFFS3CLhjjg+e7lkV1mRtRrJ67k5HVCDf9XRvZ/YxJ2kfnXUnPaaYrurhlXX9rEwAEl
t45saFFnbPtiFGpZaie6vsbR691ObBQZgWycZH5e/7wXx0JUg6HYV7Rcz+dIAcqMc/7+ZOVl96OM
lOpVQxJtQ+UBOP1/MZbEUfDWNZBjmaURuRIFoT4wr8JIh1+I2nYZ+vp6Z/6Tt0hsrZyZS18P2QmI
9FJdEqT3+cy0yPQmVHTUU9TY3o05GuEeQdf64NXq9J1m/7Qpq0l8/vgUQYiAB3rfwvPCVV6YyNVW
k3YShk3aEcTqXaqXSbql8UIH9b8YDOwwjxTaJnAWz2fY1G4x+jQ6TnmMjde9iu7cHm/NehMIJbFW
lvNCKKcyIyV6eXUSgWbLmfdu2/dxRCi3rcjbxb6fqjy0Pf1HWfbKru1EF67sl0tfUFL1ybERlKC+
cD6/KUxDM1cS4+QobrkTDiYem9xBI1SL6OpqleEc2NJrKvQXTgQwMipJXJC0FuYNsdGp2r6dTOKP
KPTvXNuJ9g+1lPqGS840X65/wgurihAvlzGqSwiezRnNLq8DD6VV6quiwv0i634XdW/tmoQKOfsz
NsaVPXNhTaXyr0wgkQHW55qAjpsVg6CmdYJwobb/dnXn9TfUIK32yJ72KX/rea1DuwiCaYVTdmlo
cg/HBGUJgW3+pBeJFbW2GRknrLaLZ9BbaXx0jDF1j4DW4h+8kPpsO6X9f5P32PASJRuTU7mgjdsB
Wi8hMfw0KXa8q2onbfeamPzHKXDLk9omebW7/lkv7SGSOp4uKi8DkBznOzeQYpNGbegnysYKzsGO
7+zKvIti9B+nNF5Z2As9ORv6DNVcyVemdD4LrINWqBQL1fR5qngNuiHuP3iIN5QNMmW6I0ETh06L
s03fpA0uNU4gnsJCCe6op2ifrs98CZaTksPAj/iXPyAjnE/dRcs4rrUoeYaAyrfOu8YwkYEcxCe0
AYZ7bpXmto7G4rEd7d7fOtbQ7exiqH6Bm6RmHUnFX9e1o5W+5TKDosZMYUPqXQPmm7eWNLymW8dq
qmcfLki8EX5BWgFY6wEEEPVgvVdeY7BVGzGWY7oSx95j43lKw+bjNSspP5y6ueoPKLY4FLXZsOmL
35qC5bseWtZDmYXOMdTi9BPMsm7f6MLc2G1Q3fVW1K0EmuXhc5F3A/5Pdsyf88cjpfFq0DN3eCah
idot/mz+zUB55KXR7MjbuHpqbOpS1ddyqGWAYz9SnAXORIsL9sH5dsgQQOgir+ifR9/ofk+u19zC
CaqVz8D3uYJxnHCCD99UIEypXpGUq9JJZDakOaZVkDahe0oD7RjizKNv6ibKoQOn7qd0Kv1/rm/5
5WGXz0jIqsjxcQe8n86/nlXhJPrGb1XnxDs5/911nUV91Pa/9qo/vF4fanm6EL8A4EP+hH03N+3s
SjTTgMs2i6snq02n29YcstsWumi89/rUvzMTvz91YatipR4b1bbsA/2zZTQ49qaWJr6FmGL/K2It
b1Z2+OIdhH8i2FODri0YF4Br519Zr/yyAfJSPaWtXv4ePHWA60QvI7+5Pv/FboIgS2eHyMpudqBX
nI/TeCIzNb8dn2B1uP3RzEJOjNnwRLfqIPsdTLZ9+L+NOFtwP7IbcyyG8amFqVFvFRdrYx9V+AcB
HuYohH78f5yd147dRhaun4gAc7jlTh3UklqSLco3hGTJjMWcn/581XNwTm82sQlpPPAAljFrV7HC
qrX+cDveejGxP2UHCIABoHJWsfzzV4uptlsFUlMinqrCzO65lo2n0gg/aHH229TAl1DI7UtZDWp7
6+5JXosZfUJcgxMnpMdlCkyx3DAvA0C0sW+5nf1dK8sC4j7OPDt7Zn0cydi0TtAJoMAtJcGvh9m3
1qSPvZs/TRM9qQQrBGiAwkVustcqBOBc41fRCffb7cmVd8+rcxiwDcoxYAw402lpAxm8juq0Wqfi
HBJ+7ZEAEj/MohoC0G7hXT3XqveUzl0qPsWRsOyPWqqP3gGTvT2drdXIX36DLOuT7pGIva1208sa
QqRLviaQ3ONjXXgqL5EagPjPkWpmBeQKlx6gO1FTnW4Pf30P/S82npbsH7rctLCuxw/RP9XxG4iC
dEIrxu0RhqrUEE2MOFS8O8fKnP9qkrf3rVk0F7Xo4vS02I2y8zM2Z+DVr5Cb/NUSH9p2bIfWCb/O
RtmO2PFUE+jWxFiaZztJpl/jYqbI36eNWe8kv3J86+9PI4ulLptnb1hReSh6M88M5SuEL6H71Wwa
z23Fa4JrP9+jDawyjpfJBlbH0wyeAqwoOQ2vhomPgVrDbo4DgMSN+knVC13xJ82bwyMZSPSIgaSb
/SJnHS9FVbR7B8nqqPxfeHIOCMaQwDgvr8M7i1WR19ZREDZdevbw8PuwFEX9LfPA6JNlFfZOzru1
uaBlcAvQLJQSTdcBDWX2ItwToqBJRnc8LhT3TyDaUuPYcaTRjzUVB3n61J3TQ1dCuDpQTVbqnVx4
6xM7XIw87HmschVd/4qlrnqtXKoocIo6vBsNLzwac2sdaxvQ9u3ttB1KApakzivGEdehFCsn/mJF
gTaN2d+NrgDX0T3YP1o3OHvvtq1g3H3k1pDrKDiuDkxDm6fW7mLlq1Fr0xOFRjPHyb6u1GOiJZa+
U4TbjEa2JhvrvNjWs8hdPi6tW4dfEUDVQLlkRjxjSNNGywkq7uj83iX7slZBqfPefiGQrTX/9bab
onLOlK9WLRr6XXp2zKrK/TjHI9YG4Vxefv/LyccJi5SLiLVy/eUorkX5oFbKV5M8za88J0cmbYiK
L54Z59rOMtnYFy4vbpRGqMECkVgdd2ajz6pSucpXkCPxgXEuDxpgs/t+qe7aefC+FIaUb8uUMUM5
bRp+U0tdTi6pIgeRfP/wP6sdgb+aBoCqjYJOm9O7tp+7xz4GigEPiWv+9sSuX6L/Nxi1cNoLwPiM
1Z6wqMnwxuwVbtiyKd47keL8RLEXN3P+/fokxrRJDlhqUdHsl0UtD7UrQXYF2JzhWLcV5kO3f9HG
MQheAnyKpFFKPvL1pw4jTADyXGNpVdp4gVlBDUnEpQOvp+sfNOZgDx6y9b351pQ3pbnQm/kWWaI0
bWyJACen/yJHLOJIkdUzDi1n352zKMmHEMrOKQwN964x9sJvbF0wcxyuODBQEnh5Qby6diJdmFqe
hHmg46GOWM24fFzixfxecPD/vD23m6GorsLMR1sLlP713NpO1LeG16RBnyBDeVAxnS38qKN+jdBU
Xu886zbuU1J+etD4O5DArS80U5/SqYOiEORLbzSfysoS6kc7tavxL+q4jndYvGEQ/4aa1l4aixLM
8+3Rbq0k7nEuVFlqpTN9PdoK4HMYoVAeVJE5A4qwlvg/3prmF8doreGM4XK8B3DenGAJZJO9EIrY
q3wVQ0k+cKakgVnY83SwJ9xVydjo3n0I00n7PfHel70ri2Ro7UGx5JF5PcCwmxpjSuosqCHuCkrz
aKY5H4Rwhf4jGUfz9+8YRIh4OiNEBMdKXa2evBfgh1QnDUrTGKhNcUoWx64tl7vaKeM9lMnWVL6O
tjqFMfMLSy1K0sDokOV4nmtE2B+BTFs/3S7e0z7YCgZoylQlJZNS32poFgB4c1BEEhRVFnaf8GXE
6mXpC8t41iF0Wzun7tbOkDBiqMCcOW8wYRT6SmVu5iTQFWMQvlXNha8XoJd8YVCEw9/O9UoDCOnQ
/lTzduz+YGfQGmTJSAweIkLXC6eia19GlYP9dNs431tndi5aOmanUmmNZwzJlb1rZnN+pag1eAQp
a7haqZ1p94kOaDoYtUZdjl6GdoCvx/EwHoRa77ZAN8NR20eDBOYxV+j1+IYqHrpqmvLAjg2Yrm2j
LdmhVR1x6Nyx2SlUyslavVHoPMiXPwxbikqr3GQOu7bo8jQPvH5060cVYXDjcYTa8fsXI86HsrMJ
HYmPt3ofoIUQDU1tiCAUk52f0da3MKpPRqzgsRRdlofSyc09xZONM5StzldDkwiRhXXiNRqxUw99
lwX9FBaun05gdnyln8b22JWZYZ+1pSnKnZFufD6Mo+lw6lK6Bpe1688XIXFn6bWaBYrVxKjGaBRA
zYY3d1gh1wfTVN/Zj5uj5K560T4i+1hN7aw3GNy3ZRZY9Tx+84rpbo50ozpUtSY6Stxjt/fYk3fP
etEAf4aqyRcFqLO6mzTA6OmMQE2AI0rxyVw4bSnxLnZ/sGpO2Sc65qDaVbV3xO/fyphr6ICouROp
6awmd4GR5oZhlQeUthEKtyqEZJysFcZTvixZfYgn3Uh6P6pC1T00ihjcv29fy1tfF3yCfD4gOUl1
//rr5vWI/VFkiwDB6fKnO3jKkz0YNmLiYz1dfj8W0kA8GGQGAkLyOpanhGmXhE0R1FFtvUu0oviL
p1EY+qnafb8dausYkJIWtOrodpBOXodSzI5UpF+KoAgjbTqKuXOiE5yuametbk0fiCuQVCTHBkfO
dZyysfXR7JwiiGLX+kHv2vXtFnH5Mi3GPSjJZiyJEqcmIuVxVmsF8SsbFxZPBEii5neo75QfC1qx
js8K22PXbcbi9ASjTcPlzXs56sWIRr6ZB3VmZdp9lo3tRYof2hcNcvmX2x9ra/th3YFwDPUWKnur
5AItgNgrrUoE2ZBiHqGolu/CGvmQjYiO+P00/WpMY7q/HXRzhMBSwFyS76OLdf3lYCPgPpyz8Jus
Nd/lXd7/nK1mmI9WBx75eDvY1pEmDfmgx8BiRaPyOhj+hVOuqaz8NC9y59IUhsDcTWtAcKiLHg0n
r4Azf74ddGuEPNLpWyFCKmkh10G9vIiVxFxYL2pTJv7kAW8tDewNq8jZgzdsxpJ8bkQlqAmsPQko
/9k4HIYi8KyRNrQNN+xUWrjdK5oR/8GjFM44SE6GBtJ1vbkTE69XO7eLwKAQLs4ID+UCKHDTnDTR
xO4Db+Lf7MPJ5P4q5Gq1uACsqyoai0C0qJO8S3Jj+EeP8wZv51rtP40oXp9uf72tJQPKB0l8YN2U
IFY9obTuBmxEuzKw1Rgp+tib3odKoqX+UBb2/aylxec/CMhDiUNMiiaZq4DW0i6V5okyiJ1YXEY+
p2/biXroBXYDXE97asebA3wVb7U8RysSOW6+ZTDWXHuMkI9I6dH8Re5dfM+1yt2pbcpNtr7lKdtT
bcS0BoTj6qyeW5ZL1DZl4KiiEcfGnrDmbUu3/oOEiQyB/gRUX2h/cuCvSgjV1Ht9RAEniJu+/pZr
hnLXRqJ87mZvh+e3NSKJviWBsKQq3SrS0kmWSzGUgUGXWD8hYB1/r/N4NwXc+lRSP1BK7SGQ/6YL
HRVpmnB+BPjERM+4xoWf06Xt72DZfSrqxthJivbCrT7UCIoXyGhaBo1rZeI8iMLzy0JTMADQ9Kg6
2k77B09OmFBADOTq59utUhPyZm/pdbMIGp6l5tFJHbSbQ9HUn61Gz/Z03ja/G8LQgFFBatJpv14h
sVLUWRSPZdCHlvMxVfoEQbu6snauuI2HLak5ySUNQk6S9TsPs4csbGerCPpqtsNHV4/V/pJXdn2p
eLm866yhDQ9NGJcqRKDK2EmNtr7i6+irO091WpmuuKRGi6E+R2UWtWchtNLzM+QK1KNXxXvStFvz
KidUgk1lc3B1hBWNjQBRqhXBhFvceNEVbazPxaDuIQe34/Dyg7uHWum6EVh3goI+T4UAcVil+hfn
4rH66FH++U1plpdrRyqz6KCHpSLJ6oxMnQl/+6RnJ9SJUC6xaB7MCZmlvHDex2UZFn9w6bD4ZSrL
M4gW6/XCbKolVHgFloE5hQP2BmNYHucoX+6auuvtQ2x5e1CvzTUK+AEegWSfrkGKRW1kVY0KdaAo
Y/Pglkt7KMBp/bfQFrywW9vnqk/z+0nn5rt9321lnegg/7/Iqy3fdMVojHlWBUubuidlGue7XGmF
n7VFjG1FU371qlA5/kFQIKAS9k5te33OIKpTRXHelgEaaOgQKU3o+tUIQTkllTmqHOP9wR3NvStp
c8E60muX+49LYfXArbKxolMeceC49E4uSp857kli3nauvs05fRVHfu1XV5+3qFQkUpukZaxPMFuT
f/WF8wnVKZrypwT/2acs6rodO5+t5BPXSO4nm/QTCN911AS1MhB88v2wCGW6pGjNqefawGTmHWqp
1rxzrG6Gw/nupXLPk2W1KXk1tP3UeFmABoqu/BhaOMVPam9ViJrLbnH67faa2fp4KHqp9F9gZACT
uh5eZ07cvXFXQBpqKNRpWk5CWDeevVxuB9o6sekPSEYWRVcUAq8D2VptlVPKo8/JyuRHV+rRcldC
ISzOFSQpaHmW0d/9QUj58qPYS9fbXI0N6wVDnb1OBGVbifiDZ4Ft/28ota59iLrBHQ85Kmp77s9r
GNjLscoIwWJAkjXfKD3RQ68dFZ/tr2mzRNb3dgG1eyabEtovzRzK5SjMPNcv/YDc6Yd8zDUHNdCm
Myw08Mwx7n2nhLt1aeo2Tt7NJHt/3Z6VrRXGuxTwNcLuPOFWx3Db2VFfI/4bmFW0fC7gNA7+nOYz
bhye9/l2rK0tS18IKBFfgXrJajXz+u2KxFDyoIeL2RzVOK7Gz3pnpqGvUok/eFn6j+suwt6Ju7Wq
waKRVjLAtwALJBU6shA27dD0ufc3JOZOSQ6aOjV7qL+tZS1TIKSEJdV0XeIqpgZ3pWoWQYvyVXjU
k3D+T0tyFVnfsPjHarV5Zx9tDU1qvlDTQCDpTcHbyUvQw3PColZENz3H3dLkl6Z0i9+0An5Zx3Lz
4JlGu+QNZoQbzFqygldpl+UG3lFak/R3rjpjYNbG8+ju3JibE4lsJFsVlAoYyuvzQVRDUg42CLei
m6ZLglTXo7vYkesnOKg5hzSepvBPphLrKtl8p5Rlr3ZCkwEsU3WlCLTU5QRaypBuiAnk/NftXbA5
NAfAOQkda3JdW8sELm95x+PXVrqE9k8f1znMKDMZD3o3xfYxBU/X7synzDDWD1I5mVJkX7JCVltP
ZEaZzcipBZOTdUdLTYveD+2lPTqLO8POpf/3DrhdeCfSrPpIXbX6cXvUW3ufZwjFWB6rvFRXH9Ry
Jk53OgaBmmRF4oedqlVwb7sIJlMF3Ept7RrhzMSx/74deGu6QRgzcAC5HHOr3CudU65JHv+BWyrq
iWQdXWp76Dz7SDO4/asFwbbsJAmbYyXhwqheKuOsc3a1qozB6RQRdIUzpufMg636oChV33xX0iVG
8rDpwpKeX95ne0nudmxOAoll40RYzXOdV9YosaDBYlARiKxUOI8e0AnQOW5efJvcuDX8wQBJt9MN
27pIaCrQ84cI/pYzotpza2N1RMU9RXLyVMZZOz26NgffJ3gzabxXot4CsIDoglMF8Iltu+ZUVS1y
y26WUndvRu1va4rvzVGn6q72U/QudprsnyYd4odUdZq/9ayI3nExic9aP1vPt1fY2ynn/qR6xqTT
+eeCuT6rtGTCBQjQYKCEbX3ODcV5dDuRxrCC0Lf0KzAlIPa9qf14O+7blU3cF1FnrhvYCquEZgB9
kQyOGweGM1QXPTfD9MTGtbpDnvSL/NRVtpOPbuBSZUw4LDQGJWdkdY6oy4TQFEKOvLS7zPEHZ8nv
dIqi41+eYjSNT2vJxo8+8dr8PIfZT54JrRf5ejpVe6zBt0caP4UHAL7VNA3e8CEdB6671TtJkNa8
bBaIK7+qMVmSB1G7rXIKJ3vqLspox7wQFOEerC4zncvtT7CxCPkRSB/A1qBK/FZSndJAYQka+k5K
BouIdtn9Wxi95VdZa5+cBFuBuYkBrbGI5yCxR/5hHiE1ziul3dX4eZsNSN1NqcKCbiWgYblHX72J
Kn3pEBSd4mCZXBuBCrPSxJlaHjKDt8e9GUjC32nsUxZf771yVsEtaVEc1DE0W4SGs2Q8507e7OFq
dgKtr41Gb2yrTmsCGV59l1CkQEcZRYlq50Nu7SVQOyjZSag7B8r1zLmNqmaZOyVBm6Hx5lPpUtWL
iTbXeK5tiPeoFKq1e749i28LEqwaOKEQaODYoax5HbSmVasUkZ4EEXog8SMU4umHp+XR+6kspvwC
qiKefGNchksx13a28w031y4DISGQpEZ7LUKrJ1avGXWdBN3Ql387Rjy+G+Iuss5TxDvGz9sYxeyo
TO3llFKtNX1tGka7gHngar+KSu3q4+35eHuFMB9kRIbsPPJfedC+Wr6dqaZh6FVpkI5W8XeuLg29
lm5YTrZgH92OtbWwEGFHxZQiE0faaqvEbaW12pJmQQclaHpCnUVHKrxpJm+v+LMdSZpVUKHfAFom
aEB2ccuoItOejxXI2e4/jCGqva7K1vSRK1O/A1rA31e1iTTX29pRMsA9ev5eneLymzJ0/87L7EQ7
S2drSFK2mByWjUAl5PpD5SFCdKK3gE04+pifUGnt0RmnL9DuIM+2znhE/jBl4cIBFrK6boQNDr5A
kz1I4tiZP3nlmCff0ZNKUr9yMFl/n7nxEMIJVOv+Mihd9KEb7XBPVGfrgn/9K1YXvGoMWDOIOg26
rlXvBjdHIFCQOB+7sTEfrNzSH0FW9MPh9hLdCisPB2k4BK5wDdhIaeJafRWnAZaZRXaMosi8Ry5H
/QLOqmn9pUdO4h3k1WVP1n1rIUmzRVmdgYGx7hkk/RiXVq2nQQI+/hEwJfmL7mAcJfXm7T1I+WY0
6ugvJQjguKuM1YtnaOrjlAbohuWnep68z15SzZTwpmSnELC1nDjdwWxJfD79pet1Ww5FbVpVlsKb
ihF2xCig6nxIoJgFR21k6YfWMQDhVlmWJ34EDfWgarHpfrr9XbcGjEiIfJDwJAG3f/0rGq3vlwFC
XOCGiCAdsJvWqudSJKPjG0NpODuvka2rDclmetcvVPL1LaNDEevGnCu0otDza7DUv8ceF4QU0cS/
wHSnO+G2R/f/w8mz49UhHtXmrC1CxMyxkTUnvOQc77laFuAVPG6TvVtsa5O8lJQkalzmPNfhRNu5
OvbZUWBjbpO/E7oatkg/Yk2QXJrUU/5xwnq0TrHS2NXO9b05UkoUADq4P96UzrgG5wlaFHB9yx4/
YYIkHVWUKj+6BZqPt9fM5keElQz/T7IT3hRm5xHsbUOsuNbGA2Zn1mNd9aoPTD8+xs7k/HYDW9It
VLDbcHNRN1md8IqZzKi9KVGwmGYxHWNhR95RWfpo54DfmkOSd8rpFCa4T1YHvDN24O2VPg3ark4+
pE0jZNFFyUR96HS913eGtTWNlF5AFoLABbC12nqeGETY16TrE/0nTJoW0/quzKVxct0x/XuZjN27
Y3OAL4BGlyuZzPx6fRoZxVAbkEhQiGg450PsVQclKzvkQRHnOd5eJZvBaCzLrhoX5prIho1AVCK8
GAexbjTihO5hOfs6EiMdwnWIR92OtjmZQKgwbpO+Rmu0pt1aXdgkThyMtCiesFSonjQQm0dQOKl1
SNSEXPH3I1J+BNkkNeh59V5PpgY7Z0573jdI8hZo7nT/WU2YPRd1P560cYh3pnNrgK/CrW+mxraV
vkTaOSgxrToWy8QzDomKE+/j5L+FasKvPxme5MJhLy81MK6H10/w7DEq4vMhp/gTINyTNdvY3xW9
PfthZQ1/cFTTHqRqTLIozSiv49V2mNQajYVgsAttPlRKPX9psy70LmT6xv3twW09dtgCliTFI+yx
rhzoKEONIxWLINdq9aRT87urgNk/2rHqKb5rtCXC2qrnL1j0fL8deus7UvyESAzlnbx1tWwwp8tV
3L+yYO6MbzkO0qlvR232aGoTnqaRmn+9HW/rTqLWycRywlBrXcXLMoGRvDJBz3Ds+hel1a44ijIr
ToNdGneks96dFzb6croddmv3U/LiP1Jq9w1nGrEUmG1OD5Cyn/T7aaQQdWhsSExFWiliZ29sBuOZ
QTFXcuDX8m2dUyZtpMY5KLWhDWBAs0MsZ+hPjWP20/kPRgYWlZcAoBkgxNcLNVeTokutHMuaCKoE
wqfi2VVyGkatFf9JQvGCvwMyA7p/zXAUUySWAQGxYFL6erlzcPH5bldx8RGNIcvvZlwMfH2I9D3G
8+YiRXAH8IXU3Vp3RKfJcVKexDxI07r5Zpau+55EdrksCZqpd4LCurOzXtbFPBIXGiumQUuH+1D2
RK+nlSeo5ywFRtJa1kQfNapXB5MW6BHSbgLIkXJ5KZaJXo9Znnu1tB6awt2D5q3W0ctv4Nrncaz9
r2d2/RvUYowUxa5wzhaxdarVYXjXWkuOK0+4R2mQV+2rHshLKKqk0n9XFmpfXD5eZaZVr+hh00Ta
WQ+97Gmc5kiWXPbq0qvN/78olJJJR3lkML3XA1Imr6DmmWvnuozNc5yE6SFLm/isqIn5CPrdfAyx
6/q9DfIS1IUkC1uDEgNFlOugdu/Aq3P5khNf+tCD/H0AVJmgTSD2LFlW6/R/odj31Bip/SH+dx3K
RUwMjT+DRROm6rHmvsJ8JW3RmK6Td0qk75Fit+YT9hxQX2A7AIXkn7/6agYKDNShVe3cSFVFvcOQ
NS+08DQi8Xkw0Lj2EdpN/2Q+cRiwadEBgF/fxEKfbSwYPe08ulwWdZc1fqwr3kmNlngn1MZ8SklR
SnA8SAGTrTYhrnuTPqBOebZyMlG/yrNZ8XWejt8WpzOPkeXs8ZY2ZlTKmPEa5C9Er1YRhZ0uI4wa
/TxG0XSMmnS5yHfARVhx806f439mSId3v3WCy1XDsiSWlP6HT7B65EMmguLCVz4rE3459mCm55HW
hW+nor3cDrVKNF5CST6PvClIEddtkUqdTD3zQvWMGmZzzoyqRNk+Ko9GlTeHpBLLGQO2ClLvuGfQ
tHGWyXMUajzwJ/pgq0GajTsXWBao5ywJAf3Oaue3ZmmeIs/ds6bfWjVcUNLLE6l32ozXu8Lr0Xwx
Mks9p1Wknt16Wg5pP4gPWN3Uvq504x98P7Qx6FlLL0diXsfLbBxz+5kDJpILx55F54dmKO5ic/55
+/NtTSLtlBejFdDo6xpNineio2agqtx4LvSf44xC07OmxKrmz6CEgtvR3s4jCitcP1xAvGLoT1+P
a1ka3cg8Dmp8idSzYnrZKdGT6NLOSf6g5ku3c+e+HZ2swsgemsbZAhLpOl432dWi6IV57mPVujNx
LTnH+lL/g99u/On20Dau95eKj0tn4UU4ebXPe9suSFB782xPjuwK2qOT51Jy0mnqyzC1aXSWvo3F
e1RwyVkPMfCc3K8ao4xyH5/wXe+WtwcP7zZei+ARaVuCiLoefDUskv+a2WcXj3ir9rkRs+jHZEMc
OWKbFYmTmzhJRCUZ5av727Ox8aEpZYLGl5U3Opjyz19dI5bmVBpAU+scZaKLuEJc/aGIdfc8t2V9
cKCEH24HlF/yOtt4OWFp7aCxgv7V6ktjDDqSghTeuYdfeO7nIQlCdyjuwy5WT2mttE9C8tHGcCh3
OvFrzBknIGkAhA78AjkCYRlejzV2OkMU/aSe9RjRIN+K+PhYkWHvJfrq+zIY0yOeFJ6fWIX9Tp0m
9bkeqvJSLtP4xXTq6SRwsdxZjW/nHygEOgdA2jm2IEVc/6ZhiXGAtbEmrTHgfrT0tj9lc1M8Ai1e
3leW+3x79rfCIWLtws7lbwjrXIdDVo9rrjf1s+K6/edazzP9kLoDfgOaQ0OpRmc637l33m5tT/bR
QH3RjzZBJF2H5GO6lTZHBgIhcdH6An48b5XYLlF09KLleHuAa5NCPjKVRw5kVhb+S7Qjr8MtgPCR
5ONGbdukOZpuNUk6oP5p6pbiaLcDKJ8lcw6JyMUPTs/AC1vnwOtmOmETsifTIpO+68WOLjHwB45t
UtA3KjQic7Wp1xr9XKHnd8k7D0xRGqFmt7Op3n5W4rCqAStSsqCZdj1otdWHIY9n/ZwUc/xFqE7y
aOeaeBTloPhW7v64Pckbw4L8BaAFdSIKB9pqI7WZXUSxORnnbGKOY8W13rtQGD7ejrKxcKRUoBRk
op/2BuJfuV1ULYWqn8s8Nb8AAYOd5GXj+NhT2NpjPL89g+k5SP4/uBkDqvXqWJrrbKYiFOpnE1uL
77HiWd9BjUXLfTJICyzuiUm5gEbLqp1PtzFKUF8ch9KVUCquXn+6TnM6ma3JJ9HSP+J23CCV3fb1
oZ0V9a/bM7qxTIgFxJ90TGa6chJeHfauVk4YSw/m2Zpj8RBzWB5TozJ9tN7iU4y2/e+xiOReBKXI
ScNnZPOvb/XWtSe3R63jbGdLeIeERP7gkKzcY4lhHvV5NE9/MD7e7WSA3KaoD16Pj5S2sZtuNs+G
SO2Tp8/aucxC55DJh9gc2t3ejSI/ztX+5r5mc5O4QHXBZHB1cxvZHBtu7ZpnhLid5lwVnfNZSaa6
9uuwaU+q2+IUBmPLxC+3knbZTt56+DoZ40kttOZgVLtHzpv1xE+SDR/AU4Cg7PWLYoHO0VhKZZ3p
U6SP/Or5VEzw2nNnznbO2jfLiVBSxxIeN1uUd+j1dMdAtxOP/uV50fLqfVT10yVepvjUpW11GrBF
2llOb44d4klHHwTYwRTR/72OZyVhqJTCMM+d3riKD0W/qPxl1ro9i6o3c8gpIDvMMOWBdFFguw6U
mYLMcMj0C1szPXeTmUrPJP3ESf719op9MyTM3zl3+FBUfi2O7utIE1rndiRYBIY2Rp9ZNNYDjIZ4
p5v0Ngr/11CX5AED92SdYCaLoxcYXloXrVQMcUoyKmqRH075hAX27QG9nTqORV7haAxJ6v+6do7N
gNlNZedeYNdk/xooYtyFxVwdtQx/6Z1Yb9YfWq30A9DhgF1Nz3i1+/D0aazSqN1LkplofKpNdwxt
xXgXGt1jrirhTpPs7Szyhn3BBVFLorS7WhUDHJPMbir3AlxlOhnGsjyGtanc3Z7AFzWz12cKMB9y
BWryJOW4nKy7K4PtzL0ou/KIU45m+4bW5EVz345lbx+9tIKq7g+95YxP7BCmVNfmIrzYRhkbD4li
2LnfeTTXuENaBwRaA6b6gGKkZfjR1M7NWSsi7Z+6t8SvuIqaz2O1uB+ArxofrTDDlAPM4vxXVaT9
Ywif/PM49Z3qR33hagcK3nrij2lk/YuOVdUfMIpUnyZXnb7Ho+6KI06D82OXUss7OuhTxr5odA+t
OLLxyM/MqtP9wkFF2bedBjriqGMc6enIZb/Hvbsb3oWVY0wnXEXtn57RIqSmx2b8JWzy8bvQFwSV
BofiyLuoNcPa5/Cpu7vQ6qL3ZTuM3bkXjjKcgcUleFpomijPjhmJ2sfBIHVO9qhH2ke3wXdt7EtR
XHpqQCf48prmD9a0jD+NSBjOEbU1uzyNppGM/WFuIL+aB0y3s/yYg4gW1UNfwBU7IKrbdL6ZYaQZ
XzRk4Q3D79yoCYuj7mW9+FBgohWfoiaywl+GOfXpicSjMWX7zxD3XTUtLpatotbaQ2IqTc0UmtiE
+aSjSX0WxugJz1ddqWuK30OcTvelhPz/ElVt1ZTfDG/gOOrn+esQOka2+GhJNt6lVYbePO6sSM6g
qwVJfYOdJjt+6K6ijHd9RnUFbhAICEWnJErLS1rh8QyHVMv9ODKXc49mth9BkbwvlKI8NYip7MRf
b3MSehJAtoX0+CCrl0fOq6xlQIhm9mDbn0J7Kh86p/0eYvh9tl2lPjt62X3ZGe46Ho9/Ti4uNYCc
QMXXcDtLD+N8iZ30IcLBLjyPni6a8zIBrzqVdObMI7YOyXhv0quz7p22drtT25f647SovXdxJuix
F7xskuU8hLUanuq6wcVUAACZ/ahN3OyfsoXg72P9MalPZa9m4WfbNUf8PgtS2/cz5kkPY2cYOJbT
0q7ZyqZ4FqThw9cucrTypNej3sHBxiLat4xscqT9UaceLDFq4QcxlGV7pBVT4KXmRGRCtDGK5hue
SY1zTjIFyek8G+IvlT522Ycs7M13mlLVpS8v3R8oGw7mqanTtHjvNbFmXMZOjbU7rOKy/zQzzazC
V2ueWJjTGan3EbHL6lObDtE3vpSwD9qwLE+p1ibDk2Mpy2kc6y75PLYiUx/5rVPyIwMaZv4dpUq0
vOsWRAEuoYFiGipfwincQ5FpenYHLcK+n7S2HT8mU1G4lxkn0Bwu1GQ8eSUeqD+NxSsuvGfD/pjR
hfHMk6UnnQKPU58pW9hWZrfUawBPzMcsaYQe1F1UT9XdCGquunPrfEkuTppG2hcs6DynQzvKXqwH
nbepchwar44+GnOqTp9tY9F+dqR12iNFMy26VDiZRWxPPRen0KuxuzMb2x2C2yvxf9DE11vvRS4V
2CdiPbxq2QbXSx9uG9B9xy0folTQkT7UEpZ2Lju54WOlLKPOhw/sNWfXEfaXfAqn/7yIY+FjVYRc
7eApeiD2jY5PH6KWUX+3OEXyA3OiGAArF/lJDGY4HCBuVeYpYUNEht8AFVIOXTrNuPUmsV58YI2P
6aEQqg5qf160ju+lluXHQYnG6nmpF0WcLVeE5UlVR4u+PKZDjXqIRlVN3g2Ng+dsN6tovRxUtKqm
czmZY/akiDRJTgWa2UhptlMZu1/NGTu6bxjbuFagN3n5wwVr6xx6U+vbezeJ8sjvUxX9lAPnAWBO
lIgH9xdGAF7FQWSjIPW+gxylPcx91p9EsejoBse5BwCf3qKRHJzcyNt/6O05hzmvQuEPceV1D5BP
0L7hPLPm0J9DsL/HZIGE6GtxGoXnlDrge1N26t8nRVGE32xbDLZfmOpc3ye9U85nMKzz/BTmUTWe
mBsKS2FipA9h2yigkdDjbufnEfRw7+vqtDhnGAo4FFlUYp4b1FruZi+esgOAo169nwvFDR8VUvxn
xRIxzGS3QV+Mq1JvZgWSjNOlf2Xw1QOAwEjJH0YIHREmuUodN0c0ioR6VI1EmY9hXmXW0SldSznQ
2YixVWx17jq/wFnY/T+UnVdznMrWhn8RVeRwC5M0ozSS5XRDecs2GZrQNPDrvwd/N9bIpalzqk6o
ffY2Q9Nh9bve0MAumKtFbJpRjCp00ybTH/Q6jb1Xb7G05ZBjb11tBzw0lI7mNcjLM4WL83lq6774
BPK8bLQaVdjRyf3ktcOk9EnIZDRuGH593rQe5MWB9ZMc8KXjI+dIVlptEzuLuSeGMfdCRePficSU
WF/j3sqcMI1ltuHotNp91tfL/KPORsLJei335h8i6FErhoY5lfdTkcJFLNt4+pRIH3GoqQ9wUbKe
xuyAi+cBFmOTbmYlEuZxnKUOgcJ+jFNaCYm6fKm1Of5ua2KwHrLBWPjgudLTnduL6uAobTY/eQuG
ZLc9zoPgRmJssk+x1SOT2qvSy7yboGP2yzVj2eraDfhPUW0XW9Xzp8WYnF82/6dWhkQm0ZizMoNV
HwZ5MfR7Em5d+5C0Rhq729nuejvKc7HkP7yFvtQXBa2UYNTYrdAJpb6W28d0SX1vVxuFddtpHobj
s4AzdpcGrWedsAuojE055AJxUZUW+Hou/hRszUaa5U8aaGNw4s9yKFZjS4qtjlHtHuJMUopNkqWT
tR0TLVuiZk16D62i78V3pCxWue1713zVIWRYr6MQWQ/bbRmSsyat7rONUJnEbXey5v2sTLuJ8JLI
TlJOxXzX4d8+AUBxumCIYmg3YBoaxd84UkOHsg0CmYezXsud3opkwhZUwYvUWdHNXa4q+YJQ3tR+
U4NhdWu1cSOOlpYpI5xy3fgJuyLXroAw7458dCo0/Ol/r6EvSJbe7rO5Lc1Ra3v9qBV47e6NJZ4X
PDLozU1hjjzViAbZadrztf2dP/bN9s5jwUYoaTB8wAfh4kKbzJAM0kk4x4JysT77HR4oJKvMqnu1
MIN0751uXOKwyCAdbDXZVdNeYEDRhfakOctjMA0sGb9Qy29nnhcHJ516HBAwOkHa7xdkV/9huzgW
KhwUPqVk2Bj+Ld6GrbmpRinH4gq4/Ked/vZ9QB64jYH7rDdn/eKGZHMjKyYa7Eff6BMC9iyE+jem
NLCsqLu+oGxu+uxHWTf+i13D99+2lSe8R59oM24CE92PW4Qfmb5ebQy88xs60PETl6w8XcIEB8KQ
yr2ytprGJv8FSlZ+tBthOM8kTdhffGcwhtDIglLe4HtS+VekEX+IEG9fz0QSAk6PvgqftcvoEuSK
rhEn1nhUwTyJXVnr+p10uUmLoasf8lkvgu1gyzwLg2QiGUHT+2/dXDfWZq5TYov8+ZtNb+eXbjYl
KqRqHl9sOf70Y2W6V26RK25w+VOhcpowVTm1ATbfTmibjmuHRY86kmo+CxVOos+bMMkFzehwYkL1
kZ/l+r2nK8xMsN93yv+xsUSPEnONtbMNjQZEYF1yf1Xttkzpg8aufhzAPF9oYg1b8qPI6JE5Rw5s
ImrXj5fTH/7Y25dGNMQ9B6x4Jc1fYg+86oBLee0eIXrkOvQL0TQbf+RycfKElfv3JmWUHo1J5h81
EyhkDrvZ9JbIkF4Rm6ElO0LYi7FfVguSshw/5bnr57ukduounBSWrREVbHm/mreK+66kR3XlHS5h
6DXrYL33/z/kDQrwdtRkmXiFY03+Mel9dSMoiB7A4YNbsqK9X7JTWsTfUF8DUt4/FRAWTHjVxzBj
LtdtgCQ2NiXwryi93IEf3hGp1iiP5NGknMv0Ewnmg3/rG5l5rdH8Zya++Wh0vSAhQmWhzEW2eDFP
asIswIZEdeoLPbj1ld83O6J/OGgy2qKPGtl8Isxby+5DoxdEBaZF2zs7O5njOiy6WB8PfLzsfs7z
savDue2ccj9VZvl1SsxSbixIflhHICv63fOO1g5DYxF8/3jqrefD25fA1AUQCkcLrvHGJYUq6ftU
mnqtHT1X7uYgS34oZ5h/cZY4j5yFyXY2UvnQ9I7za3aW+Aq8Z71b7Qh+bVg53urhgfnSRfvHHDMB
C3cpTuNitcYmJcYCO8XWBa2h9Kg2U1YUOHdZqd0+e8ClLSe/0z+aI/KuKBZF5X2zEqdJtqZHgRtH
41LF1X9+JbO72Yv9ZlcsXDmjBkFvPxGmXiuNuFJQnDm0pW8OjypInduZ9K8pnGw71rZkE+CnF9ap
sH/ajkZeGbwyd9olg+EOW2Kt0+RExyowT3I2cUmY+0Jo38TAVTm/sS3l+hGQVaCT4mMMJeLlNO71
/ccf7R0RANgQ5ufKKYbIv/7X28VWqyUAGNPzk3KTaQmtYB6ORr+oexD0Zg8OkJ8CeuOhbiQ/xeQb
R6uU11xSL2cOhyQdkj9iWThOdEnf/oagEVkSu3I81R2doJsyphYJWeNGfqSnB7ZpWbmrb2yjU9ZO
cxo9O9lZo18zG/3Hz6AjjljaZiMgcuxiBk3Logy/TIdT4c2dtVWuN0VS6AYZ5OYatZD62UA0eaHd
jVNVhvNYNlcm8R9Y5e81xEhAC8aSlj7xSnq8GIkuSIHksrQ9qZhUw306BMMS9qPf+TfLII2MxLtp
bG+5YnX/2S3ylm3l2s19MUzElYba2HrHtkwSFYlx0Pqd7LKx23QGAtEhJDRpHg7+qMt8l49lf9ss
ej39iPnGwXFUjX+q7TjGDMorxRFhdqe4HHWtcHeOXLR9rBXyms/XJVDO69KFX1+UwxWW58XVXqGD
WsiWaE6a775Ouq+NmzwtiCsZhH2lun3XE1+ftepxCMy0EVxe5rzk+eCXGfe706i018koejuMyypz
tiOaj72QYKNhRvBFs+vw2HhRcZpulqyS30DkxhtIcVfX3mXBverT6a4w9WGdUKJcVIozgKbq5rw7
adjFZNEwjElImE47RLoDhBmZfbYEV87WP5Fcb2cY3QIGARbxunlclttsJ64+4aJ2ylbqwAn9srAO
Y2P240EVgzmGdtNWY3bqdS3Rnme3KsVDa2PPXsyY035dUgCqrwFAx0OWBlqyrYOyO3GzMz2gUeRr
P+3aVNPOc5cy3ueg90OIN4uXbeqiyN1vo1OVnFlWnSnnvgNNU2cUXBy63GuHr5rdZFq+a6vKbKJx
ZKsGuLEn/x5BRJtsr2x9lycG4w/RCu9D+Eorj/Ni9gkVa3adjM0JxcxwP6eOnsA76UV5MOhQ+uEQ
E5m26Zy+XcJaDuJ1af3J36EIVHPk90zSI3IionsgfGSRyN30cylIhjlMi6HlGzGb1s3oxPKaveCl
OHs1NkADzTUDW8W1NXdxZRpqCADYNnYnz2MGP/QNJ/tdloIOG8bclKe2MJx7FNJOvNcIGE8fNKKq
+khabjHtprrIvC9XhnJ94sWsotO6+jaxjJGFrVvrX4Wu2emzX8CGYOu0xGlyRziUcrIeDaN5kK2f
PioVxI/U+OZN5yDaD3UxWWKlsk5fkg7S5JVp/o+lRdYw4XDwSVf23sWnndIqVkqW1qkHSAbvWVwV
eka97O2Wfv+i04a+8sR3Byl0y5U3S6+U3eV9Fl4jx9Igwn04WWpMukgJr54iYioyfcPHrEQddrYy
+ycj52/a+g0w60YDM4Jzg2uSc+WLvB+ANR8UnisfhXv1ZTKf8uw40YXbnZzec7ObcqEJttETe3T/
8xKViU3fVPb/mHhOmQDhCNbwuqIQ81xGj4ymN7FjurQI3LkZI2OWyydtbgeHsiLrroki1m/415xb
n0YrxqOFzj2bwmUt6P+acyWWs2wN3ioMMJZ6u5SLvkSzGcijVZX5749n+EXfk4cZq+aZw4pGDFz6
iyVXzO6IOHixtwsuWmCH9EZoS2rW148f8/6dmDqQYLiIkFEBsfrtO4kAEXUMvX6bVc2i7kajd9Mv
StLUPsw2OvIr4MvlbX7t8XDzQA+0XuWxll63yL/GcNaJGY2d3D3XrCMjj5ol6AuuiDL2ueyx86m9
0pIxuakMCrEuqs1ZjptAxuV/2kp52dLpQWWDhZBNFGFlY97cbro6WWiiYhrnbtw8b0Ue+qPWmMb+
48G63Af59TT0kf3QGLNJn7kMTJ5HMGwC2d1zH7jVI22pIAdMtIMqBCy5Wxq3+q5JjFSWOPddFGVN
+VQJob4K28yvuRGsX+av2bj+Fn4C9TwSC1CRS/aZnHWnbmo7faoTrzfCxE7wKS1J91Fd6j2nSHhA
HYPyChvkYpnz1FXTwb9Ycasp48U+V+cDhYIax7Ov6vhnTCLYp1jzl+U/rH37ZlOOtpqvCAP/Meqr
d5VJsileThxCF2VLXcGuAaLXzzPfJrgRE1zsk7Cb2q/COi5NH/S/Ktx9vLpN99uAXBLxTeOkXzZz
oJJuCzqvY8zw8WS4KN7XkYA/hk4RfRTF+2UiuljsuJzGfjrrxbIdvBJDAibHjTJzmxANYdfHeLLZ
iUDBa+uQQoTqrlWY6/3grynAfoQCm3MZFzN4GNyl3i6mwhuyoZhjA80pGUWhiU+du+8Eus2vlor1
xwWjvHqbdWM3YjM+9+lLDCGkOtZIEvTiaKVFY4SQy51qk2Dhg//zx0P0p0n99geyUQDv0kHmns4P
ffsDsf+JvUIfXGgHLf4mR1QXQZ/QlU3FHKpUr7Rbu5vH6QasPUjr0JCLZ0R5B2Bz1n0VjLsOMgCN
J8hUNkdcbZX1s1lbSX+KFRnG2OIp9buDFWJnYasB/0PgUxV+y3mi4rCTMjfA/OrYjKfIsLvhuZqq
dKCVP4vM35RCaP6wMRPNOBjV7KjdZMxB9RAHBDDttCDJi1AKf5zPftu5ICLakA7bbqQW2uZl4mjH
Js6cLsJCQX1yxiGztuVIprMZpRVOb2T/+qZ9FoWZ0IQutVy5j3U/zc4GBx0AMGwfhDyYU6bvNbLt
tCd+VfkV4InevuKDlpFTqowyWS/m6ijb6R62vl09xhjh99cwsMtVxmSCmM+9iGIPETiA69tvJbQG
cpw9GGfVqvG2Dsj3CdN5riMEm0YV1TaWLpuiXL2VEvbwjTmpltZ6urbV9GC+wge4KJX5NWjj6LxQ
2eFVjM3A218zNMpOZGO3T8MSP6h+Sg8B8HOkyh60o46L375dx/iwx82V3eafDwacBBhjibOfvH2w
pmyBP5voniZCHQ/0y6rQq2HW8ZerRwxUta89N4Yq7NyiOny8XC4ruvWl2Vy5KcFKWx3zLpZLKkrm
wjSnT0J5abDpWyLQAZGhyUYobIrIHeLS+pSNhhctusieFKZ7X8ogv5Yz8X4MYBjyY8zVwoJIwPUQ
+OuQ1uiWdnmjySfpMdPt2DBDo6zm22qcyfe12+xHrrtpRC6L9vnjIbg41BgBoJA/JDYAdEjOFzta
iWlYV1WNdvaNeMp3pTOm822Wd7m9gTs4IwYdRiNsRBNc3Uz/vNXbzYp3JVsZNaYFAdq/OGb0DGJe
h1Xck1q7NSDWVluut5dZN0qwmZX22PglZ/2Ci7sI08Cul+dpcrhuDXNgYX2RaVOubpU20lngMqTi
s8l2N/2e4DLN+a8ZsaK6m+Gn0M7MK5Xuh8QMmmgKVFzeTgLvzdBPC3MOXWLDUlqKnUGnuqi7U6OS
ptqUPatwO4z0aio/N2dSy/QJxSNdfihpmUFEgOnFY3cXL6ld7IBsm3EHrqLleRi3hew/UZg1j641
L9/J9cjis9O0rbufYHygB5faEqCI0PN+33sZXtzLgGNimLpS916XARVDlEBKio8Ol3g2h6FT/LNW
mruPsZ9Ut3VO93U/I/zuo8bUTMlQMWDDsRva3tsIEFO58UbLh/rfmy70AHpX7TNM9rx/rGNsCk9q
In0yMiEZ01JtnDE26iitq4yWMIGcxc7rJv8JkYjXhF4ad18KmA1cQvt8mb45buV8X+/zPrwz2T/C
u6ndvczGKqfX2ZHGkqpRdfBYdXXwq1pTn5U9d4cim/I1QdzqtFulKPFCX6g53bo5vV+OqXqEyxEF
BuacPzuSSYzNWDQmLJhkbu32u68Sz31cRUvLI4xnzbiBFej0aTQHa/QSFZEVUcVZS3toVa3f5ezA
ebtb1NLZm66SHG+LN7Okp0ZYw7fONVRziwy0BOSADfgLzZn/WKtKfTabecINDhZDvSE/RAQbs4L5
QK6jWW6WMgkOkJK4JEV6RSsyCtIU4gKyMf+Ytnj/7h3lN9+boKEprPwl/8K1sgw2s7ZyedzSqtvI
XBLYDntoezr5ilafB3uxCDFH9Gkh1mHl2wcoVxz8irpZkYe2dewuKG9mayr1G59Ijv+IpEmKDdmN
Da5Jthj9l56Lp3Urk0p6yMtSrQ0bTJC96tCWuZlHbAjjyfAqz34eZsOCMDAD3GUbuwrc+YGJUFY/
epMy5z6eCF2/0ZxgcUJHw9p470ltqOAdqqI6gTIMzidUKMl4u7S604fjlJqvyzIXLC4lAv2kzIpg
DRq2WZuGcYrF03ZqbIF9lrKNTxqUmiXZuVna38B6qgdztxY1VFSVp79MZPHSXDRcESOkiZ1mhzGv
OVX3VVMpoW2dFAg3wsOtP492k5eP5oK5ZyiLSouvEODfb5KoW2icU4QD4gHpvd2eIfpCBXGz4Qnm
i7mBBedvc5HqtxispC+NlMVR0Lj4Xw9kFt16r0fCukKo9sXZBEINhQMB11NR0m2pqjL75Od+8xoQ
T8yOzHo2TsDZ8UM9BN01MuL7A8lx0LJy46DJCNpzgVJXvt5bS2o5ZybzYhih9CdpVaHLAkX5mbn2
Po3naryHOoiga9NnRZYePj6Z/nE4rzZ2ECJtlAcQbi4GwO2rJXenLHuqJ53SqCuT4qGnOYVRCLEw
uLLZB8eas4M7LN55CpCv4KisXbmBXly/OB9ZlFhPrMx1zubgokib8m4qA6OpnkqnMookKoZsTvas
r8nfJnBZ9RvH6FzvykXjX0/FJZmKCJCA3vLFq5cVAK5dLuLJ0/X03Bhe+muI6+UAwb580HuaLVfu
Vv8oRl2QHdjeaGG53FoX5d8o0I21Vt089V5S1wetnoppC+fLDolxaLyNIVMsKeZWfa4TLd/TXO5h
xlLN3XWIeR4//vTvZ5+r050B+2HyAcqs6/GvckikcB6FYYgn1TXl934Q7W01x06k6KmfCro4U1Ql
7AoKk44rq+4fS52aBO0/sAKyr3f1kMcpXU5t80SEU34/SkvfTMqRPybA5XAuHe62OEo/ffy+7z83
+iHgJxwOmOr2ZWMaSxycY2eRP40SMqbIck5BTTVVEU6Z2NEvgmb48RP/vMdF7WUR7WegiWV7ebfA
ldtRLfSNfS6yBY5rrTUWaIaLn+Ih4WQ1kEA75W6xBP24obVrfLniOA2GL+wGmrgVfruex0PStEdp
l1Z+D0bBoRzH5vLML4dBz+ZSLWmoNbMV/Jy9SsLTLeYpayIjrmarD2XWUcttPn6xd1MHiwHYEWzS
xMCuyZ5vpw46ExxL/TF/rry8JHG2d9qDBu9xb4hRP3hB1vShB0QEd5As8yujeoFQMFlXTI9di4qC
Jt9lqA1+5sqqJlE+206qdv0aLzhTKSGyLduo7sbiUGuF9WBBSzxqWW48f/zulw2w9fkrVMZ/0h9H
cLPOs7/WDV5uBpTlTn9itSgr0vIyaCihR+fXFIzZGdzKDtuFvKR93rr1JynSsgzxh/VeYBlUtA8r
5/PHP+ndcmLvwvVsRSNWFZV9UeKX9NxbrUROnBdZ+WShXTjovrXEcLtt55AXY3w7Lt01J4Z368kk
bZFhCOhvQZO5vNYtsMljkHD7qY212D/NIxlUcVvBKG/aoDgo2KqvH7/nBarLyGNlvQ4v/UdYQJdt
zhSnMB/j8flJTlr1qW+15skjQm+P97N1ZZK9H1Kwfvj3mFxwMNM/efuRE/I/x0wFybNIRfelUeY3
RUjhqeZ6X4UylhiUaeKareP7ZbVq4KAw6ejJsc+5+I4dTT6obm38lPVWcuLO5uON2TaUebFz77ae
d2pryr6QlT1eAUDfDy1PRrFPdxdAjNn99n0Xc2qmopTpcwM2c0BvBSHWGLvkIe4Qql05B2no8Me9
2RhXY040GETEsIqYu28f1zCZuUNl3hPlR9udYU+olmprKSqF1LKy+1+6h2r/04K8NkV+YFTAjpTg
mIo1coLuvB6yZE8Pg4F4wxTaT79ti2zXZ1n1qAiMjHcWZJAuXLQ8g+ULypQeicjurTLE0m/ww17i
F0y7Po3bzeA5Y4YvE9qMG/zTGvlINW7IVyPzg/K+cPxW55ZVYGX2MKzt73DQULoepOpJWSCVu/0s
qqx6afOSzHs/y9wVKh+TZZtIvX012BCKTePmXRLNeW+Nocsufd93EnULhbUOoyitu19+b89VOMte
DHfO0GvfcojO8h4WZP857Rrtq1/L/rVcDCvfIr9aHl2niu0oGVNnwKJWOk/2VC2vsIa5fFZdbYTF
CLQcofRpyjAzzViG5Zykd8oiMyVUejnnRzz0mycZG3K4qet+cTYNnYlIBBm0toTmUx3KoVr0CFMt
VW11d1qSgzfPeqT5SFM/t9jpBXuZ9OK3yv2CVVGiVd2Xvq7S55qbu/arw7q+eYTFnW8oK5tp5wR5
o59iYJbbJLdKLQTYHX7zb/jrFJnqNXBHZW3tQZLcAWgzvmhqbs0vTSfqY9dzLhxRaln+NlOxzDdz
ashvFmd6s0XGhSkAAF5PchOQrBUKaNcUzvx1d2PKzoErbBZN497PZbLQPdXpcz363JamnY+PY3dr
g11kL06fV+0m5rY3Rb2RWOVhmqjVwjStRy9y7MY5dE1dGZDs0S6EspG5vXeyqpJ3eOtOTuQugzF+
9py2iI9YRo3muF3MOCMonftWIL5XJoSc0GmT+rNExVaQyjZirjz7qfU8NSunwjLLDn4JpSiuz/xO
K0zNgAsq/lrLtMmaxv8KeB+4r20HTXaDxcjw0iZ2kEeDmXv5iay1mrC3wZjt28pHBHgDGT/7IRNL
c3dNkmlc5UdLjs1mFCp/TTimviRw975XZV11oaaLegcTK3Du8yzx74YOtceWjIvY+wr83YgN0N3s
hYspkKl5zP80zFBWZUjIpPOTzX/oz9JR073UYIhuoBrTNJBsbjKsCMnuwqyxjK8l2jf9sRgWN55D
L3PdJz8G9IdwVoE4dWOgH7gMsouACRSksmJVnrbzti8ynEztzpqmXTCkiffSjJMd4DPs2akK+amz
nm/cihZS5BDPaO1wVS+bMO5hRx1ExmRj3RTVtPW8nl8EQcRy7oicHb52tZKvK/PtZ2kwuSPFp51u
+zHov9cYYWW3dTzmzc001wLzh9l1QzvLJ++GkG+nutGnWBupxursqyPrvvoZd/5gAwlI041MmZuv
LZLW+FAIGdRhWVF5b5SYoXUYKX3BG6jYpQO4oSr7DCVfuFGBI+3wSu7jWBzHoSU/KpdOaRzqdsa5
in6WVuzbYqqc0BwEcgrmIyIIn9PigMnVRHuxIRMqrNKxwMcoy0SkQ5MfN/CnrIm9wUvSjT76sX2j
pTJPjp4X1zYjaOZz6OeVGYPglZmxwYbUvveWyZvzTU44QLajXHUBCu1SfEUunKkQr2yEpSGiAGvB
WMu25q2Wm+mupoBwXgYrlvJujIHTosrw6w5ipSub0E5M97OKW5Rgsd11d5JRlc6mnaH/nyyRGsvO
HAEpcKw18mo3OY7Y5r1JG6GwESJHEN1z9ylwoUeUqCJS242mloC8jdEUWh/W6P22/AFmu3cRwv4q
5kz9WnJRv1iGQebpGPCB7uNh9iZ0FPrS45jTaIDxntP/ECMs13v0L95ILdWVZjRbwkqP86BreOik
Qzl5G1RgjbnXUJH551RM3W+8MHMtJDZK+6Wh1h9RMgROu22t2LtmgHNJU6Yk8j0PejQF4Cpjd6y3
B6knxABhZmyf/SRNp5te1f5N2uIxsClwJiE2whG9+zspguwBsEvT0CGyGo1a72g/STiAW5T9hUOa
CTNp67R29cvwug4cWMWk+DoBbuz7POvUrUcCVvA/V1moN9bykWIHqsMlTS9xPVhCRto9VxiNCc4r
GWxJ1vZDzdVHbWu76bjJyqQrrxQg768QFKxQygHl16iky6ZQ0GFyK4ZBPFtICznag66p9oP0YdIv
05Cy4w6DMqNsnNVXVchWhWopkunKr3hfQFM6myuRDqEfHYKLb9cCxJaqMZrnBVHIfy3Phf2UKjRq
aaNFaKv0m4/r5/dFLapqbvsgF/S7qaHfThbbUjajOVtPsAGS2z51crHRbb9+nJy5fxphJqJwbuS1
IJP378ljoc+4QG1ofy9zP5aur8w+UdaTSgNKtyVNdxwpPnEfS3Xvus3z//6W3IWAhDGien/phuM6
15bZW0+QIfvvhJk4oZ4nMpogD82RdOr+0LZ6+b+iKfTwXVymAdJWs7NLX7pGQFsiCql8diTXkTAJ
WpxDmmp8QKQ7oKCfhRYOdNcQD/b+Ncue9/MZFhtuSHC0gBre0U+ySq9Bzkb/SSqBlAoqKzxtM8ii
znLSfiMLOzv0C+BiJJAjfVEqNq9hW//4CVAhsYXgUrhaalxCeHQTplEW9fMwFVo4qwKfRWXUlhcm
bSBokS91mOjK+1oHWjDiIuCMVywV3k8ztkLaepgd6CRWXd6eQHL1sWi9/plrjrWnqagG3JoM+2gn
ef3Um1398vFEe/dAouqAbfnoNgcYe+rb5dTqfa7B6TafDWlnd61Cpqgy2znS2WmPSETGK6jLe6wW
4BA+hAOos0Kml4Cl15CHiAgzfnaamqj6tHYHDqoA4kgoNS1pdqrJ3Be1+N4n25Xw3U1LNQ8ahMJr
7invQZD1p/DebCKsa3QKb9/dcxA7tvkYP9u1VFjk2PW977cCS4IaLY5R1tnOJEx5oxI9/laaMel7
Rmd9T2dpPAl/wVPi42/xjx9EfCJnCYfhSuW5NEqfLdpAPvvbJwObhFudVsg3cihTTBIcBFMYZfXZ
poXJBDxmLvMxSQwuJEXAanBMof83jOKaV9m7FYE3krMa1P75VnRg3w5REQdB2xlpSQdGJxu49zT/
x9CX6rudLs4tm8XX2emtA5p9/abIGkdcGZLL6UmQPIRZWu/rVEFEd/GJgtmMnVKW3VlrM5Ee0bV0
5aMnar8/IPbCuBbDQmSBH3+HyyOGh7Iq0O2hf6SvcmmSWyd1VuWl7z8WuGz8HAZuzfuev2ruTZ0z
YOtOVSd3lqra7sq2fwmesP/hbQVnbA1UAeK92IB02UFZ0wDyobEE/8VD5d6JZjHsbW4GKtg6S659
K/F5sKPe7ef05uP3fgftr0RNuA244vA/VnLH268NY6/rkFkn56Zupx+TqaHHrZdKRFZfFt+QYg37
wE60c9Bgdjth9vEi5LiEPgX4Nezq3T7Bb1mNL3HahDe9Qt1vf4vWxnYP16E8G1U2H1fHvC23qPwQ
4yx1soykc0MZBEmMJ0lf7WN/KT6P3RJbhytjsj7nb5SHxwPSBtgscSwhprv4JHlmWFIBFp/nUa9v
unmu7u1u8rgHQlF67TC0++HZU/9s1b72C4AyQXTsXNmk308LF1wLJjF7JuDcJZ8tKJD65+XonOVI
izNya5k3iCNs/aXTB3vepLasZWSjVXJDz/Skuf14EN4vCA5DFJ54KaAJgNT79ltI7E3zqdWnMx4c
1bkwpmq3eDKIzLhu9qWltBuG6FpdvQ7s24GHQYk3JYmJDjq4S3w+1hxrFFUiz/2wyCB04zoQoSod
7QZkJ99//Ibv9hkew9hS/OiYnOCs8vYNM1gDXVsZxtnXS5mEuEqAVVR9/Dsj7HSXWLZ/5dZwubGu
72VD6YAxZtF+uAzG66upVzn63LO9LMFhGpf6zk2nbL6HdjHeMI+Lz3SynS0YLj7y/lKm/pWP+q9X
Zlen0IGtjuLmYoHZzWw0nd7q5wXvq3gH5jXO94nE9jyuM8O4KWnhlVfa4+8mMm8NgZ/RwynR5Mp3
MczwS6q+mPWzk8gMe5Zh6Q9AK9KOdH/0rFtQpOoriGBcRXYTpz8//sj/GPP1LGFLB2yhsL54Y3do
WTN1Z50505ohRHPXfRGrnW8x4DR04PTK93UKSoVkwItilG5XNth3U5rYurVxhw0nqxiu9dvXp9kg
9FkzzfNC/2fY2JnQ7JvCwLqtC+IkuzLFLuU9azXHnYyNy+S1V03d28f1aY3/FCrNc51j/bdp29FB
ZzA0trqFijA0e9kXWH5U5D5ZSCJdaJmNU0zaf5BJLAvEehytg6zhmSVZkOFNG4xlSSisnUJeilpb
9NVp6GddeFiFOumOXhl5Lk3ucEsSnvRDYfbpFlk3ljbh4sJoLSOuqrBxxz4FEs+EGDHgmPzM2UzO
WvQPJG4/ZOOUD1daA4bFu77ZTRgLampMdteChuvNxViM2dDQTXLP5TwBOY3NOceFykbXgzlXI2PK
+TQrvZPMRLPtp0HtbeH+H2XnsRs5lm3RLyJAb6ZkOCkiJYVMugmRmZ1Fc2kvPb/+LepNKhiCAtVo
VA8KaCrIa8/Ze+3iV+fG03cIMv0e7ah664+62lvwySzKjWU0Ggva7PKPik29t2LQNWetoNi9T5RI
eifSB/JOCzK3UPa88IoqI/gJb1u1eq7sI1ax5DnVquIW8uFqkeePAYWHHpgLgaev1ZVo32I5j+V8
1vUizoCkxOEmmcapDxytsrZ4nQc/FaFx40Lw0WOxOy8JAZx53PWZA5OUA/Sl1M4EhajWnWJLG616
GVO1ruuqV04NsqhdU7ftDTXpB5OR/YxVYNnRuHEu//5fLdBRYuRE16eeEaOJf2zpzptYKnqPeMhT
byVWrs2cy1xEvcgDud9ysl/vZtSNCm+ee/Uc4hn5EaER6oKOe1lBoS+LNygF5vSIfH/YxF3l6Ns6
GmhYaEUq7zQ0xidXOlP/BCTH/t7rwtD9WpltktIiqW6k3abTdqjoRrx0CLTjAERN4mwAGhGFiqW5
90tRFd7GHJIM84jsF+27NrWJD67Ty2/Zn64s7GwolGisRSbCBYtz0+Wr1VMR1YNRtcdigEn5JQob
KuNzn4LZx5iRhE+VMClr0h/P8yDMZvtPhUNrOAECjh88ZYZlVQzU1HadlWbqvTp6mbLHaISyukS+
PRwrI+t/prpMs20yKcounIRR3LgFrE/DiK0pRoIecIGScBZ2VgNEpFk564jQMYlmonltvVp7TDO7
pjtDZyn1RZgSIkzxuH+URdMVZ4N6W+drlJ3jr5jHixuG4NX2xU7NyRzz0bsQlg7rMpP+NWA5eHtx
TYfzJHi3UmD/ncUcqEJrjI3t0P9TfSZT+VUnT2vYDBNOQD9V5ty4sYlff14u78tdDMsHdxXWjMs/
pLGkN4+WnZ7S0BzrLijKoRmW7CvdC+gtCZiFkyNpGSQNnWm/aHrb2cyF1p4mlOPtcXBla8XoGiH+
aOwjJYcuX+k8TWpBaeSq+9dMohE0F8qdk1PJKYM5E5VFYIeonG8cClbrj4oAxMWng6ibawbb5eqt
xtDmhjYK9RMlra75ppZackcvdtA2lKSrtAvwQ4TWbpY4Nt4+P4+8M5T/tSm9P3vJtEG6xnzhD7h8
kWrvAZLsGvMIg84ckfMjIg1hgiV44OEX5kP+mhJfGvO3wAbDOdeIrE+CLBxk0/i10NsxULU0BPra
2tF3vN24Vps+cq1dgvaXLZws62PeqShzdYB9qE/RhavUtLJcOaITq3/oblc+o9SEkiByr5UnJUzU
pcukT3nom1LQy0vavPHjbhzrQPMK47EdXdjPWZdO0Qn4kLx3Y5hvW3iQURsYPUJRWlKMwu95003F
Ls/c8QtsS+4KrejraBdpWjW+Ye1IvrZk3tqbFm7fH4VsdOdUNmaMzaQp3T9ukoMuyXPZ/y8P6Vn4
nHQaLjgMzHxfEto37m1HqY5ZaYHsbHOdW7rAMn0ApoYfwglT1Mk+IL7EPVVU6XEwN1SUd3ZmTd6R
UpNS74fa0e5E5ZUJP9Dsp+2NL8wHvPzAFLnYS+kdvfN/VhfqfKDYqXdzfIJ5Uw0bGiHdwVRp7+zB
iM+HVozat8+feD05UaTxQIrHi/fyajzT91yy1dL4VJNI1/3P6wf9J9h1t99nnh5VZAzNGhtEHRa6
41NCdwLYSWAcceGmFm1HuwAJFoMWnumua2p0L0SiTfs5Kq1xY6albkPk8pKvk0KI+oMVuaVz6JAS
GTdWu3eH1OW7w4OIdIVjG0vXVRBArk4WJGAlPumyatO7oU2LSgM9AdPa95oqvYv1IUzuvboriWJ2
0zLW80BKZ9wNBBtgWu9FeGLvb/Vt6bZl2sCX1NVvVlJ7jxZVbnjfpp4hcxh09KIPMKin17qCNrOV
npntPINV/h6iq3gRc6IVe6aMin/dsuUsNmMjRmIhlRRcY6AloY4loDGz923VcVvqc14Kbfbzb7u6
PbFcYLugUMsNgkYTS+flctFp41RHrecdHSTnfyvXsZCXJlDvNDN8UhW+lt/THqE0Exferc+xOkC/
PxyjGd4XWi98mdXDPWeKZsDM7nHgesZG3KYDXoLGTovfTlym0RsXqcwBRuZpvygUWclbA0HA/m25
Q0KCBACmPrAVXfsF+aVtpV9ozvRoINDvtXstFVP6RgEQkYqfuVnfjUFsVcpXJukMpskK8+ghrGM1
2cCgdJthM+P02uGDEN7XSIu9RzecjYZRzSInKRWANuIk55UP8GZLcWhGWf8etRHRxI071vs7vxyl
S0uI6YbLj/7F+rXMVspsrFTrOHZVXkI2AIroPWhW3W0RstTNzuA+v7fytBD72FLy76bCWknH2LXq
uYI8hZD/by0JvL1X6Z0lftEqFPk8WWMFSCl9FTtSlmw6xRHXZJMiTx/SsZZu3Srbkq4nJ5AC5xkG
vTxjs7Xc1Kz3KP+jfIMPz7N/WjnX+RetHt3yiyuSqNk4TdrwBS13gtM5pol5Jw08oi+0OAvjScB8
7k8tVlvEHfE4V8GgJZO1NdFfcAXIK11DhuLOxV4Waji8wMvktfJ3OWeZg4148ByRPhdoJhEljPYk
K/gIVR1+K1NaWGxY1BWmLRRHM/1uhwaci4aZo7yhHaWw1xZjCs+5xjERmmhyIIV5E8DCQqnkP0ki
XJiGFRelr59Prfe78Po7OrQlMOwSGoGs+XJuJZlqwU3ptGNWLd1UW0j3F4fUKPszN3qR/dHctIj9
VgvnLVjoKdlO8WJu7R0mwKZztDiSvgynRv/C8Vpoj/Jdj53K1niLwPAvELocYN7PMrF65yWKBVut
pQ61wa4+x/33qsmc+E8d93Jb4E8Kva1XN6YXeG3K7u9G8/jiUaBKcEggICDsG0Lj56/gg9WFv8lc
EgXpxAMvuHwDuIfIK8+96WijhGwwEnndk6GYRveFOaerR1P2WAi8vkuaL2mrzslw4w+4PokZDg5K
2uiUgawr7wQtn5FGd68dO5sy+xfRqtEXaXYt8IAsVCkkpDlULHDKs9x9/tOXk/zlx+cAhnOCoyDN
T1Ttlz89zkqK8V2ZniBVDgJbv1KcRz0jsU61KufGSrr22bOSUtYGVbAQCxhv6yJYa6nSaDHVH7Uo
7yUXIDcyokOYCRDIrN9F+b2ryUEIBmOoRABDSrFYCBVF2+Vqq7vNJuumZjjWUzruXQK+TF+do7Q/
F1WR6XcM1yHP4PsWbXTjNV1/IEbFQpinFU6+wxoQoGrCTeOkV454IV1tD8xQxYE5V27+XOJtYDOw
+q9ax3p548EffB9cLbwqyH38c205oDdUjkqbJic3TrsRQSUVgze1i8Bzoxgarf5WI/h6LtB7h0XE
KQqvJcv65YBAW9TVcZqkpzb1SnPHkW0wNz1H6PCJ07SbPLpqqFVIN5v4d0eAUHP+fEAuc201IBeA
GSiDhQdE8e7y+dywnBTignesuyK9H8Plqs+yqp472iZf9Cyc+xtni/cCxOUjCaxY+AnQkJjba1Yg
3eGsytXI4barObClRhoOZwx6sjkqainr71nUJk0gRokWNYZKh7CmsGL3SYum/IcdaVEIqbqHqf2C
FxW4q65OuX2rRfrB8daCn45SiLY1bIx1DVdVBqfybBmdai/k7OhPSi/mP/3Qdg/KBP/El3mC+0Us
TXuRxdXjkvq0EJjbUHuMi6otoh0OIqU92S3mAN/W81h58IrMRmgwYaI7KKNh/VZCTZHJpuMbFLvI
yfvoRnXhei4Rz86qojN4EdCsGe5FV1dzQ1f7VI6adp9GKfqgXk1i5ZDEGRJqXzHYFbd4NIvqlp/c
XO6Vq29tsc9x611UBvjVLodXblipEGPqHIdsqJ7Izey/Wy5Kv8JH7I/g2KmGiCVkblWX+J82DG2u
LvSl+adWphvL4UbVo1CZXia41pIdvCvyX7OJFvAtpa86fyVOoUPiqCRe+aOuJ+Ng2aKPQrir8XKd
byPoWlvPpWwTjHNeIC12nLrZNoOnjKdawwLyR9ZKlcjHeIibRm5jpU+LyJ8qUdJpGgiidk6jQff3
tSf24A5YXGXumhyAns/CvYimSQ1rfMCkxS+masdtBnOiHUTUt38OhhqN2c6ssoU/9fnUvarSMHeW
Kv9iZUAWvl4kndSpEPbV1DrsWR0C4eqkcEhdyb9FESzOAIkURKidViFiuk9Kp/iVlpqpdDdaDR+M
L3RDSwONFg+9jlWrQcCbXmoC0cllxcw3itdwO3DjWUVR3ZjDfm5sdyOkBQX689//wYMxwDGmEXkg
DVsLpQBlch2JyL1AWdAJjvGkN8g+LvkTFImiMM/TE5aYW3ejd57QakxzAKefxspgEmy3LKn/qo45
cc5Jtg/n46Lpdgi0Tntb7iaQp5lfZm7/Vx2rNPR7uPHefWi68xfZFkW7DZvBVFCzmzCVhyR1j2k6
uduek56zlPW0cDd7cNlx9Xs51G8VNOe3UAgwYE2TT80XDq+aewgpR0zH2JtS+9hPVt/+yiZSBx4U
B/LV81yb4lc/1lRNlHoABmOFALWHLd0FCPubxhRh0W/gUt2i3r5vVJdvZQHzcqhlH8PJrK+GwdIy
cIxC9ZBSlyn2Z3r4cmO0opieaxA1X5mxHBNAcniv3A3KH7DOe3fcYP+dG4TRtCeKfVGkyv8Q0AKs
/XyofPDXsQQZFDZt2h+YKNaFxB61QRy6eICzbsalB85iiO9MLeGe4c3CdfaRVjZfhrizwze9GnMO
2eSFJDU8ImyGrx7uX2MD3ioxf/VTJRPzPw9m6r8cdzBp4RJjHl0OqtahujviXD311pDeq26K0UJK
aizRndkyUPbkNJNLayKwLuSNc+L1GWC5UtoI8fQFeLHWggxTO4sejD1RFI37D1E0CDgdmRyQHHSo
k+wqMW8cs64r3iRuUtLlEO4uuQlrA43upJWehnp+skYc9scuCxObBPrB3cukOOMpmf8RkNN82MHT
qy0HBM314JVnFW5gdWMBW6uC3185tTwOyrgsr6vMSFXdSs+a9pTOvTIlAfpntd9QbnNHuDHWqJlP
FlSzxw40rhKAqbeyczfXPdE69BjxY/gD1tuY5AYV+eJLXQ69aUM9CFvlrckUMzyzCinxXQMsrDos
COj4aUaSZt86NttXX5JFGKU4GGEc/ssp9nIUZWQZ5EadNKeocEX6MzWMuHhGFuyCmqcze28iSy4h
lrNeQlQFUoidIUuGrzIaxC6xFVI72Lo0UCMKJfECjjMFoIA11fkR4s4vXtDaF88qzTo4FNkc/gxF
70R+jX8+25RV7r4lDrcbv9Ymlnv6nqGz14oM3wK4jjoxsw1QfXO4t0qR4AWMw3EBFaSuprSblvyn
/BB2Ye7CRdCt6KdNqFK/MRWhWltauiUQnDDmejvrDXE9llV0+UNkZYZHp9kzf4ZDqin37ajbzbOS
jfZyNrMxOeAGcpGzanpyaC2Z0P0UiDPuOsZl7WuD2bZ+pdJ33mozbZU7G55peIhHDV6glekc7cCa
OoSyt7TVftmCdvt70nAVVT7h7TgVMlu4KOWawc2UbzZoeBABsSFBJX++il1teHCelmscJ2fkFNa6
LWMRB2cRJxOdFLvQut+x1eN4C/F33pOYpMBHizl1LAKMW6vn1UmDB7O00zhwKC+zSFwOqzau6Ie4
iKCneRFcN4Y3nlpeSguc1qqVnwQyJM19UmuVc5AAustgYkH5bQ2F/WPOakFekzoKb/qhJqpKDCjN
AX22/SEpi+5O2MQa3EemRj6t38K8/h2zkdzKQ1wrHpnkCI5psL1L2ekWriQK+ihmI9eL9OQplEH2
Wjo5G2OycGkYMjzRt4HO7pJoQzErG7J9TiklDsxUM3xHCIdgDIDqN8oQ16sgfxNnOMzVLDtAzVaL
PjAMtZVZnp8Y+e1E8ItppmiOS+mcmgjTUUBAC7s1ISLGrolq+btwQu8H5jDiOBWjHLqvnw+w6+WD
c9zSp6b/t+BVVtWJqHU4yyAcPXGUmFW/7qZ809YQXkCf07vtmlsQi3cP6sWp4R0EuOCzkUPRv1jt
yxnHhkx0JeEDwq1iaME1uUUkf6gCPSA5iwElzAQPZ2lmMu6DqRt4DRsXzhqKijxS6v5Jw4tRHDly
R0BRCQnwADebFC4G3y2jOY9vTIblm1z8xS6NZrqSWCYxZXL4vpwLAEfp2XWDdXJG6G6dKJ0XN2sn
6et4LV+wr2N8y9EXPxZ97Nzoh15fp9yFwLB0KzhigR1ZvS4yzqF4YyU+MWjcQtwpjVZ9bU21JFVn
cCOiSlrHiGn1FxX+E31rJU1qhf44SWJtHJx1ODm5k+JspPem+jF5IL/j1p3KL1U2CHlesD/THlNj
Bl6DRCw9kOCRz0PdjxScYYcbceAqXjcLcDsimV5UVTHdP0KT4q8pioS0Jz3pRaDlxhQHOj311wS/
1uhP8OWcbWg6WBCJG2q9Y6GOpU7EV994uIgQnScIeky9ttINa42ibSZVLaIfelfK05DGqBT8DG2i
0QURkQ/n0dDw+34+/K/qZawOrAwaUA2H3gN8uctvSxeQ0mytFvej7EsLUVHLLNBmR92jiu6e8aoS
r2Ut+UpcvY6T1eU7HH7lQa1IrWLRbveTKbV7U4vd57QYIK/bBIr55MnduoSstwJKVPxnuYBwXuNA
u1qRYzDRKQ5yeY913jq4WZb8r6TYfZgwLW0rXS0fM/EfsVwsgYt8xaLDCG2V56+eSQmhHMJGGe6z
GmxBMlZ9EKp6EWDxHw4aBxM/MZz+xpBflpx/Tzc6DgjpEGVyPqNa7KzqU1VaYcB26+5QmHP+ajmg
BP2Y5kHrNyoV/RsjYL0Avj+NtYhEeKrCyOMvB4DTegodPbU7VAQ0UgcrEtXvwFZVm0kbYwaoB7jq
P578l2cuFRL0DYw6ckMunxnp/VDXpMccEOBb3wAzyXlTuZEoHkzUacReKTJ7zVtOWzce/NGrZTfk
qobiZJGFXT4Y/IJH5r3WHcq2kRtnsMp5h+c7aXwUFc6tasXVq6UYS2t1SWpYesVrDoS0ESIV3Hvv
cnOMN6Ow063HMWBHBvhvWXHU/3wuv5cdLgYOz8NxwQMRQy2hqJe/rsu9AdPobB8k5OyM3KV6ijqk
y4vi/gkzmTkETjfb86OdTNW9FEplnzLCS6qnOpfcuetZi36SmqIn8LkUBbRaayAeSbEBKhvdTq0f
rpapv2pWtHGrT9CeNvZQpq9FilFty4bneYfELfQzFDFol6KAGXAqpGcPBy/J8vjNm2YYWruiDbFr
bxlwZvgniXJL+xXTFmbxgLXdzkNQq12b/ZGUoPC715GFBzlPrToGXFlSyiuKJGyDusu7PzpMueSo
AnDLdkTAONE3wZW3u2vQZG1qMtOiO6Lo+jowzMliPWeV1U8DZ+Ft4aLdCmRtoJLUB6cva8QPhsYl
qIgxkBdTVKBVdvpevjqpJ8q/n3+sD8YG5UGP8pHHGVNdp8kqmsl1CBzA3VRG2vyqx6mGjixX/w6j
nLuHbBL6jYl+NfZpay/cCGo4nGesNQTfS3rOelaW3AmpZQ8oSDW5Q6uo/lSSNim3n/+89ZGBgJX/
b2MYwLo5NqxmeF6WLTWECbUPMZ0GdQVKhyDyx40bEm6KFLPaFg10K99T8lu2lg9+KGKjBekJe4R7
9uq4YiWDG+Z4oJnkY4gKQ1fvI60yvpiz3v/5/Geua738zMWb6SK75nwCNvJyxmWEy3Ffk/aBfWTw
a71MiSQh2Sy98e0+eI6LqpnWHVpONLarn6R5DXTnMnEPEcAE81uv9oN1n0tT7W6tkFe7LDQTaBvY
9AgtYClZrZBJohNwQWzPAQl5+EgvdnhWIxeSRl5UM+G1Gb0zb+izGz2Z1Xh5V3AyNKkGwTnmMr96
rMa1vZP9aJyr1Iu28GrswDZqgkxh3FYHjPNZ4XOZcf5Ritg8fP4R1yfy94dTFV2koziTCGS9/Iom
NEDRNKF+1jx4WnjBPRHWQePOvbybwL8aL02fDvvRqQwiuBSr+OLhy80IGbbUYxTP7rSNrHawqKMT
ofglbfrhUYjC1Tef/6GrNeP97/RoI3EhRSJI3ery79QiwnwIfdfOcnLUr3oRpmkgmrELWKyzYiNd
mbx8/sTrz0KFm1bQskkvnKrVEynFqSgfpH4mqmyOHrtiat5iXcmmzej0WotlTNV+QBCOozvDacyv
nz99dQfn92IWpT/IP5ci+7piNrW9UdEO0M/dAkBvRs3644RWHygFzDmFKM8NjlVv12Q07RvFnm+M
i+vXTU2X+jLX6AVi9R6d/a+iN7/SRDI+G+eoIo6mLyuiMa1cf/NgAWtB5ZrtfGPVXK1c7z+Yf4Au
4u4O/WY1EMFCdh6h8+Y5JKZnDIRj9m9KmVJ/MJNaf/r87a5m+v8/jC4sviteMve6y9FEhJ+qN1Vh
nduJMvHD6LTKPxAiABzbhjp+IV8u5gzW/nebBmhsV+O/DiY4d/0beaWpkjPWzrQsxG9FQRURUM9x
7k0olf/xzvD+G1H2LoAmzVsgVJe/UQdAMbTI4M60jTjdpqOinO0+VB/haiLXizF4bcqmG2/0H6/9
dYzZxbi/KP1tjtar7U+PE1vqZWieq2j2yEowQffLrnOqwEqMcVMUefO/BrQMvnOFVNrZirZYvvQf
n3/hj/8MUroW6Bfrubb6xEoJ/mhUHPPcG4oG/swQOxvQM4ixqFCOWhvb93Y6VX+mOHEfUC2FeE2T
Wx6Edcln+QhoMdgdNaapTWv58iOQkd6WNTspH6Hp6jttgvGzB5wRIcOJEiCaPQqtp1mMdoHVRYBn
8YZhXhaUODtgTa6nG5vNBxMbPhz7NU1iWKJrJ74pzSITUpjnOhcow2QS7+Bu69vU8cSpDSt5Y92+
ntZQ4DgFwS/nqbRjLl9AnGLiIX03fJpr7AYE7eTVNzVD5F5Qo5A31pDrRZOTCPPLhD7PuWS9k3qh
iJVKr8RZG6uie2xlOhv7sRn6jWErMSGYbtI7myKu6x820UHfPbWHbXXjKnK9ttAb4jbC4k2Z78qH
3lJlVEprKs9l1+S/+Xu6IB0GQwaizN15H4aRfhQh4T6fD/irD8s6zWhf6JmUjDCeX75ojU2pjwbA
DggpxmJHW9bHTg0atK2aXUXf+8bPvH4e/AgEtIu+HH3rusBawvGf0IiG51KMcXjXGl3xalaozQAj
RU27FeY4/7fGFWp2HskLXWogrKDrg3UB+R8ak+udG6uturvSs5J9nTmkBldWMQ57dbZNceO1rgvJ
7w9djNPcZRlZV/6a2KZvkpV59JxpekTAD3Fm8jtMJnd+HZvRTDey4Yh6r9de9oUCAm7iySNudsF0
5+Nd3day3vaDHSs3JtbVWIdeRAwElyhEs0hNVscTL56sCkuZd86dtnsTksAs8E4uhCGu9OZjXwtu
qzQ4s3PR5wWXbye54TL7YATgYke5peIhpkOx+gt6La9LY5qi554Erns9SvQfYQlb021lJAKhZdGt
runy//ivS/7yLWgkMsCJZOGYvtYpjyF5AKA+vDM49Vk5lkaW32WV6zKbRwK/hTtX5iZOyGYOKBPQ
a/p8il2tZSbmFKAO3HWwtNG5vZximdajq4et9Rwj+kl3g3CyfVOJKN5b9JBuzK/r30oC7vI7Fx2P
RbP98mG90SZFONTiOVWU9q5Cg/06W7XxE5/edw9K3A6wJoJ1sENweT7/ndd75/JNYYdyDkNCZK6f
bZQQeB04oc8pGJyvUH/NPZFf6l07KPKHHVsl9DqUC22oINEZiuSfEU7Vjcn+wcRbcMBUy7CFLwjN
1YGwsEnzgcPunI2GfFFJb7htX5IxUqxHGgLQAWCmc3pJcNEvkbGjEh5MpRCjr9VDWpDRFOsnOejz
fGPYv9+hL0chTA/0Bfgh3qvzq2FQtKVe9K7wOMWxtW+J3bbqDfw9p/czqU4EnJM/HJIfHand0bWb
pA4I0Gm2Meqy6OAS1QLdKx3CNIDVkcKbK8f8G9FmrnGPpUcxqY5PQHFTWgK7zvHGfyhE908tUPn5
mYTAagjoTdXVNsa98PvGl1/qq+vfBibGI1iV0iRpHJejLk3FrDltzwyzXUUStmc4gQ2el0qS0+KS
TyLo/5oJuAHGzDGbdAwcjhQnR+1vBVJc7aOmvZQPUQ7aJsCGdc27Y9txbLzSZ7RcFp3izIi+RrYm
nW2jDlHv566LbiuyZfry+Uv44MFsalSosMJxF1kXHGzQ+GXIEnT2LKkR04KL4zutANHvoYSTtibm
/jWOYmW+Me2ulxdOZCq9Jtq+pNivi1QsBCToZmP03LaWloPE1+oAxXStkcw6pjcK7dcn0yV0A3Qr
ZQ4ueer6hudWqJR6cOLPXZZFf5HnNGLf9qnRPg7K4FnbCTrQkgNjo2jMkaOWL7DUlGpjaKI2No1a
Kzfm1UerDteVZTt7VzOsLw5KFLVm3dvxczIUzlvFbv7QlSq+LM2Acgr1vPbpHo53eW6G+GWUfkR6
F7f7z7/+O1hsNQXeoRiLsZYC2VoTjD6XhKc28s6D0hXVnZkos+uTyqCTC4Rvcd7mSdkD00uEhJ/Y
O9b3yGrgHVZmlnaHsVSK8C00pjb0FTMjmRi1dYycunYedZKznjBJxbmfUcaqg3Aai5eJSAUrIJnd
ah+Ack2J35l59GWO4uyv03HwoNhdGCfpgXbdRcJIkxdXTbo4QL7hQmq0oGfRQRBQpaEfh/a9psls
a3UoIXdxpSRTENZILvZW2Sr7LnOBplsh0H3sumrobeDelMmfVItrSucdQTsinYw0aHrGPfkiTUMW
paU1sb+IKpHueEOq+pxviyd04v10anHNDZuuVOL6XtVm1fhlWJk53TetqU/bkWAusjNit0QkmNTz
I8Gfxs/KKzSsOyJN3j7/eO+3uvXHA3/NzgHBDcPB6hTcd2Vm6bUdnluzmP43FUM972NXsW20aV1i
BiXBDZhHJvyCft64efdbZyuLiEr38mwnmlb2vuzr9sGEzxr5vVt2f8BQ1kkgwrKpbhwo3nsuqz93
0QFo3Pm5L/AnXy63STFi6Yg85RzPRd5vMG1iNiqjcFJ5thXHx17vs/oxahvV3SuoqyTJPAM3mSYP
e9OvAKNyqZKD0de+MnaquWVod7SWmjTy58HQfs+hyjgwMrX6pQ2peHFyNTW3QD7VcaO1gMe2eJHz
R6si032roHbhwU2Opw1mqF4zynth8j+QWe6ymvflV3E/1dsWBcOt+b+caNYvAwMwd0TUlsvef/ky
VAoyBBx54ZlWtqH+YqMjbcTH3xhHtKimyvxe0BwjLniYCvUBH7B37yWqUt7jh1IHKwh7slJLqj63
7rDXB11kG4RkIdRjaeYmcPmH2a1jlvZkFM+CDrp8NGQ8/0hxrSQPSI6tA7ae5sY+fP1EqrGU3TjY
04DFnHD5xHg02qoUXv6Mq0pXyfGh7zrlTi/9qJloMZW3xLUfPRAQEMsd3Ulq0cu//1e9D9EUxf6w
qZ5ze3AP7IBkskwdbeYKzZO2V5uwag6fz9XrbZZSOnpa9vGPKs9ZpOTerHXVMyjxxvJNotGbzJi1
oMuLNDC6HN6ipLl147HX9ybON0vbiaofCPP1sSLH8OFaiVM8D14dOg8JBOYySL2x/h/JRHiSacHP
HvTkpfM7k5BsIwvTO9nd2Ow/eOHMeG5vtGDA43mrMdU7faJLTjDPkMBIp2nQvLEexj9sE9N1WZfV
jeP0B8/D80qrBrQnvbf13aUdo0EB5iSfS3KC9nkZ/vQKFF6Yk5o9YYXx8+cf94PNnJ9GK5ZhA2zw
KjWzgDs0TJNRP4dEEmi7dIqx1LgAyUMOyca0k5w34i1nHE0/9tST2ZT6Mkue8Um14sZV+aPfjr+H
5fFd77TOO1UhoRAW0cvnKAyHfaTP1ckQmjHj5ywfic5FFPz5r3/vbl8uZYvTjzMksxi41hrKQcfK
hGTQIcZMTBIyw1i1flMgG73DXDnU0lPZSZdghohHq4QJoTbET/qoQgosfM67Qxvoae2CylYLxQDr
rjkY04FW+oDABVfs2jBJ140KtQjUbkYe0bGMxDi+OuOH0Zei38VSxVc4uGCnUWGWjfXkjc6tvPMP
5vCinKDhjoyY6bQcaf+1bHhmqhij3WbPteyyVzXO7B1uZlwBqTHcV9Us7tj37j5/uR9cDGmHLBYT
joo2ZrfVppnjrS5kODvPJmTPZz4nagZ9NH7Wg9T3ttKk3+got7vY63jTUWRX97WmKXoQomTKCS/U
pv88t+gS6ST0sGct+MzlLf3rLUxemzgNFMjnKNEECcwT4cQ56VsjElNXP1UClt2Nk8P1kF7KyVht
aGAgrV4bbQA5DCLthfOc4V5RYKyDcOUlTG9JCrcDc6ccbxytrm8nPNEgHnEp+C2I3MsfOZCagvCN
J4pwnn/ESWsG2Twnti/rot9+/onxVfD/djGBYDeDMFr2P5Ytfufl00JL1BzyYo9V2pm7X7HZwvrA
i4+2+DdlmGZsdhHu1h5qZZvoBPYNAix1FHeR+cbMzrzvEOWURvWZUfV0hDyqEKQQNml2sEo7U/8y
3xob7E3au5tSIKb71eoh0Z9WOKNMS4n1lQfc7tH9qJJEiGC05bwFUX28U0foC69Ra0Tmw0JiFn5l
YWHjRWhpZ/yiQIUl4n7Uq4lzfk/5LtsgsFKmewI69C96lDdWFwBtUgHwm1anc6OcPP1N4Y7GRlDF
4yt33H4mB9EkgtPKjXBHMA5x0Ng7O+Eraeh8c3qjf1gO9OIg0absrGGM202dUvndDMzHDPgPykg/
UtQxnoKB2EL1DfNnq/qCI2cYVIOcz65Se842s7z+d2ySb7lxrVJ9zNtBfdFGS5ts3yrMPrxL07IK
T3YcuWhmE806527YFAABM+2bVYhmQhGuhU9pOWJmzPHLy01ptPpfzqOW8bVgGpbHMrKIa8VSV/+e
CQ35JTvKZ/tO1Zoj81kBKANDYvaFKKfkVZY0XA2i1b8TDFmfEzOqp4A+UvicCwpS8FWFCPKeMt2m
rLPmCFW1TIOkHp1nG4b/1zAa+lfhiPBPLzwt86m+F/ldr0fR9wp13l9Kk1q4BWNdRy/46mcjyAX3
AD8D5mAEhPa02UNh9P9H2Xk0t42kYfgXoQo5XMFMKktOc0E5SIgNoIFG/PX7wHuxSJdY3qk9jcfN
bnT4whui4S7Th+oHEjhkUZORUf6VVpBgAFBgP4Kwh4kR10S9sF6nQasrtObL9scMYcQ/JUaSSSzr
fHyIsBALki1JYmzf+nOkgkdwCHgCaLpwT745DZ8od1bZFl52eSJM84NV4+LZwauQIMsypZN8dOdS
qQ00pViFWebW+NoTm3tPHq5jXqijcvOf43nV9642h/yOSSXreer9bjODoj8CchZmaA96NzxPPpS5
9TzjWr9poly+1hGSmIR7+jCvqsjrik8d3UMTx4QKFXy7bw3vBavu6Mdgk94+Q84d+5Ov55pceXUX
JbtEYFxLQWbqm3Ukq2le1VA+bQW7wFFsc7pt3xtFOwQsuaGLTYZP5HK8YhyB01QZ47qj3Y673pgY
5GJBjRB2ugAUV5kuERx3zd742pfYHnwzammb9zHC1d2zxfJ/pYJT9T/sxMNQM8SIwKwOSVwMN3pv
NNV/8QBM95FW7IxW1dDgnIjReOv97No4G97aJLXduxYZzHkrkDqYwtr11bHS02AMF/aGxSdCsNTJ
2+C+tqPGOeVxo48QWHoYd1OD9/ZqmAaypnWEbcgdioeOOPIHi43CaWN0VwgsUp4siJUW3Wdihb0f
kXF+Fk6e4Byo1+pQzHIg1lRqmsMC9KMeOrGYvfU029J7Qkovrvi+eeuvNaG3/Uo1crhv5nk2DqQ/
2s7tMyfYQUEFk6ZiFxOXtJvSflsGCotEUxYTGsSIW8QHdwaF9tLbddDcMd+o+pRl2Ug2WTTI4xnS
dB+gR8TGxhZKvCoNF5krT+VFwMCrDYxjATXQdqcJ/v5etyiX1NhRTwBrTOcxQn80hyoSIQjXw2w4
2jMcrV1URPk1QMPF80WjCrwvsmGE2wB+l3//xxsNCC32exK8J7cotV95Fb8oShbp2sQJrL0S/l08
zg4a56SJdP+W/O3cNlG3sWGCp+KjVdFX26qexY+E1EaG0eQ4T6ZqpisB7mW0TUPCoeXOzGDPA6J4
P7uZyhL6YSauMgg9b9AH1e/SsSp/QREx7oymHY+621o7Y3b6aYUcVSTDsbe/fvxqn2dWNLmBrFC7
5FanNH4Bp6bLKaAOiWdzsioztGq6YEZXpT+0qsi2jZ6RSs3Y1434pQyIODai++eWFGQGLIWoXUMy
Cy5odaIC/ImZWPEMMVdGWz0zx1et6OhS5A0P7xErUvNKPnlZSHWQFyQgZcYktOQ779ceKzqEtrgl
nlorrcLCwfEl82R8K1tJbICJYH03YC3ur6e2aH/UFcRgyt0TqDKbYu+/xoWcr0VxnVyHYBS23fsf
g24aFUOzHJ/8AcXMKTPUCoEDhZKDo7zHQGnX6OZ/OVf0AMnvwAqBKjjH+YKY9uais6Ynpy6gQsvE
2QsrHz5PqoqucfTPL49lg9HgpxyyiElC0n8/OTfztSj24+q5cxozXgeWCpCQlHhyBl6mbpKuaR5o
QIrXj/e1z1/7ZyzKsDZSwbTzIUPRFTkL75OhRhyuMetnH75YdB+VJfuJg9h+ma0k3tVxX8VrUZJv
3Vp4CX35ePTzBV5GX/woONjA3+j5nk/aifoaBcZnikAIxYuy8h5RIesPbtvjVPPxYOc3F7Z9lLiA
jhKRoxJvnQX53pxnlgv/6dkclD7i5RQkIbhFjEbpo5k/7LhOkitDXrTTaOWTluMZCBMWrfzzGigo
y6ECAi1fhGah+xwu+lwWNkillxGWSRHvQUcOxudKH4nViefnYA1gxvpRxSatz8aPjWmFbJaHgE4C
3yyMx8zPtmBtzRvHilweWCvW2lUiUIsjw+6DLTJYqPEj3VXEzzxI+hT2EYrQYYEUnfv88ZJeblqm
h+4NqdOCPD5nNHRZlA5kM+pFxaN4WtCKNw0Zwkuuxmmlja17GtM8eft40AtYJwPSQ1po69R7UKdY
9vQfz53oYr+e/bJ6wX4cnSTRIHS16rw0PsVO5zmHBDPvNR6VAo721Dje0TdqvJ9arbF2yG73NTzg
bqp3JLTjPpiIc/bmpKnx6ePfuTz374/WIpDKVUV8i0riebk+dYDE5LI1n6emrJFLplqidhY0sSvX
4uUhYpyAZSULp9h4rodrqCqm4myZz71ss2lbzt4vB8xZujJ6nTbHv0+K65D5kMRyfM9PrMhru0Vk
7VkrNayr8rhMDh6mWdOVl+dvk/pznLMcGRB7Vgw6DhtkA9KHrAISIUQoZYrW9H2Akn08rb8Nh8C1
bgEqhJtz3p7Du8mrR3+2nlP63wRtdXpynLT4qSd5ea06erkvKH2DLV9uXoY8ByCkWam8JDXJNaJ8
+DZodeSGPXXNT/86Jer6Cw1nOZ+wEc4eFCl1lF7pIr/EozQwhe3UzMNJt22VZo354+PBLp6RRZFl
kf2htasTpJzdrS4KpYaPDeOLVeVds05EGfwg9UOW3O/s6QacWPripFn9NkPHGq4cgItbaBkcCCJ0
Yvq+vNjv7wPgAtacU5F4IW/CODCAUm3B8PODMIviItqpOi8PRuTOh3+fNBoDxMDA4RbO6/txYcTA
SYRm+pKoJqKZg/HPpvS6+GXGR/mlQs6X6kSnu2loO9L95+cMCAOFFDBjqN6Buj0b3cPqTrNqCZ8q
o1xqDTnstbHUvtutrA9d0l6ryl0ckWU8gms2LfBeBI/ezxZ0Z5QIgIUv6Cv72jEZDFFvxy4qwM+g
jBGsP17ci1OCttgCvlokrLDXONf7Ml0UOQm+MAJtYiWonQj7VzDX15y4LiSmaccveLsltIQlaZ0H
lbadFLy0YnrxUwok/+EMbiG7K/0Ys7um727dglra3uzcINpYtK6osg6ulHJXOsF0LLzUKcLCHdp5
H6WOQpXVqVFCwXi3HRLy3qmZj9KVRfPi+0m9r3S9MfAY0zqxyvsZq1VEbsjrQ1WS06sdFH3EBPCo
c/G9b7LvSdoi0/Dxyl58SERVeTE8YvoFJnHeLWmI5TyF+MDL7GoeeIzR+2pgP7mTbndNjeNyKJj9
FFTxLoLjj5b3+z0zzGYMFS9pXpDXVi9JkgfmakjbJwz+nG778bQuY63fKvXQkrA/ITv6LSjxR1gA
4jYleTSbl24ho+2isS323mAH1gqpE9W8BbrK2gXhMju7xOrqZzD/M5XzeaTcYUStQOyhnOekXOut
pz1OupDmypPtCGygj228B+14/pnFPr0I3CTNN4d4bU/3YKq3mkIfCN3opJX3EoaNuIJoubhfF88L
1HAWygSB8rmkCke8yVNXdC+G1/ZI++GYgqh93T2MZlN9mUyv3thYY+8y6s5XtstF2Lx8PXjEnERq
5BcxuhEIGUd4Mr7UCdU8VAVrWuf4zdrdqkl12e5EEs/XXBgurvTlNNI+hDrEAQUq9X7jdNLnkYSz
/GJIoxt3Gj1NUCl1huUC4dpwV+Iwsy3a/J+fEsalgYiyAtEAdJyzDds0TpymVtO/mBbG4iFfVT8m
1nzwYeh868mQ8UZ2zWs1lYtjskSH8L9o2OoeEdxZsNMnY5Mp1I1eyo6qJr5eADnCoNcKsY0Gr6g3
H5+Ui6yerqUHfASlPB4PrvWzWYI2AtdWTsmnCbT6KZU0o41kyG6o9d2mTbVz7dS4X+RO7yjVOfuO
Kd/JZmj/bWfxdKF0xetFpwvAMzWz9x8ZrZTEcWqa4J4grNh6E2nqNjDRQShafGZXLoq31b/Flb/H
tOkrYdREmAIY4P2YKBMKhI8jDSMsP1OQYcC2gsxqkrtJdP99vM5nn5WxAABgWeICJf+de74fy5OO
LLC6DVBh1tufwyiiTYciOh453qQ//OtYmFmykAsZgRHPk1sRF5ofe0Ny9CMH7d9+dBAVR2i5Wava
B9H18WhndwIzgwZK6APXmnMCVPH9zBYlRRep9OhQF4G9L4KpfdCzSa6xHPLXpinaK64TfxmPRwtY
MpWH37nf+/FKjcs4sxP3gA5dH/rw1/e9XiFao2QT7DK8v6/FBX8fke4+eRVgFedshoYJtXvuZudQ
Sudz6kvjgYe7PcI8HVaNM/S7jxd02ep/5IrLglLbBJGMwMDC7TgbLldxh7gZTh45qJA1ukV2qDl6
tbG63AgjXZv2qVAzGKqg2EWBJbYfD39+I/wen8ud5YU3Q4XtLJgULsJtmir8A3a8ybfEl8UpLkf9
GyUF8c3vNUVnMTDzleWU/o2w9WkXATA9itnWr/yUs5fu/7+ELiz1KHcR1DxLMB2L5vJILftQIte8
drp5+omqhrdt0Ea8p+SXg9JCYXifI/P6+vEqXJ5XiLgop/PwBEChzoXVZtoTLeGce9Aghh/B/mE0
noj02avkNX7x8j3PvzevKl9dXz67f3YNCdg8pEcMVZd2vR26tFrz5OF+i6HHzp3A+388tbP39Peq
wpNjXcEOkiwsU/8jNkKDrXHyyWA7G5NtUcrM2pOPc+nKaPVm3Ux0h1esanNl2Mtp0v3FnI/6w4Iv
O+ftAMlB+CQa7YOXJslXmlYidOdu3I5Wq6/QzjSuJA2X00SWgcgWIgWxLZXm99MMZlpeWjxYh76w
sbgeUnMd2Il6iqIyckJJNvigdSZtpo9X93LjMCwpPb0BZgp2/v2wcRnpy61rcx326c6IpXPwW+JB
zA/dx4+H+tsMQfv4FJZ4vdzz40GCG7W9EvZhko3+1tK5/BJlFIbwu3fnMaREN99iQlqN/7qyFEVI
s1GmJBhbPI/eTxHBRRlhCBAcXPBUt9JEO2hVaoFzo8Rk3GhAYVeN76ZXXuuL/bOMSmq2QNogvZ3P
1gM91Iqu96FD2d5D7CmUkkxoUt9tGyWpUOS2f2XEi0+JFoTOZmVc7h8u/vfzHHEnjvzRdA6ZN5lY
p5Qi2aeTHoVJUevXghHiHf669/cAUol/fM6zyI+ejokNTIuKpmsNT8KBGHKoGxcxGAhIQxCOTZAH
IZDwxrkD3lvrPxCvamFeWZ466GU/Roi/pw7iBL05IPQB2sJtVuZM7RQNfRLosC0zMW0qFwmKjQWe
6SHOFkyzpU/6C4/32K5MtIg1GNDxQM81dqruQbdEJDZzHwn5xWzdYboZhNb4D32Fwu3GS4La2duT
LJv1ZEeR+RVgf9qvbJ99eZzNyiu2Vt/p1bpv6rn/DPzPtJ553AzcVwSmEKEOikiEZV5EnypAYTiE
ltj/bCrDiD+XlaHFa1Ok3V1tlSWZGZO9w+NAJCc5DPJJy8aRLnDqFt4m7W35XBB8ffdM4T0rO5rx
x7MCbT80sfVm4ojyQ3f6VlvB5isrQOtamoV1gQhlqPBzP/AzbdBUdZfLDYqyaXeMuzZ5GGZhune+
K1BmaKDB33upHj9BY8m/lQSLyKWwfKGHYcAxixyVrCx8HqsVSoW++GQYJQDsIR/sryiHNpQtDWOW
m3iKlLXzu5IOuxi1n420C3MzaNIx1rOFzEDIf9ed0AX30e4UTRCCdSvqU+pNQVSESW71t14fAJzI
kAx0b/2InviKQqmGM5SbmO5tkg0s64zo/3MnmzjaiT5PbhsMmZtQ9+vhZx472M8Ce+lQSYm1n5ln
YOEC/qv4FhcZykugCBqpP2pFjcayU4iieCAttLUfuSXnYytiP/gxBLnItmNiSrHuew2A6SDrMThq
davfUB0EqdBOkwSMpsYRYRwHqsd96eExEwqzLuyt4Va8ro1uVDsnAXh2Dw0fNGAve5Do4J7ifDcg
XzyuUj9O9Z+10Wf1re6h7L+RdHbctzZI42TlYI3V3VdCWfMmtoTzhgoqYnfcGc2N1yJKS59FtYZz
HzkjWDnfnat86yENtkahJeo+60UzTsbKVpZ9ozxayF1IbV0O+LVMo/YqZDA/2nguzd/pKVRTuRFR
J36gFJGpb+YUad/rQXF6JDwaoMt1NFUFDjxqRscG112qyHHVdJXCmynR42eZWF65zrWpL07eVFZY
yueuPuXc2GmurxSIlTak2pxrz5xG4JyFWfXHAXILyu1J23g/c2VqHtX93mu2mEWpKQh5vJMveaZR
Gs8B6i3tLOX81DH5lvtCDYiNYfwFZg8C27Ny+9naj6igPgDQNLyj22q1XFXpVLw2MpU2HZNaahsc
WWXPb2sL9QWdw0Ed8U8Wey9XCQphk1P5p7iqBrkvZwMGPI/hUIc1qtfTqeik3f6iIpa2v3rNruuH
JK9pxqywQOjrva+cylnZomsOJdYOVNCmfphCdJwRxNeCQUctTWlOfUNlwC7u82Es4FRb1vQLIdtg
XBcpVzbKlFOqAeNHMXrDyprtA21h218jnWd8aZqhfEgdzfW3ceOPVTiZlZNiGZdnHIx27p5LF0NW
VDGroAmTuu3i23bxZUIQSKGnaAB/N2mqU+oADKN7tzRkgSy7fZUGhwypgU8lOtSoPXoxfyCwhjbs
PDcGi1axVbZIeRfHxsaAD4KDa56EtrghiFIVgINoP+WbIurGbD0pqX8OxKw16wGnJbTH0rGjjOil
4uBbDS6SChs1qizzjCYzhpGmvZM4Btg3Usbuf6UY/XskYuiQtnbXgb0p7D7beD3r8KMZsjGmg9HF
/WrsqxEJWPQq0XJ3x8gKG+pZ8bZ2mi7GcrJJUUME2IQvHun/q0Yb/G0o4uDHCDzxxW0s6ayW/LYC
5RSMv/ou4/axEL88ZSpOnma3Qku+DwYujiJJgs+a1lvFwUz0TO7QdZoPGduUbltURV/GuJDgoP0u
/W/MPf3Wk5BQ1tpcd7eJmfvxKpmnrt/4nTYegqCtvhYaAORwmMzaA1utKfhxgfXWaGbrrSq3lXIT
iZoiVDd66S9MR0pqqZVXBYvVZsElhDq9liBHYM/bGZBWsMMWGX0T1fSasYJOwkeaW5XfJwlWmojS
mNOjiclKAlbM6Yr7IMnHz+Agi8csjdJ5qwWurO7tTGr2o2VrtA1DAuaoPYworL+pabHBaqxc5o/F
ODunSQ040GraVP5XR2r8pifSybfQqwNzi05tc5Ms7TyceZV91065a4RD58KG65cS1E4as3vjlQB7
Qw+oy0tBFfgVdT5DHsbZGxDSki1fxUYLn8Tb8ItVh+aDWFkYThVbWcVkyZGqSwBcEWLee6tnccMc
hehbhLVsmwfHFre9M7ifhqjWoZhKJzjSHI+dtdvamTg0kRzag0XmpzbYLHb6pqkCDaemrAOeWGSt
vLHSvoD476ZJu04rbBRXTkufMnRT5Qy3Do4r9wNZr1xnetnqFFXFApqz3PSmCOJg3PpV6Vo3NnzE
X1kTgWRMEPbGW2AQKguRq2iffGF7oGD9tMg2JP7da+eL+puy0P/aULtVezJanYYP0vxuGCVO/ijS
qO4AmetFHxpa3sFvCPhYOygP3RNIOLymCP+M+6mqPWIsfIq/BbnpzfdlYfugUDOM+EKDnKUMx5YQ
hhenrJCAxcVHC+3cUB7XUGD89Oy0HBDhH9St0vzmuxbrQ35j6UP7agjqSeFc4QzwrIsCrlLflP4X
y2lluzIG0b9mmjHmhw5nxHJvGnUUn/gTVrCqtTbxwtZMunufvnl28pN2+OX1MVzJxJWO+mxUKq83
cdvoFF8LYRl7+KuLedM8oXuZ2oYyd+nsqycn6bKUCZITrlsr8n18D6Mmon5i1ndTV4MbT5rcyEJF
DGy9oiih0p0/m1G+lrXbb4KqBepD1Ni/9rwnalv5I1LjQzyC8nTywUVwM/bir4HdggCkwWFma/Zz
H6yc2LX90IQCmBzGSkzZTtP9yQubTpfpqTOm0qaEakXlvsiHZANs3Yl2hddan9NEztVGYSKE01o3
EZcFwTw9IwE9yl06EkZuMFl1KToRpyEpp42OtxdBkD9pqTZY2xg0pL+qZ89/yGID3EQJNP62Dqwq
PraGBEJtTYad77s89l+ToIQrh7h+727FWGbVSiRJJHlffbNZ53XHVw+qpFRHuFOw1xzYHckXCUyo
gS/ZwRoqATiu3YkAD4Q+2I59gWQEEXvtGuI2Qhs62sk6wjcwraI0O+RIY3AQBzggIVVHZJzLKQU0
ZmLWVj25tmMMx4RND4i5lNGLNydaE5pabHSIUQfVLyyQcggkDqGg4/HaHAcTWehuKDgAeR6hlVfA
+MBek2Ir9Fq9KzZtEMOvaEEOz4CdZ0K6QqK4HtoYRmMq6nVs+rWbjr2+bOpMUNuP401p+4kOF73y
jAc4THkLJ01AT9UDhTTW5CT5KR/n0V+Pc5vfu5VZNSchTLVukdQSWNtUivPb1vOoXhzVBe2axhe/
wJsd8akU2HC+6LURDStIZ4oDYEJP3A6NVmGqbLWJcSCz74w8HKtajfcmzJ78YDqTCMK2Qv2ACzyp
t7HqmyEOwdkDAFmEH4myPRNBeSRmovZL5TdjQ5XD7+O10RdZtcWywws2rey0x5zyuvWfn/A3hzVE
pWgFedPV1jXyedqDqm2D0ICbq177Tc2wsjNFdYsYbkuYIgrtSVbz8OI3QQFIQHYqR0YWUUatUdzf
PsEpAk+aKqsbuktmfrDtHjS8EVR8ucoYpu4OjUcvWAEDqIdbuxWEMxQZM+2ByJrQy4ll6T1jOaN9
g05tRf/Ng2zuFAryaqe1SKddoSb+raJAd4kaFAVkst+z4oWTU4fpVGwfwA4f5x4wlglYdhV1mr3V
xfS2kGV3HxcxfhdEztNeNPoDCuTIocK9eJ9lD0ihSJz3rAM9Ci+7seBjWmtBAI84dTYO6eK8i9uu
kTTSPEYJ11BYD725zx2tMbeYW6HL6xKTfAIVEiebmCvcC6nlpr/oM/AVXCNObvQG0Nwa6Q73xQ46
u7xBGt/4SXGt3JpTMiW3npPz8RS9T23d9R0iVa1GsvlUe1lqnsxxECMiC6ikbya76FmMNs9WhV6V
9/7QcymGGoZx4395DdUhrGbffqPdEtkHQyT+J+TBo+mmkqPzxVXIdYQlT8gbbDSSwMCNtHSr7Fkr
yL58wCacUYm3etr46Afng8JmpSpgUSm0k/wdZo21OqYe5ncHJJ10taU0NJ8mdzDLrYE1oLFJJjf/
NAV+l3yqtQita1JCRBLtDk41r4OKrvQbLgoXiOPACwL3QHODMsnZrqGe1g7I5iVHLSjtp6G15ptc
pCbN8bkYKVHH3k9Qks0uGbuXjzfPZYUG1gwIJKpRIHUAnbzfOzGZPUZnVXYMlHv0PRG9Iua/wN6G
9BqF+aL8hIwtvKcFZQYYwT5HVmFnNOpwQNzDmNL4mxRnD1HZaVU3AtJAVFxZ079U4RmPyiVtMVC+
4EHfT41mfU0fIHIObh2kezOdswdtHrDYLhp3+mw2WDJ5bJSTmXYYjfaRRwzY9bV91OHxv368zBcf
GEQNnhZ8ZHTyQXuddQQIC81AlaDpsIfs903dmTAYcE0DRQowUXDr/9d25o8siSLvSq3xb0OjicH3
RRXCAW/+fhmMOq5oGOruwYqXuI70ZUuo0GwDeiSEqlHZffVYppOXa/3241n/7RPQAkAtGScewKK/
DXP+KJRbNsgP4U3ugXYIinmltLyQqyFaVAi0bkVdBHPjgfKKERoKke0QnUYkcRWv5h2ax8V45Xb+
yxZEEJJ/Fr1G2olnu92yvLqP0Y85THPf7uqhDORaGzX92I1FnVJJy8ZrBLW/LP+iQYkAFlhritpn
bdk2QLQ/rwbngCa4uUaMId4NDkLB8EmSo2lM465tcJOyZls8fbz6f3mKQMYB6ORsWzb39fsP3xoj
/gQjXYpAKX9bRHH2naprj996oB06bEoXv4xZ/Pt2o/dO8305ehy6ZT3+/OSmiOKlfoanCWoK34si
sJJtb0JYG0xvqNaUU+KVDaULJeJpDq5hZP623EvXif8ZiPeeDz9p46w8xEcPQQ7xr0R/7eSP0/Ag
B+WVqzZpop9xWrX7kiheXHmIL9uOSEUB7QAWA2oPNND7qZdQ/goKHPRVOyoNYSa5lFYk6litBu1Q
ZmEG5ns1mmRMbtq7t2hKF//cO+EkQzCgZQ1hPDi/86qut4IW640DMoUmeF0ZHwAM3eReOV/B0Fye
7UXwCb8D1FsRojXPVRNbb0AtcuZe6ajp9lurRMOYF9KncCYSu5A3vSig7DR4s3nbQOaZfAyosydb
kOP+zdAb/bW23IV/IL6QAZ6WsGsXZA2X/vsP4CJ/a2BD6R+SWjo7syGID22i/p1bBPNpBNOUYbg8
zg9eIVVx6nScCk52CcXiJJC2WKNlTcUiN9Jmo4kWCP0/Hkga/GxKrn/uQzDzZ23KwG95gv0uOxZ1
Tz3WzaBekwusjdgzX2e72vRIlTVXBr04EAxKyxC+DwgN0Ktn1//c2i39hzw/OsLQkrBxY/Ou8XJ5
SuK4mA9tkRodNZQpS/axDlvwX68Dhqf1g+aYgasp5hjvP4mjS5M318a4aoD3qkrA42FL043yUmHI
fQavEsgIxAXYdm7//PGCX84d7vfvYBylENC7Z4ExX34wZ7rQhyhucKExa7SSTLTQVnEbD0eIkNWh
cdUgV1Lv9LePx760jPDoDnMdLPJxQJ/ObwOLtGiqxZQedEwKP2Hv3ZQ73VAjmVdGqxpAY1DfjKUE
X9ImQkWfBxOHk3Xd9cKikICV89pWVV/GqxmnxuK74Y+1ecJGKtZ3uWisvdvl49ePf/TF+7i8Fgtu
ip7dQgs6O0B1OWjU/uyakAkWL0WKrxPeK1vTaX71Y2BfM4G8DD4ZzmF9yF74/zlyyuhHWrPSrQ9F
jNC9TWH1DfuffKtKo82uNM8vXsNlanSSFqWJRffzbGp6hfncWAHmjW0gk3kHaguqpOViBGmMaboZ
/F5/SdOpvxJyXN6TrChIIpquAEW58c9ehUVtgZuxNw5NIPrxSFXV3Cir7G9TQq9vMiFtbRDdhyQd
FCIKs0prX5uqp+AMriG+Av25WHEYfyDE0DOh6o9I4tkq1JNGoUVJ62AgU/MFBuxwb1uxFRxEYPfl
vzE4dWTogDazmaA3glY9nznmHINTVsBwKG6BdcSXuzH2KRvPP2gmcAXsOhoI5hO00+KKtPDFRva5
ZZFshsIJP4lf8P7aWaR005Ik9zC7Y2GGJmfn1irpTVVmf+/W3u3H5+ZyWRkOuIKBNzEp3HmcG2MM
PFJT6w8NxO91rabsARJjthuH4lp8dbGPmRmtdGCroCQAcZ3Fk44Nzz2dy/5gpnq2E7YZbTIEx1Yi
ptSJNY95J4xY/fOXXDCO9PKX9YSouvyoP4I6YCCeApLcH4KuHPx1UrpFv+oLnU4PjUu72MezlK+Z
FGNx+HhlL65w8OrcnsgbLhhSYpv3I9dUazwEFOcD8LHoiz3H5iPlWtPZWFGvt8cp9bBqw5sL0Q70
oNB3+Hj4y9X+jeEiPUYqF4nBs+erE6LRyE7sAyaIASR73UvCwi6qoxpyc5O34lUaKMx9POjlbgLn
uKjCED07hHFnN0Y65lo28ZYeqrTOj4Xh9NYK3zuvWWnUl6L9x6NdHBXczqHooL+9UM4uaJlDkNAQ
MLzmVMt6EKg21HSw4jihf+iWwyuVXVb4n4eE/Lug88DOgps9205pic+TXwzqBDzPoNM5FPTeiowA
AWT7GB/rWKors1zW7F2NLKBahMoO7ISFVn4eGmJNUkZspO6kY3Vu7BKFFO6hVjQMXz+e24WhKMUi
wFJcePBJGPA8ymto/btZBvMfVZ6qPqRa65arlNJt+ituR/fZd9pxClYzhTlEPCDWfNPZv+KWfkr2
QJd2SH9WpTe4IY7j3jVE9uXH9pa7n+yMnBSfe+v9cUL/Aa22uNNPtaA4GZqQoEMTHMGjjy3aXrTT
lSLMxfEFZQ/CadHNNwDmnGtXYZGISO4Y0LwtxtE7tt5s3+Hk9jYaRrKLI9foHjNp6fusH7Ldxx/i
4hQF3lL2WBCgv4H+y7//484Cgu0ogenZCXvL3u1CYVlAlJ0xcsUNnmbJlTj7coMtUwVQS4ELUNd5
tj0rC5+6qKxOll819mfNq/RiKwoILFd28uWSkllbeCXRa4O8fi4ZAE2Kvqyr1aeCiCadNsi/9YvW
dJd/Ec7kjwcN0FWD1rMm+p9uZFffPl7X8/GxklhEC6DBASYDubxssT/WtU9jveEpTE7o64pvVm7a
eDo6yMKbi2pH1FTZd7jP887W+iJefzz2+XX8e+ylusD7t9ALzzKofJQaBiSMXfG6hmmDkCQtEDqK
Xj1/VYMoP49JM375eNDzM7MMyg4mqQRKTBpx9uJy2DN/Kpr0lEYc+zAF0/RkDxInKDVi7pnRX4+v
XJDnKg28s4tQAGat0Bh4eM8lV4E7mriszNkJG9Vkg9RPdEDgWT1YXqrW7ugWezTx61WHabOxahRg
NQ9O1ZXV/suXXmoJAOExxWRnn10WGbgW2dKtOsFdt74E9OnuNQSIT35vA1Bzomw8Bp42rB1UWK6c
pt8P65/39bIAJCIAQQl2oK2cvfstCB4DsbLslNBNxN+ADjAk85hmVlji7vOpKcBz0XtrMOKd63k+
wFjUolUeazTO1dBjmNWY0xafymwLYt9aI8Xk7mvA2idaCdn3vk2uynD/LqWe/WiY/xwKtibRynmu
3ZUknG5TzsdmCLI7d0Qed60NwFZDlPRQREpViXAzhofZClhLMT5kWRy/tZ21mBxkOVK2DQ/KS2nK
9hVY1/DJGtO42GuZ6Wqh6fJY3AQgFtNvMFqKcRsFVRrdCCvG5b6n2XwD3kbEnxNpJ69jqufBxivd
4TNi2H2/jSaz2U+0c0F817H2ltTRaKA8YUXJRKcmq+U9DYruBjZiM5ch1bsyW7dt17UvEz36fDtK
WSP5iXaDbu4gF9gGX0J3xHdRSWPDraol/8lZTu1dZQadZFcChVlhTGs9dCPqJp8q5cRtqE1GF6uN
sFpH39tWWb0mCB3fG8nc/VeOhlviZGb2n2LaT6gezen4pgaj1kBzNrk85K5Fphj8j7Mz620bydrw
LyLAfbmVSMmW7Wy25SQ3RJyki2RxL+6//nuY7yaSDAuZxjQwMx10iWTVqbO8CyFv2Nh2l95pTezY
UZ97466KHTpNCy5MO9NK/PgQBC1+qVNuYPYAsGbInypAL9nH1uj08cZCGuIDHJ0VluD1iFGMztIh
v1sx6dkij+VpUdo2snhocxnf2mgOTpsgc5v+8+w2k7E1KibaZIPA4RAYU0qEjYe9O0LY9APCVC/G
57GLi/Ij9B9RbatywfBR9wf3bobAGm+dvqcpHKRLdytrVXWbuUIrqcPdddigi+R/h/yKvaxpNpMM
MyaefSiwqf2GAKetb7KxQ0zL8ZLptUf8vN+kQMd++yPqFB8GaeFy3+Wm+SXo51Z8KLHtnB9q4gRs
7KEpvK1cJnAqxdxZd26GJuoG8bxWRSkzgu9wM9XnMVnkambszWq/iNRLtszwE0SOeivYeSOie3sj
ttkiwO5nBJp8JXeM/1E+Q5LWNLc4M/v6rrGWtrgZi0YXEZkNTnFG2XS/hlk0P3W9drJoYCaff7K9
uJb3ix/bxl4bnMZ4COLGoi/Tu/5x6Z2lvg0GoC6O54z953TJLeOeLmL+05uSXt8gOMHkZJ8NtWKv
URA++gITyt99M4n6ru6CDkxgbxXfgXf44j9QD4n87IyFN/3nMOmTUQlbMEaPrHbjG0s0NR7SvSwB
KNCd2o9UHlSpkzV/6q2sSCPbakR3OweTQJ9KLKBEC85AHSJ/q1QYxxNWbqoiSt5O9kCbHdSBbnzh
4GrWYzzlwDe8IUEUP7dG+yfj2DEPxbAinmRa2uZm6fOuewYIZb74CWHvkxqzLlJVrhtPadKDNYsN
dIrD2SOyfM3meKSUxoTJDXBWWOxfhstLwrHY1tutJ5fi86q991zkIpFhn+jOM624ST4jF6znz6Xt
TWqT0/lUt5VIkdschJa3GirT1WjAlgELN4RyXILyB+Fa/WBOuHwvjUz/pWMokGIBDvTme6ckcrt6
q/w9OsCBEUorboZ9bIxxDzQBW9hwckBfQ1gY+IN20In2YCh6MRtElfQviHWv7cGpc+5HvYC4hl8X
Uvl4wMTlXdNiOry1B4G/76IsY5t5Orxe+J39x0k1tLYbvV2KbxqTFICguBlyPpyh6bach7a+Z4Ya
95He4Iq11SeX3pvZJckBTz1uE4uL4QcM31psQOC73QZ1seDO6O2pjZZq9JxdXNZOBex4lFNUZUv8
VaXz2G5pbKqKsVVQfR0grTZbxGnbr3NQc2hj6tkXKxXBt6xHSurBM0UQ6gkafgetjeN9UNmavh2E
6osbOkaIHm1ymriHejFTuQdhSnZT1BjCTNsMdwEgnyiqfzGScrYPFc6nya2J8O5t4yx99blmhF2b
G3TrEiMESpk+BLbs50PPxX7Q6LYbISKYpRutePhjkIPHDEnVEBKLlTFqROTK+pYUqOPs6wA09J6K
LfNCH3CKvk2m1SLENRR6OpsZTAci0sFQVo9BwfX2Yqe5WX6qe+WpA8ZqwISy2qwLWLtzq91USS1+
x8oxIAYTtwc76grDnkJES4Efz0AhMcxkDu9/DYQZvOBQmy5bfS4KD/905DJCYLgufvICAP0tcHZ/
vEkTG2coYNod+Kmsp/fzce66uPqgMncY72h9LWCoC5AZwLGqtFTdt1FP6vR2RMjgPvcDKe+LoZ0O
BRKk+pchmOwD9RKKfliHaX04u11tkE0Pza1lIPAeUt+bxW09DF22HbEpDUKHuuVxwvPs2Ube0b5p
q9lLXmJS0vHTCib7RgCpXjsr0R4W6K/5IZnhUX916HKMUYJioI5Wv1YYoY9AnXwCvWU0h95HHK/B
PS6N9MwRxg9KBw1RULOp7ldGzC0cd1w3i9ytUM5zVW06YIBgnir4j+lS76e+XmpO8mTL7n5B7s77
sHTl2P7u3cT7neRVVe3ogtndjY5+3C8EZcEDI83hgjKI7YxRsMEAuApXHAWgJiqL/eIUbftKp3Ss
Q9fP7d9BxU/ZBjPaezsw4oYdTq5wjJ914hrlfbAgkwzuHlB2/oK2X53d4iVpJP/FfWzaqEnG5cuU
Q3m7ESkyBFs/L4YbhDBt/9bSUueYG/Qm+6iYdXoCdICTO8+ZJydqy1azbmbNa2zo7raZ3+F1P/5I
vRTD+MzRdO0uaRAWuLN7LxdbzLJs7z4efH2PaAVFWFUi3PusT3qwnxnrILylY0m0Q+ujKl8FcUJs
y6rB7svzUGXYTmBK3H3OfWrs1s/pohgUB+lGdYjiVzYwObgWdL0+EKFEGupCVFEy4JBwu9ocSSSZ
E4VyQW1oeg2r3C+OmpWByqy13o53RWlx4TcNMmegaswxNNPSTPbegkzhjhxxAJCIzGG2GQwkDx/K
Gaz0VhtF20eGyEUful3nvEzBOIttzY+s0BJtvCwaqyB/beZmJXIHA8DFLs29nW8nA2mMX8VkaEED
atfSgmdTzJ569bIq1SQ5td7/51UeULGqy6AmDnpK/3BITD97aO3FMLuNWyzZgyzr3LmdPT8N87hI
nUhbJgt9S6t0540xesrZlnVtxREp8Az6zZOuDfJU89LvuHPn5LrJOH2UtFDxQgAW2Ydp6Q/+B/ox
KvlYeCUyjTNaifsCx3ZSOiZawV7rlFcCnazEDHSuwWwSdk4dSASGNiA5vU9weWT90KZ0TL7QQcqO
yKct5c0UtAiYkmGYTTgiL/dVqwYw7og25oW5HRiZ1zdovmLx1aa5o0Vw0UDvNw4wtaF0pmE7Inow
wY0FVlZu8ibRxp9mWolx49WVZUdsbkBqvlnMNCbpZW8JOIX7XUpbthEmCqMkUtHaCyfTQ/CiSTGi
F52mxLYZLfWQWq5yP3g1/LNgowMXru8qbLPR5NfABW8T8jLczLXMAG2d28hP66MflA8gzeuWxmus
Ndm2Ijku7kcE5zP2bK4BsgBqvWbcNPk/Y03ROySPdqN5K+YX8ZTMLYoZEHWrnqa2dGRoVAjaRKnn
4uFhTbiguUumzT/HBRW+EFrKeNvosgVth4xH8CDifIG0bnETmJ/qYFSfF1308h56RdBCLVBBK0qY
RIhy3C+FkXx3NSdpb+M+mIlbdEbML5rfSYRbrTX3hIWqRKQQhEnQ4fJzzdsEFbKSzIKWxNpxo/ao
zGbMRMJO5aUISzHmyM0jY/WQYMb2ChC/ZrzeBV6y12Q+3KRWMNXoZUspNx0wHP1+XEbN2oL1T9vQ
oDlV7IqUfG2LC1n8xNLYp3bNvFSHtGndcc8mahzoS9mkb2MVWPLjnKtF2zvKKOgY1kmzNRFSCz4M
fUq6ZCdJaRyLZcWM5nOZyEMSt8gATLJXKgJgW9+4Ik/1CGEsCjwDVDCuEhLwZehUlc6kmVGQFqcb
pwmaikjWBOV20DIPebGyk+Orr5GQbPLOd6ZIBEGuh5DLnHrjQFqbb8lHzO5mWcnUSxO4LVKBmheD
gGWWiNPSqni3low4gqYQDxxpSP+hDIS9RLxluMkJjn7DpqsX96lwTbLPlYci7tRcqAa2kQu3qe8m
aD95MaUEq0pEY+4vyRMqr/EuIMsXZdiPQXv0YnPIDo1dpU9GOntzlM/wYrtNl0F535h1n1XRlJYI
oA5t3+Y3amj4/9e+sH9Ho0krSHZaYP2Aa3sHZfJJgn4vUtf5Fi8zOM/YXDQ/AhtK5oybSD0hltwt
HcrZ3BvGNpHEiGqTYiYi76fU9dSD5prVg29OhXkjFCZxnGT4nNiXI4k7bsZk0vluxSy3w9DGX10f
+M/GhX8WopHj8CZBlzTbepxK7yAQivMipJCH73NvdzyDZU4qIgOJefsArt0jLt41+Fh3HOSBK92P
UDpfyhApseB3SwSRMSgIt2t/drLKvjXI3U7HIq+g5Okx/MJyTK2f8ECa+cFToFn3o1GK7+hkDPNB
x7poxsCmkt1nFbfdobBbowqTsbDGG9mZ5s6oUeAALZw06aGoPIF7yiyXMtsPS5A4ocBekIvMSnuw
EHQDNf8JN5ShPYzUXz+aRRj/1SmKOpvcx/Bxb/V824mLrIiCydGXsOwtjA02tZU2TbKpFwUNiPwc
GKSp4PltBHDvz4Y5SX0HIDRfDiUd5m7nLVU9hRQ1zrgFC1I9z0UDaBRshRvMUdFIIqnuLPaLhwX7
FM1DbNSRAfDcCBsrNbc9A/niBXH6JdgVWOm6jybYZfXcaF3jhumCsU8oFiexd7OX+t7GTp3F36Jq
bizfY+VO0wcu4bELidyFczvQnKbydXQQZg3q3xMBM/NM8DhLLg92x8+HK0IUE1uR0SveY0vsKrST
wXZvFnAmib3BBLMokecUxkiS6C5dRKGjVxsSQXt86GWrPsMTUdnedUvT2a88g8PoArjaGHkBbcfJ
FqPZLwYymKA+sC95kByeH21KoAitIM78XdYM2QyJoEllGsVWUkwfArfpvCMXreE9IxlPur8BUNT+
MGJHZZ8aiMLGva/ouW5xo26WB4hPBvjveV75qV4TvBJZucfKakpqjLfJJjd6MwPVbhWsmCjvtSbd
TZnQXxSQTX3b9gkA6hgveNCu8yh+uyLrdOo4V+vExjbSWCuvdBkve7qWY6PUyZzA57/4axfyr35y
ayySPaa3dwbSUcPHzDUEwdLPwfTDp6z3rUc/4kvBzv1HWxGarKAckPN1gEWDXzrn07tWpvxMVvmd
VenlDnF6ApGmwQHdeGnW7RWC4cMBrSDXutbeXcfPp41CJrgoHgAJYMgXGGfdzQ6d5lyYrAwqhBSO
SjvX6HvVJjNxIXQYWV7xKiYJgcNEwWHjtqa77Wmy/DIGUVwZXl8gFBj+WQwBgc2BjGSMezYpUd7k
jLajybvCB37Bdb8sB1qGeUUXpK6fG/DH3d0sW4ZWMD++Z15CSwD4CjQ6AxbG+932i6YzwYP/kJmT
cznID5xuB22a8yQwO3GfDk5+NPMlu1UGIgtEsRzyj6yRl+w8iBXoxkfvL33R6LfASIHSZDKJ8p5/
rt7acEB7GxTKwcN/9avZt/FOsy2YH7Y13EG+vGZXf/GobHxE9sCj4IsBVetsmoGPllhKa5aHMWmq
bTKOzkcHefyHhd/IFlh7UWP3wmFMrn3xdWRxsv9YedViWb374Pie67FMLoVxawf5QU0g2iM5+232
2XL6eYKB+QfG0Avc/GYwMVs/mUpM1WYynJ1Xopgy6y38IHfu5yBq5VAGL5k26cteEp3snePmWYJ5
GMaEt7mPlh1y5ybue+9/qvMBCYNjPpJHjsBYBnjJn3/+V9Qop6IAdiKzZyXUEtmwWYuNnSjCPMws
7vsamu89XZkaRE0tJ/wJcMQiyLsquLJrzuLXn1/C/Hxlj4B34decbti1OsYdYcqeLcQJZZig4bcf
0yXZG/XSfg2G2YrQKr2Gc/0TIv76hCwLHAM5NOzLOC3eOTBCde0ypJOXP8syrT8iUSGh4uuFdduO
1ZJt4pWcv0mSoak3NnfmvvVBvfi4xNHJraF7IliFl8yVr3J2gtYfRcMcdXHiKbIv5/O5LA6MURfE
jLook24Da7gPPWX18PAUcjCbpOk98kIIPiKsy7ltaBxnJkTevNKe/KnJfjXE+Z8FhJ9yYyVgKLdm
nvR7NebjFYTQ+Zye3+qt0uO8QDpopvsHv/fXDiIFcdTSJPMjh6QpSQqR1sLEDBrmBsMwNW6YdKJh
BwzUwGiNelDbYnaY/2cPWvGVb6Pmu7muqmOfGea/2sSsvw3nUECihGbfsNdh88lvA5pn9cH0SMqr
7oBpB19M5aT6pinr4tbhjV6Dx11+OVa01juYaOTy1+mKpR2oodT66TFPY1hask/i+4D6BpkBumjp
pp6s/B9Vof58AR7PXlFigNHOXYF7ORTm4E3TY0oP9Ivn+vNXCYvrxZhlFnLo7f/e355n8fbPegAK
+d4Mz13u/dNnXN2uOr7j9GgvDjz8UlWAcPP52aw9rUEjXCPliwP1iWKwvoKWfmtpkA7rdBBFMeSr
T5d2J7QvSBHnR+Td1U3va84qS+X8rGpd7WTv2Lf6IPznorS75/cfen2o0zixan7a2BEzk1nxPWcr
FwZId8XKXOvyM/ICTYvtEL1VTZjWFZjYG2sxmoduhqC8DcTy7O4WdRPMhT0vj7I31Fdj8ru7VQir
RyMC4d4rI+I3diyLga5l7IAu0rneHZO8QQI6nh9x7MIioCMNNjD87HsAxnqPUodsUFN7/2W+uSa0
ggC0lMffZ6dk7AYtmKg9HwkeP1HUGuutr+xA21WytVFH6lTdXUmP33qnDupfwNotxJDcs3dq0Dmy
kBjmMVHdfKzN6mOppHXM5/n1/We7vMc4FX8ttG7hv2IODMwVE7zMj4TnlcGfYTrcotrT9oX3HGN7
dAOt0vn5/qIXLxSkCJk/qEn4GivC7nRRp8kXP0+96clpUwrvIBlppsQycJpdWoHSQTMI0uaVr/iH
afb3mUBFC2DdGvqNFQ51DmxQTb0YuefVzyCCLWTvFuTOoynIyR7SOis+VQ2K8LfCzMybJmH0sfOX
xtBvS9Psg71ILNUcFuPFc+v2RSSL98luSrWDe77cN6O5bTpnm3sD9N7Y9ZJ+W0zurO/nxpIalbyD
0Dd94wCxGQyTkkdhx9NNF4um3bqJKt2NqDP0WEDfWJ8skTDywOSzPQ4pahgYts/j1yxIrPgXTQyx
/Cizqf5VDbN/P5kDpHdsMBMFU9r05ZWXdl4lUJpRqMAkAspFBAU8dvqp7Hrw4hmw9nNLqQB5R2SQ
ucxunuK90ULqAlbgMEDJ6Fu8Msyj7Z07o4fSjkObqp1LbCL/be8Q1mi9uKtsug1+/MIEtK4T5flx
92yUY2ADrqjwn41LDfMUKhgZFqodrxzGi6xrXRMo0FoxgQUCmnL6EgSN92asquF5LI1+3KQU2v02
QyKjpF20jHbkGXL4FWDO7G8bX+kPIhjHCcmMwcbw11iqFqwSnqnFlXdxHiXW3+WAa+cQEeoBHp7+
rqmGXWHFY/3sdUPxIJY+vgFYJJb1QqOl8M8vHo5qwC2KoRzkvrPLjB6Bi8kn3RjbSazXOO79n7aw
RhEyIhmREvD8sbiy+86DE88HjG+FAlETImhgnj6fsjoACl7TP2sFo+A2KJsjcDx9p1Q+/myJiNVd
jq7MeAW8v8a8k0ABwG4tiFnd/WMKdLpsgYAh8zZbe7JQOlV7s3O9j1bvq2+GlyGeVhD0CVelV91l
S1Zd+6h/Cu/T5dnYoCbp4AG79s4xhW2M2AHdc+8JdSXGH87k59O3JROzEzqt63XPysIFzC9Ghy1X
xc++YWnOzTwnaCCZdid/FMJKg/1oE2X3jHPVoz9nqLZIUxkqWuwBr9huHu0yZNhiZthhtKVLkd/7
7Y0dN5M2UjtAXZv2GFGngK6xdkUgx5DG2IdTTX8D2QM9ePbnFYu+xGULrUcYWaTZQyL3smInAPLv
mz4aRWxidJ+nWvcwTUkwfmSqEPymjPPr32M2z/bjjDFH/dlB+IB1h3aGILzR0X1vH9xYD/xf/7iJ
2b/gtFwwsID7SCBOP22q917jLyJ4QokCXQoP+ZknPPGKu9pMazfCCqO6pvN6sYmx5wV6zHaibKWq
OLvKAQxUiFfQDJ3KtAHtkCX2x24uc2aewhWrsg+TkS+GMKp49/7DvrkyZ5X+Bm0u85wDjCjIQr96
KJ+59UZOCl1JvTP7j15p6Kg/zxga5PF1FOMaCP7evw6cD3DqSJUA90ZT/yxQeFJxEXP7rSMRJIlb
ZTgviGB4waHBe8Lb0ZYbBxxKF2wZM02/w4hEq7Y9MijJAdMoNz0EfkXvVB/S7kfBdPpacnX+Xmh4
/aFjE1wsi197dqfFSaZXFkZ1z710W3sDoKb+gShkW0XxbE8/JmeOHxt0ALTw/e9xHq7/rAvpfmU2
UL2f01OSdgC8MpXiqDlxDR6nQq+hHfzP6ZBU0ftLXXRK/n8tQOlcWhDQz/2a59EAZ2Bo2nM71equ
U139Y4hx1tNS09jWRpNaUeEXgbNVOM1nt9QG7m3neCq4kq+fx9L1d6z8Z8uEEsSdfbb7pc0EH/Pk
+HkeJt+6WfBO/JqromSWOqJ6Y69goG0p+sW8L1Kuyn+8tLirTJ7/j28QxFXz7FMvhi9rDwLocYp1
PYNPgejPUMXjS8boGoIuk7grb/7ygdcVCdxcx3RqztuJwiT2aAhfHRF/6g+2dOpwLMbxQ5HDfd+0
FrezLty5ghXpqv37X319mpOTx9OCwDRMWI8wks8bzCkQGmQvOnlsRK7vdTXq91XexwACuswBpzUO
UZdZzkccEduI3nh55WNfbvA/PCGbFJtiEBD+aXSVyRz74D/lUQzzeKcZlbd3AK5Hsre1a9fkW++Z
vb0WR2SBqD2crqU8xiWxkebHaanL3ZA4xTfl2eNGg122h3i3fKP1imN9l8trNehl/Fil7V2okqty
B1yd06X7ZtQYQwfy6C8uaP82yB71pG+iBnTMYVFB8xJrzGPe/7bnNRM7mfYt6BoPe52VNnm66DQV
jG0UzXEUtGDTgmBCCDg10FrYpmkmpw0QK+MaveGNJ10Le4bk6DmQZZ51OTUDjak2rYojmD/30PVL
98TOWshmcVKg5LHcr92iiX/fRojpBLxYujX4354d2qwL4qW3lvII0uLAoE9Y25HuSmSOMWpX77/W
N44M7Rkkq2mtrcIF51t24bCimlscqzgevhfxFESGjZYN7sn1LRre5l1NX+obblnGAwTua1/17eUB
Hf1ha9NHPv2qvHyBXI7LV+2nYrqb+tYvN1BJ6OIWfeV9aWb48okRMy1MKFjDBv8N90qMfOsj09ZA
1FqHbgf0/vQ3dOlEtzqW5TGGS3jkT6hQekindpOOsmmQzWIzaZX6x97Yup8RLSLJdbF/Z4udrloX
adCOdVoel9kVN24w6W6E1LXaV7VyxXaqumarlwGMnYYC6/2P/tZZonT6Y8AFROd8W1OxZpLDWh69
GbzWdgRuC9JETb9jpKfyqFrQ5b2ypy8KafqQzH08ji5NiJVRcvq8yQDE3Eut7KXWzLmntdzCFE3H
Lok6B0EcUIs5QEJhaB+mgUxhTwLtHLwWVhkoIz3Lr9Q4lwnC+ntgR1M2IooCG/n095hOghlvl6Qv
cywsoI7VOMT7lKNCbLFrEJkJddAUBbJOvUifuqwOW1x1+21KN8y/8kEujgFRFE31NVEx13nK2cuZ
9TT2B9MS5IlZ93MG0XCfjLi+7vtsQiulUzoeKSUwKGfbu2aW3ZYe2JD3N8Wbv4FusE7Rg7HH+Qey
ZpzSGdqnL61ylnCE53Gj1Wn+Q8rhx6gv3nNqFSiglnGybEUjkyvx/eIU8gqYaHFtcyaYgJ7dZ9VY
j5WD0uFLqQsv4rw0GbPhuA2Hrgu+GYzs75FQS6+kpBetDUhdzJLWnAGJWMaSZwGowoJ0UVmrHdHg
k2GFM72+TWvKuNwM0ufCnjxkjpt5BcR09zaQg5tulriHCn38OLIxr/SS3/oIjMfXVj2/iBvndFdO
FCQwaTzxYk1IhWySElLFNFeLjtJIpm+sYvbuRSzbm2r2q5Bzu1zZBRdpBe9jnU2sYyLqw/Pi23BW
Gq67IAnspuIJFE9wXNW57nPPzp9dzXZR80mb/Oe0yPH4/ga8iEosjTmty7GkBGLKefrsoHexgnbY
AcakqhvUkBRfoqGZ1KTzwRlqf//+em/sOMpRZlb0RH0G3+vv+av1ay2pMYDwSF/IsMbHXs87SjFT
37qpo4eLE9ufEsFueH/RNx6SvW0DQaQ6pLexvv+/FpW+RNF6NLOXANHfjzC/CSuN4SJtrrCs1q6x
s956RiyQkATg3XLNrP/8r+VmSgMXVplkWC18tEW1ZWvSdYAXmqCz6QoQwZaZB1eCq8O/9SQPhynJ
Xb5O2jFFu7jVtXqElT758qW08HfTywRptX7R4c5I+i3vv9C3njDw1kQUBINBhnj6hHavCKmwBo6D
h8X6RLP6sTZmpMCXzANz50iKWj35/P6ib5wS00RXg9kAagQMwU8XXRJXs/Sh0I5arwX1RgSZfLHG
0gtF7gwh2bo1bEuwn3de5npXTugbNym5KF1YF7AIzenzgR4CD7qZOW58FBWGfRsTyk0L76k1E2Se
jRgEqot7Yo70Okq5cdlta0xEacPCv97ILh/377+Li49Ni5yZPPUtH2HN0E/fRULiONfg/o+Igeu3
7uyA+kzVoPth3gE8uPK5L87Puhr7igJk3dfnHhKtaQqpej05+loaRPFQ6Psmloe+RC0GMe45eHz/
6a6td3Yzx2YzdRO0yWMvZPp78WKVbLxmGAv0fN3XNBed+T88IZppVJLgY8hMzvYWJkU1uj12ckyb
+ofQerhJnSefFHA1HrBMv/77A66zPQc8GO3980kbQ+Eso92YHfVOpV9AgxaHwhPtTouZmm9JCP3s
9v0VLzcM5aNBY2w1FcVz9izOp64YacPV2dHVe+wmgsEAk6jT+hjqQr/2Ni/CA2xxCkdeJ1xeQz/v
AfrIOhr0XLOjnxHrNKD+8aEcvK4Op7aYl9D3YuvWSABb795/ysuNw8Lr8J2eBKHiXBzFmE3pKNdJ
j8kEqmw710GuhZqdSiMCk6+eoZnB73t/zYuwtD4s40SM1jkgwHVPjyIUBhRE414eu66rnuMUcgzQ
4SD44GmT/xQv+fwrttoCw4I8kdfspy4zarpcTGxptMI/Inc4+65Vl6a2Ji15JLmJvxetj5R2kVhi
rxWx84oeYIq4RjOZ0LkTanc1qymCRND8czziZ7iIdq+JPXiJs0QyxpWygJmVHRlMLUPUZo4UkS7H
mSGd5j29/8Yv8rX1mclX1wwSnbHz7QXZelZBrUnYLjraw0E5qdd2pm/rc1/u0oCWwQbIXv29LAWY
d1gb8vj+L3hjn1E7/0nYVz3T8wZjkSaLLxd6TigR9ObneqmTvRSMhrY4I4idvuS58a9J6trO5Api
MM65uhi7GQw1Js1y5HFp+laFjQjoX7t+XT1qENRuoNQGPyHbdP0+6y3RcRvEyRUc0xvHmmE2vUSg
QqjInqepOa4SmoM1whGYpq9tasPLH4ZWG37qtJWDiGHE6L/AMa2unOq1d3+S2fDoPjGZuxcgIVOU
0xMG3ZMEro3zY2FnmYqycjDnG/CTxZWv+sbzMXKlMqEdgf7C+b5yexD2RSHKY5Aq66vT+TAB4ahv
FdyhJ16H+DjBQL5y81wWQyDr2MeUf9jp0Ho6u+waY8LAJ86KIxa9k/ghY7vO90iH9jSgNEs8kkq2
dqhzrfevem+jv2Cg79bCzB36WxTWuyXSmjG7VhS9cWEgmANrgnkotdF5toU8uCFQBSuOhtUkSVTD
LtowFvGHO+S/2+lKhv7GaggCo2XN64ckcT50rWygDn3NF4XR1jefAZ6jaknP05O/HBh96ZWY/dZy
FP9kMqDBYUOexWxmYm2ltyDqoLgNsMktaqwt/S71n4ZH2bf3g8Ub25f3x94Fx4Pow7kzlaF63GPw
oICI4VjLPolxEjrEWSmf31/nzYeyVhM1VCHI0s42EtINVUZoqI5zLetvRgDNCVl6puSVMVyJwG/c
eYgp0L/B6Rnhs/PNgcIoGj7ITxxdf+kxkDKa4Q6KmHGTL5g7lco1nlC4znb5YvVXZOXeCL3cM8jn
Urgy3zmfZ5WA1K3Emsuj3hSYGdhuy/6XsbdXEFof+y67Zp/9RlQg2q27hOyX4fxZqj3NgEOt3KuO
ni7ML4Fw81BRhaFDlsuHJK4bETGPAsr5/td86znR8ANrQnlPRFq/9l9FpNE1XTpbTX1EUaHZ4pCQ
RrUlq9CaFSB91KX3/7ge3xMsusl4AZw2/+N0vXyGvdTMuXG0GQ3fYQ6gALfYTN7h+UJMVTBFr80L
LzYsq6xnnRYUTRvErE6X1GyfNjsOFEeBkuouyWf1USYdTgTFpABTv/98l5kSA0GGNqAi0aZHIvDs
FsmtrgLmbZjHzJjVo1c24yd/hMe2KwogSEgG1k5zMxgGbNlcyzHEarxb0ALXZLEuttM6lyQU0AEj
fyB1O31oi7EjcgmGdcTcTL+Bfjq9YHsE6cAfSswHnT1mZdk1O8cLBDK5El0eaBeMQ1exsLOHL/Ox
moW0zSM+UvlLlgwIBqIR+6mflQmzapqaV32ycKPTu+WlrNssnISHVRn2iPhsN2gVzG0y/X7/k1xs
cX4UTRlGtBgT0ik5+1GVlErXe8c6amWevg4qzWNcLcbAhH8ci+KmTVvAH++vebnnWBPNO/SkQJeh
bHT6+juK9ayaXOtYl773I8Oa70OD2gL8scSM3l/qIu6vj7fyBoDrr8JK60/56wRDVFzWC9Q+DtNo
d1vkVso8bEftmvrYWztq7d0SEkkO7fNuqvB73W5m4WCMltf3jPXt72LALUQJQ/1ysP3IN71lXbsC
3vp4SI2ChQLQgJPw2Yt0tXmqJL/o2PW6dDe9M8A9TBW6LMzXva9THyDt8/4LfevbrUpyZGfE/gsY
bts1jDFEax2hIdj3mvDsZp+PE/oY1eBf06G8/HpMTHgwsgSCE6udfr0KT12tkJl1bFPL1D54KGVY
Udcq3f35/lNd3KVUTYAz+IKMahD1PDsFMFMBzCwOZsWWjkCx3a31eCBj/UtCLNuVPgrn4WjB8kDC
1suvbNLLzcPqxEVE+9dM6Nw/mK5hXSa96xzr1EAfXquR+xqb5gYNoTYUUDC1TeDOze79Z77cPKer
mqcvN5dNmuemxqr6PDwmKL7cVvCh4GWYzn8ZPOkrl9tb75gslnBLmh6g0Xe6XovKwYh7oXtEsz2P
ct9MIlqJ6aZxhXpAmKTZZjGCzVjA9P/Dk/KsNAdQbOWyW7fZX0EgGwR+Ov3iHtGvwoEzt/V0m5SL
aqMqQNwtmQVuOP/+ctfJFr060tuLFvswedgstrl7bHJp38BCiyO7x8oyBFLogo+VbvP6/opvbSKG
jDoZIdM9zs3pQ2ozEEWJRdexq13/ZWgns9hN6f9xdl67bStt2z4iAuxll5RkS7LjOLEjJTvEKlns
vfPo/2v84QciShDhFwjWRgKs0QynPOUu2O94caBCnlaygqZu26A0vMYDuj00w4KaVNj/4t//WN+R
GVUGKlc/QOOHmCX5Nd6FNd3DulaaPQ5NrDwY/TW3WXG7XaSkEBwot4hiExrH2G9fDptMk53HGCue
kPSQHw2kfkZgbsVvm5Za66YpTGCgwtYGsZIARTbzs/sZECF1aEHnsyF3Lmfd9a0M8VgqT10UqAgy
Ne1JiZRuy9/5Xomq97tST9rRyupwZeSr9Rb8BwtMLq0NFnwJXdCK0WgQ4qtOcRDnKDQo+rYa+uJB
G6IIDZYyOERZWq882jdWG2QT2CCkGIHaLtsNVVnakO6a+hTWcHbqIqiekASsH5B/sre4OSlbTO3L
Lbag1Td9aKWVM3wdOtI9F91BYaOsi89++bXLPDCcHKWzk4kCR4fig+T8NkHlzi+yNs36g0WwhG2q
aUgNoUuU548SfufmPsFtdOW+vnoD+Sl8cXhMAkJgLFVOyzHR+QBJc4IxhfFpMGuYTU7RX7EyGCsV
J/XqCRRj0VwAVkZdD9ji5bSDOkaqrNHrEzTL0vECwtrv02B1yhbTu+apnjop2BLM+mgtxWGOeZPQ
nasw+aH8FEZQI/VRihucBlNK99x9UEtwTgpwro0l66sWGpK/Q1bRREy6jNvZc7pijlz0WTv0tGDu
W15YJPP3tIEy+skbi6lRcuG1BWMk/LEvpzanCFC0mAOcVGRTN3MhDNhMp95EmLft2678QlxXrlBh
rx49xrRhbiI7wyHi7rgcE0gkQEwraE+4jVrMVdipj/SS5hk5PNkuP18bFgMKpL7gLIApX1xSYIuc
2jf69oRWi34qG5qPXP7SLrBk6UDBELBL31XxVonnPPNCW+tQF8Eu+dNLzYxpg4pmgEOn+XLaPRIe
xSiX3QlcU/jCL/3ZpVHw0OtjtpW7Wn30W3UNzHX13iNYbgDq4H5G2tpY4nzGIIY7NurdKa1Q6vYK
zjQYEgOBmW6S9cNgZfaDpuLs51JzOt+f7wfN7fJtENUeci3+YF9mLL+zWjZQzvv0RHU6fB8SOXu0
x7qzvCoPcujCVTPtsBFGE6vNwuFpVJz6V9giXiXVaH/tu0bp4M31UvHvgNL7S4xf1a5DxuURCePA
1cqvYbGTJdV5jOH1PUQdUO+VCOL6vmUGJCyAx7niufQuP1kyyX2No0p6MpIp/tnCzXpqkXJTXR2Z
jK2UKulG6WgswAkO3WrW1P39JbxxUmC+0FOhJAGQfMn6cFq/KQK5yE6lrYVfK1TVvoQSFqqYFaJh
FJTWSk1p6eYO2hD5bGCzfDBkhtXlJ+vSJMWsXslPNNHrp0a1kkfsMHqULue5xy1OL14cJwjfKtXK
OtfvJ1nycmSbXhNoq19ShJe+T3M9dujE6dCNZ6v6Qal+3oC9dzapYbYbAIvSKz3MpHOLJu0SbzRm
/7HW1Oy7BkPMs6YZPdJM432Lskp/SpKQTOr+sqoizF3sTNH+I/2FjUyPbHEUR8lBtrVUs5MDDhm/
GixmsRAw6yJ3W6MZfoGVctDdTxDUoU+nBVtMtJNyLzj82g7bFrv1sr6M/m7mUjo7c6jXO4hpuuGO
JTUPAZSZIjflmB2A66AbZamh+VyqaS5592eydDz5+GB8JuooAi9DZ/Nyh1b0eOoCS3DCnqiut7oa
I9JYInbiqRSNHyfLKaYN5HHjC72MWLwvirVHvtZ/C7AEf20GffhLk2mebXCoThE9zWZzp8pS6qHi
8t/9H7s4TUJgWQedjCkXnDYgL4sUAAg44NJK9w+AJqodjXtlQ7WgQAFVg6LVVNamR3HrAWUSxGD7
NtreH35xmD6Gp9YBDRkrEpjPi6WK/bQB9O+g2Kkl+UORY4WTKBkVD9sOidXDT4oUUCWlqc25RT6I
wh4x4uWnKWffqnNpTg8TMkMmGK5BNb9hvmzLQjjZav7JUEqGdZjGq9TnRXD6MbTgbvHM0ock4VoO
PSV+0QYpqv6Z/AVZiyzyNCAY7xLCY7GX6/1/gRxOKwu8xIZ8DEvaQ3IHUlEBGX45bObbJo3XiR6+
LE+aqw1J8WBPefwtLIYcDSiYjA9mbbHZjFa1vyRZD0+upOXwj1mjtn3/c9/8NRwMoCGgi015Wa82
VIylBEb80DZSiBXKmPnbvku1N11CCNzFe1AVGlvO/IP+bMydPpRN7OEuPccvlLrblbt18RR/LA4N
cipEFF4JRRbbzyyHrpczOTu02fA7Mpt+O+c1KlyFr1E1osXkWiranHKoIpd1fynEdfbHdSeGhpAu
uJNU4EQUe/ldUvz95BrRuoMUUto1Q6WYXG6Hv3Vel/f7Q31I0S/HokmAQga1ZaDdi2kiS5V3fZcU
+A6E2V7TUmj3edpErzDkiuKtGeviZyBbUriDsAq61StbJThLLQXgo05BQt0AASwMF4By9Xswe+u9
08JE2cmoXEzf7//YW+tC8EvhnfiIN1ZcWH/kzGk1t32UNOVhmJTpramCH/FUd8+ab/or9/TNkQh5
CSFscrdlyIvicWVLeVAeAklWd7MZWAjiksRtszIYkt39ad3YaVw5zIqDDwFoiVJyIGiOvqaUB0zo
ARQjbjeMe5w+gi+DVCuoaPda9h05Ah2Zkjmzh5WNfmOuGDJQ2KegbZvXhX05nimkJeWhrbL4pQsz
82szN8NPRR60x8/OlIEU4lteMIAQS4ChVNS93kx5fyCSR/+4xVlUyiVjTziRPkuSGT5Txn/v1GCt
1LzICMFsAhPlUDkwYGgOL0lsVd7Llo9oKNLCdvSUdexnV6TsK0t5dY9T34XJR92M61SoSVxu0NaO
zEiV6+4wW6myHVtJRf+9nh9kaZK8tq6bxzGoTvfX9OqVFqxfOmA2dDiM3JYdEpOk2ipNozzUKsBw
z27TalugzPomjzg9ImtWWF+LsjZQkfYDZMOSOm3/vf8Tbkwb+BlMLrJEYYm2eEcaZDZDFY7PntaL
hUT2UGJpr87zMbYHDFwKSlFu2uX9ym66/qgmhSQLNopCHHxFTJDzJDYGtMAOBe72oav0UvKqtYjM
35/d9cPE3iFgo85MwVkQiy6/qhSVQKMw9j6EDqY17wPUBGS+AK8UP+rZUUZ3iuIIlW4nUqR9Yqt5
uxtQLwtc207zon0sO9x8v93/UddfXVhMCTQ6cGQHtYHL31SDXezVQeoPaUcFj1plhbW4nox7bplc
c31nTH77sT9scbIp91qL+cj9H3C9+PwAAW0R9FDHWuboUocmb2ekw0GRA+1fbZK0zpVSff70iaIU
DBBPlI4E2FsEiX9e+eZQT01p9Yce8cufqZb+oJhjbwFalk+w54ZHIe66GomIDXvxKNJxBVhODAK2
hQrE4otHZYscrKmOh4ld+xV7v7L0+Bhy5yqV0KQEZzm8RVarIUvYjiYBouJXuxwzsmmDGAelzZHt
Gn0xIikEQEi+QqaRjoanGUNMaJc0jbXJFGiWHpqoaDPC5PbxJ8DRWyfsavAHtawaolwSA5Yas1Y5
toqc+1hwjnafueHspy+wYcPye2ID2aMfMAHWtvq2ewscM+d/hQpZ+R1R4Ro9VUqc+ptuFlL3woGy
H/NoSpRfCs4Pzu+5VxqSOkmDN9RF/WA+CaKZ4lLdqk23V6jFk02GkGFR42zZZFLRntDiKH/4ZeeU
h8ootL9gqjSQNLO8mlSX+0HJN2gFmIZXVlgV0tft0odyLNv8RMwp/c5RsXYehdcmcpksS+HChERe
sc/G/8JidJ70HAs1l73X2misW7Pz0IMgsr3AUPonZ4zU2sWhpH7X4yl5S3qq+HiY+w6WBH0DpNpH
pnJ8KLD2fZNgcbFe2Cvo7oxgPkYxeE2Fp1kdfRXEmR6Pv5M4CitK0JQ+0LbEFGCv4zP1V9oYAxr/
taVJz0h7999jFGOrn/R5+68+tur+hgyyVN3emoP5pYQNULmaWlvDVxVKiORS4Ym++0jTJV5g+mmy
1auysvdK1eJvWcUZLnhNNISYtRhRVv/HIiE9XNHVyr0utinsYb5g//LTtCtWoptlFspzyK0h0OjE
G7AGjUWdZEai1yS2rA+2Nsg/QhtLezfyUUl14wwEmYqE/eRJcaa3zyBIRtX3UNgRG6zs5JfUcAKs
S/y2GzEopQq7y1pmv4/DGRUe1ySFQVDa0cp57SIWce/iWIpfC2GYlhg4ysXzmthRQAUjag4WgmIb
E/vZ3s3UuEBEv+tAsFrjN2T6Cpyy6uxLg20mnCRVObRJbf8C/zevQeCuIieW0bF56nmAIMA4i3ev
Rwwna1WzRpkeJ/jY15GhnKQB3apAmVYeu2UtX3wziGc8dMKCDtzBIimAQRwTXefNgePNh+L9GQcU
H0FP0mHvv2YKsvO1TZJspUX2LRyrcOengKFW9s6NOSMJARiDi58cZZmqOiSKXe832Ao2k/mAA0T/
nNVNtE21QlkZ6qoAQPOCkSz6JsThUCcu734VJDQhx6AfslqtXtMkx/OgDyZuhrQIK8Xry7A833/V
riIZqCjkFSwy4HbqAcvnpsytdqjU6qArofFaxFmxBw4uPatFNv+WpADpfEC5a/ta5FgX+9rUhcef
QMkKjPsSlRb3uZo77aQfceShtIsIvPkLSlGPFq4Jww9P+CbYGZHR1B7B7fT3EKMvs5nmVoqEt4m8
8uZerbuJMJkF5h7YH0nBkhg/p21DVGUZx4YuzX4mYdm1qS5tFLWTPHXs11D34tgupk+xn8I3NSZq
e8vq3tybgBTqUD/WvWFseQ+Gf+JUrZXdjKtjQYehiV+DENWp5zxLEHD65CcH28iqc0hENAn/6HKX
6VMTjgquOkff4BB3CKkhNlAPx9owEF9HYjf7qjuFJO/uD3tjkW2hAYluDkk+AiCXwxrVqNl9Z6tH
nDEcL1PsqP6REij+k4ZBLv+ITfQM7494FTIKeQuAefAaREtyCeecQgx1JcdXjlY0qT/s0sh3yqyo
D6iMaP9gY+lg4IPtD8LOuvqgU9orV2DYN74z3CuazjA3ub+X3J9gaMBNqZpyrKEenLOx075LNTwH
3PmkxyQb5X1qBtVzKQs28/25X91aAMj4vmiPQpOhxrY412rXZvyloxyTqZ0aF4vU+U2tHYTAAxRd
V/qP11c1owFnQvGA8QCaLsJHGpJDATddOXJYhTSvhKgDXHTVDYlxNzn32iNEsPx3hS7+d+w11WE/
qmP86eW+/BWLOes9SHokPJRjVfvByShMrszSmjU8avxx/oksse6VWRDUMNLyoFh5r26tOHIPoN6R
rgM9vFiDKUN6Px9Z8bHz6SAh74/ljApykDaGFa183uudhTQmUEHg/SIJXqKwg8zMZLMy1WMoD4l2
7GQbB5MiC/bYHZoRBhN6+48vJXP0nPpFl6987+ujTI3OUIHo8LFpyYqD90eOosXhVOBDah6l2ccV
KkAqfdpMXTS9WKUVbWhcGCtyADdHFLgVmAWCXLG4PGxj6JyCWulRy7Nym2KA3riynCuvpVOb215S
1c9/TfJ7Sky8yEKGXLybf0xR7xBVQF/WOlYK/E9tHrRsm4FeljFMaquVwW58TQjlcBkI8SjaLNXO
TUk2cLu31GMCq/Fl1BLzOyr080Ht58pN5HxAjtBIok1R+tZK6ne1a0VzCVwvcQ0ehVcFnKFH6L7O
ZrTKikBvdnIyykTGyVwW8DRRMFzZt1ffkUo3O5YLAXFdkBqL4quMBxWhjVwx06QUNkrRHmGg5BgB
Fd+nqB99dmXBNXIN0uSFMU4zfzGeWcfo3WFDdjSMWNqVFSezdKLWC+llbpUiUU6JFEbvStprr5+8
gBmZSEKDKSE8m/XFBnJ6yegNdaqPbdyqr7I5ay8JMEUvxuaidO+PdRXEMRboIoObF6QRGO3LzRpm
3OxOpNfHTsc3yQja5FDzmuOo0wNaUMgFXTWu1qq4N74lOHv2DwVjcEbaYtQggoKTB6N6bLLWCLxm
iKS3ujKc7z32CluEnbqVzXP9zICmQe+FXglXARz4xRU7h5FtSgB2jpKvp9/whPDrf0w5thS2rJlT
5nPNSI9/+IZQ+8nAHe0RCPJDh7pUVKwqHl4fHY0UCHkSshRa78tfg+cURyu0p2OtFtZOzoQTajD9
Q9i2dt9eF+QgNNOQoZbMvSvA6JcfuGizLqwtZT4G1BCyvTqbJOe97FcP6pBT2UX53B42o4Y0RIVk
Tf0mz4QzmMgU+jQBPYrL+P3+lru6svhFqIPAUhXal3AaL39RqafgsLHsOpZjG6AxZCpN6vkRKdIR
hzAkBNHptiMvCPOofcjJvO23+z/ges9zUXJr0bYENXOF2Z4yewpolo1HHYcOwPJAYjy6GKn5OFeR
qu8iXKaHX1DDtNViwiIr59GDIEeDnUzto3unXc6dC6s1yBeClw5J2vmYWnwC65h0DUB9V8KtEXmY
bCiC5K+xy5NuGwRzESPhlybOdyVG/tzZlIbRYmjB1Cxl5UZfbhY+idCnEPKU4DLQxVy8zqMYAhXZ
4SVoJ0dvnsZcInEE59U21qNdSKgsyloW6pTmx8BUtrNPgTd158qqir3Uhi24Oe6Mee34LrYMq8WW
IUDixiBouEJi+nPuoPnlYNJJIW9yB0rYzWMInKPe1CYKhP1kTM+GgqfrruwnNftk0inGp7j5kcUT
jl9JrzV0UxXWRX2qbK18yPgMJo8BOON/+twKHtSyH9OdM6VJkrmpMuTlHukueULA2R89hG/8dOU+
E2fkjzTw4weRnSAPwHOocqwv91GeJpIfSrH2lGJG99hCdJncEJ+xtedBfPDLcaAm0SnBEIBb5OrR
TVtnMpsULI6VSjgb4og3Ji7SD5blpTke1ts+ywvTy6O5zVzQLeCwqrEBJ3n/xC7uS6bLzxC9CyoO
N8zQOxrZlVZI9lNiYHflZhI/2q0rxBAgBsOsXBnuersxHL0L4Je0GKGJXq6ukxowUUfTfup0ddzZ
yaQUe13yMY0twsSr0mjcWJJibuQG8aWVL3trbGi39Dcp5qDGJp7OP6LHqKuycuxT+0ki00eOiNIV
fSh/UPdAngPpMSbvc9wwmvLvsDrRcLq/0ou7Uaw0uAIU12kjENQt28ZwweJ+IiF9khok53Q4Jhtu
LGM3S7gW1NMkPTZhtBYO3JgzJBok0Olz8jQslRIULnwjkVvniXQ8rjapFuPGSSNp2ph6FB+DZsAM
Cfz3q1YPirpyuG/NmGwXpxqQlFQmr2KRHm0tik1PHNNya/VO+jjFvvZsysqpycN+SwXd3t1f5Q8G
0sW5glap0vkkiBBynUtuKq5AwTjP0/QsJ4EWb6ZYb+y/gRIqb4WhI8wdGL0jRPj63nzL5WQKzmNd
0qGkDxN9zezU+I5fa5p+A7mmj15qBJNhudNo5cGpNTu/Lt1ZnpXOc+RyesAwZV5jLi5PpOhMcyMI
8ZsPep+4oP7YpnVvS4XdKtoTxnrFdnJiJfY0p3aeOzmapJXzuPxEFGJotZDeQIBisZZNRVnNZjWn
JHYMcH/cKk2MPbtSDAcz7mfslGPlW9cba2WQq6uPiRExAfXQcdMB1nI5wzGc01KXwLZ1VqwErloq
jfVG71bpZM+KEcZ5azPQZTSl/JFmVzqEyNp5jWBhrWCKl8eDSQsas+irsmM4oJe/pHBGnBGp8z9P
2BDi2u1I87wpC2XozZ0kTcNDWVlD8zjleJz9Qm3YwdDu/n79aIz/uV8F8QwBbKI2MgVBALn8CQic
5NhCV/KTg7ZosOEjlwGSq4Cd3birLGnjB3NyjCdZDvbUbZX3eoDuR7dXa+CsDQXucJqHDP8Qf6l9
roCK/ldhzR7ya47vo9Mfjd1j7ldq/oKxmzl6DGg2b2UQhuY2VTQ8eKkfhdpr5g+z8TCO/Xg2SqUb
95bfybIXN3XXPwRGVvTbQA+10GtVOXhpCPHDHcjplr9IHbQxbG0GaY7WWq/KFQ26zN5gIpi3LvmD
pONCi1oiP6cZ30oyzrZ0aSgmyUYCj49xZw/guNnqw5Aqr4Cox30dOMH4omiNiuwplGV9M+DlaP2M
h3l+k0OQaq4SZjB07n+PqwMBJ497+iOFohprLR4J3EKtEKnW8AlxbFnZGWpfvQSVJn1psFHcGFlW
FY8Ek2tV0UXaxunjrhJbUIdGBpNfbNQ/Dr02B0PWGKXzZGvV7BVS0uybXMDq82k0XxMMEz/ZQWFE
Aj4qF+ICFvIni62fOyiLoGzlPHW5YW989KVfu9YYNkScmBPfX9Sr6JfB0PDGJofJISC5vGaSkfZY
U5fhMzi3WXlMjAj0GqBtWXNnWpsTNTm5sDdVPLXCHdPCZdtqJznZREYYHsUpTldO/vWC84tAOtFG
FmuwpAA1vk37G/LYc27Xxt8T1vbvpOi02hvh8KW01lp74epaF0vAtQdXm6Yh1M/LL0y0N0YQCYPn
wtDao8qwO1qa0cEcRmPl3b0aCok2yGTwEYXYLtnK5VBd2PvkWab6VINh/NKp0fhFquoIB1UoL/e/
7PIqR72MUhx9A9JgmnHLaLmf6qAD0GQeUyeqpG3bVM62b33DdCeT4+1KZevskd5FRVkPx59OPllf
7/8CsW4X9ychlVAUpuLK0TGX/IhxqLuyqtPuWQ4ts9ikCO2nT0E1ZdNf9wf6UHNcjoRim4PunqgJ
GosvWAUw/xJs6kmHQLd7zaxZT+OAw8emzHzt61QgXuNWk1KGJHHIf3jBoGbSjneXGrgLPduU3pQO
xPczZkoKuUXaDfg46gUG4XZs0KPHTNZ0frTk63hqAWj54QeO1lsrgejV1mfFUHBF0Y2iH8jmxTyU
uu4ozcLcpDrSHrrGUl7QOVIOPgKo/3W1tIbRuTEej5sgr3DT0ERdbEelb5RawTHluevnwkt1P/uL
l0qd3ETLvmZlYa5c4Vfbn0o0tAcBSYI3TuB7uf0bKTZ6wtH22Z4RwWwi0+etMZP5L1LR7u3+prh6
LsRYPBcg+jjbdE4vxwIH48TIjbXPclWrz0o8SjvHjv2jElTqrumM8T81HKeVD3g1KO1oaAhAfbi2
GXORRA1WYA84MKMyac2C9YVeoKkOyYPSleDrgPhYXp8Uya/7U706aGJUojbUUSgt0Zy+nKo/FSp+
3638XCoziELJiKafoAzD/f1hrr4eyCliInaLMDHigr4cpqRHpuONoTxbtY2DrZrr2ZH41XxVB0vZ
3h/ramcyltiQnGZmRQ3vciyod6McYUz8PEZ6fuAMqDv8YOaDEaHUhCdQXv64P+CtyYmaIVYhoMhI
zC4HLOWIOljc44uNBJfssntRlp8BWu2RXxnW9skHPvjixiKl5yXgiWeBQEQuTjokW0iAk5F8mf1A
tzdxTXl4MzpxR7tXge87V5XmoBZt1D+K0kzOAIBQNQ4QrDDcwsEoBNVgB4OSYGy/aSCVSi8zoVTJ
0M8HlzqbJf3CiMBqoMJgAfVPM2Zsxam20v4XgZuf5bu0K/Fn7tMu+zEkg/2tHjViRDmbwPtjxR2V
J0CxEq4S99f5Q2vqcuaqITD8gjfCai8Dex+1DfAMgfJsJqbcOOQQtT3jUUW6Nm0DLbSjo4EV0Qu1
tgBvzCDQv8ZaiQV9rBP70yFtsu4AEbtU90k02pSaYsMa3SxLGmjoaIM5mGGoavKjGNCLy7c1XfTh
KUvRqmi8CanhGjZ1pBbdt6Jh+X4SCSvRxm/aUVq57RaXwQeVh/CFiIJDw42nXm6pHu0wFErr8mSm
inSeiqz/gmwq7u8Akbah3ySPpeFnK+u7LPr/36jcAVQ0YX3R8LwcdVQTlABDozjRskn3IwHyY49z
9VHoBDzJWj7/SCiE4kMmG4cxSDMvmjDUvv+Rb8xcPCrQVUAdkTkt7t52zORChgJ5qkHUuchSoo84
2OlPrSvHL5o2tRueI3+l5ykC8T82lpg4yTJ/KNtR314CJhQ9JamttObUF2a9HehhQ4Eqpn0Yqu/h
1M17A4NMN8+mfuXSF1fD5cAMCB0SLhRkGeZ9ueIOntid0hTDicUd9m2jBXtuL2k7lvJfWWk3K9fw
9TxFdU50UVQaKc6yjwL2nVspH/uTMwBvtUyYLtVkj5vCCrVNoKXxa4Ph8evgdGtlumWywBITmzA4
x5cKAWXJy5lCBFDSMWqnU+k7/aHDQZyaoO7QpEuVd9mXk12ZJhnMm4owM5bsadNAknocJXUtb1lc
1//3SwiSkIKgGkPV//KXhONcZcXQjid/nNTfLQHHo6HV8ampKmPl8y6jy4+xhCoBSScyo4QSl2Ml
fSSZqdFMJ6cfHXLyaJ7hOvaoInrJbNmhm5agHGma5ZHjRkY5/931CqYSbU+DYx8WTvhOlOVkXufH
1YtWoru4icpRkw5JNmS/DANNRTdWlVx3+aRt4A2db7zfP5G31gvVHjr0orANKP5yDrY9VRQEjPHE
mtLZm0owJ9iyTuUDqlj1SjxyfSAsIYJP4iEaPxR2LwcL+6qYW2iaJ8uKfMReaj/ZztmMh2VvtVjl
VKo9rBE4xCG7PISkOTwohCgfKITFITSCPgUT2imnDDdBT9WkfkOqGEyuPMn2MaxD5SGv0MxsE3UO
qIsk40q2c2PSAC2oYIsVRqxu8aKnyNaZqNuqp4HkYhurZvGUZZPsDqVs/hdFRf/t/he9vmNpb5In
oPrCB71iIKl+Xc0h2iEnqbX9rWklmdcw6NZUamcnBWWwsUPk3u8PenOSH+gAgH8mDYPLL0uqgFAy
EIhTCTn1wc+VdJ91WfvFmNtym7OdVs7e9bYFACFaluxczASuHpLWkdIZwu4poM90hnXUNq4WdMrr
NPaG8rmMmXPOhhUtUrFtBb5xMbl51uo8abSTlddKCCvDoRQ2IDVQu9z71MmLljQy0Ie42mJtYH3N
Isn6tEeMQzWC6AhJRXACnKLLH0GvskQ1SDNP4D6UyNVRcX+YgGN6RlDIk9s1GRIOxqqEw9WjwrA2
nCrK80IQZJlCZBISpwYckVM+wzMwyYvpgGKSuIljyThZiF8drUadHmx8Fx8/uaccMSqldVCOhMPL
nIkTLUmhNhsn1KjjX5jbxQdn8q1XvVTz7RBhR/Q/jAd6B30+KuzUCy5X2J5Ge+IRN056rOdc2xbt
H/AecfTF7ovwocZOdWWGV0eVGRKUEJBTPwTZuAiHkNOB/sFZPY2SNLznZQEfFa+AnaTUNH7CvH+v
gaGtUclvjIrKgeBB4kpC9UWc5T8Kl0k2DykwYOk0Rda7Ewa+VyhKt8lEgi/Mhn5nctusQZWvDixX
MHkbXWtcJ7iPxb//MShl+hTbQlU6wYfI/ipbk3dQq8r3vres9/vf8XrLiqGokYqSHRfh4i6yE1kn
axqkk29G8rEcwvJBG0P9XGs4SA26TnLT9iRxSP2t4fpvDk1rGKSbUO1ZkvSLvuyUMQqDs4b24PQt
jRr9m2NkeMmmkHAqBGUkY6c4GZSXfID5s3JRXd3Cogr+gRvlshKvzeUiT1UseLV1eNbjsvjPzqfu
MI5W9QrpVTYIvuw1X5ObA4JXhUQoSuBLhUl9dKTBKdXwPIZBFrq9ivoHbJ2fiFnmriSnxsqBubGL
hJQlI1FAhs2xiFbSttayOdCc01RGQUPcRDDhSR3ub26mcwWtrOet4bAnQT/yA1S4LFT2JraNk2b5
tD61ZGtU9C9dWfXlR7Ue0uqzTyhmidTaqO9xOq9RDGlp49HpzzQ30R9WHrux13dti4ioZ6B9YmzM
pqz290/KjfkxJIkRoZjAwaqX+6VMzJIANgrOpdHBmdfCXvpep8U4gkCq/r0/1o2tggoldAU866hF
LekfIQ1vzUIO4VwnTrmhiZi8gDRLHtqpjXdgrH//D8OxjpRNdRLOZa9EgtxvTFzb56qbY5Qh41Y/
qHHd7gLFmCV4cHBg/pcRhZ0s0AzqRIvDh3BiVytxGp5TtUharw6yqD80cW6pm3rO4wSvlwRvnfuD
3vqC1GlFusPq8lpefsE+1KU5oeV4kuJUkp8r3DVzD7+vqd3B/DXWnuQbTweX2wfqCIWDK2wCkM8m
zJwsPGOeSxeR/oiU72qnkx7meKzKZxSXnhMcSVZ4JdezVDkVPMuc/Q8zs8tZKlkdkT1n0dmuVbwG
wLgaXlGPvNTKtHYMb47F3Q2Ol7LfVelbLZQEz6EqOgd5qO4BKWs74OjdM+IVxcqJvz0UfAaZwRAm
WNxmdWvrk1bWTAs17WIzFrK6xVbBfHVkv/n8XcYaclX//8HE0/XHAywPpS1Vsh2ey3gYKrew+ql1
A9WMpUc7ztcK+tcbhdHoHgpvBIKbJZ+9lpTOkTSmVjq9PnldYCP4k+HkjWW5XXyZEQ855lwXb589
Dh8wSm4ZAdi54tUpVRCKlm10pmIbPSpp55xBNMIECqVizSH9xtej4EGmBXOe6s7ycShNCHxDqEbn
jmm9O6UG9MS3hAxDkeqfTXd4E6gFc3lys4ha/uXHq9RpzOphDs9TpulPGElJz2k7qN4wNWuZ3K1p
gf6xSDOEzc5SFRsFmxTlICk8z+GYcdaaRsccuxuawONhsMKVC+z6WRCKW/AvEJxFmm65UWL2Zaea
SXyu0V/4ag7F+xCaElyPTnmLhq77dn+DXAdol8MtYvzJLEIDLYPwnA8zCCIQhRmPzzA4v+zGrF6c
AA7RWzOUcLkSftD2/ugrk11mNFKEq57TBPHZ7KOeeoDauz7R01dpqGfcDfRsZdvcGo9rkxeek0/x
Vvz7H2c+931IkLx/Z6e2h2PixNL3wLZ63AYn46+a0v9a9e3mgNB2IOSJhsmSAFi0apHzfETnfnL8
7/Ko5s+FGZRea8/pHrB19zmmEppekMHhpdF3QoEEFPnlBB2906oeSN5Zp6CsuQ08dPm5m8Jq2Oad
ms+PTlfJ1nGIxjn26M+tSSbfmi9aO0KgGTA5wNDL8XvJagOfPv3ZLvWB5mVJ/DRZ1SnL5eJfVmOt
c3DrcKIwJTDJCsMuCY9pKkVa2PjROS3r/ls6dNQ6NFCBezOY8zWh2ZuD4Q/FGlPFhvJ9OTn6pD3k
Kzk8F5LfdC9121d7tSin8ssIKHGlSH9dQgbSDAMKmh2PBiWxxV7F40AZgLbG54y+lE/PGT0+bxwj
AzCSM7cu+ifpLxswj6eGQ8PfZkPkdqqSPI0kYiuB8Y3nS9CyoJ+Bs75WlMrzPO37tOTgKIVpvGiB
M9JkC31nN/jsbBRDujB6pLQGDOr+FXFtjsI6CJY00DZVKJ6Kr/LHmfXbLNLSrk3Oca768aby2+ld
N/3aM5vE0V2de5//KhPl5SYqylM+VDmxQ2s4X6a5659btVwD6osPfVFC5SeBnuXgEkGIBsPlT9LK
zIIx5cfnPDOyyetjymCuzsF+uD/3G6cJU1CLFg+5N6WCxTjBiEKCAdLwrOrlSIIuIxw/z02KHsoE
i7qrGuv1/og3ngNuRRIPukI68m2LmF1NeN7Ri8/OaZD5x2miVYoh64zwg6/O/0aVI31rfKWByGVb
K+aFNyYrQIRczpxl0aS/XNTEDPNknNHi1Pr8XDVyO3mKGVVY+0k5Elrm6t184ysiHUgZWuhf0eNb
dOl7uadBCqD3rMZZN2yLCiKpiwiH2a5s4RszQ4Ls/3F2XruRI1m3fiIC9OaWTCMVS6Xyqeoboqa7
mt57Pv35Qj9woGQSSahvBjOtQe+MYMSObdZei5IAJKgkfOskfcqUEHRilb9UqS6Hbgoa8aA3sYA5
GjVqoma7N++/5TwYwKbEBIYELOB68K9PNKOB5Ct/aeJAPTUW/eC5XdQ/VBfDD51exA8U3zqPTrJu
eKIvB/xySU6JIs0/7p+oDc9hU+MnfiKrBjCwur5DrYbLzLd9iRrVkSiVJokXw8sHcqC1XmLZQjNR
S+XjfavrLQcOy8ghnpNcV2aadXVz4BrvLaql86UelOpxLPXmQxL3+M5qHP5YqRO+l3FdGIRJgh4b
PopAaGVwaQbeIlZKX02z/SkJu8dyXJrJpd/Sf1QmJ35nZC8MksmL/onIA9cMHgDTwhy9H/WiQbZd
PESQMPyBRkhqD2267HX2xEd66/CEMfp6RH8UoMG6iu1+44MzKoMNAnfyJVjSLDlQSM3br5JjhdFB
q4ts2fFCW19PqDKJNI+O8TrkDoqSkMpWlkuUtbZyQigxzz5CkKH9tHrHPoSpNnWH+wdGfJ/1Cnlr
KfpAocXTvvp+9RApzlSgfMJA3+JGJm2NRjYKfxxIEb1yIYWHhy//RdlmOfexA7/1/R+wvidiiyEx
oPwsAifii+stro2qqoYqUS5Mfxi5q/aq9jU3aMZJoaP/b5D65POgO9m3+1bXPvD/rJKXMk4imimr
2xkuvTEs3axc5LpWCrcqyLVclFP0ne3d+KI6nAEiCyWeuZlImnMmGOIqli+LNert2ejaZjj00KfH
5zhR5e+DOprvVZhgbaJ5ITgwKVvAi3G9o1KXoxbtlOolVxFaOCGDSBveReQnTj70ARU+l7JcKf26
v6M3sBLMsp8gDlDTZk+1VV1BWyAv1/pRuyTtUn6OZD0/yBA8FdDK1iP/NQIhrjO1N8x6dGymkTk/
tTF3oseNC0tz/LXcL0Z11qcp0VqlT+tepy5sZY3X2mbwKEc0tFwjM/dmr9dBg1gx8GubRiA4WlR8
rjca/aKpRqhWu6TBvDgfZEWqDxXju52TNnD3GQ61m1azyo+1Y+0VGTcOMA6CGwO8A3T2mjgornKn
olGtX4ZZ6/MDCPxEPzpduMdktnGAebsZM3xli0eF4HqNRabWZC+aDljIaBwUDpLojCZtoL+M85L8
oj9WOw/3T9LmtorRNlrXePo1nr5JJXrhccDSxjGcz21YgcLsGKvR3UDTpI/d4mTKYZj04CUblz0I
y4ZDhNNKYJKpxNFeWPkjBpAKug4T7wukoL8rYFvNeSpyNT3B6z9+mKSxmB/bwRm/Gl1IMpAYEO+8
/xWHMZSMg6ojLnGdcDE6Uw0gQ5UL0xRJ6s8SYzYubHCV85wz7q98LFQbrsT72765cGp1cDPAq8Yc
1/WXjkPmZaAmVS9VE6npJymY8kMrI2N71LJhtLwwjhcRABelcTD4P4s5kUh5uf8jto4bjY///yPU
6x8hqdCZLUqlXmpZ6Z5BVOW/csojR7MwWnQRcm1n0RuvD16C+EWQNhAyrt6B2oIHL0R266JKIDF4
lbMB3rlZ/Z50NAmPcxbO/+STYwY778KWXZ4TomNq9qD8V0F/N2edrQypdonKpv0dQY4cPEW5LEmn
GBxmfgrmxP5LFTNc799fHnlyeQ3kHxHian/HFqh6pWsXSsztkVFZ5xSAbsxc1Vzi42JMe/JDWwu1
OMUio38VJLg2CGU6Hbqm1S92qbQfU2ccnkqrTJhaqVMbgeSiiADbU7ba033bNAyLAwBDwaa6Dt1S
FIgLqym1izSWyilGedIdx7R5cuSRqeAqDkp0RGc1yv7DlwWkABEUtQvIR1bXKNenQdHDRruYpdZ+
muZ++jrkA/0eta5hAqEpO0EcCzfv3jjH1tMHDEZkkHgvAKXXO63UURmPsQw4RQPSeUDdzu7O8qS3
IzDlphr/yzoFcwRYPzIceXVzjC4LR9A++sXso+ySVtLymclNO3ALdam4q02kHcuINtT5/gneXCaO
mRIxne0bkohFTaMSnCavgx0x9arMC/2nOHYK6BoyyjjefXNbxwhWBMIoXnLwm8Jrvs0ACn2ejCbX
L3Ksf5IkG21r4MIntrg9ZdqyPJeaNP+6b3NriWSxFJ6grCMsX9lUQqkJ+oFIypGn5ocm1Yt8Ap+W
nSjEtXtT/NvGgCc5ZIxiSuB6gXACoro7WBybWrL+oBqlZt4yDiBF9VnuptP9pYmfvko3RH4DNIzS
A/i/1e0IA0TCFbM1LwyuBr5a9WV+KKfyqW6aF6lKsrOCV7Q/QP2runkQVDvmN74mnghkPS8cZfA1
0zH4IQSMrNK8tPM0mWdpCMwQHkR9vDTFtDQPMH0wuKbn8bwnz76xcM4sascA8SBcWjeJgmS0TObX
sWzoo6D+1Q5Bosad21XBvwQZZuKGoUqFa5xKNCmmMtbl999YwUdLFRMAJNnI6lglcN2Xei5bl5L5
z/OQK6gUShO9jcgxFuhicRUn2qh7pAwbTzqdKkE8SWRBb2dlVrFp9MHuaV3qUZPjY21o6eAqtfOv
lIS96lbmqO185a29Fugt4fjRJVjP0M3aIvOZY+vSS2PY9142JdH/qj7Jo4M89IF00oq5lc6OvpQo
LTeW+r3hn+yRRGytm0q2AAoKYOL6IZhUdZZn6JIuSZM37tKNpivVU9S4RhJ8RQ852htH3jrcbw2u
YidkcjopmwPzIvdSmRw7MCNf48mRh4cAtMnBhtK0cJUklOrj/Uu94UJI4GkUgjIEXeusCoqN2k5T
VtR84SKqKqSyW3jreqAOnh52/c7wp4hQVh4E8CwtZfCeYkBk5a80dYKvWg+MS5g2euAiLx3rbmEP
005dYmtRJFgAxyDEBD6y8lSQH0P7wiT3BaXPeoF4Ae7DL9FUoQIUT9rcXN6/hwK7AaOWIPBfnxZd
zpi5WTTjUs4w0X6II9tqvaAyaXwmdWHv8M1tpFii1MIwBM8aAKrVJlp6mMi4euNiFswK8XyCalLH
Tv5W5Ln1w3B6+Tmfm+IrvILTjhfaNA3anrEtCj43pDFmkVEfGE39MvHmgmTX5PZRT/UieVQBHDUf
VCi2GCmP5vgfif/9ToaGV6lEYO6QtPIf6EuLS/TmPUdjYmjTrrMuWgQtdTQMyV/yUOveXFvNDt77
9j4CpkJ8g+PDc0NIeG1KRYRj1GNFvQRy2IyeVLbVP7DRmPMpyzSjP9pyzKy0XBd0Y+8fplvXo1L7
YYcZxOOxXX9eW5r6biSRuBSFGR4ghQvzA+RiuvpNyEM8LEYXDf/eN3l7XTAJHxG3UjCWrEuXipbX
4WgMYHTrvP8YSnqcezU5rCdLcbTXXb71ASCwUV+H8hVUyU2AJDsLY/FZbF7UoYz/VqxZaU9h5tR7
BEtb+wjNBewnAq9GoHv9BSe1U8wQGveLYS9NcUpTK14OyWxJxtnUSuuQmsG0R4KycWqAu1AMBcIp
OKHF/XlzQO3eMlsjbZwLHVetPrV1SVMqqRNTIHXawK/swf7D3G+9V6q8fTXJgim3kA4L+Zg1yxWb
ONPTBTMalKXheHCZh6eY7mZ8sttQ+5239nKYR2WJPUmOev0A+2q6V4PY2PC3v2HdmqrVFkLsMIxf
CkNOn8O2i5NjWiGherB7OMx1gv3g3a5QJP9g20XhHe2J1Te2R7vrB9jHXnhylshHBmjQvDp2Us01
0SWHiy+pGjeZ8+5nkHT9jtu/9YbCOlQbOnQOFCDEhrz52vFM5lxS4XhRA0P5PlMICDzCCfN70+lg
bqYi+UyIWkLDn2s7jnjjxnJbiZAo/pNKmSv3pNWtmWW6KV0mqjG+LjFvnaeW9K0DD3S+7xy2PqsQ
xSJCYN7/hjQmY/ByKaY0fIGdpXHhPQk/O0kwH/ol+6ZOjvH9vrmNK2SKhoKg5WCGdi0rDQ5GRmcq
lS5ZEaHUCuPPNB9zNj8+6migT6HbzGDRQmsyd3q5G45JTK1jFjJFcuNVCNb2ISyNZhC9UGefzVM6
jKF17qzY+A8bSvEXikqyYMor4ne8OTaDViVlHRnxi4Li7ZlHZoKVklGtzF6G9hwbEiX2+3u69Ql5
UuiF0V0VhDfXFpt8iJ1k0uKXjqHF8RQDECjOztwY0QNTBFbzmMMO/OW+za3vSG+IAJ5+LmnL6nLk
aQAjvQ5SWO2gaxgXefJyCcELo+ycL2ZvNMdWz/f0hbeuBbVfqmPsLn35lVFpYbxEre3wJWIKdnIT
vOGjGmv5l7ZhZPH+AjdtIelOsg/Ajjr79aYm1OckUEWg5rOx/iyncuUFcMk4h7If5WLnzGydTcIu
vh4zH6DmV/WhwoIv0YJS6CVVu/y3rKRleO6yuC4O718UKBFidHaP6YPVA9ZGS9Nqae5cstgaTiiA
WYGndV2oPRrz0lrf32+No0GrADFbwubVudQMaBMUSXYoB40yZJ2tUOPVO7mIj22iRf/ct7a1hySz
NNhZGoAQ8fc3924KKivKiDQuBu39T/AyAQECFNWkx/t2tp4FHuJXwBVuc027Ica37LTPggtdDyN/
cEIrfqJRYj8tCjBWKNDsYgAJBdXg75AMr9kxvxUKUB0hbaVqC837alNlebAZjKmlS7o4du5KGtJ1
DNiXftkODKZPTn1ii+Mzcidpe8yLtvhxf/1bN1+Q7XFOBe/ITc0gjNIqSPDgUV8FTwFzbU8pOcvH
wlgymg8mXaEm13Zu40YHEzEIYJKQSjDqAbXQ9dfVCwXl1SB2Lko4N+lTWTaB2yLkqZ0RctHRDyyC
PLRd6NVU1adfln8KDESiXwpoIP7c3wBF3MbrNJcSGahi8gfSQcqA178lpOw6VE4ZXPIM+RS3Ybsf
GJqvAggZlO6DPDjhOVTSDonV2ThLYIJzj7RUOQZ0zWYvs+r0UBvF3tzN1jOAWBO3DZU3sFkrJxK2
qrHQAwwYqSpz/TC1WT0+VqkcM+I9h/2DhCDs4/2t2DTJFUc6mpNAS/B6J+Dn7UO11K3L1C0Qq0la
3T3x80b7qOmTRmgW5cbP+yZfZ1BWuw9s5xV6B3yVXOraZgVJRpGPvYnqeWUrl0h2EC7mZEjKiSJz
07rMWKiaWyZS3nhRNIQwgWryr3SZgi+BI8PQm5ZR8ejUwVS8aFKPoMv9X7jhIPhZYrCNHJ4YYPVK
xVbpBJoRBvRxqqR2nTnvHW8mj750gyolo1upRn40tMw2PhtVq+1l8RsfRZBvUYKBZICAcHUOpmVO
7RY985d5ao0nyu/9wWzswtMTUgfFNOY9OOTKIEOnAsVPo52GKDCVNT9/WtS6Q78xg+1vkX21tC+K
3kYe/CMfx7xKv93f3pX/+T9rDCgyx0Woc1NBRDOLU2F0OXSXY1e44TSWqjsPeRUcKyUEV1CF+geo
VrR+57veGmbElvSP9qu4Xs7q2tdRkMUp8uBPSRDNH8Kk/NH3NW1XNQ+Uhzid4mdIbqaH+6u93Vsq
aUBhaG8yMMlM5vVpzwfcioFA91MIC0DulhkS96cs1qfxUBiBdjKssd3T2d5aKN6NMpDocRPgXdsc
6jBQEzkunsgblJOWtc6DrMW5GyIA9RkSrYzCwbhnVLxbb641nxUwIv6dpoqYalhPT4TRMBeyVBVP
9ay1xyFeFB0u6X55SpoA2pX7uyp8xFtjgkXBYaiOZxxCbyitrlfY1jF6x6HhHEOlGBkXzEDxulku
T+aOofXnwxAILixR0gOcu2aRAS8dMErbOjDGWOkxmHX96+i0g2vQfXsGN7E3hLVpT3ApINYIxHB9
FRHOVaSxspxjUlbWqS04mUUJ+/+ojZMnac77Zr7ga2F57KRgPaMcslYcUNoOSkc034+ZXdV/xVJX
H5kajs8RVZGdKYKNT0YlgHVRyAbQsx7LUFpcZdDoDlwUgBzKUIXHlGB5J0lc+W4WxMMOYTYtEYh1
IYW5PhhGPUKki7AJ6p6IaYbgp496JNsu/B75yZSS9FQ643LWp2KPze12fVjm+SakI2LmfF5bjgao
VwJzgOZPNP5NcPYHuKv22BL3rKwOvgr5Z1/3nXPEjylQNTHHHpnoPt2/XrenUKxFnD8DhB0J4vVa
IPPTqkJrHOY75NDrl1H3wjKaT7bR9UemBJ2d6HBrVWCZqaiSZvD2rpykJtt1oyelc2wXKznFS4QE
xJjtkV9trUpMx76SbENeu7ICQ07VdASZx2axzYcUmYTIbdTCOi6lNh9Ns26D966L5FP0bChaUKOG
8Pl6H2ULOoepU9ITAgflU2fO9VMkMW9w/2utPa/B/IQMBPLVVXHkV18rTBWz09IwOdWLWnuyyRs6
NUVyhHVmL/9cD07Q03hlEOQ1E+VTGJeuVySZlSQhtZye2rBOfmT0vc90NNAezIn1/tIhTvyM/4+P
WmujHtmVRvDc0ZL+E+ZtP7iSIql7U3vrx078Ivo6sNSxx4Ic6foXVUtmp06A6jMUuvljrrXFh6mK
igNN2sp1zEX5MOuBs+PMtrb8rVFx1N7kqikKWU2lzumJEejm1MGxcwig9GRqQ9/Dq22aosFBSZ5I
guDl2pQBKeWC4Hp60sGghOhAQv/r1d1cPAyMlFbH958lJoSIzMBNwaWzstYHaY9UbJZSl46RWWhU
ropHPNWaJ0Sy63RnH2+uJB/PIDwSUjCoua4LQkNJVbzLi/RUl1L8SS50xZMXdHxoJ5enPLHGHce2
tZmvE9wCHcYTKxzRm+8W0h4edJVXYNZr9RBb43TUYqs41CFR2f2dvHmJBJ8vYSZrA4dGy+HalBrp
alg4Q3DU0Wuwf0BsqucPBgCb5hFhdkujc94G8L8SOkrWcaghmd7xPhuLBelI8ZuRGzLddaFDVjok
VpJeOqrBaPwTNCaqnFOuVZ+R0qPqf3+5G1+SiViWSThBRr0e8pHDZeRdkokk0nIyD1oRl9Ohsyp6
8kk/jlBzQaZTvfe1Z5qQnhhVby4HYb3wDW8+J5oUXWnZbXaaEWP14GzvDtWo9qeFvtNnzmx/6MIm
8pYUPqb7y11/XQjD/++WQDXKgKS+CrG7wNSWftF6PzdT4gk1Ucu/YgdQGqI/A8V3fWkdz1Tzxk/S
SFre+WWxLhiSQIiZQkBljTYROlFWEES9L+e23YB4ceq/wcJrx6FX9viwxTl9G2q/2kLkk9ajgpr3
Opkg/WzTHNUJNBFgHjk2Q66jDR/MNQpYsdodnDpNkq+2GUK+lxSh9ZGQgfrJ/e1eO3l+hKhVg+95
HThfx6laJCF04iTIrshW+RA4avjFSWb7K7gb58sySd0JGZ/3co+TFIMwIa0Rh8sGZnN9ujp+zWJV
7eRHNVixP22ZOpl8ArugdaA7laX7XeBGop3O9voira2Kv78503YaaWoaBKM/NsmS/lTQqjcO49y3
xkVnumn0SKvH7/e3d+0phE2BtiehwleQqF7blKXSGGgPwhYgtYt9LLR4GA5JDErateN23IN/bCwR
ygKiPR4Zrs46qRoqoxwRtJx95nzM8wDW+0eq824PQEbR+JyTeC9Euj0/SPKCzaWmAi3mTQddYsCg
tiMEoJQFTwEWuUOlrm475VEOZcl8GHgOPkE14Ow0QNczcxAL0oAEMkojwoShYY0WCIGUG0E8j34X
KtIPG+wh4t95bCmCruSzatfWgzLkifo5aAMzOUEGrvwIJAPu0AR8j/Fy/zvfei0BzhA6L0gasRni
72/OFiwRXVkM0eTXSR/+aqw0/JCW8p9+LKVvXCrrGRqe5CvP1R5n0q0TwTCPESEMuDG4zq4NL0mf
t7VUjz41u+lEyyc8hFS/flZGB+A+ipIv42BnT3qwtM/I3IDp+g8LhxOHoT1c2c20ZDAMSmNYfAbq
WsO3pTEd2GrqAWHycGjMxUMcLPtZa3X2x5zb8ud94xuHD9FCMIFE6JBSr4eNYcsM+2Bi8Vm0wEva
6ulT40wq8Lh56A4jc0vfYERodlL7TaskcfC7glx21pH6ROW7BU4x+hFI4eOsW7NvpXZ6UOWUnrut
dcUZn5n+uL/WdZ1fHHhQOSavMU0cykursCdVZPrs8TT6diAvv2Znkg9GncRIB5iR8zkPJgScygm9
5NR4lkTkp0CCfL7/IzaXDgKKJ4s89mbMBAwYXtPuR1+KguE3gg5/RZEcoX3e5NLXIIrrr50UOaf7
RkXoeP1OsnChXEUeAhRzDX6S57hblM6eePAb0K+g3ipo66Pgn/tmttZGWGnR0KQ2DDvB9U0C2FI0
xYCSnNJODd7LmlMofiW6m4gmWKGntanyPE/S8k4yyNcPSznRFv6Mwdv1FdbnbArSOOcUW1V1CvIu
+DzWzfeizYudk7vlpbCD6jZcS8C0xU6/8VKkiHKvtsPkVzDYfG/ref4B2ZP9IIWZOp4sa+6fQ1XQ
bELMr+447I2XkLceTBIjUrjK9VcMlj5QqdnOvmqjxMgFGn11SMrmg7aAnn64/y03vCLVWRyCRsEU
IqTVUw9Kzl5CVAh9pRlUcpBKO0R6pz6SYvfnIc7/gRJX+9ecku+6llR/3ze+cZBei+A0foBU0G64
3mWTJH4ZFGvxUZmbgxMxZV/IbozqaOgxWeFEH4sh7uWDNcbLHnx34wsDsALVitoKYJK1R+y1pE1s
BvN9Re9Vya0pyC8f9WWOfbuzqS00iUSNupPk2k3iodgTd3ptXK/uKm4RQiGy6lfozPXaex11s6yR
+MqOPWCpcAwJ8mZjaJ8KNV4g95JmROy9GoBI4YWLFcqPxaIk1YEChKl6eZJE9VFPM8n6S0Z1CIXY
OCsPvTpa8rDzdG34FVvQPQNhgjDrJoJYatuBrEKdfLkZ5xdbD3TPkuvkvT0g/LYQIyMM5N4RB66O
w2BknYFu0OxTWkhQm13k/KhrvdND958nxXkyenkne9s4/hCAkvZT1kAdcw1mYNi8ShJ1XnyHspDs
StCcfloSS/6EtEH53HVKCNqgYOLmMY3M8XfcMDB3uH8JNq470DRwGzRdqUCs+wh6jspjZyQyP2Fo
T62c9vH3QJ2Zv4sMhu93qh1b1vCcosOLbyGbuj52yex0diPnsp+Z5fxUaf2SujMDMspjEYIN3nGj
WxeckEcMXApra/RGJpVxFsSF7NtaOJ4TW5++xoOe/pS1Xn6Aun9weyiKdrKXrW9qIeaD4yanIKu4
XiIv5lQqeST7zEWnXts4+ocWPkKXscP8OEHZwDMF9YbE4PZzoNXhziO8teZXRi1K8KJ4vTIfjVbE
zI2CqPqsWX/n/WJ9pDMUfYBtSyk9IuyoPJizk5s750j8e9cOhVCDy0Mx4rbQa0tqBGR+UHyz0kZ4
rstiyfpPDS91e8oDW+p0T0VsPPj3/vHd8qOCXVYwUDOW9pp9vHkpJw0ojipxMSMp1Q4KamDf7Flu
PAURuQPg+4RZcLqLWjZlO7PgW3EerTcuLQ1GCvbrORBDptuRjO3iD5SvYq8XV6elLtAo1vfMSfsE
KAcokF9dn49CNKy0POS6VcXNtUBpdl7trTRLNAJp+cDCBdxUuz52eqFzgYZq8aOiSRnHL3SvDsbI
nWVm8+ax6dxRHprzOEJi1DMzcghKXWZ+PIp2DsL2L0EhlecNl6Kt4T1lMYeJDQs9qfRQ/557s/o9
pZPktW0YP8TzpMHZb6KEYPcNVfQF+YcPTkcZRRlDbuT947FxG5gBINEWjB6im3O9K8iGI8Izqnyj
fO4eDCpzR7zNMh4kbag+qalcnsWM6B5HwsaphCQGL8eQgSDSXoWoWWSWBd312Z8dqZU9pUEAykup
7ITH0rQLcOtFqzy3NpPYyIooVA131r3hZ6lBgmZ4nca6ofrQJOrb/Uy2H82yfqoCdOmhZite7NxS
dpzs5lopi1E7EcXeNdm+zhTFQOuPN8ySQn9uk8m3uZEwl+PwntS2VHq3nZM0/1L1mlaf73/gzVso
ePdF6xb8xpoXQoLUpJVkpLYHOMM9SCCNT4qSpqVrh1XMPH1ZM3FtVs9GrpNiT9TWXdiBgr30emvD
X2HOr0MDzKNdH7RMLmvFaMWh15XRLYo5PoTVrEK/HEs7S94IhyjlUEyhPW4TFanXprQ+WnqIFWWf
ZEv9UptZe0QpWflyf2M3nrErK6ubE9YNsIwOKx3qMZduyoIXKGbtk9LY3TFQevubVQTZo2XWzUGr
8/ly3/z64jIlwBHlX4hWD02K9XwUkWBsTPYy+2kTOE+2ldUvaT0lF3nO44SXRHUKuOg1fSc+Wa+a
IUqoRV5ZpUCD3TR/cno+DZKSFkD9HCq/EKSO42pxPZ/TvKv6A+NgFYXWqv5Wd0y8HZAId/SdEbT1
URK/QYSfSAGQTd/4LEcZW2dOFcuf7WSwD6Jnqh+UJgHlAR7S2uMXvd1pwCOgIaFZElPB61wzc9Qp
qQN4x0Ii/h95ntRezrCYby7O+GWWavVoxfYek9Y6WhBrFLVl9prPbK79cmj3SaUXhY0KO6KWDpzU
hstEofWt1NPm08J0Tnt874ECMM9MD8PzfF5y+etbU1ctny6qbH8OZsaG+q5n3E5ufKOX2vjQSG35
TXHGYjn9B7O4JTRimH0hIrw2m/YG2sJILvphohqPitZPmkcM6nzpo1495IgeemgNTHvuaO0j2F8B
thJtYRpEPH7XZkstM2Ug9ZwhZvxSF+VSxznkpl7uEcVsHFYM0R4AKAhl1jqP1Zs+6MIws/3cogBT
pDAC1YGhPuYOpF33t3LTlCDdUQX3AWWR6zW1Za3HzpjYvrH00RN4edVNurryRjUsdw7LlineMxJj
uocCqL8yJUjCkjpy/Ko36idFzsYTMCjjMg7WHiHlxk1gLaL/K/ARNHiuTZEUOosU547fS+Hw3Cxo
otHHCfwxCKPPbbXLw7J1MsCyQ6pNdRlyEOEO3gbMSlkkidUofhKn3UvbLenfgYrg9v1vteFUTGCU
NH0pQDGOuXo9EBcHZkJU59sWMsTenLctSBOrMx4rG8Xts2YExRlZMHsPnrHhwBnNoZpEtvdaprte
nhW0Q6j2qeZXTNfBOMYx/AAd1vjQGpISeAAQ1XNuyvPHfs4jyQuMPNpzqOuASNw9unW8H8z2sgWr
OkJZcHac0FT9sa/hNF50qzzAdp+dmnwaes82s4ooIYEVZVEz+kvv33lL5tWkQIrY+avw35vvO+IO
al0PNd+KWgWGvKp5QO2uPMZS1HybY8l2Wz3cw+tuHSrhWcWiYeJe3xewNxLlrEjxNa1jFpS23f/i
rqx/3V/aTazHzoKbprTMIAazhDdNuqK0IzOIVb9Ao/hDQZPmaHbteNalDsWjfrSAtknVp1poRGTd
vJSHNnbsn/d/xcbRRviIsTbBaKeB070+YapR2OqSO4o/Gfqgh8ec+QXda9I6V7x80qa0Ow70r0LV
QwqWO+LdN79xusS4qFDcZALXWGdXsTb0g9nKut+PYfgU57byPSw76xSVfdZ58zLlfzSrkA623e9V
pTdcFTUFUdzHK4oPcb1y3pOyndNa9xnobsuHuC97w2tT1XnR2smoomPdjbIa7riSDV8sBPUQFCTU
BVW4cvtBWMOpo3a6P8GCcAyMpf0K85Ht2oG2xya/4TzIY8hlINHAfa0RHNaShdVYVaovaUlRnroG
+rzD0ISVbgCwHfLCi0gojOdRl4r4Wx0OxWMxVshM3P/EG7cJclo+LlvNh17vc27nDdGRo/rk+5nj
drGeHW2r0pedo7TxPQXjLuPUXFsErlZBgj2Pqt3qseZ3EC/+W1KQgkjCqNtj2NqIeEZDu1Ok2Lg6
hCIUPOFOJR5a+6aFMeesVAvNH0YZqZoxpQ3YLl/iobLPoIvHj0vi5DvluK1Fcl8gWqBIdIt30tWh
h4k90vysNZ0Hexx08EZgYhWj148kxnsg8E17NHg5QSTg1D+uL0miZ0SvQ6P5caLHByvQJy+WG2gK
IRRllNLpH+8flg1/QHHDEPGeqCQ74ve88fcpL0HSLxUy28GglqVLzdiZfkXRbPdHy06UKXwIWodm
b1BlkTSdxkzO90CeG45ZSBRQZ2EuE9TcGmfVpRA3R11m+nat21XlKbkSVT/GvLcIMZq4lj/CTzsM
6rFzkiL5DnBk7ivk4sq5d7NgSvfC39tNIW2C6I3COpVf6BOvN2VyKiudy9r0Cyrs2TEs2/5DivYz
wkh6+iW10u6LDc31T1sr/sPzj23B1yjaFUQC6wCrX5gF53D5Y7YMkydE9FI37MvUYrK9rIaPjITH
g0f5TQndFqz7n/sH4tZfClURch0BiQXNsvLSi9qVSiwFug/3f6m7C5NGsPEsMADVsrZHR3brMYUx
Bx5QIT16M7fbJSovISyNvlXE89FmOvKU1pH1oI3tNwKQ4KdjJNpzoUXFGdJwpqXvr3XTPHtMuRMq
ZEpt198Z6uHKCPtW97E3fwSRRictN4KvY6TMh2oOqk9RDxz2MFpZNbk6nGXqTri1udvQKYhdwFOv
0S1Oo8eWtVg8x0aef5/l7GurjuVjPE17F33LElzlRD5AV4jeV2e6WcqkNiNb96U6eshCM/g7hMTp
pA9T9M6KHvgQgZiA6Y3aJV925cJ4busCURUDqIrTVp8Z9y2s8QRqIJ8+51EfjtGhEa8+eE459JcJ
Bef7n3VzqQ4EneRDgstr/Vm1NMmM2jT8dBk1v8na6asc1b0b1dYefdTtWysafiC66ZlAp62Kv791
n3Oq9eXgGL4UtmbtlQT08TE0teJyf0ni67xtj4g9JazgqYWRgU+4vpWS3lU6FJg++XJ0UuzpC2wb
Q+SmgcygX7DsFbK2tpDaGbwiuD+KLeLvb9YVVryFdY+9QB/myW1boSfejUXxYA5FtXNgxPe4WZxg
yxPTgoJd+tqYVFdWTZpj+aWdmT+RzR4b31nMPv8HXWC9+a2OcHy6TdCV+uP7txUHoyIoSyP9hu4H
co0RKo/A9BuZlrlrG5LtVaVheFKeJamrlOn//oNB+pHcPzotuNfrpTZardplaJs+KndV92BnWtYw
EJ6Fz0OTO+ORcam9WtnW7gKs4fgQdgNnWn3KoR5sbZglk4i/qj/DXzQ8RFZtPhtVnz0scSi3XmbH
xfvTWKBisFygDkFUAcXQ9Urxm2nR5Zwgq9FRVgEVScLapNnHJK6Sg2J083wcA2n5NvXyOwVleLap
iICNhOiC0I3H9Nq2WsIJDB+u7ReB1HtINUjHOI/i01jLgQeSvtg5Rhu3hfEJmHiYhYa/Y+3xelUu
W0XGHkVd4xGAnv1xgDvwr1GzlZ3q7oYj4PQAdaEzxKu1rnxaE0msXs9U5sxKOzLiLh8B3OhoBigD
00XW3mDRpj0qj4RnkCzTkrreymTIAtMKKEAW3VA/TqPkfFrMvPrfIs/tpzwd9mDhW1tJLRmqG4Rc
ObPi97xxPJAyWAFyByYAy6I4tFPHa4z+wQ+mx6U9eP9Nq5HwjjeKt5+msxjhXZ3RpMirNnNCxw+G
2jghaSJ9z+1kObZFPZ8So2k8XdJSvKw1I8ecUZNyLZhwLhRltZ3c5jbk5KeIjh/Hh0dzDSw1Y2Js
+iAOz5UUewwfRZdiNpThuMRd9mgqs/YTSdCwPCFGXfy+75TW4/wizP1/hF3Hktw6sv0iRtCbLU2Z
9uqWWi1tGC0HkiAIQ4AwX/9Ovd3MZjaKGyFdqbpIIDNPHgNRF1j4yCoGx/S/BeWpqklqo725X0Ma
Q2K7bXtrq2b/3OP5WFuXs+OaN8wM0cgj0xbwesIarNH52vv8qL9vatqeq6j+X+cY19R/vX+3zGQw
9DF43dIRb5Dgf74PRApBuYqOgSdwYOt5QWnWAR7TupuQtQAbJDbGa394X31RBQb9VivvsD00PNrP
ByKrtr6IGvMNLvtFNpgJPICuyQzmqmzlherLROV3I83GAgbD85J1Dtbd36cI9tk9dCc+vN/2PJdE
rFHU2WJcMt8taFyd7palKU3ewblsTUzn4IpKTAurg2QJ3bHDJPxpCfFGv2PbpY5PEqdyPm0leoQL
9CsLfMfEUhbje2RSpeHfwLLK2a5eI0/m1tVK2b8Hv33Jl9IfNipbhO5Y+zW/xcY+IoSmNqcpoKj9
ALTA/bOY+TZfM5FHzUdhp6q+jLHHErHdUQKSo23kMe5nDm2ggpozkIbdCbUepq0WUpJrGYucdPtR
j8lLUUswXqkwh+immbgywBYSHciHBDkkgxqEIuZmjv1q2iQPi7h6lUK71fhazXBEt5I9+Foc+fNE
YCFxDxV+Pp/TfF/rrqEpq0ILqTO7SNHE63WD4tR9AzXDsQ6B3Goc0saX+cdOlaeXuQbUO2RIlPet
JhjXTpHax3rQLEtYh/UPkb0qSbp/sQa+rH9GAErZY2SLxD1CBrwifakpPFNPkYO0roV1SLm+mLKc
wp8iUhT2YUhOnh61mVl0cjSK9ZeKIDvjTMsK7xuk/Dc1VcIgIrgHu+0g7gr6a2g6ta6u/tCccPcX
a22XlC1ubarv1lKz/XcYsVoWvdXWz8VgobfOOy5pg5OVZEGua1tPG4HL5s0P2aSdw44N7h0zh2br
W2r0iJ0OyqPmj83qxdiTCWOfbteMk2hpm2jK64dQblivwYdQ20sK0RD+WFgRtjR32AiV0/w4Bl2p
xzmCBG3tROkzONPDUicJF4d91prgh8C5fyLZbeHeZZqWZOqEZaX87rlL1rvFwczytCHpKadDMPBE
vRSOw+5gQC+tkrkDzFpr28KY1U4WGuEAZl3PFA4pa7cdDpF3W1NBTBywJOFXaujevCRizpayS0yy
zk/HSMj+hyDBZIap27LsMHwtmdn3zoYdpJ+8kSX9KKMxwsXUWIuvuMNeAmb3XcIn7Ot6U4RkG4ol
uDBsERiprTMIQfmMGER/4Ccm/FEdfuHtmFDdtDe5EXunO1wIBy3ELh4bzLkAuJkS9B2YTB1dkbKk
xSlILPfSLkuRLvJUYcUZ+vHY8/TBFKUsrr6uMEr1KweB5Jz6kcmfI8OS4G5jZR3e7HrAT7WL/G6S
drGBkj+wGjeg9cQJvDrQzy4yDnGXRnG5nyG/38B6gvtvxNsQQjzirqoNEZcllpW5Qhq2rI8uRob5
y174fbdgu5KxuXeKFKFlfKnyP5SnO0Eg1WKPpZ2zJrrRUY8qHv+MOYv8Zya4UO8JgU/onaJ6oq9k
JjK+SXFI9LMC6pQDd2dAv2UT8uZlVLGJ7yYoKsP9EpV7ml4n7qtRtDvH8qBPia5ANmVFCb6EXAUr
f06ZjMjv2RyqAEMIq8thgk+8OVMhYnlKzYGgIzxcJX4LWE2ox9IVN2v7MqcxzoIYp8n+MmSj4QRp
WL2sbWKK47gQC0MKlBkYDv0Gvh8jKEjBWci/wt0Ifyir55FeVOrL6kSB1pFnsUtzPCWTjI5rLHbm
3vGCVGUHEwD4MJYq38X5KBMnL1N6xNPFa3F73Tfljl+eV9US7pUmWD3BFjlZrlpzO97PfoahWbeJ
CAuhlKg5+TxAYNivSy03c3I6Ht3nJlBQuhpkJL22Jb9ZFQ0ZUYuDFYio9/09NDwvdDfKHMqNmEx5
/BOyUFHcbZP3CMRdHSPHR5op2D/YGkUhOaHsMHNuRNmIvQXyDMX1BMGFrjoREMPTLaO14oIaKOVX
GGPw/QNMudjzoTTjLn86j9cHxcLtW4UhB/wl8Zwmc+GvtAYF7akqJ2CbkN+P4wV7X7c13aRJya8s
NnN0xb9dlW/Bejt/mwhO9RWefZW7COQhgGJeFNzP7Zo388Ohy1FjMt3r9bMoo9LeG+xB2NLnmvri
HRsAun4guNOWaY9C4McLK0BV4CiadE/OVBbe2NYD0y7PBpQf/QqMOec9OnYObFKJQpSI0D4EppVG
gij44oFrb8O2IHxhQW4X43WbWD5XL4tAF/0oFxbYQI86ynQLxjKZewbJddRtUV3uptXwq4pbA2MR
fpm8USgWEvTdDs8WAQQHm/PyQhIgNK2hoKXeNwhMnAYaeT79KEre+LusdCq3g8tYZe9AfK+bH2Y/
ovmVHE1qhhKqbZVdlKrGpnW7hqKoXWUJu6o+xjndnqrcTt9MDMbwgwn5GJ0PJCTO0wDG8FyJNphy
Dp90t2L9tysZ4xNyIN3NiydKhne+TDldOoGJOcBgh43oHV2u8UwzszfuOegmg6HrbrBd+pVF4eYl
izrpxrcRtgWnwCKpQS/b3XTeoEtMn8jsJ36P3RkErj00H+PcNcntG1nBoPyDW2lzg0buUw9fA4gy
fRqUarcQVvmyyAiPytt1WzvQa5DkHomm+LdOdH6rlJoOVO4MtjHGHDv6M+LMPXV+/C3nHVv4COEe
cvBTFYkOlv7Fj2Kp6/lJiK2mMLiq1XY2G0UDHsMDAzpnksoThJ0FO8GDKwUeKsXU4LOaZHuyaiwq
/GugO589RzJeKw59/Jnh0lm0sPWdf6psJO8q8zFojaQ6kMDAzPqWZWQsnt0a7DKABGLgqkN1zJsz
xC45PRlfSfPgKFPkAtsnMDfljDJ6x9bNvjkEsrgXKeuo+TFuNJlbaIbL1xwAcvQaIdTE/paMlW8J
T+DgibZvfPGhwON02VEk93HMzB8KARxFpKTI33bNsxeVhJC3zZY28t5bTnt/EwJdY47clVZUTi89
S3SJTljmBVq7lAAw9sQn/IzblhQXke4ub6GK2N8EtgAzigK+pr+K51J1FcIJfI8IIkN6novpbTzw
QnYI1WVvM5fiD61rPZ7TxnD/M7AqW//4AL+vzldwlm3aSSSx68sC7J9hsthc/kSDaZovEZXcvut0
LzSYu8SxS4BtztbFCEZjD+iTBJDsnaKZUSjmEv36KKsvKG9zfGexnMz7pva5aZWCx+wJ4bpJYG1G
lurfCO4WhrMG4+GZgLsiznJBt9xZz0cKTsCRm5dUYYX4YBJh7UeOQARYuMOucBvglEuaC+VYGqCJ
CoScF1OSrOglS0u8PkXmqkHnU3WXO1+iW05wDT4ch4GRHBIzonJGe9eUvIUda/y60tX9XeKNHfB7
K/KvNIsQs4MSliOnqz4O/xxGnzSYonK0Ccj2CL6Z+wBzA9EVq4T7GfXHMd1hvQzb90UmO3xra1KJ
C4e+vPmB8smKYUGVis5YprkwtiGOVdRbDkEYdtU12840q/fxaVI0I7ABV9U2WBHv2Xmxecw7uLUW
6gTXmtk+7l4ZbJTEtvNPoCZmHaKKosSRDNfZD7kEnsJFMklmiBSsay4ksxn/nuVHeZajUKD+sMwb
1jLq6DQ0tpztCyaLyvboGesFVE2ZhGsqIBzFtHiMlI73Ma8XgmOdLdUdbhBQXdtC1arsFirNiYDK
jywb2zCBbzTV2H2njo19vq4I84HUbpLnAKGWbvOaUPadqzg7TizOROgr44zvkc89Hq1vEFZ/dQHT
/ZCuSqz9IijkiBktiP8arKriDyNW7jsEA61bjCOEFotcMFd5p78GoKggUoCh3VhQe/dEM9NGS0nW
+b4YHXyMX6IjQ6m13bRhAgUwX2IfsR51fFfpNckRFCP3GnmCfCIVGljIzh9kOBL4ceEqmrstd+Lv
rGkmIRhMvX8sGSwFnzA7b/mvCU+UIW+tnvC+HYnGDEdy/FN7s4FmmjhTvsEwPy37xRgMQQ72Wx81
SPI4eyrKPnyeze6ayHHFsiadbHZNiNHqTqQZKbup9nRr53hv3kpYvH6jWel/Fuhl49bJY9XtZryo
oU1J/DrgFGeqo6Un9ee6IXWjiwx2LlCkrqFdd0GzaxbW/AvDvAWgZE8aefVbJPkZ+XRZ2cI4xNe9
UHzX7eyQjdePdYOEpsh5V3dc8OPZ0AQ0oWRyYDasy5jqe8pzj/sAEjEYGEfl0vskU1PLyyguLm6m
JOsmLvIPIB7NfOJzrbOOIMpWdhLWOmJYggCHK6unKm9dQ+GsudUM5otpxFDmAoNOdt+3uGzzVNf/
EE5CfmwTTCXbKp/Kf7FqyK8yVHAmtAusqLJGIcaqykf/WEQ3ZkK8FkeFngNx1INocoIUIkGKD4uF
8L/JITWnmzIjfVc2B/tJqzXH6DTjGuhBGueYfsSyjdewxEZ2NQeDOM3WuQDjE4hKr/MZ3X7VkBzJ
WfBa+FUguUu2FEtm1yIqR30tFYaTdk5duQyOrlUEhly10s5CPQrNrTVU9FGk9wh3aWW+bJapphuB
YjxEhwNGczCT7IPMPdmuAU1m1Ga7N8jRyP1oOp4qNrcsmC3pZgwnU2e5aioYB7rpeXNIhmhLaRC3
dGAGeS7pdKOcj4WDYyp+aFjDjLN+SKoF6luHLIUPCIEx99lRBqAD0sGCkMAm5KtJF847W+X0N8Yz
DpVwpLy6uNvZezikWpIukfOMePED9r3wCdyTlzoLFPYIcXO8RHlOTT8j79bgINX1g4UbzSNkE6vo
GlyQFpfvLv6l+1LGw6jMKmCtFPGzZrij4QB+LHtX0TVGsXTjRNqVYCxGqEiDzWlotk23e6nSf9G8
ZaxLdtiodHjLEMx3UK5fc3yyZADXi0yDjr0L/TR7WOpRgBZVS2fDvootdbatnUB1mHY09D0p5+Q3
y2KHHEWeJEu/AHjEZyFLidIMItWLydyCe6GMpk+e6o1C1kvjqMVAC7Z7YVbbo6PU5AQvVfkIqhVQ
0NouBQY6B8XDAPOq8uizCWbvXV3p8rvlGLJ1TeAbjQtDv2NPvhVtVoQsxe0cMgevvBj8SruAGji6
HVZlza7xgJe9RoNThwkzQZItZsR3fOvgUkfyqee6/FNFN4kqS/3cpbSSf4X1ODdx8k6nvb5NtsUv
pDYmPx2tbd8oD1udeNyWJ3MAbMFtMtZfJbxK55PKShTcCYwf2UrwboCB8JB96LFJVkgpCoGxHNjB
Bcdsy3BRyoS1u90Rlb5kMq96hDZ5gr/bsgHmTAIq/wxOdS2IS5Ptk0D4im8HZaLdXZIgdQOJSND0
br5ED1pVvLgR6kvbItTrgA6VJIdsK7GkBAaCnLE+2er4qZx3DfPmNU5lC8p0k3akXJo/ecZnaNlw
8X3MKTyt23Ks4LlYqYN/Qf+jKQAchoxOX3KIPFN0A/YLyIsjCAIeH0vi5EogK9m69Uz7CE2PENJ2
1by6/LkcwejFN5KkJ6j7gXAlLC7Gvpi3+Rc6hhTKG2miP5bvtBjgp1u+bSjKrONmEpivkYH6L140
1wPgJ/8TgZqG98xgamv1BGVaFyq0CG8gLhP2PFXa7U88zuRddZTz27yo2rR8SpZHgyK9nUINmu/d
qiU+5GaqhGO7AKPwgWxs/IeAUL10ixNrgeY+w+YxRx9/oQATq46uM3R4EISXY4t3K/COAZCYTqCz
rfyUA3fyJ+CHGFp4ucatkHtAXefHOHV5HlHdkQIa3gHNhVruV+DM8xBjo9J8jY8wAtcs7YpBkS0f
3kZzPUj4XWLmF5ohFsTEy5dyjvL4muLE2A7C2M38hgEqmNF8VTlSfiUg/utooEG4jHNY1muDXkD0
I7qiN5GFBbALXJpAsthSCVQYU7LupN8rzOgizR89tulJ6zZ4PIBrjVC1M4IVS997hKvjj2jElVzR
i7gYCYBRcG2cwSGjw8IUu6Zk88t0EQ4OcV09FzrGg8nxu6uxh0BCl/XsMYrCpvsjz3GCU8OW+BIv
IAHOSpT0zGO9LFiDgHPUQfIYNx0m8mNusWCf9jOTZsP41ShbfFTFAkPragce1K0acUIt4FCtf4vZ
FVgoRJg9u4XUFeu3uoCHZhvqba7xAsQ8ucHB/980mfA1YKahX+qQ2nfQ12bRCYEgtfOm9bQ/TgvQ
9fNGDIz4gfCmrUR60IwN1IHYvO4IUQIxFh/Lf3kqUOA2uL+wFnEFGIE3k3Kce1B7osFiKnJdSPf0
Khot5XkD7eKdgHPJuoNAzi3TgofTWBj1rmhDdevxpi09gkmQFQtuZ10OqPSADDO+T9WQV6x6ZlEF
vKaYrI5PtITFcIfrXgxVM0e0w2rBv6Yyqj9iEtXLXU2CSV4QesfQ36Ro3gaok3ekHyH7O3u8obay
T2cfwrUCIet1hmZj7+0+gTJKGQ7lKQlI5+pwpI3tmgmz7xUilPFFxprIwYgieUXNbUg/snj72K0p
ZBtuti33c2yKfNhyidGnsVn2ugItnVuRbNEvWm1yQ/4tLgEIqI0AHDET/CYRU5p1CBaS13yBwr4j
OTP/8Oyjv8Y0m2gp+oF/8LvEcLPxJaxtrHKHXYQk8803CjuEU7OsBLFLFNbMw7JZXsOFeV9/8yyI
fRBwPEH9Df544rrIfuW3wafdA8aHM4YBRrAoXvndVmPW7n09pWNvxWF+zPDV/yyxD/w3JjP/JA3C
N9pxjFSCVL88dQOKC7qqZWcAw3YGQ5YHWjDEHYhj5z0FHoCfGVNdKwrqn9cDvtmdXnzxBc+28jjM
+faey4pTOJ5MN2fb6SjekQOhkq4WwSByFQQq0+GzMX4idDuAG+41ytcIk46t5XmY3GBwQz/eTuU3
GGCNqquhNmPDiFVGOJUAet6kq24uCYX9pmo3u36mLMiLT515A49lm/pc6fAid1S4od64CfczQGE/
YMzC45ph4NB07IiwCkoRQIqQNHnkS1fCCUF1epSZ7QQgkm1QiCvUbWPAJGsLt8K5Gxr+gO952sq5
C8jUeGLmRvdi6H0dHurSSEAF+1z1lZJ1vyDpVGDhReoTsISUnPJ4d78T1PRyIJ6RK8y1G9pvDssR
LOZ2eOLYcQL6seR8OhlklygAXxZIGpfz9GZ4CUwd7+6G5Avn0CvZ0tKOweRRtNrw7SXIWcpewrL5
G1bt8dxhyx3+jgcGo56sqyo6Qef6zXEpq7MMcvyJ5Ob1zkZKI2WnzKfrXEx7ifY+sd+Wwuq0gyf1
6rBa0pvvoSta7FnP03KlQVbNqR5pFboCm6MIk52e7oC1WN0iDaG5kzk44m2qAsKKjnif7sGYoapb
y3QUPUWhucM0LOE4UKlM92wXTHbKg3DSSSWmG+rW8BgaAuCagFAPjlUuJQaaWhnIN2TaJHIosHdC
P4ZObOkpifQb+ml+tEd2zIAoJ5pC8A3J+b9srCERpikPj/jBw/RYFNFk72Z/YNRPWUE+a/gwRa06
AEJ3OV6px5qDm9qZJuU/BGIoBVyh3Aizdrmaj6B8NLae1XLsDLAJfyIQz73HDhrPGFu5H+NURt9y
Eo+fZZXsNfoeCqwaoc4Q6gJ+pS0Uwjy+UxnhtkuTqbjP0JMeXZb77VtQZPzncAP7FkM0fc6hI81a
4P7ctA5Gq0lHEA39Y3ER3QbaYATsQKMOyxA12Yb9XsbdLexwq9eOmehG0KMp4CcqGngcHSVexN4e
UBEOuQ5I41FeFGVbGgF3Hn5LBkCMSmX2vs5qLBMxGuN8uEVZbEaiYmMtJE/y6K0qMAvEavLZXWFk
lHSH2YEQifzYXqrM3hS3Tsu6hY0Y+7O4ZgMnaWTuozqEJSdfNNHRAy86xmtE1JY+RSCPridSAuxF
uZ6rBxhj2xQQDkMqiYGHIRrfFOmOi8Cc2HIn/XFK8jWBtKuMUSnFkeBsVNJL9J3ezd8zgdfvVE2T
li1y56e/taxDwMZLz/hrSTXlfYR1Kf5/ltr6MmOiqU+mmICguWTOEOc3rdMZCXi8OiuxieNJQ01a
telmAQJi73FgTlboZAcoh2TdoZtdEEeY444+gfc12suYaCPRh6TJ18UhGfgM7BqN7M4mS/sK3jXu
eYYgGCdnZYBtby/6K5ROahuO1aoERYJM64oDL6cISGATrG1JWVpxnvWeDmzKpT5xYXLZeVMLxI/V
vokvZb4W33Gn4uWsAQTg7VuRe91mpSkiFHg0JZClK38vqNJAKG2kfRsBsZpbjS0fcHqyuAUugrpu
OhuXs+zSZUL/2GBYXhFa0MB0jwOZ/p7itI69U2l5eyCmWVq8evhVIkjgji178xZ4hOMMyhvQx2ML
NwFX7pZPjxUOupoNtIVhIj5NLkuifEBXV4yfGWtgSpshli/0cRVNdxXcd77raQKLOakV5gSwS5p1
WEqrBdp6UC7Ac4thwE2PY446bBaKd4hzl6ODfQENvTEpMhUkcTC3kVn9CINGNO5xYtUD9hdILcHS
MGF3dVWM9DFifidfoTKT0QVkE5T8JOQHFv8i8T+a2UjsxBgsF+4LOS/6O96IPW0V0mvXpwWdA7D5
MbVLt9XlgYVfxrJlmCdR4bqv5qM+ETtiyRUV2WujxikdnNsi/GlazjGsoQlHgx5Djfp4I9j5JwsA
hr3jGE6MtmNjU/+4bsnC3ixq/vtIUubfYB+IrxyWWDUbMng9/MpVtrMTPpabIMqD3/rzrqHo+0Fd
ouXjCFq3Odt02of6QHd/4RtDSRQI5ijaXOXlT8czDRtphkN34XBczy6xFVv8loO+gMQuz/J92OtS
4VKGb4zHNajDl3hmzF/ABcLeCNFBairOG4CrpEUaHQsPXgB5aHO0rPoLZw6/UiDfAUM5bJ+Ka4qN
evWxViCkQLHUHO5FOI0H6mSdauClS8Hfln2KWBeOTC73x4KJ5iSyqGpewlEe0UmX/BAD7NMZv59q
5BO3WYoV6qUIW3xg1ZzNuuNbbvnDNK9Qvd6+JHu/NaEov1pY1bunBG8YQS+DZV7xFordJsUA6qOS
y5DPGIzRTAbGHqkT/vfmGerWgbJzUXU6viOoDpIv2DdhF4bNe1210ih19CMl6pc5sPYbsBujPwMI
QtOQFvPa9EfpEWhJ9LQ+HUXp2ZVEiBYFHHR0yHX+goFa4U6jz6g372NZj11TKvVrtUZdcaMVHzPC
sTBRCjv/DNDcRU+JzTHs7lAA4MTUnxRGue+VLb5TuHTAemwV38hRz4i3wEifMYOLq88p386zIut7
ol1enmKxakAFk/tZ5a5pUKvW0fxZs4Q+lbECmEfRgZg2lzJEd6aZa96BlwMsdFEKxjX6KJq/wWis
KqAmny9EFs0T2BYArsaRVL9llpP8hOrf5K+88iI9TejWXM8WQmG9GNOyLY65TC+kSMMZS/PsHngX
cL2cs1eEBBYn4Bs1Qmbn6fidp3A330GNwH2TL3pQtViOk904MoazuUnD88LgGzQVsAgZsPHfhriY
YMkG+VjR15hKsMipluJz2SbAALW5XS+E+PEX1tjis178M4jmzdbTCkERSHVtNhTPFPK6do82MMwi
mVaDIhrg6D6P3vTB6uO850uuulLHTJ/TFTWqnUw1xz1enYa3uF0RQFk4jBbahQMB8XWOYQGBE+bL
Mdr9us9Q+GJoauhPNAjsCUzXGCNYqYqLwjuZYRozGbiZgtAaqY/z9A9uXSWgbkxzP7JbwAbGs9r/
5gRMz86OYv5bTXgoBQJ59RfoTasW9Dk6YflmtqelcNV6Og6usg/p6+2vFY4CbI41kOlKT/47nHMJ
xoNwA4CKJI4ekMOkmg8PBlD2tCDB9APpTGYD0shcdBlXsy4g5qjG4loBe6UNRWSrnskIp7/WKfaF
CmziczaGajzJuJrVo4xWJNmKYyr+TjWP/4ASS/YWavw4fvXoiiDfyWa7vPk1hnSS1UgrjMKIkzO6
hQ7b5vbpXNgKm1eFJuwBlCp6B45VAr8TAjZHjmcVYY/h9kEXlItXvIIYAAVzNDnFOt5tN5eLVINF
8yt7iJK4/qvFZA5wcVIUmwj3f3JJoGMCpCkBsvUZtiXHg1dOJvjnZAP6OAo0Oc9LnU0Ah62e0KNv
xX6akoLYDgShrdm6FRQQ2o9VgkyFtUGOC1ehxKcqR0x/awXa2ck0PsesjZlD3ETV+94HBBdFXbIk
4nu5gkTT2jk38BeRYanbw5AR5IYmAzqaweiiQXOToxjU0VTtrQLXH2QwW9L5jqikca0Tovgb6WPb
n3x0oLnLA1wiQUWJm5bClvQ3kmU07/ZcOd1HgYA+Y2uQVnu/6TVqR78Ic7eG4NPTbTIA+BXjLSot
EPcWVTcfB+1RvdrGVTPAGRHkgLUDmB+NXhpQjnIzo3GMAKR0mynBeFnALsIg7SVWGWLdJ3VX8imU
lwqaP93rQhF/XQlF+NyMH6Y4HS6vDyx9ig2R99tSPE5uWb+IyanvGGhGDNxRvL2SMSmuqDU67ptg
JCbRsN2gerNGV8UCYS2U1gg0Hmck0nqscX8tzjdPuciERR+j5n8aLSUAZ2xgeUcMFvoAusORXiqf
ofcCve15if3xF1GkiJ52IM9lLZMNu1/4oq8SQCMcWLDrunWmiWpjtqZ/MbQzEA+zlH3lFaNLr2SC
1RvdyZq0YHHFVZfU2v1YJ+auqPfhvgJCj91mPpG1x+30hYQY/4XViYWkOkrqfq1XDxtmO+GLr8YY
dLYy4bZosf7wzaDrHOG3y2rfc7jEFx0fR+6G2fr1zmEzx+/gOLrmcOSOTAFRo1xeUmLpcX8YzEvz
BhplC1U+vGlTLMCy1ueJevcpL087VD5gE6Rw1jxt6KhvRlfzgtEkknsFyISOa6tDg2Y8dbP4VtQL
+4v7EAQQStbpJa7jabiV+oAMzqwe/yKYTJ7qesSidUmKFWwROar3ES4YWMaiMa7htj8Wa0/ZhrsA
lRwmhcjQQilbscJBQXMeNcLlyhrENkAdCzIGsacDnP2HJjjUF6DV697B7TjMAygeWBtH/NDrK12S
7UfOgFB0Nk9YdqXxqteHihOGrVZqhPD9PKUTlmjgVw7Y/ej1/H8cnddy4zgQRb8IVczhVVmyLWfP
eF5Y9gQwggAJxq/fo33eGq8tkUB333Nv9/ydIKc2DJsN0yal0O95jPdhlxd6V0cmQF/wS5qGeSUF
+2hoI9TVsgJ5OmcMixBJzXA0ZilfeuTyam9zWdavdVbhZyr5dakdGv5ElhMhgEiJHetki8xWfBGk
XV7YRdPabbhWAfNFAaVw30tapR33n3SPK7FzdNvhJEAWGuUx74tE7ZwqoHt6/4XEmq31iMvZ2LJW
w66Orf0zV5XM+KWTut4z5gfXHWh+vqO4zb0dEnGYb9Na+M62drL4KwxnwhjY2tjvZsmSz6Ct0vwQ
N1F8XwdT95tPVfx19KL13tCEOidfxTHSGQgl6lQmKULj0usGCMOy7b9BrOnYAci9hzZe17ee16nd
FpkY7xZq8XnvqtL5Jtd8ul/I28qPk3CSlwmzSbDx6nroTtGwUs2Gja28LS9KWWPaJa1w6zcjwVgW
ipRJlslaCoWWmCYahCz+WMOFsY31Rj89BTrT2ROrYmVxXgA6om0cjFNDalXsD1tRFaF3KIR2uAAG
dxh2ZiVXF9W8Tp3jEkVofJ1b99eVuCCzrdysb3lCofPDTebEE3JBl6bjMcjmOTtNXgfxZMuWDkIn
FCRVmZT+mSYIK9vA2x5uOSsngZGd8d9hrUv/Sm4ogIjr6cLdOf3KcJVh7BBvZDg7mlpczfkP9uom
4tdKAyWPLUOxessT2o7uBvVFTWcuyHDcwagyz5tBj+LdlLcQ2QHZVPFhiJl5bqcpjKbTRN5Ps40q
b+XKhpKTPNOa66SNGucrBWr9W4bWq/kVsj48sgrai2//kru5XHgdX9FSy2HbiSzhXxrJSQ1ow+J4
GU0Ayligyk0g0FbmuG9+srS11g/E5sr84E9q/lFVtiu2U1FG/iGgN0OmUYr3ZRi6mSMgjSv33Avu
62NVkLh7HzD7Egf6r9huPOSs+EiNxRSzZIjnnPCwCLEz09jd+XZgqYPKOAeSpOLjFcL8GesoGo5J
YbOACqSoVg4cEXT30cyXt21MMT7bBpqTuVDY+Zu0u2H2AllXHcJsLeXjWvs23UWDHwyHiDsi/ufF
Ov7AEpvNhxkNM76UadJ/+7zXzD8aj4mcjliOtXEY2JKT10hoFXZBN1uKp+7B1U55V7p9cKjEOD2k
OncJF+BKuLZsMngHkeyj/VpjaQAKTHr/AcAXmUx0vv+s42CV286QXXrJzBS8hZ1JH5vALNUOrb+Z
9u4YqldMgH5zJ8E/RmbLuYM+lmTiNKSGsUo0t56zj5Ec6WmC8mMZpF3fm7KNqtPKX3zFEloR5BYB
xBxF5el7/ECgLmbEIXHjRErDtY1Tl0s9ktEOynOSm2CyAbXuGtIYx36P3VwERHNAJgYNSlKaWaZo
RKFuCUWV/0iITJdjjOdo2ZXp2v2GioUFzpltW6SNYD1MeLH3bpFnF+Jwrd6P/ly8L33Es3ZTM1+W
RdK3I6re8HGZW2drx6L4nAVj303EPQzomv2qmz6+R6ien0FRlj94omJ8Boy5mdAAuZJekldNez8W
AdyLmsZgPxRh+TFolzHMxE24c4Bul41G2XmBkxl+zyPkJI1BGT/5UT5mG5UTUXab6eu7Qc7Jpc/b
9K1FMr6yGab+26cD3VSfB/ZSmip8KrxxfGw7d/jpaD+l6EjH6dHwyzHo12H9ozQU9asNh3ljdRf8
bVbeVLAtst4qGTZ3jVkd6i5seDs2784PpnGQErlLmjBWM+nrTbT+dgcG73q8wfk2bH7ahO5nKWvq
mhrJy5ORszVJMO9vg+N9MUTmUM1KH1c3Vn/1XPtnm4XRuR8c9d67vXsng14gowa0RKHS+S5tkfrC
3nsAoBz29NHTM+jpn1yNks+DX0aVJBOJ2qWyIJkJkqXJ1lOdp1/474j4KG/6kzZHJ9b2EQ4uer+9
0MfKQ9ITM7/2tAbFSfnSHhOV3EvNANwLlmBDlC8Cc2jqT0De9Ir2e0jT+lnViYe8yV27bdPgUI5L
fyfJelDO8AtC4W8zTKAIarlrQRQ3/NeZMVY03/e6b9+yjuDMbaEhcab3QgvaK9I+h61N9NjuIOWi
9+S2A2sfxr2/VfSaD2EexTDi2nZ/omj1WNrs1vHDymLL89RHvWT02xlI+KQFHinGK751nm5mBtDe
iRr6w9qO7bDPy2ohzEa78TZKqvCn9VbxvGIA/egSTCF5K7vHVij5Z4IXp7QixeEragLnx0BD8Ut0
InhTonEfUbPbJ6evm4uRYup3Tl75B8ldce+2Y7NPGUTfoepTJQ+L1/xrwSwBbdo53ySBjvYD5BD6
u5deFxveSKPR7pmz1r/cCjZqU6dueWHp93JMYKQRzEhb/4jUknxZbv2Lh1z6L20gjuKri05iYPkH
ZtbUOWx8lfP8QGqlepeupYpPjLljVIZtvZGrfvUy63yFOE/2lAGIt6NhXpeu3qfoAlDRtfL2Q98F
7wnvyqmaxgI5Y2SQWVSvknv76baOk5exi73vIr2ZLuZQwvuFbCWXTo166Kke1D0t3APiWvyRyrW5
p0RueaOh0p/cKqh/cDnHSHeZd3EEoZ9AEEvWspOucI7zlNR3joLMBhwSCnnFbeZvPxD58xzhy6mL
UlxjVc0va9l588bvjXcYtVf8EmPmfxZTZ2YMF91yplgTI9aRIHslO6D5nInzARp2g+Jvl2c+P19m
BaMRM3q/GAjYFwxJGlpliXjm5rbm55QI5E8Q4CwRoMaW6dltAsEsMsXAxDFCaM2SSGwD48T7Jlv8
MVo1xX5qjf8ATKnvLHjknQfAsbGxWh9ncsPyLXieK3bhpAAhk5yjrqaP3DMqbJ9SXS0o+kwQ3zPZ
F88VojdoqSNmxs2ylb+GJVMDfisQIruK9k8+9HLXg8Ylm8iGKU1DWLCVwi3zxUAMBuFDShl51cJi
S4rwf/1GV4FA9INkfW9Viqc/xeGFcSy6ObEuUgjvm/KqYcMWtKg9rzrIbsLK6uXmRFHiBs8+S269
C90Yk6I1FWL42zZmcjbM2JwPP2dhPdg4jvbPbASGP1VGTs3vcQji4WjxH1a/qnppHBq+JOv29C1r
uE0GUb1BQoY1cEql3GYPZzKVO9PXeqWZUmzf3tSr7rDlzKuqwpY/bqq8C3aPajnTa1hAvttWTjw/
DBtIUDLYsjROWy2a5KUzS23fRZTD221R8Iv1UMQmi59skiXeg2yAo/dhKJMznpj1D/HYRbPNl2bI
Tzm9QPukGoqGA1zQPDuHvHObZL22IjKxPvT0GaU89jGzumKTmFGPmPFSvRSvxsDljtx7dk0+FdJD
tA+LorVvg9/ccI/a18uCayGEW+6PfgfVUeCiW9kk2i5oD3tA2QSMwa6ZwTUsQCmc+7qFYmTzHJIM
3W3rlF6vYbwRl8x2BrWb5c6foty9KpSm5OQ1vc34PBFzzG8OOY9h6rQad7RnL2Nlx4+mX0dxBEUr
7LBJRlhenwI+G1ib5SR9svSsIqNndg5xUkzybRAxF3MyEDt5BYvpBmYave9ULAfFQvAeufWgziNO
uxhRhLr7EoAMpLS08zRtA+ll5J/XgJn7Auqvus+D2GY7/u6id1DRvGT+yTeSg+FH0/w1YLh13paO
k/JXHzvNTH+wlIz+NrKXjfNJQLZH8sxK5Vo9R4N1uytLgXPvjJW69Y4kaHSQ8kGHOMOTUGmMUXPd
FNdIo+kBRfaOvw+QbuJj3WbK/osiVfUoNRDIr7gaMvWj9QcXHXryPCYk/myoV8dCu8V1bnDBMjhn
x4y3LTAiZcd1jmZUNpo0rg7fEZbCt4E+3cmEuKM7B3IjW/F7JH5xEJ5f+D9zW8TiAcVz4evtetEv
1wyJK3nD2YLBwFF5S97t2qblUw06HMNBKj874aaMsw3p8st6bhYMeo99WvQZan/s01+sgv9pvuHT
SuRJJMMyL9uCWVmgDkxz2+KZtJ6wfGSbBwfymjggFSrSITMgNph13aPICRISGylMJdOtRbcIwyN/
YBqfXCeuIJVxJg/1GSv7gHocd0jpm2hqpSTYiQ46/OnUyeB+BWWUYRKZLJ4VFl4bnSF5Yoa6RQdl
XTocW0kRtNf8hp67q20f2KO/sGPTP3O2J1TZQ9ExK1Ke9v1f2hE8InFfCU9sb8Q8xa/Au2VGsrMy
6ld8NuF8z2JtSndOOtHuMr7OeID+uw1Dtr5QGh6DkXzmfpRO65unEGKofMzcBF3cMKTo/sF8NvIS
JPwY3Eo56PbGZ4YiL9pG03iEYZyyLxK5p+5fZ9qwPyuPge0eyjfPeGblYo5DPEzNPUkLIj3GCYOL
k4zblRUiKsuynRsDhG7TKfCDX7hOg3JPjP40PZXwTOLQMxHE06qwYW+WOGFEhhsZBTtXNOVMA6VZ
90J6OuIh9Ujd2TlVPnk7t6x59g8JE2/5g5rRGoX+LWbfuYSpKYbpwPXiISB0RVyIu0U0MK62cESH
sF2Rss71ESn4doqeearp7dTQ3QXBmGpE196Wwc7EgVgs0xK7uK9iRn5AZaIpf41WfCLAt64/Pohq
UfExrNGE3qe5YWMbxgb++00ehiuYO3xfdxOY0HjDkpdyy5JAYz5xG5fTWbauH3LK4WptSaYLS8wN
qbblfuFDGZZTFpJj+9qaFnnB89ugvGsz7cAJ+9JBAdgnTIXNo43Lsvyl3VLyqtLre6yib2OsstmB
Aqjx7GEo3Vbrs8Jm1HTHmo9k0R+RZV7/6eBd8RaGtLz2T20S9nX07mU+/uZNznKGaOcWQ1LQUUlT
Jxelpfo3cpKkW1GPZXoIpR0xMMPmO+sxm/1quieiHCvsSkc1PsV4SXG2kkvzHE+jS0PkV828nWpi
fXgzet/rv1uS113ciiEiQ3QoWnaIPA5p21XsjZ8Y+N/HYSWCz3ht2QXKkqNBHZQOWeiw0RzFuYNd
HQve2URBmt03ceQyk6hZqRdcBN7reu9zXnLQwjWmdwsCQHsGXRgQsI2n2gfj6aq6xNyziDkTYke7
ASOYUh6mdXIPkWIye6r9mU2L+GP8Tv7wRSXbEzPKVHin0V207753I+ft7zz22/yHqkjy8uFRcdDa
Dbrj2kMzsbtKbca+iqCDSgsjNLOhId+HI/MFjzZy6u2l91MGVfuJbU76XlkXww0ZSVXcb3syUotn
lSBUq02dzC3QMZJgvVlEV6RfHaGBvWQ4L/IiJzyQzOxD0JXB5O0J7I/88TEJB7WecVhr9Y0/AsGD
v8IXz1oz9bx3E2DqfKeFpF9rpnnIXjBuWxYOTEwtsg1eYQDn1mM39h3Pl18hGa0ylJhFMzEfOyrY
P+EaGXsJbEYYhRijAcUkNql+XZ087X7mAqwg4FyrUn1BELKCkSQCWdvh/ggy+pyKzynf5cmE3EnB
Y6LtLJOqOtKsa2wQddjUv2uCxPKniNCL5h/UpMn/+dNtp+emt8STQ7gDsy3UaYVjMG6ZEA8nHkJ/
JzzZhIxji1F+4HGoy/MApto+RvAI+XPt4rs6rGUQq/O0lJZCaCUBqj77RRvSMse4CrF4JmvoICGD
2n2NynInEbVnKXzGqdfNeKi1FSXecZsu4zEPHVe2u3JEKzhh40SUz25b2+6coYrU3jSd+3dRdV09
g+mH/Qijyrt3aeC5LqXHoJRSHTvwz3ZIk+w3lPowiU09QFTvDFRYnOyiTMf625mrbF1Oi5Tx8BEq
8izUJvcIdtpIUkvIeEHTYZCfjLIKifINE/qt2ZujeGcaOY4HjfRqPpuOYTvuSMedf4BcjAqzBfeP
++aD2HAziaBou50KwM+u2lsSVK/FdeTRIRwMGibQk2CW5FbZgcufg3VkeI5alRiBxDha1M9D7ZU3
cAyJ1EdQd2bv7HpzVx4z6qXh1MaU+yUVYFmJz5VRB2RrUTjpj2BoCXDYMp7M7LwZ4qCs/1DiS8Bd
4mfpWkL02Ox+8W1sSOlg2PqCBDT42xJ2m4ILDVU9SQCs5UPCgJFZIbiud20iouA394txjhMeM6JW
s4KB9pgTCFBsfBNm5lCkhWeu2C5FsU/sooM/WezEY78NnCaYDiXpXSUlCfzyzC8oo+6L4RVLgwOS
r8qtKwImQhucd3hxl7D24LxlIcgTGBIUDeGMlmC5Xo2aJdSZ6sNbzSz1u4jHGeg+HIqyOdjOxvk/
m3GcQYzKuZ7esF8ny5EznlxzGqBZEjhOfejePGQYG4EF6Us8V/vqe1lVNjk7XY/UEkM38oJEalzi
N3Lvp/Ie2AZXdzne+IAuHormVLSDA4PCrg3SGmxf+ctbYNMxuEkVkb7DVkxLJeJyKWdqSHxcv8gW
6bqjCfGhnWw6163lSdZifiViAgXvoJeewcwSjriMjoqqJ9+xVdVzl4OYIIyPVSJpePmqp/DYhEME
TQnI5Pn4yvo5A5BvF4nRbsq8Orznc1+X6zDnvj4EdhzTbzypnFg7J7GW3Siy8JY3zfbbT2iw4FMH
7swtpoGLivtyCBkG7sFMSWYIvcHN71xPCQxgPOdlBz9imUHtWFxUr/c277z+B9Vnb354E3ZsdgZz
VU33NeWDPFGIxd1uGTCP12eed9Unu4WqClftGHOBCvqo0SZvToXXIjkaUQ0SejQrVxZT1YrM8ESn
c38wVb/YV89v7DQBl065ChAfNPQmO3tgjfpTj0ustMQWrUP76Ma82Yoxf7/yCOuuzOdXGHyRP620
z8uvCkJFfIUkzc3flWRh47nlYC1WSFPHTb/4WNvluHQRPBTmybmUO6fRdga3MwkttTMGy/qb/DKs
ThRrY+DxpsYpjDhiWF4IfxNaywCA59CMwmzIwAhEivoIpc3tzYUbmfuVCOO+2zNujFsF39CPkb8L
yI1oylMw+rp8Z7dCC1kO7RDOf9JVdstvRgKO/Y1wF3kvAw7W+F8+VJP315lNP1YbRNGg9h5qSOqp
32eOGtXROEXP+91P6RgnXFJysuHOnVsSJbax6TTultqxRX2smfcTy+DhaT+hthfBcR6lSp5bSS7K
HRGnxr5USifhtTMiUy8dEmv507SgXYd8WlN9dVDjoo0vgpIdPPT3xVfI8D87h+DT3CPcou5uZIl2
sXXygNWMLhJQ8L4y/49enIWalfQTX91+Ahr3/Twuid/dEMqFhV0dVwiCZ+uPQXOXSWetf4RhHaYv
eNrw79MmV57auZoT+ZRmZeSeDBOuYB+3nEB3lufCHAl/8iF9tEOIcJKzn2K3zHjOL0thnOkWMrDS
g4TEMswcSosJ/Ce4nDU4RS6RTwUfij8M9tglKdwMsve04uQJl7i4jDxgUbTDRBA3Z2Qp463kUAdM
dga5FmLfIN6EljsXmszs2N6Rg3+1YSK6b/JimnrYTpgnSedfjJiDOz25aha7FR3r/05txo4M71vi
w8QNvIblsoHW9MXfyacc0eyWjLL5CEY5FdfQYL1hzfXq5wdZ9zI82YDRVU4MBb3FpZ9XTF741Nvh
hqdGGLEf+NachabYbTRIwCSNd8aJrYKDWkVjKT6alRCAFgdb8kANptynEdfc0u2x4xMu4XGyDg+2
NJE65GYeQg1JkjrRF6V6Tq4YLmBasr6JFH0mjAx6NdSV+KSBCGeeaOCleRsEoO39DvRSkt5dYOQY
y/t0zgtFb64q638KZlXBs6k4sM75jMRxp2CBMQlyZ40klVSuu+tVlOTMEkupysuAUlqSWbRymBHM
YphxExdj8sPKP0yfxzxaumNP5FX/1gGQ3M631o+jj2ahe/9LcEKi34dI1Zi5Mm+Osd8pJNQPDDUO
SSYRLO3H2KZ+dzC0z+0nyMCSweGRVlL8nrQz6mfAR0Ehh0WR1xj6whufxUKSMTqam687cMu6eU6a
4YawuMal/O+SAcfkGNWTiDdpazIT3edtDVzfSbCOw2rLcTguxLwU+4DQi5CMhg7+4r6SMS7gNJjn
5rUNAp0+6mpFfZzswN86JVRv7o6lbsP0c8r5eDW1T8jZe2xKxkyXmtl4tQ/57NN0W80yDY4yTrrP
/hYGgMczXUBJRt+dvpLBkuZ4YdaH4EQvR6oL9TRLBO9jjRPwV5YEBbN5ejxNze+hO5QfK+kEExUb
8GxFYR9BdMKtZRgJYSW0+KzJNrVvSFNWvaMZo49u2qHPpwdIhGm9/Y8ZobZTivPEU5aJduGmauke
3byTVbxf0tZlCJ1Zn1Uh4Kx4Wkbl+HjajWeXK/dmiyglLP4OcMu26sccsT0P6AnKKuwb+GEfjKBk
rlVcszQwYosh1HZf89Kv+gS33RZbWUQEICSUO5BGhZwIBGX3zBCGyYahQI3QYtJk7h6C3K/T91m3
KVRvoBMn2HB85Yb+wyOrZ8NobA7xwiSGXznBZbor8MAl76vCaY/Vssg41vaFW7JJqQtbi528NbHA
YBZKV6271snqJLhK16PyOFeBYXdzZFpv0U8wOEMevtBY+eyuZitrHLyVqeNP57mrCaBmYssQWjZL
GjNnKgv/QEie4z3XjSrsc7gwAX+3ZCe4P50EEfSQEVRS3+ElJs91dMY2yTZRHmYR0QqxTq7TYKvm
UhV9i0VUFgFbXY75EkwsU+x8kvdLEN0lh7RtbxtL0ca9sqG1D1Vd2l9tOmg+jNx1L1OSiuIRR5ym
FexaSpmdwhSijmLUCMQb4ERMfjtClwABUO5ycgoaKIwck0fVxbSt2Aqybt2jADNDTWD46cNEEQXd
nkynMX1kstsUJ04bFCnmfcJLPltN1ftz6YzH1JBPD+4fIyITMVzAbvA+iIVyeYONHbSLOEaGy0hC
scOvTOtVnkfMp8Gu5J4y5baQinlmzBIm76XOIJXsNlalXD8tURgEw7EjqoVXAPrOeLT8QA3jPjUw
poCBeel6e8KCoOYaZ0z6pxVVivk/0EoKgiYGci/jRQKbk0xRFyevsLbJH26xN92+7tYFkqmnDVOP
FUMBpzgPt7qsoJDAFKh2w2hbGCXYzWhI5IUhFb3fVU8pdgWI+9AO/+iEcUtuUX1u5JWKynp+7SaX
SLADG9lddUfXvzh/196kxmeVX5d74uAFczWwMGho+UTXFQ1ih183W55rnTvNCwEvSTSd49UPdH3B
dWLLKwad8tDSfFd/maKPCQOiCgjPYkMlTMRzhzd3igbaV22n3zMGMe5LuU4vzCWS+Oi0bfEnl/Co
m3UOBz9m6ur0otmsHF/+QQzp+iPgpfiTjUQ2sUGIeLENLaV/VwVzN/2jvHefZKAKBM0hT91dOGBX
wgBlvMe5Z0Z1qEWWV2eReOrQ1Evu49Sc++fRvWEdgMtj/MtlpNqSNDIRKQM5BFg5YVguXzsSB9U1
5xauvkd8nY5LV57mI0Mnr/end87ZOPE3TtRGy0c3LlQYG1oltz60jOZuWKo3rNde40/Esbh249bt
3J7GJxhvHUHQhmxvxg8ETZsb4CVvxmMOdw02f+i54onGiGUfP3PxON91nUOAY/rxL1MY5+0R2pnG
fCQazOMZbelot0Pl4YDP8YBlDHsKpHW/WVZvh2an/o6eIgM/BpN6A9zxAR2IQfV+9k3Cmo26hTs7
hYM21aVMlO+Sfp423l71fTncF5CM5jlkJZr/AwDXBj9kEwzeY5YwzLgT7Djt7gqgA1Ji6qjxuh+M
MIPwTD5WfdG9mRm3RypNYW+IeT2mWU6QLn+sqM5lnWUWKFW2kf8Nqac6Z9uVBMOdYXLi8pD7K96t
yHVSce2LemTY3Sx0PBsk32T9yKuwmR4AiQiFmP5PiydnO38KQEVJnKhtul7SRkT2U3BbJpZykaEm
UxWV8/9g/407gLyRtzWCoCDVISmMRvIE8q48Vw6z1pXawRaFYgibNvG854ub0waLBNQE8l5bN2m1
DYO1Av8ijo0JKZhupsYfPgPTAPosYXzvVr0I7iijIudOwuINdwI7VAAnWrXV8CMIQyMuTgqlz/g9
nD0ouLQfu5PHDD/8EqkhDo4FCuF0tlWF61SnbfUIdDorKi4/rvZu2FEwUNdMnCrJtEZkvBAiU8G8
RynnVOHyk+lqAJTLZg70PqnVHB3qMiVrxyMEERNhicFV7+BE7BdN8zztErpwDKXltLzOoiyZoHqT
T9iSBJW8emZa25tJI3piFfk47utGymnfI0GWT1M2pf7O4UbPr0u93MwIU/mrwK9zlaCJOPJc8Od9
VIfLiylhrO99QSDX3cwRiaZVdd6lxstEiUzRwah8jbFMPTOkw81JYpPjH42HcxrwnIn5U+dX2bnm
yMOaNEDJP3L3FP0m4SBLTjf8JdgQN6FdnoQE41gwRBEGp7iY7CPwbOX/nsiXkDhHA9b9CMjWpcPU
NZoe6JiotNwQVBzUwCXdNqXHDpmJaapeFpT0ZbdMe7b3sqBAOrT7nIxTQCjttuwcO5JkIURKfd26
/zhPa+Akg4muURdZALMGR4xk+bBzmYat+35eZMBY02u+k3nxdL+dE9N+kumJkbiIhya57Tq0IuUh
ZYKBWwyjqwZs1Pl4YQljzZeeeUSnHNdQxRFJ7m0u2tM6O/XyTIgHbip66355X3IQY5JpVBksj21b
+f+M77d/8YQ64TENE3n1M0rMfVkMVFWOokehVaYlBA/v2bCMK6ywP0Mw1vEgKbbOsSxIkLaZqAmg
WAuf341UhdvMuolsdchgWF7A4kvMW7iI74kQbHGPw2y7B/4O/wWrl/pyXa8qTiVfTnOouy5kpkBC
47KJKVLEhR8+H0oRr8WrDuf/LV2UY5fMYSHsjsgDiCCaVl5c5koRYsWU//braHyLOeF+Cy9IlvvC
2Li72tYx7/xFffApm6ofvsOcERBDbVupk1uMXXvO6w5h1LRaZntEZPJRZNrjS3AXzPCoIm2116RN
gKDnRTM8eyDty0kwmibKxK0rec+jpb5Zh1xHh7UrspeBUaC/0wHV9b4BjBp5CrBeMi4I82RHHCpo
tWTDCDRL1zuO+loqG8otDzdVUUFraPYe6xiq70rVhEox2Mr6GoO0Cr3S2zkCmXCTpHCVOM5MPUYn
ooklARxJSVmIm0DzIi17No21eosSY5rdPDIj/yWKQM9nzxAZ8uQ4MltuKVEsWAXl1nVMaINxKTBX
A9C6KZ0eBW6T4rsr90NVCAg0YuHCq3R6+5d5nQj/DCSb/ux6tyhfkYEhQWLU5iv6IMGxyTp5Z7Qy
bnlpnEWcmHImfxg91ZdUkNiFKyPI9T6I4/gZRtyWh6ifCGfB/+mSvUw8cEOAAMukt3VHjB1BLZip
4Wjxazz6uFwZA2amIHygWgUuvtBqbzsi9Zt3vKPdMWPovVBiVcRrEFKonWtGbk55btMQwDjz5Rpe
TMrrjwzvJo/SGVW7tTP6yoWJ4VhTUWli+sbWBXPUXDQ7bJ5WE0awTFcPOnPctkSAuWBTSfw60Y7p
Q8cD808QpnpLImgXelTYVOeQVlmTHfM+cc6Nrk1wz8gSf2Vf3WJfaK3yt4qRD5l/dAvelhDW5Lgg
MDLeD2sXB7hgheGDUbF5dFiQXG9ZB6b+TDw4aLIjS8QjpngsjkBfFywtaRBuN26h3IiJCDDIrlJx
xR7jMe3jE5UAwug4VQ7IGfIRu62mtXvhNADmXYu8n3dkGa2wlgjPfnpcrFmvKg71k82moD5GN0E8
QrSJj9GsexJbU7wBxV3Lyq7APyi+qOqEDCJpkum13L0RfRh3l0QzdnE/XC1Ca/aYC3NQAJwmza9p
iNzyvuqx7x6p2hrLAtYo+7OgsN1lg5voo51K0u58jAc/c7hwhFJ65o+IXA9aP8ondmRE3BPiNBMq
bL/GGivNkUpzVTtZhhyFjOWxhMsq8njFqJ2DO0mOobNfGXQtX0ShoOl/L6ZVWKmdrMlrAgd15rAW
FVtuImEkTHLn8C/j5g3lTXPTxIYjAz6EE7x4doelQc508/84Oq8lt3EoiH4Rq0gwgHxVHo0mZ7+w
xh6bOYEEQfDr92jftlzr2pXEgHu7+3ThZXiJujxdrMXHnGXNez0m66kbPZ191u6aglUUAJLmQ6Fs
q0ha4NTdaRMBpBiF5/kb4c/JPYRdjZo04BI5YMNFM3IcB6xQ7HG/4cJWtCmROK0IS/P6WrHXL5P+
LMDXLlCCuqXa+QDDkj26P9ReZQT4HK6Qs0scU51muivvY1vIZScbO1Mok8+68J6pIpmrn2UYBhSE
NO6B+ACb8fwPTFRUIOwFo1F3I5QENTW1XfI1oLwke1ZybMGLuhf61DcTMfE4zfSZIFoY/4kt2IdP
nvE2vwCdULslwTeOmqKXm4KvksVIE8OLxp5R/Igqoniat2ho0R8G88AMv7SvNcy5f6Mm/0cuua/B
D4hw5TE5tmPV7IbC4CkmIWSzS4AVlHVOaUB+iAaTzo0AKg/3pGhsfTRVsoQH26navhSCwlCE1CTu
zwNc0xyXkEiHY6yakKRtz1p3U65YatkFw3+tWEmiaJx6ky/4sWLgEhlW+vKAX4dpU5qlfoqQxPtd
MYmqPyy50ABR6op3ZxYnRt8tfdmfe651smZydY5Nfy3T0+3gPqVD6cT70g/1ZR1WDx/4yp19W+Ms
JTHdDfqm9Ini7zKhKwIAtsAWmqYeEuiG7q8eo+Ekx8tCCJ0JanXUpc0GMnTtzIHtVTm8GY9iZpDZ
SBuW4a9mInG1qVj4//CKzR7jkQT+kehY+eQYJ4CDcBWL2DurReFoQoN3NnA80KaMt4S/ZHRNrHCt
MLmTMoS2MpA03VlvyB8VgAL+/jxnHyNlcmZHrsKrf7Fn1/4GY+B6D9VoyrZsjyR+UzZ3cLnqEAt5
IkWAqXciYnTwCGT329jOzq9odKaFIKPHCKdLkG7E7qffi50JbF1xDRiSIjrcaJCb72HZMyt7tAS+
LZ2cgIB4PlYrKMbmV8RmtXioSzfTRJYd4IY8Mhs1PXZKCULv5I7KY+5GnGO1MxNHoNirRUdYqRpR
y0iMYEkASRO3a4qj6vxe3w2cdPVpqEz2ey55CLNZdZfXzM7G32u7gnMqUO+GHQshzjTQtN1hW9MI
cwIcPrOtz0v9mmRFGB0a3xh9MKUZ/uQJB+3rUDw9t6UTAqjWmPMg7kQ+ZB1stIYs8Rp81Jj8631V
Wb/aLHnJRRzUvPg3TPLmM8l62e7qtvXLHdCHGa2rF/GxXbuCQGBfXJrM1m8TyAlMkm1b/cJomNW3
PSzcd0/A0bkFX+Q/ofPX7yB2VtQ8kY3nOJ41CXOMOJjfVmsIU6bL6tf32NPivyiqmbwJwL6ZMya7
brhPorC90WOPpxRgRPJG8Bqo+lwTq8Z4Vfb2PmgyIvZFhQSXz3Pp7xEV9B5foSUfNuialQ4lUP0V
25Vi7gVklPyN5rmx5hAwz8+Hsg9RHlIBj/vQU1iQboFQJOcqxciyI6dYmVM1+9ENgMTpCMJwInxg
8gTntuFwck+2snH3RWcdUt09XRaE4TClC+y2x8LPac6ZsNox+a224tlTSTc6ACZb37y0FM5d3iFW
XRHoikwipABu4BRctpmKL/RXl0vW9nMi7+uoTJ1npCnUo3gJ1XR2o8Efb5Yhq9WhwAjubEonSX4t
QwqKoubEB3x3EcSxonHJ3BPpSKbfpEUQeR2qOER0dxYZfhI2L2PeHiOGCbeC2rwbtfTSDgu5LVkQ
+VaiG66ybZtdn0LWBjqeTfrLEwnjxiYd8+ltphOM3a83qZ2eHFk811ez8GZqE2d4qBQdUseppqzw
hkioY49T6UowYfOAcWcdKubZcWR3sV3x2TE40nelLnqO2/bPCPHgwUxM3ZdUgYzFgopPn0VMACZ8
M41l1F7Y8AMWg3M3D7gmXB7+xpKA3HXrWj5Vgaz/pHzGl7Fk2CHjzxfJ0nKeX8GDToqFY72i/0oL
dB/mOfJAH+IH9/tWsgrP+qrdFXKN+1Nk8WzxWKsS76xkIs/LaP33MC6ae+qLAet4WNrec1dA5Aqk
gFTKEnN5sRyf4L8QMB/vME2imWcLBk5C6drrdl7utPJ7NbRlnGkfjPNjMTKTM2WyG9718OsIETtQ
EcGi8LgpJ6IZWxHAdt1IcDhvaLf8wKVtU54L+bxMB06XdbyrwtkHbNw55ecYRuYNjDk7xB7k2zte
ibS6UG3njF9RJinLc+dcHdhZ1O49AObwrvWRG1Aqi/KPdbP2kqtalX9H4buKjhbW0hz0Y2inlDwg
WnEeBl45z3ZC4TLBOnwaonFEWRp+txPW/fJtojShepumdbiLUX+b7zgMwuERP5T5N0HtK7e1t3q/
OE317RlGtWrwQpjqdx861WMzuhUGvUhAlrOVm2Bc9yZr7kTokiViomFzMiWuUk9JHiI2Sn7ti53L
4o/2U9f57RKVJbAolZUHLouUWYbxq955QpILQiIMTsvIKuAG2s0cPKHDSfe5WTmJ8PBtunC5rd1c
xE+S3Ly/w9G/VGeva6af2Uvc/qhNUne3FEbWSDlFiDzZGnxnmyEelpnlnR3dnRER26XNFDrr8FL3
QZM84r8VC//J1v3bVUUSnEUYC/eTPKt+7qY6NeexaGZJJMLzRniveHMfmU3q9LUnn5BuZ3zry16B
h31esAN2SA56vElKdu4vHYBeujZ8HR6rdoQHzvke4hLxhBJnxBc2tSi8iyHvFps5xu9JqxilC6cq
wXlJ8q5MqsPoxpjCEuSZbQAneg90nEpOXQSO/6gMLYOX1IoJ69VQ6WWLCsZasTHJ8pTbjFIvju7T
vLV+EX5Vi/K6bNtlXmM2TZ82+LNDuHd4VIacpA+HApCIKvX/Bh0rgzsX59UHxL3SPaYIExKKkJie
Q8NLahflnVgpF+nL6ScEjobUl7CZgU3Ll71v+J0x14yFx2plHbtwV5TIzJd8YLEnwkYHn3IatP87
5vR5M1KQwBqQlprqjx9Yf9xy0OmIGXBHYIdIp+TMqsFjrF+b/lJMVE7uiMWlcFY7pqpt7qJnbaDm
qa828HL0+k6FIUliOfxOqhZIhFoDVaBITZj/wfmuP07qM0GAhQ5+1oa0xl1mtEXkiqsUDaBjpBlG
LRjVGIW7DY0eHNcg8eIamFXtMLW2M3Q6MJySa6kO6vGBrhUWNgi3mdyGlbGQTEd6HhXmcwUpqaJn
hDGru0IHMUOdsEOkLMU0jgmvgL+H9NRH45bu2nZgg+OJN07sESR+v4UsVlWQWfw81BvBa+mfZzGV
Q8dV3R8KAzJKKxgpeBSn7Ok27pxOj6Q+NW9vXpA54MjYvBpsJn9AvkNrSIrZWEYHFz4YuWeczqEN
l5PH4XjZsIch7TnAbXoasa/iFaxhqGwGHEP+Diak/sqrFaZoxeaKqpWgicq7YpWgMyRJBWy94dx9
riOC+9VeJIFLmea5Xq0+csUA5IF54DwNeGZSDmzlcPaTxCVWGToCWnClg39+4rLWcHy/PhS2cn5j
r8flFaqkfNBLz0MuBeXVs/2t1TtOCwCxsqSLjF2oGLdVf90Ze4QdrnER+KG7xF/Eey9y92Vs5q7d
I0jjv650I/gl5nn5YVHSvIUEAUOQXEg1G9H4mgYeNidkJyDvNWDgopCYarN+ddVQ/14jkUMTRaSh
LK8JSLWl05SyuauiiA06u9WN58fNc24kLqTaYLjlo83RHwtT9cSPFtltDsVjIAdXFM7BzaOefnB7
Nds2Vd4/Dk0vMgKeBQsHrG5TvvVtAoiXxti13nqMZ6+6jYZHXp01gMKQJzp5xpZi+wjX9XvjGjzz
S96tH7qJMAFyZzb5Vs5R/FB4MwcFJm1NMFI4tt5oT2AShbTZwdtJCdkdUpIv8ZZO58ZjQijZgOP9
79/nUazfMARKSWAT93SGYAhcPpzzf9f5GGT96i4vUlYhODfMVhzj+L45s2XsPm1LzUfQaYecmyWn
7NKo8TAIucDahdcbb652yyO1M21CxlYRbi/ZhhTbkvv5Br5dPJxtjRy8yeFakJfNY/ythtzLlxGV
wQQPAvZprgS6Ut2m8Z+aMC0Mk4jg70H2Ufzu2YbFec0Z9pkdJ/+Ik/VaYFOM3JjOpHu5XzsJ62OE
urfuRZzWT0Xm5d+9vpIHSdw5h5bXTr5V/cjVBQ0nvY+8hjwxpwfEQr4I3sY2TThMyyxZuu1SXEeR
pm05JdUi6rJ9N/sjS7+yGDBT0B32hrsUtZ0gzDWKbRN1M3tYQ3YTRoO/zupkf2kCUgIlPxY3adSs
HzPPQb1Nxlp+LoujckSnongjHGw+6yYUMTGwQD/EwJLcbecb2Huzy1trUzDKviSjl7LAjTTsICRs
hn6/xLLOIgIbIrmqKjyXcuw+EstW65zy5f3BRghHBJgcI/5a5fIssbEWh7qDjoAJYNL7VqfyIQqt
o/dj2OQX0Sw8kv0lLXNYHWH/MI9t/McW3C4HAhmJs6FDSTR74JEIjDMyBXto1F/qCCLm0LVfEJ10
uBh/F4YKyCpilPfj5dLD0Rcs4Xgq9Jg+VY0PFmPG4J/vFtjF3bbrJgOVShVuUG+MLwQXi2uCM4kz
5zth/ZRwBl+qe75LdOuRSsgbpC8+ASmgTB9a2pyYscalv+1K9t27OPEtf8Kq/8VPEdOGDRKPx5kR
UD9hd4LU5FNYADXexc+dFJBCD3Pro8QdJQ/xCKyfKBA7E/VYK6yxGxqVuHvbdQA6gcqcxbdZWMS/
XaEwffudGv6ZGecBFSGdmSj+nAB7/lk9yCjBpvF6Fd9f6QC40bisOkxvrKh9nPw4OlpxNLC99WdN
BkARRqZhYYFMhHOJfpm0OOGt7tklYGKYJ5pgXY66nzK07OgPlikyPIFLRdJEUYM/jJLNK2fI4+WE
3kzoqpuVPZUUI3A2lFVOeVdCJjvM/eG7UJGK93Hu1UCWhyj/3fNg+iYyQWVXN3VJzoSds7Zb2onE
qmI/+ZMkfbSm2yYf5NSdV+X78Q2L4J68bYKtlq9fhUoHl5kXUfOXeh7LVDuNor1WQqnrKAPGrWGk
6BOd/JIehrEdS9ksJGSGJHMUfZtf/Abb8fZ6mIPYXy/E0SwhABKdtRrL7Vqwc9B17pH591PzjSYd
YD3w+na5WADnCeh4Qbc8X27XGGxDMFvn4TkkZTFEJHskXR8FR3eCzBk7mhu9KvVWuSV/jzoK2z8U
CwuRjayd+DtJoVpxKiNjsGnxXFePJqtGGlmqtPotWbkmJy2n+M1RsbH4DSPiNH7T6X+DDciINdAj
+WEc0Ly0RDPV7+H0xeqYjEP3im1RhRvNsRdsRSsbunIytci3iYbDVwO7GzOBn4z25C0+XOuMUh17
TAhW9/uwa91mN8nJv0fz0ROPAvau8Ya8VjXcGk8V0+8MmdX96+BXF7wlxhreDsHvo/GX6DEzbFw/
+sIgO5e+25ubroobAuGg07p6yzKrqL81euc07tqcvDFnCpsRx914pP6cC8MNNxcuafkz6wkEIB/F
qS9Fu/oJYJYxRE5OyyG8HWMsmJQqFWm5mYKwp1oKqtMoHuL0egzsKQBYAXLmEU44v6pKLCDG2C2y
Ww6cC2tIs+x7t04V1G5R+eaBR0ve/A0RutUpYHFL8Ydmq7+BIpS1L+TbO/vslZF9tlhYWVUtc8wN
3kXQC7lWCwMVfi3Fy8r2Pec1nsz5G2znZPnIx3LuLq43CXGXUwXO464sA2AK5AXSW42Xj3qjhjjc
XkbEk0gfV/8LUKV6YJNQQjzqy0rteqq8OaqGKCwbdu3p+BBrZe1pqDt1y+udVw15OzP/sBKj3ijE
f4TpwKYYzHQr1Ftmy1bemSpMwp2r+T/+qHXZBZ+kSj35JGG78m1jSWbtCikL8xDNWPqBh3jH0bqH
TbdHK0rdg9E6O3IaL+S2NgKhnctPd5sGJ+/4jSecRSicIzyPqTUs74D2AJHM6mUe3khLAcLIYpXq
eySBLtx3mh37l165R2p+Mzi+BzwNdfEEbwyFJIh0/Y5pcog202DNQz4aCEftOq9YROG5ypNfh/1y
i6g7iPdu7Nd554SKGsgNujeZbpO6XvkPsWDxbxSZi+lxpACvf+/8iMuEXQprjxBHNhf9j0HXxU8k
G+wYqzdKaKIarz01mQa7DkNJS70CMPqA6AzyUX/LRMrY1eD0CZ5op1Dxmw+si+QrVoz0KxZR7j7D
NpzBfzHlnoHSKHmvcaCMlxq59sjuo21x4WNeuCFaAsRn9dhK/gbGGaLmYHwWzk0xO1H5yoERozxg
/lq587YpCbK8xlK1wSshMB+cIHs4InwYIZ3tCMCCwCCRZBfWOQyB1wIvRHTkuO+esEbU8SviH51c
Hr7KYtdHVjyapsjtKQR+cDEm817TpCKA6JAW2Fe6Lc5h67J7Q7PIwKsUDYelZOLS3y7+XF+W4Zoo
iTTa2VPjoKWfJ/I3pHqJi5A1mC10HmyFk3Oz4onMSTG6sAkf/DGjOdJfR2PvkZGwatLwXfi/Kg/V
9ot7qgz3GD2xfDCphLzCdY2H8xfN8RgvJSsFutxqqeaG0nrLxoJDriQVsZEB7+azYMk13LUd6j3J
sHS6GxInwRHoAuGTJNIS4qkK+Z4EAljpPEEPnjBL3fl+Mrxicmq/mWFl+p3wMb+1HNloVkJUKCnF
2v4j56Zi9mW1QENaliXPb5Yuy59wYa/ZbgJ/MG41mFfoJcgHd2x7FcIcv1JRbwdRXh9HIWmu7eA0
YheWwdA8p7YfvUOwNsyp04J3FXyKWS39X658COMmjA9V0rIoCOMcJaKdF3AeaTMkuwBRiauuKEy3
m3kfO+8hK93oc5qct4zEDWGKzjkGkldF0PINbyiGEPEdDS/rzOrG73itKwJGgiNr0jvlfRcsKyHj
qSqQJ9WAohZbuVwmQU01xzRQ5pRwJI3uV+ILcXfX1a56s4Pqrzi31XMfS7bFzp0CkR48Qs6vgqPm
blfH2HLHvXeC49Vm8uDNAZ1L5upYTmHyleex/BtjIeZAsCbzT9VEDWUPo+5BEgB0f1FT1FC+SfdO
ix2nXd6Za/F02GL2LkGLVYqGL5NzGBmIap1SNpgkr6kryW+8PgQuhEOCGOla0L5wLIhgfEuMC/bl
yjiwDwmmU1CnA6LuvrFFVmwjnIXlsXaHgqrPZvhTJ7XbMWc7PcZJJzH+KeOw1u1DTP6XIUHW37FZ
dw1LxV4YEKukvfE5V/XDbIcQBQlSivsOEQcqHbRqRsBZNmK9LGsJrNfzk16fmmjsh4N1WbpjzhlE
vaX11XNOFdltBnS/hNElIhyeW6oZXTaCkpTTLkUGewo5R0IUhX08jphXdcF1aJ3WfgT/t82Uw1IQ
tRXUvt1hsV9uOAkF+Z0QXf/JZNqMR+FFIVCEUQNoz0Q+7ohp9aRyIKgd/Kg1B0dSErKhS9cuh2ZM
VHHTFHjeIaF4CRtPbhq2fJGRyzFFX2ruPU4I620YRnO4n1Iprj0fxVx2JxHmwWOq56D/CgtqpCkP
saM+oubK95QSMWhsNXonqewYKBtgeeoKCuFMhnFJCBgHkhNVEA0Rx+0kz6L+KbBefRNEdeGAufXH
9eCxHOsfo3kd/yb4XpEwrI295nbsMrvT4srCZru07maHZf0t21rkDacj4PA4g+en+IbAxWMt4r44
eBw4rk0mXRl8DpjmCZ8vhfPt+S75NpSeoNnjxtN+sZ2BT9Qn5If1eRXZkCxHQRwp4IBNRF/wcxgf
Zd5fHecWSxP+kKZJOWpmkYMOC1OP2KeqygOPE+cRB2PvbbuJqHVCu18VNfs4CuS8bXMkBdzVymcy
1a3+Zce4ug0XjFrbhN17coy0Hw3Qk2D7RBwlJSfcrW0ixRucOIC8YZj2Frz9ES8C04IrRhJZwQ6s
6JlRnuB9baOlcj5yPIi3Stdy2UbwcuyBJkGKUAcH3wAnSk7CgI3W6WMlFNQcsOKBSJ40iCL8w90T
Dzj3hYqQdH1Sg+SAh7bZtZyVFjJndX9lMIdh4wBCqKdPiuswdXj4iHDEtulbihPuF2KiKPkNFxYY
mKOEf+qauHnwhqD77torPWQdYCYPSWL9S+mMvPynVSxwlcrOvW16z+rfjVsk/ZNLgPHAgblnprdh
1L56fRNmZ4nQXZ9dFmXHoPAVloqlFe5Tj3yI58OLxHfgXa+UIhaG3r8u7OCg+DExTwv80OwjqklS
TibaY/nteVm/W/sMyjdFkZQHoSH4+Ytd5jTYNdgh5G7hV6j2V5ZqwCOeKs8DE5RtedNPqnxW1p3d
Y6Ap4NzAwWDJgq4GSGMWLkEddubaSY+IyRHC4ZilMjymc6+vYsjor89BrpYfmi6ivwNHogtUyByD
gqC9+jgqOa9vmMk5bYTekv4o3WfTnfKc9JEHDoQsjMsTWDEfdOvGnzjl3/zfEfLpGssLEg+8SsWf
SWZ0P7sDgZI9pHKenE2ft863M5LsFUJV8UOVF+E7YY/O/UJcbeNn0/KcxErJq9ClSHntw60Xuuv0
5S+z66AaXa0Puzwf4hQ3CNHljWECwCHf5L26KQDzylc8OgFoLERR52tcg+AW1JVVAARLj7hUUmko
5Dr04ae7/AE41ZCwDhSr9mw8mZldwJHngtVvzO74ieovIp0VpRtjL2fqHrrxTo8gPWHc9vN8O3k5
pXKb3G8ybmh+8vY7Yy8UfQb9OAoGh7aioouVK151ZiJ+Fs3vywkPpFbAs6ehhztuJudC+A9szESQ
5ResgyTmGeCm841S8dKeaolf9xBIHrjnnBNeeHL9ML2rmSTXx6BfMX2Mcl0yCkNykd0wBePG3rgI
lel5uHZxP+IpWNejW4S9+6B9IOQNsDSsAF4D10rVg+aU2vJpyT9WiQifWr9S52tIdt13V4EAWIb/
GAGy+issu7TdjEsKtzC94jsSgN6ZWHCECNfFWTa+VrMZ5z+T04zthPFLSfvcxXnt7JVZrhe6EBGj
Ayep10xUNENvDBfSN4qcI76uDgd/Dw0x9R89U+jkJukZ1u6aRkbnlWqL8IK7kq1gzC0+fbDE1PUx
qX1n2eZjMkGDsWrcgU6pp/3I0oK3aXyNwW7rKIiWb5umI3xiLt9lWreJXM2bA8jbfwjBeiE/0y/N
un/XW4cQ/HVmu8PVroZ7donReOgYKnBh5DWDO4bGavmebKtZLKre/ClNn9rHcF4GwtvTnFCcw/OW
aFtowvmJTYrn4b+7+qt45eT3MDBlwwaOhRpiPqVaWxFa0z5R2DnWx3xGUNwaOkTObjNF9F2Yiado
VZR9twPfJx+ukVzGJfoZg020eI3z2NJJZjehP1K1Mg3wFw+uIQ4OAYxC+J0JneyFDhDhnXH4Sj6G
zubmoMAIvC4DgP0tBHVJf8oy58hvyywzeWgKzznTpIRnRZRQefZIoZym+in2hm1JtScpnBJrEwUd
Zek1Fopw5qrdCkYnOvhs3X67SWlT5IhkvGcddDVnQqPdZaSxV76NBV4fwQ9OICbX4MFYWDTtgQUM
EjuU8Sv5TNAjuZUTrHF/6BdFE43fmx1L3e4xK8ljb4d0ZFLA4a7oRbg2BFsP4Nw2npzZRdWbwj+y
b3T3NpH8Fg9Ivq7YDlHmYf0EWHiH77C6VdAW1+1aEiyjJa0pzZmivfKvBxooO2Sgz259qYoM7oE/
LG9tOTjYm6fEuS1pVYouheuvybkowq4GmBUsfxPR6+KDR9n81CSF7M5otWRlNxKB7KlMvOVKKnYN
m8R4xkPqU2pJkfnSM1wYJFMWUR7HHE9PJGjpsZ72aZd3n4QQ1/qBX7Ntz2ToKGqzBTi0GzREQgVc
5r79KTny8M7Q0dhsyfUJmgoEK+wdLxr0eadPDTXdLZVEHKjTOqR9pMLX3pO/jzeeJlsVA851MdkW
3bkGJg3Ch23YSQ5UUMASZJm103ihaEBHMH1ecQbKEyphtLzVkySEMkJuOKlAVdkWK/u1g5IinO55
yvDvRIlpnJd4IVrJ4w2x75H1QfDkdOwFHjO+IerS85QVT0CA9SidEpNqj+L13TVUDm96ozTeAhks
R8c2xR26vQiOJU+Qs3EXk2MNAcZ5nwShpjmFB3Dpk30N4/aB4Kx7jGi1AVnZtWo82BxD/wtyZfZK
kWrbn9oqdo6mmWgjcYdYnauYfePTgtxZfhOT13Du4mgtflTpUIgKF5QLH4HUHz5mLBtn6QwunZkL
qfV5cLLmYlZSuZtFVT6cY0mwfhuTeu7PVkPHRgVLwvogtbNA2rHUN/AnBrKOx+fcOXQ8sJWYUdPo
VQmzhxkE3nKG5AOQPYf2+Q/4ocbLhK73zO+f8/liWch95YMiwE8w1fqjrtOOPLVEMxR0FLOBRG9p
97wOVXCceOuQzKHYydsoWwMiJWqhL02LVvXoKlJQ7C7ID9OIWnR7M5RwBxFAVo6/YHxptTRjuu5T
Y0Dnhqxk5CWAZvqYz3TYbfs8rz6mJi79Q0ztfEG7+ho+2Nab0j05pSEkrXiFcK9IOU+YaBA42On6
2CFKL/lFCAngDSCRabjvWIrLDb6a/hdMupzNU3olHZYc5RDGZhI0TlSXFPaVjHib0IJJeEqMi5dQ
uGX/1HEqc08MCuIjHLWHPFzG5kT/aLs+Li7uLDxoeLFJU6/uLa4jiscW1cfJcy6bWO1XUSrWwpP4
x0bUMN5x5f1wpDZnjKI4kF2exaBRZuX+u5qfaaCkVtE/D1Gvn2J4RuHWcQz2H9xp5EYtxV9XOvZA
R5Gu6h9vLHCwbznZxQeQLUH6quMxP3sgLuu/5Jd8+HPEXwVOvmIcABIaNvMUdvuLOx81/InlPWCY
dX9Szx+KU4zfiaUgAWaQ+V77Oqch/pk1KDLyv9lAF+gOuWyebgFixJDliRPtV2j8RBXawL6MgEA4
aSW5Tb7oApQQdgRgQMgmbX5PyYLllrY+5qPckaIAW7kUNDEWeElv07go/40ywmMWgT+bWMrEpUdI
4dq1SXidQ5GcVfayqHW+GItYvO0opU237tRYKhMJmj0I3jXja9jGabcZh6ktju3sBCAhkiW7R1Lj
gwulKddrvU7cJhNMwI1KVzIDBgcrzynMLr85YeuM/3DA3n2jNB2IJ1lD+zjp0RmOXUBK/0hNwfVk
6CC03wzNUJ0WhcN/a2u5EurLPHULWHb5jbunqSmQ4KR1bwsdpLt87GLYxRr/+w4YYkgcNQJ2gMme
CoeTq2KbUUcQpHTzeU2V/mNdxCMDVohOdkzMzje+aKbHvHNBOaZBoJv3yqYrMlNIdP2FuR50qiMZ
Gbc4JPCOiVKKExV62h6itYv6s6nzsLtw1Fv4F4UT/oOxN0GsGoU8pkkcU3AYNfhvM+L0ww19gqTm
LKyxlFU6X9h7PBX+K9j1GIU4IlcFlyYT8DZKjIIrKQx1YrvRT59Z3EsZ3fock+1Xuy7KuVmo4rwb
o4YoEpvG4D3CxBJtizGgaguGwUoJg3G6EQtglPeYAunCBATgJio6cv/kwdEkFey+EtPO66ioJzuB
QM/h0alSi2u1QQAR1h1Z6CHUMbSLuWI09BJdOYQdFn2NDbnxPlCDfQAlJALcscl4nbuIU+9F6afz
AcYBPTE48OFyd7Mbqw3lsjBJeeHqC3WWV6AV7lxmE7s4QJr8ct0hI2i1S4xVH7Oh04kzDIa0PRss
0gexFPoNlu5E7yRjwJdWHWJyj5mYxzqkNRcjP7VVm5RxJqFieZyeQVrRTcFM6hBbc0V/VqOJ1MVl
GL7SFidpjp7bDvfcpvl6a6s5+FU6FVM7LR3jeqlK636PFBP123Tt5dtoqpapnCw/zaQ8SfMt+enG
IvAzDuxhOEZvDMcZPQql7ww0jLjJ/VK5U3w31oYXNNgM7y03Q3LPproqeOflNXvy1phLKzrKoeCm
zAe1gka7q0xRPCyeibPt0Cm69pxSt/mZF0/10DC2UgXpySS+W1izEtX2J/9fCX3j6Elb4deHIXlg
C+JEZ4iYCw8LkeaPvMxcs0HIjry9WQs8mHkHbE7ghOFyGgbnkzi/+BPXA/WaJJWHI3VA9d9eON3v
dqI8DRNSyiKeSbYsW6izmfcY0l8JYSgQDlZM+HoMw8KypdiO3oQPPfVGZN3Un2hu7djeXmbK3MSW
mxoK1NSv2Pk2kovX7rLVhnrbB1B7dp5xqkPHIs/fNn3hB0+o6JXeL1Q5XSX4WaX7dQX1jVvVafo7
Dg20/m1mGg1fuGBamg/ZXjJF+en0HlUdRzG3pFaKyHeCa9SbuSn2bYwpfQf9gKT4SMr3byDm+K3i
WEs785L3v6FL4hYRi7H6rjedGD58FL+9VLUOWRk6CCcw3KcPKj0ANEV4GR/cPse1Tlczjh3QWh8N
XVDJlugF5IiCp32IUjVP57CJF3dXCR+BpKLH+dEGLLtPYzkt040Zi/gZpAF7g4CtRcL/uqZxuOA7
p28JnM6Gggqm/DZJ6VAkEZrHp3gIJVYeQeryhqpwzMhAyARVf1RIvvvMEM5vPMYpXC6j1N0Smix7
8meJp5q93SdGHww/YUiscs/mKUdkz+qgHT/CLk3WG6Y1PcMX7RLQ6nG6uifFN83+mzbA/zg6s+VI
cS2KfhERAoQErzkPHqpsl8v2C2GX3cwzQsDX35X3raOjq8vOBOkMe68tbtSkoHwiiWN5XIymTUkx
nJ3xuCXVoSUxs3lg1RVeIfEGPHQK0w7IhQbu9EpuTXmtQLO5x7j/P599DkPwpA0w/JGMrH20xrI/
ZhKsxwcqfe/RzhSFO5dIDLP1eshdVF8LsI0tApCUsJLZtrrsNy3EgeKIT3DCCBk4rsflJd2SHAJ/
/T15vmb6W9jhdwW/jYnxGODheg0EuQCfFYgKdY3gzAITi3Ri3PZXmEo01Tv+tnpxuK4Ll9EFM0+f
ZSgXooWBFJZEH69wBniws4nZvou45hmkgm0OdrbhbwpL2ezHda6v7VCKaRe4Eu96s1KQvNEWpcmR
rcHEKLzwhkvkQ83bUWz40b4c1fCnXgztQZsKC3VoyYJTo5k5773eU9+YhA2Ho+H62LR17f3NJy+8
gp7M38KGkIsNES2GvLxedZ9NL+iou4a4BaJwUcxsAhZkdDjuGPxCzBmTlqebIdyP/VA3mB6b4uwj
sjGnpWlmeWQ8Q3IQJSSL27lAaX0ksaF5X8nwdN6EWMhad6DilfQz8XQivXT+FWHyRWDhdEXz6TjI
dLcR2ANqWNUgJSSEz2H0kfaV/wHLdi3OI4EC9wOAlXnjxcv4H1SLXO1W6WOXXRWO7hM5FFbtmZ41
1WWy6826AIAJ2SopcBHrPYzsaN2C4Z92k+ArbTus3qEzliv2OuKf06nGK4FLtUzPae06v3G395jS
QiQXd+QzxOJKfR4jhV68zgbHhhCt5ExIb7mrTIxcYwv5KK5OUQSQ5Gr9BQwNPAKEbJKB9paOpkqv
bG6X33HGQ3rCzrlwN6uUxM8+4ApF0gdH50Bljzxu1bYLnrHFEdtZJSb199iPsBEgVLUWNIYkiQmy
Gp1LNjA/h4jumzTb67FUpGfAKVrmWwuBvwRMSb++RZOxwdkR5ZD9K4oCi6JT9R7hK+D40fJtqB9X
Knv+HJy9AxvWond3OYYOf09MFPl7qpE0tBXt3AoIAnsgyVH8j3cYq5DsA4gY91T70Y9BRjoiP+5Y
BDWSdmET0PYzx+nL5G/i14w0HxVrmPiZvDh8lkAaI4ybvCQIYa5LObT+D1XImh8mLqifhiyc93Yk
RPschR00K8uCZkXY4LE14Qmsowv2iv5CKkESX9pucJ/HSFW8lmwr3EOJn8peyI6Y/yOVWfyrmQKV
txemDPeYbxRL0DFs110vIHSjJXSGB3Bt1vnjTVih4iVjysC8sfBplJMMyRbTscK8VABmxH2cMMv+
bgviAo4LkkQ+UzBW8o0HEPPFdoD0FJ9Svnzvq1ejcM9LhpqP+VY7O+VJa18UmFc9+R9NdIeAf+Yr
usSzIkl257hyRB8pmcJ9O0FOAR7y7hGWEA+9OEPAwlDsIOWNT+7CQ3mJcbti6fAQj3IiedDo40DI
VpPkitx6q2JGuWbnzdBiQafAOWET5zsB15jxuYREnDrqvgXMDG80oujZJxHw9T3YDaWeXLdj74zd
ZcoOYuInfkAdjTjLDkF/Vo6j/POqg5KZnFRYtSZIXT69jBN0h6TT5QPPaUzC2cSUHuhxAYBGj5Xa
Z9CxJB8py+T5IlJEeMyIg1D/qfA4AIore+2zIG7Mm8ha77NDOxO9DLgTAeOzILxEdjCk7apcP3HO
OyScLZZRK2yC+m5qJUGc3Vqh1YdgE50GllTk2rujfzVgg+cjJSbNduuEIdNFfC3VLghnGRyQGOjy
r5+z+jinlpL8JUpBmGzMmKTqnqgJRNBwpVWGuiCvVPrMSDageS8YFKjj2EHxZrRb3cAUUQCfFXS6
ZnezWxOHnnWjO1JNnxFYyephhVOVHZikxV91A6QUzyJytEM1kpG5rVzLQooWiRy/Wbfzm7NO81uq
rXJObdBqec9MDS8fUspi1wMp+a5NK5EzqtyH5zq4rrOp8HZbtIWKQdOKVqHYLJPAM58bM9t9RfBN
RK6VbOvT6JBjuQ/6kExXAYTFOTdq6s2Fm8mdTqFP9/WEk2a6eQsrWt0xgcmeRSzrNytOA0LJpCBu
JxRx8EHxwIky1FRiR29hYLGJETQgrS2JMzpWkSRmHoMnqFNvDOwvtNdh+UcztrtFCBvvyi+w+JyM
yEV2RRxB2PR9GL1R2S7le4RRfYEw0GaT86SGGplLZoCs4PJFr/EKsFeBEsS5g+LeIg9Q+97kQ3aN
yXRGhOvItLgurZX1+6rI7fvkh+rjzzbwOu1+1gO70xNu9CQ6NP7gP4wh/QuW7zRxtlMB1OLCfbNC
n6QE5O90Ve085bCqGM+sbbeOz7YRTYH620AcuBj4ZOpgAkZgFzYTZvlMvWJ6u5FMQc3YdWLuGMdi
B6YhlYxs3CpJz7iotQMBuNWoQMdkElenFyrczqQPtneqnEhWjBjBMUDOZFJbws84O8FYQJ5Lt27R
hw+3rQuqpTyrIEsagF4bhL36mntxQoY4RBtk76SH0xMjhgLweutemmnV+XEOq1zuSb/h5VEDkBfI
iTwIz8yZQ9hCS8TZDr7Esds5QbOG1jWS3GLNmMT/sLBM0e+25+a9K+ZV8fko/mz0mCuzDC9k4fX5
b4U+56bOMW5M1UBODu5llpnnGu4VKD7IfHjr8yVTEK0wJR/0HHm0C5DrW2R9WRwfG5UC69+4M58T
FooMiuq6q2a/9wgI17L+S6M7/xbKr11AtBk+BAZk6iJYJDk08Y5EGK8L75n07ZWsLlsC7thjXazC
ncexiqMma5ujUV2n/8goo6tkGbkesGHjcuhg/ozIvtnUsH2ybPEz7ek/HK+owXEOK96nXhviECFt
fQyT9r5TcHLoijgq4ZBGjIuQWQjxN2XwSiQlikGiyUUbfMxZQWo1pQjJ8HSZBE3GLUE8sE24Ln+h
AiLJy3dr/7FbVECiGrRx6sVm0Jxjmy6G4IPtvIf34BVRJvYLsqZb6IkKxHEF0PrCopk9So2mujgq
RhrIwJL/RyID7cMVYnpPXOTsRTn0eUWIQF9RybAgHEkoHftZfqBCgVbCxgyP4RIyl4e02gXlNar6
4OAzpCDWpSvVvKN09DhZyaJDWa7ymaWbMQi9OH9auOy4Ixg+cz3HW6gayU82io7AxWYCLR2t/rfJ
SOFLyjj7ogcCa4EG8Rt6LNkOLh7xs18xKtsQQJ47X5zDSPnjgYdwT5FI9GfpuBpJWQl98K5pJDw6
6ZuuPmUzqlhEcIDKH1La7Y+KWVW+073OX0QrH2czR+Vjn8/endammLdLH/hkxCwajGO0OMI/dWqW
oD5YBzITB/uQcUSg1XymTx/Vgd3qSprBaihzynLJqUSrgfoKyt9qa+yXFf0jlCIEgBDs6+K3br0p
uzfeWvxz10a6+6rC2mD4zRzani39+/pVLGgIj9Xqt/MWdSrR24mhJ7y4jP6Gba3dvN04hWqQPNSV
+NtPhf3buZ3uDlVo3Wjf567jX5skit94JqbuCMc0SP5OJUDurXYGBuRaL+q+WugpdiF6P2Ki5zYh
5qmLvYUbNvZeotASTtdG4zq99p0FwWmjQNw1JJxUO0AlJIMy+PLnXePK9LVeBM4rvwCTgdWI/WK0
myP0dlsxD0N1j7ekoaKta1Q7i7uIq1gCwqpbnKfAMcLECNRueUXt9yJw/omnCQtWdiUgra0/GJuP
cKH7FKvUwpM4x+UTnW/yBn6P4RpWLGZaRseJ3AaJcPAiJhVq32o3EDOAyK5RcOS2fdo4491aa9Nu
F/qe7HkKup5DbNZBtIuQmGEknBjzgTXDkzIjM+67uJQc6kbgjRscw89405hgSmHACgqKB3xyh+RY
NwPu17as2ghmOmymljVGl+TMzvIW/07XWoaTdaYMQl/rhC7ycGx4NBXl4LuNOKYEmtj1HtdxykK2
c7Db97+8NuvcA51X27wutVhJ7vL9dowORRYP+MhVikd5UHicn6pWGj5YyHJAJxAZG9yWLLOj5dKv
yBgPM3E51X0X1krd5dnI+Xh1E9mQrIJSO5zA2XHOSbgHbWCOrOWN+WIPNQdvMRvS/LVPK7TMRKDA
Sti6A6G2u7xv1/pOMKxHTVYxwQUTFsYjuKhO446fGKGXR7fmjz+nJX4nEGusKhDqtiZwLrlhTn1c
RZVmv7oSreaGhr/jP6qsTYHYJeQFoHmf+rvRncv5PU8ajwA2Z5HENIiy3katHK5k0cj1WcCZ8y/t
VAKHctxl0mdDIzxvMkpQ4kPJo2DGUKuFcld2YJiOlvXBP/ofizeg0C4iM4pIlFRc0jUUoARsEJ0U
9NBLz0rVbGPjeyv9MUjtnQvhExKCErbejQ0a4l3kOaZ8EjmZf/2mU4Tn3vcLFxdyrxFg0z3rB2We
cs8f6nsKqWV4DSzdL7PNIkl2gTPjGvQR4sIuUc34bwz8NX3ANe/d1a7pX5B5i+rkdx50MIUZRDAw
aIizWXwqwbL2mAU1bi3YBGXdeJfPBg5yaeMZrUk33YhgDaCo9zpHHYsNqAi/Ct4vuwcsqkoiWSg5
N2MKSAwpqoggoPPFSH30uwhVdwaKV52WaB1Yt5GYWW5RbBGGCqoZN1JEGUiArAbax6rd2vZ+bjza
9LoDJk3U7ox2sCB0JToXozThm8vY9m+D8hfNCyKc+7TMs/XBmSZRfYAY6bNfNYZLSDtgYlbk4H0Z
6WdDn9btYC3Yz2ZwKNmbgMrkhB4+fkMb3J6hlaG6RxcneOlpp+6mqkPFON4KNWIdmTi9sHDo9BWg
Lr4CgfjS3dpudueTQVfg7bvKHdWvlIcXQ1gJ4ePBMWQ67Gauva+wR05/9FRgUhyQDBc3vRuqfOfW
bRldeKJJp4Dwd8tnsO07m5Gy3wWKXgCSyLBcZr5vsbUBg+W7Dl0Bqg3Ys+O1b9tkNafArG71vQbh
4lz4G3T1nLnd/Ivk11ncOZ4I/lIZyqokvXnOwW1CZ0Bbsm3zIXT/zpWcl+LId1EkLKKxDwZMFok4
/WhT38SH0tf5a8YqlZi1gpcP294NoP7MwjJKWX9H9fgnzpOkx2Lv9ZgoQeGV7iGgQivvWT/H8Qcv
7+oDw2Whj3ahSxOxo8O8+fbHyhKXjL+p1xUYAC/PP8cCYOftrKQDygPPu7FOikB7Oy8sGeyZMh7Q
UJosk92z5R/LcxFwCnOGMnmWL806zpc0ykEwdNwtpNvkDRblVsGMBxIc3B61IleftGFy+FthLL3w
hFlU9FOIM8trFY0gieoSym8ChPgLH1YgTzrMyahPIdu3f0s2Jy2JU3zrmPkXF6FZB2Lw4KES/xsQ
F/+AlIGoQFhXgz2QNOaNiCzidmYUoquREVUoX0FEKiLbysnx/6DRl83RIjxyz8WNAEQ5RYbRkwrw
8xg7TuWpBH6e7vPAbfF9Io672rRNIqKUcFnsfRfnH6WLE59FO+MxGta8+OIl7z8sNndoskr4b+yP
yKVboCJGx1R5hDazRWvfah27RNhOQ/K6dpX5BWaKyXWD2wF5G8HSODwaOdVfVGWR/Skcn/ulDYjF
3CWmz+YL5pLqqY5M+F8KfsSSye7ZEDFsCBkrT8e62CINn9dXPUvvPCx4JbeOz9ZyOzKRbVnhcBUd
WajGSIFrAyUlqwP53IT9UuC2gkjVu+WtYmrdymdxcYtUR3Oez4wLiRk9h+OErKZqp6o6ZOOs+p2l
MiMKEiI7icIIjcn7nVvWxmmUNEhk+ozZJXhKxIzUZm5PQonxDoaYcmdfBEFw7xWOQfOx+vkj1wub
+CnyPFjyvQ5Y3Dez6vQ2czidDqSozOExnvWNDQ5cOx//xsWNNlT2YdKj2xEYMYfEDp+Fm4FdCwEI
YfglDWHCfzAwN/X86qVGmMN7TiEnNxajCtRY7NHe8GRNhBxgg9Z+9e4nrMT/rRmo8G1vpVNsq4VZ
DkQEsnAqqG7Js+v5OKt45pdXNntU0DAA6caZQwzwSTO3QcKrrfMz5F12lVUTFZdmTdr05Kikvq8L
grMx/XXT5G3mbPXJ7pZMdXYThrL3GYdccskURL5XKof8akRf5zcLbdTcW5IjxL8l8Eiewqcbg9xx
vP6NxwYud4JJodsyPw7AG6k8efVdzDXHrvJQWp4Be1fz+4Q3APnqHETl0TA5e4IQGH5PyPjQ4U+V
K99tPJr5npgfojzRxwJshsXfEAI2YsLfhKnXsml063+4LMJ7onIRMPi4PJ619cgfRjMhxWPoMPTq
zu4qVvabAFjMQ+0GI7kxoq/cX8E6Z/4x4DaKkII7sujbg5mK0naI0ElNMMDDEBBSwddBKJZrROWn
QZK5Wk4biNCFQ7PCCp91YSfCb1xRoeSHIP/5hB5n0sQdI83dVNnA+AE/owWHI4YFu3TmDoDs60VB
kZJ0SzjuKtwuVJ7zXdSSzH2QVoQXyBLx16RBau5M6frtG3XklJNpz1nx6QHJeAVjYogFSeof3U/2
WMvZf8WSoX9SbmSiLlw6AjziJHMRdP4QoS2wO6+DhYcxZW7+o7+eltMscnB9LQEgr2iyOfQx1HEb
d7FgE6I7jylNalUQX8EErx+oUtZPbJn+B1hjfhkvZK3DBA9L3UEjIbpF6WC6ywhzWU+roWTY4ifB
uhRRCr4REe2ufPJRNJ9I4jA3pyDN+SNz41z9Qj1VC2QuVFzdfZB5ar2DVugsO9yCGj85ESqw/9wb
d6uv6ZJ4tzVgwB5dVfXVtcoO5xZAE2wD7eflNYZn5QBkJhblKRD8qXwTo8pkGIzWnuMTZIR7D8C1
wFY49fppbUdSNpDpZyRYG3xtvA0kImdcoX/8VjjfGOFd/6Thk4nfczrG3N6oCQhNwZfW7Hq/qvKH
m7r9D28JeTJDXi5bMDi5xyp2KU6e2xUgq4uYeK5/eFkQf46xJ0+GWBQWpLmc71SUD/KcE8oJk42a
H5o9liPSVbKItX3z6pR5RSOW0TWTZYshfu9PFWE70kzeCHctte3H3Hu93vmdO65HFrfFcgmZa7F7
h7hcf6Mjjvggct7v5r1SgASP+Ap8e7iFAy2vQeFM4zYvbuxP4BakibDW6uLoyc95z6lcpcIzhr0f
yFIIxqAvWtJqNzlalY1oHLJzk4Ry6qKiaugA8aI5jw+36xwYTEmSlifHm7rVd72XmnVZyhZ0Geqt
T9C6t10J6JyeSyr59ABHSzw1CejNjbh9yww2qzE7Yu8pIkYcDSdqmYwWJZGtxJ0QYXUidpKsClqk
tTsB7kEokFPav+eLxswQcdKeJlSu/L7Iz34BpFHxF+yxDO9MojpKnrgnD5D10nLP/oLkijgNHNiX
UwCpK+TI/WO9BdGdkS770ln5PaTG0Vn2wvM7/1e6TCu3DU5+xEDop1/G1FtwIq5Zdz8JrufIa210
SKXLZIqFbL2i9C0lebdoPvon+okeEy8+op+w6vzuSsaAJatgzswd732l0eWK9gVhBsHf6DnoX3qn
sDFAwsWke9MEwWPOnnCFn4lhNOu79avhfU/orgxcY8bygYtrk0UfIBSYtjHUBJyvRBXoE54bduCA
ZGDudbR/SK78yMuPPqdOfR7owqZ9D2m5NgeWJ5m353t1MbunNmS3VBp/3XfMd6Jh1zdsWtQRVcfI
+SgykJTuk1fkdHldHzjOcWz8pT8G3sCn4GXsEngUE/QhubOIP0YGtqTZclAitIKZ005kWax/Zvgu
MSlQpHYgNOsA59VwsNFY2XngFWOyWj4hXFyWh7zFXsWzDMa2MVPLZUpSwj3LUMNA1HC6HQEkBJ8s
OTyEsPTV47GrQc6fkUyisMoKiArbAKfGy80IlnI/Ox02iXoa7nOHApdsx4XdjjN7I7PhZKRqHEsP
sR8hBwlOIfQM48U6XBg7TDAcneSt1clFkX8LrH4Ik0em6jCALD4du9ehXOc/Uz6SmULZkIKnS0il
fAsLUd5HCRwDEplxzmDYRgo++nLLsJTjPHa68EsiKIGI16Hh3Q3Myxkx1Kn5vSYDCSdMHsILyRuk
L7ZFnFzdwgmj104YcyrJACk2KpyQRpAEtqAmYyx/0wbYfpWiPsLs9Owd29dUPwE/guDLlD58qFxB
UFWDN+1nJeVy3CGgtHIrbjaFk6rSGaZRENGFO0hXLboqX57adIHiagLSBiiA6jA8UL8Y+9iSirQv
adD1PgHE4d8NYdR3+54gE7mZDDiCQ5F7VFwTeWr5eQaL9tMlMwo77IiANskF/K9fyY87pUqD9YbY
QqLKieVTtp67yQIkzHIKdt5kSbA6mKw+OY5sbljp6o4r+qFFT6J9vo2hnU5FMQwfQz6PAYom8p5v
Kd/gHLi3ezNk7R3e2S6cToo0vuFSCK900fFwnb65XYv7oLIwh5BkdRVfjfVmNpsdnsUtQncAjj1t
zGen22JCcbB0y4QwE7zLeyzK5ghOrBKvEjF48QS/I+4fZkBYK+c+tYWdYS6qW1BqFmOz81g9M1tc
IS2gV8MzvOkYtOXPqtKoDzS52iGL+5SKOKd2x6dUJIN6wDNBDhAbgBujZSVcaNk23sCWoSim4eZb
qQoy7bKCgaIbBer3kpE7cNJpyJm1USWzc5LsRqJuUOly/LMZLxdWs/FelmFNG8VTKeP84KWEXMJn
MeCGn4pKuNENwOIM81OERB+ZRRe01bgpiLBckgMNRim73bo00UfglEW661xnHf60JLcVuxJF8gOW
s/k5c+LcbvC7MuiZ6eLD7QC5+L5mIPlU9RTK7CYHe/FDH5VmgHH/KXGSjG7GEtJ+IDQzP2tE08ux
hVQr3x269ZyMFtQ/+XZy8gS835qVcCmHaVjfV2kR4m55uUtAusKzLepZOGRfY2aqW/5VZFX34DPe
4j5kAIqGPQyKMmZdiqR0GTdV3KJnETqDxyZTRsQPRiMvuYZQ5NgIVjH6yB13XSAPZHQ7IWkWxJM3
DxyAsUTUmQTsHzHSA9ba9hxLknxxnUCWAUwFDXRH/9YYb+OxcITcjo4tK/+FPio0TkvOZXT4ZG0B
UCuIbkSSSB2QOndON3vLvamToP1mGDgzvYldoTCvN17mHmvwR6j0SgztGOQhP6/huEd+XySfjRtG
3l7O6ZxcPVArhmRLd07j9W3muvpOUcPNlFGDKH8T7oIfYdeiEJkpdofSfciz6Oadovl97St8ek/s
HX351vqjA8TDk5Ob3TVi7YP9PINz2SMXLsyPpIeQMUvVFDZGP3H5Bg/sbYMKLWMTw7Gl0vHTx5B4
dBdFU5b3mO3KZeofcHNOxZ5zsKwfAURJtIQg7pK7LEC68at3abC/4nmA+7R3BznHLI+RdaZ45VnS
qH8B5YR3k/7G5ZvPzYbHwzDFukQC5vLbgjUPCXw1tCJj79awK7KW1V678zBtR3uKfNg3/B/BDX9G
s1lV8iKxN7BUZMWS6WPDann6GmTo9jhz09Y52KZX7jHsRmrmFSxgColIk7GxG1CERYRfhbEVmKYr
Sqyt55Chwp471c0dKvAoIVwtWyULF1QtU3Ie3D4QcLs6ZZevhthgfZykYkUKkRdn8nuRUzcjvPTS
ZDfJpl0QV9qoupuLzmvITU/poKcYBsiXawM4NpZR1IjwgUsgfoT5we2AZ89llRWlAupu3U7YT4cM
lKWeWqAugJnD1juu+drPDzBotWTiBiEHwY+Yoz8zI49yP1TRoo8Gj81waNFm5/O2CsaKxHtIN+KZ
7CCSNRlOef1Z+O1ArnAmi5IzD0uPD8CkiScGz6AmHU1y+Exvhpli9TJAgoiB0ORH1DfQcOExHKAK
dnVxqoA8yAYDBoch6WmTdnlriQ7KxWZhN96+F+M4qhfVIZQlb6lXxBJZTerltslt6g9Yyelo2R8z
CYvanc6xlvAv2VZ81WYp6i1uu8Fu5iQW8r0I0z5Pr7w32scWXaDLb/ASgMzfEBfCKc1IWJDhl4g+
hlqmQMRtwrxTUDB7SV4D67AZwBO8IrwFdMwtv0zPxf02M/vw79hXFOJH1SjrkeLODvhixNIyJEyi
YBoKtZg0cyWQzYNt1PLkt4nxkRgurBQulWLSerIyzG5uR+FzqhMVQuYV5hk0eCMz/22AlOOjpI6b
vtE3MPYjwsgLDWkoHZQUCaFl4Mqz1nkaCcGgq5KWh166nVIK/zd79XsNelz+Cn0IOgamLkAnnKBN
ap4M5VcXXZhmD4Ditrg+M/A7NXbfMnvQEINs/gCcsLHhoQGy1nV7fL9eBWKxFlqEW7D5+KQXsg8s
6vUwX6dDUee6fI+pA6ZryJM3Hm3dk01RJVFmWaPXQ3SaZne0x1a4JPA5gwRXxNgCo6t1l4V0pRtl
9My4f5yQAafoOPuh8sCD2TAkUT2B9rWvjJrPJb0ValA+pGpXoVdjkYxagYFZXmZPKGU75vzBVJBs
1NE2bBd8EO2urqn5d46NRkoj5hd0a2lNOh3KaW8z+MuYnhjYBMtJs/kTO1Za4sXjAYpOglDlL055
hoxVruRd44+E2Hr9+rcrhWf2oipqiy18wL0lMYswUwpiVAS4DZiLtnM6nYmIin+GxidOuQ3icPhB
HhIEn7Q2bstXggJuq5CxBCfClTv7G/UcsTdm9qErNPlQ6QNzPRjIRTc424ZoNdZ9/uRMLPM4kYZd
i6fPYjRZQ/lVhLa5og3JAeoVK12US9VOQVQGMyaPxMPMFoIkxTDeFdl1GPomugJdmBrczCU6toQQ
e2/PaopSTScJkSU6z3iwtNPkqDebOVg5FCE3IuUN0zdnbLL1VIFsHHi23Tq+cgogkxqncPyXsnV8
EaWYWfniOEMp7zbUw7VE/sFsijqBoTgN2yYswibYzNjlgEosinfAAXlKvFKkog8XSEDwa/EpRPZU
NwoBCg1KeiFdRk+PSMXz7DxEwSiuei6XYE8yRPpnmGQYov6lB7yHX9695iHiyk9VJ0zl6gCc1i4O
2Asc2sJ1PpIwKH9GHOU134Y7/DHOumCpIvOv2lqUXl/AYrD4k8PLCqGNb/mbkxLdE5bkyjuvJLf9
KxPVNqCcIIyj52vXjMTAxHqs+XJ7HaBv/owTGjBopFG0/iY3K31sID4tx7iqgm7LhvcWXtMI3ew1
ac6EzPS6PqEyTuXObZuoYwaKyPH36LFrOow9sVSP68hk/5ltFSkcfD5pw3FLPNKGhUFwpEWClpcO
xSsIBf+/oMnyE5JqMPcYt7IX2Zmku+TKB31Bzg5cdBU64mFJJpy/RItWT5OQU3Oo1OKGJCxFkig9
ULfdRqpseO7quWA4zWF0yBE318cwa5LHULLaPk0+0y5id8oIW+pEVOTeGToFPEqmsdj4mgH0Y1pX
VoEaNxJzwzCGDGSS3NkqN8OCQAaA1GdmLPNZOy5Ob2O1pE2oE8w9ZEB3D3B5idtxlMZx6iIeIqQW
awwxFJFyjnUfk4pRoBQomD7LnqiePmMPTbCo86sJZ6CEcG1yf4MoLUGVidPpdlpjajt0itf4M04w
su107ARP6I6A1pvaJr+7SuTf0snFXc2YnEHc/yFdThQg2y/W9XYg4r1HlFgtIwz2MWeUBo63vgvA
VKAPGwdx00nPcUQGEjiz4gYtHK+wBjRys2HltlFFZf+5LjWwJskAyoZusvNEFMFtzoT7DyngJMnm
ctZq3AnVdssVbXvS3iFOwxIx5+k7Vd+iCPFqkxeD1yO42CAl8QpnQ/G3dsb2Kyc8/juHsulebknO
L06P5HLLlrG+dPxK2S7FSs64xiVv46Vxh+g14Rx9CuaiLdF/cfgKNPi9eKlA6rZn0nimA3s/PuUw
1gQR+m1gtxrx+UBxAzh2Bv4cfzG28pFzQCkrjyLIfe8kujD7twqxfocsl0hcNGt+jCDY4spzShGe
KPUW1pQRvz0J1SLBqsqrE9HkCqt3FeIPor2SYLgbAQlKtuM8KcxNmgBypyyYmZHAtF6smTT8LYT2
90itxuTMN+gDbXbRPu9qERQsOtqIjm52ihhI91gO7nXEw5htjD/jq+LmrR+WPrMT9gTrQiXy3Hrn
r9B17ta1715NWJg3fI7gdCInLIq9Tqgjt2Z0bx1ilrQfHcMgmCcZQ7b32pmG734VGO+j0RKGhFgk
V+G19Go1feG8YzwLfFh9JXbhpTSe7OYNyz3xQ+zp8sOmtTZ33Rojx9yoOk7+uUh4Cjh16+Cfwoyk
700DcIfTFDW8d0BGHtb3pguD+jDQ1vlbX3dB/yyrmEU4sXbRAXmgIeODKNfbS9uPLzaBwrJnjXpD
CSKiICCJup0ENfgvdLt5nfo4jhC6be0oMUwkaeq9K9bBwd1AGtj8UuOeBmrjpxWxvYiWMDs7E1gf
P3bcc2iikjiXoqcsVmMc1FdkZWSEApxo/uXOyjQ6o7B/DhtZvOEkS75iOHh2Xy/c3ag5IjrTcdI4
2zPZP8YtVeI2SSeo6c3YJ++gtbEfgW1SrOaauGMYlLDEQ/QYAPZB12h2gfbJwiKoqqy2hcTlT8C9
voUSSkc+If5h4agygphn4rnDX5Wr/G+AAROgc9n7n2WKnuSE3YKO2G8Q+xD2tei9Is6ofvSxjRTc
35koHlyBUe/BZn1wo6DCP8BEFeIu35VBuJ6hrs8gCqsZZKKootbfZbOL36W1xSCp5jsDGhN94Xjq
pmYGbAZNwz26EQpBfqqK8KIRFMkuxVYsNrg7QvPb9rQ8m7DHqnpphiA/1YYu4bp0aQcgvGcCsFlp
gIJ96phcHzi7lzMthUQMTJSrch6sxIahTyKm6dljMPWnv4xFU/FYtewR/sNWg097b3QLbPQwIabO
knuWf4RIH1k0+MO4zzWeUvoPbwpyPucieXZmEWTAmKLY9He1Cfw/HOJa74M0zYftosvkfcAxMXyv
C/7q/5F2Js1xI2ma/itldW7YwB1wwNE2PYfYSYoSF4kR0gVGbdj3Hb9+HlRb24hRYUHLnDrkoZQp
DwC+fP5+72JvwXJbsXYGtNsEdttW9lqFqXPXtcgHkJdAJcgIgYJjvEkmu6vuIeJNza4bpgJCIZQY
Y9woKjGf2S4NVJCVD3T3RI8XRYTCK7daJVMqPTwaXFkfHXxeiz0q3LL4OKEMNZBN+vg9r7HgysMH
kr8iCfI9A9rAupkgD9M4xdUBfTmJOLiOOek6Mex5uBvYGKPDzAYNz4vYwAANMiSjG/gjLZdJ2+2X
oAHHY9NA8pauZ2WOX8LZq23Uvk1W76AViWwrYCQ+qQCR2cbNyA8CTjHSLzEJAfLeLx2KVwAJ6KYg
+7X9BVSu++WxgKmVteqJBBwdjmW0P45JN5Dg2jWzZtn+3aLK9k6pevdQCqBlulpY2Bxo7sjgJ/Fe
kCGxK7SdXVGGEL1dBL7hgQSdyaJxbtdmfqfCru1+csDL6B5TCN5XjGBvMdEp7Ge51OtPMCEC/xmX
qaWjOM025gTpxLTeLYrxcDfMWH1xxgVaHmwVQLqkiu2O7hRO0T4IEP2vqmZEVMaNHMo6d3kTYCUU
XF4cSkacaZxUZ+tYU/OucxhK4klxqae3kBGlHn8KNQJVTgAspJIZZ2eKIlwfMW/QWmmMicrpgapH
kgugcYW6x9xR/Wow6Jg+AGPo5nMvTELfwMQrCESu4d5kCSZJj0NE6XsqUUw4BysAHIJClQ9Iz8O5
X02BMrpjGCpd3BYDhNo1yGppEm9V1d4nqxgbcwtQaXI2EE9Z/JaCluAO+prC4zTMQyBQCx/PZ/jt
fXrThwOQGXiMB/UpgNppP1oQUL926MGs+5rU4nYnfAoMPBQkcp8p4XPtepLbF7eIehyqNeK+kATt
uoZ08gOEBN03KQH2B8iAo8AsnigDaKmGX4afy0xPr9QVU/9YeQQ4E1E0CLWHASeRDBmlrbMVXPO8
vA+CvInvSGtw449lQfNn42FgSMsarUcOuINpt4VgExkgBvzSwl0VAFzjwwQfq6w8ogJQqzUfCpgv
bf04ZsqPP3dJH8Hv57OwaU0xzXiOGc83HiJHuHX9mZvGQPRoIIKMDpQxtwRRVLbfOscSgcqIiUWH
Zp0/0ZZ3bLU3NT9jj2v0ASFUpw69ViI6cuQJ4wHEfPCf7CCumgNlDMmCw+haaMYtwZGSqcbOH0a4
2eF26fmIg6nQvG2dCOYWd2ra2fSaTDJIfBu5uZ8pilPKnIaYWZwujBrSkb0Dmx6osCVhRvq2DBDc
bB0VNdkPDAnwtRhDNzpV9hDcjDYyFgAlSS4WpJH+i3RAOiDNVcN4I/oYTZgdDM4Pn7z1Zl0DTJM+
lBgcoq7Xy49A4USRJDFzdbOcYM6CujpHT2ItBOCNTxQNwAJbGmhCmG/mjagPc292i1tVhaDK9KB7
0rKZkhJTAY0VaZ3r+dZ3kTKBeY14Rla9NisMAgfyeBpwoWCdtBBU6lSP34w8Sh+n0AtDhFOhgrEJ
FRvnZjzxjmPJ+Ygksg6+mCGeL6Dzg3FvIHJAqdSwoNYQ8qjmIa3Z/RLBG73At25/R0MJG8mAgk9H
uYwU/wkOGQDqRoRlOQXgT4TXSJAVbGKfHjJav43yO6SQ0L+hJufDrI+Jk8TFpoJuf4LXT3MvcsaB
nFl0hl/h1EgCg8hSuXEU8XXbHmD8pZ2XHk8js+ljzSS9x9MQYDNNCt0dsRVNX+dZNoul2uAb69Dt
rEesgoanQfrtVzIr89+ysZPvPnmzt1IOHSaOJcT81chhjswNatEr4CjMq3qq6nJb48NgbL0sjU9e
l2OBJ+A/f43QqT0bcOND6M3QTzYDksWPWUhg1sqrC/hXmLjVP5qEaoU+u0wekdJaL55pyd9JFP0r
ranr3PWssxp2dudUJs6XIiEaEPYx3bsgFxtHSPbFEeppsqGLnN1pmJk4HxFzXK1gMOKpPGBXmrPp
VegXJ7sivQh5JI2M2GdfIxWFxlGmHURC0o7Zb+d4QkZRhZDXVroxuRFw2zNSFH128bu2y8ZZk6ZZ
/6LOKqKtHHI3ooDJce2Mc+netZAOTZRUNp1wXZQ8a0W4TcS1wvXSW8dKW4RF7FcdYVEQV7UJRwW+
Yuz3ezaD7NfQV/Z3Y2C/XQzBM+O2K53qh0uLz4PDl+Ukv3oA8tvAwPlq28129bG1hH7mzAmcA0l8
xDdM8GYxw8h5T6uOfZXbmxG59U0NBIq9Xx+kz3XVEEopOa9J9C1o2m4FLZffdtMZnwcYwYe5KuUn
PJUXdx1smRp6ZkkI4YSjfT14scz2kR8gQpvCVN/V6ex9yXHB6NYdPg6wG4sC2UgkKVJggSDv9egI
PhiQZqqbIdPyqe/b8LHyBWdhYBOghelAMH4UTZ9jzAGV3FqFmJPdIeqbv5s91fk6tMi6Xjkjt3A6
rAJFrd2P48tgTvhkchml70nPuoadbeVgwqGX3SjITv26q1X7SFut+hwHU3Ef58RjreDMAJypxm0e
U1wfgWkCd/wtkhjuCJ0wZ28lbVrsWpN88p1hkEC/hndOgKWuxvkb8qnqWdd9AInEXLTBbS/ybEfd
RKI5677o16ZBObXNVTQP6yHS2FtBpjNXYHzJQ5yY4XdkTy4Y0VCoaIOGMX7yuNi6VI1+9tpZhvvD
i9s+3jATyMgquZI9ebj98DMEOp4tTYTqzltkCus5yAyQtrlMvtTeBE8lMwb1IShFLncelVO1cpuY
DTSoAZKIDWJfXXmYk53qcXQRHzt8f6oGn6nBgQZBiL0Bb/aujMQDWYjsUxhyideAPhGTqujsfTO1
6Ul1Mj1h3JJ/bVsLYqUwJ/sDDYf4s587eEG3OXD9TZ/F2T4dcfvbjPS1v0LD4YbkuxVU/mGGBEXt
EFP2urLAeVPCNg8PuDzQHG+Qt/Y3ds71WfsQvrF3muhz1SxG7JnKknKAYBtIVsI1cTPm7kieZDK7
P8hyrwdszFR9yrhtPluOQegyAhCNHKiyHifUQuPWQIn1LQ3D/tOgEelRXktF0dZn9rwQsUDBsJRL
vxgmTK8V0lETTmQQeMMGtKeJtyYkIIicDTjwqum8xX6dbgtoTuGKF836paHu5AnW4wOX3VVQB127
BhzqS/riMAG2ECfweybXODkqgr/M1ZwMxJondaOxletDkiGqxucKFmAbZu8ytsqP2p2DO4gx5bjB
/z4OvsZNaP2OoDo5KzhcDfB62iLCyMLiNcKq4c6MhsX8fxC4E3PrCDTBKlN+xPdXTJ8Aa2vcP2Bs
3YfjKLMbEY84mWDakWFVJCucPWMuLsUhr+OFeIkHBb5PVW0GWwPr5f4Oq0qaiXYNwxOwQqiPfZUZ
vzrI2Hu1/HT8WoMB6RyJpj+cKROw37uFwG71aqG8JjWehF5cVs/JmLnfvboZOEXZA9Gp4gWynUxp
46oEFPrB7mxsNrmgYdWjMU1L96Qe4hvHOVkNq1rKbCT6AAM56KHICPHRqdI9icUFCqEq8MODKguc
RvRA9b4N8R9TbOpq+G2RYBRsBVehli52YyyihLK5QcopThis08MdHU6idQReTT/XwAYdM9LezQE8
TOWvONFojWD2Rfehi7T3BFWNoxvZWnBPT5g2lmn23O1MMeTHlHDcGHf9wn+BqI+s0w8Ga1+2NC75
OOjJBbmES2bmqBd9dc7dTZbZ1zrN8vCOAsL+xPevYIWXcfgdCXLxJdMZ8HPp20F2G+CwATBvmCAE
Ea2kZlf3unj2ScihfE4CdW+jcsJ+Z3SGr0HQckrT47DrTShk4G57hxz7lSmzEl4PiPVmoNOlV32M
QhKiflN/srj4os1XRvWdlU4ehuP4xe8R1Q95slAsIKraXfyqPRTUVsdNcpebIT5QKPPaR4+4IaDG
uMhvILCXPfiTS+zYUnQCdrijPKaYzNMPoVe8aJmJocGuUuc3aRAu8H+TwBfsEAmTV0D/ldOoCmHb
WtbILCVgJv84Yrj9I8CniLCbuYqqddgmwUsDnXRk4ebtR11ko0ETg8W6kkmHeiW16paEA8//xQQH
zsFpOAdcj81ndsbsOZjzOt+otpm+CaQXjzQcWrUGXq+w+sYP66M/t8uMIbPu6LrTcENSrW2u58Yz
Fz8qH/MMEfRJgDHJOJ8EVOd71IAIK8wOIw1enwns5qq+hKdP2PSAq2iIxyMvg9v+NAq8u0waqxQt
iaGKTeoZ1r2gACOrJcr0HenfSJX4nLLYWLVF63AaLYqxloBJc20MtaSHTXWCFEjM3rCtE8Opt5C0
eftsQ+5LakdgtiHkHnCPqrQOzH8ercxEdXSk5vqWjT04Rgvh+XHKFqkUxa3e5NjrxwvQgyy2oqRF
N5TaXMs6RAOHGtUNgS1R338h1DB/5uLdfx/DOEFW1BCTYwA1lOsczDJbhUSKm+tgzsRetoQdUq8u
4t3aypMXKOv1S4PzXszhuCgZImOiY+1h5o0fQ0ygl9VH7m82Fe1u0J7Eejuk7fAa4op1nEv6ryvH
AsXdEhcXOYdKIyzbB9SsnxrdcfWCHR7D/RrS6MWyUS9gxUkw/W3YGPkTvMIQrg4CeXRafj5+DUtq
rXWYg1Ru8GoUN+xcXOgbSCjpxoAuMByQEgQfEXPR1bJAPnBljDh2SCbLVLxGa+h4aPCjgDOAVjcm
6UExfM9SOj47lFHNVhAdQJewgmwD3FnXxoYufh8+gS8HlFtlYWxGlJDmx3aMxbjx8hSe2aRp0960
JIx+Rs/bHDAMNGkPztAdadfSYqWFLeNuG3ezj/UCU8La4MRjfe2MFt/ImgTK9ibUiNl3y3RRvF5W
0ZZuNp4bXEBxq4Q3WJPJZbhOtTOQPXOBIg58wkuQ1PGxqCivUm3jDaFtwg0gKZH7Sme1MbFA9Iph
r8VQdWuKT44OZMrVk0tWWbCrhDN+a6JxcXypJYJhWq42DAboHsR2tV3xCtZqY1sgkaGsDOjGX2IM
bXCJEWToraoc8uXGThK8eEwzghxS46iNTV1UiNe2xGR6zRYuP834DUGTUQPZUT2cLYJYW3uime8t
trJNmAzzjRjjqNnlmZMe9TSFalXisgUBg3ohPbRN6ZEijZLP35PVxTUE9BCr0pqrze+4i9FAyhY2
101muA1uhZQyYI/2YPuHAKgEaftI/jV+Q+n9PPW2wfES9PlnxyX+ZINswvc+xuzP37pwCOkVFZUW
myr3B66v5Pl+BxjAa6QbmxJQiV6e9Yg3TFlv0FvGD1FSWwO0Bv5wg2B5Zl0gJSFzW1PkbCxlhKfZ
zmB9B5EVPKR9brVb0p3sfe+aZCqNKunuqffGaC+5UkYrm4PIZPV3uOk0RiJ+YPAUv4oOr5d1XRp5
/Rmfdv2YmR2dxWGWtblXHcxQeMs1lzt6CBH+3ThQgfHIKn5Fdpr/QlwuinVq+mg2iJ4U89awndBA
0YW6g209MsBUuKfgtEdxF5J62W84MGsqGZy9Tn2iMeqru9Z5tZ1Z12hjLAERMwiXdGqn6w9+p2yI
kETY5TtNxfvLAoAMNjE8cgpMZC0PyIU4cFVB2w4RVvtLA9HUQBLSxUwJVZy/701U99hSqOwFxhCt
u7Jp7S2ACowQED0ucilOC5/B28oPFaAcGqu0zofPGYaG7gpCDt0WuDmkKkNjlsCSsRsvdv1EjwaZ
ig6NqTKXWZxNmN4Dt3Y/Z5hV8bapoVhsBHyNU8Lu/jNnO3qesKCN1rly5q3myok/fhGoF6uL8zuz
IclkYxcWXXRLFd8y14JGg4dU+YCxWfhptrSN0KBLp9+gtOMvEznLV8rJ8laDt8abEos/XKvsNtum
uI2+hHzgJ5pUMIWSDmg/CguM6ysvt+GUZwvS5pVdM9LEyYidQsyTfGSF4WlErdsPJZbvRDt3Pym+
wFBZlGWcPkKaCR04qrroJVAE2/NGhFPHJmJK1XvPHlq0fNeGveOupJiGBLlNbbp+v8o0fehuPYtx
aj9EiSzoL0O0ar6RA8BrchN6zADcTWRaNwE+/R2tm2KqYB4BK9Nnz2cJ4rUWRkYHOGJ+LjEarRXt
W+ICR3rdk8lKqUTgJTanHlzYm8WmwyL1vcI+pE08a3yQ0GbQUih2sOrBl66keYO3gEP+WuykXfAi
HWFmet3xzVGAVrHC+B+PLGwsn2NCoTHJH0q3uyO6zrN3djfFau8QaJj/QNMqXfwiZNkMeDCWhbPF
2AGTxFvLw5mV+j8QHabzYSocVLyAnmN7H+rObfKD9shccu7Q69OA2Eahjngho1XiuLNtEtQR9hYr
whEblZDcupUJvm8utwdu+Gj6Rko1z5gfUnz6sz2Ub1p3WHiySWZ2y4HPCdW4tzH5gcZ6FHlB6gRk
JwJXEVotXmADRu0x6eMzhjkkA6/DEMk6lguS7Qf1T3iMPRzGVnENL5XKIsoFGlpHWdzPqfU2NpGl
HxXUevLua6giacP+tEJ/bXyrAdx+O7Zdv4Dl1s06xmqAgiojqGXdRr460tQmwacrpICDpwg930QF
ApqNGejUWve9U/9eKMNkAAx2vNie1AodPlR2ss4TC8tRDMhtrmPj9Fs7CK0Jws5GOkLQ+ql8kDQk
W3RY5gFKoVRAEGV9X3aGmla4fXvf3XSYdji9g84TqdHCPOpaUDTXtmDFDV0bfR2h6H8LCMqLtmNu
5eBOXNZIHKMvpg78DnrvmkvDfEAwRZWPQTBFWTlWWLgHs+ps/mnoezsrMf7mXudCAppbFIejQ7W6
xgHUr7c4HhEQXyhSRaI+904g69BXkMJmzq1DCx9KZZNAgPTazHgyHRt8Rllx9TsEhJ3W2axUd6fj
Wj5T88HcCjwK49Vskhy6HWw4LyulMFayTdOKb8g+QU9S5jRU1ogfYR9FUpPhbtmGW922yxTZxMhm
jL05jHOEg5SAvOv7sRusCTCLsfwQs/7icKOlmQqPQpKd10uEYHA/yRKpEtLUhwl+2EgbixpOAvqU
JQJwtgfyz7gEQ/DGjSAnOKQLa+0cmjpvb2O/CZxN1MuhX2vlA0Zgv8K/ja+OWsV54X+HSdQcPVih
FKmILH4pUVk/MQjrmSbOxMwuZYtZ/Ihv7SpqMS/dIG2zj54J+rvLQakfIYyBL/FsyaGDY/+IxdL4
XeVWeS8dAm13ET0cf0tUje1tG0LYODGtxdrIqulbb2yJ8HitKj4w+QxOna5J1QBVw8vVM1c4beFZ
oHt/olkaxz/zNCebNW9y4yOmTineb65Z3+ZJjr+y6+hqn0UEON54SO7vzLZOTm7IhkxGKEaCG/wO
4CDCboa/JFrHdlf+HGVHOB4CnR9mXN/DKJl+DDgYc7+GbdKs1BRE0QpgmLsP12FMZ3kdnPwNmOgX
J5TDVzm3xYOv+FDgizlARG7gW0+EmIVd7jSYr3Gmctr0XfSUiAVhjTJr6jFZ18w3m8w55HcjqA23
PUQEFK8IAtxgiF/NAtNWkUQ9mgUDIwd0T3N09CbhOpsQLqG3K2lQlysKAjoFmCorRHqCwxqD8yHE
KIKALZS/yOdIbnOHH1z+JmKSq7G94zsiG4qFHy23LtC4VcdWhJllKZVePBXcr8qzF1nynOFGw90r
hw5HHsUnrlgjN3YjUt0BZLKu1p0j1AM2PuMr+sX6NebG8oNebtBx4ZvHU4q2+In+Z3vCtrt+HvEo
x2UoFNjrCMvhiTGB5EX8B8o32JdU+tsKf9LyUJluiLFG7fVkcHUljaDbCF4/8VQOOgK5/ec//tf/
+d8/xv8MfhUPRTrRZv9H3mUPRZS3zX/90/7nP+gqLP/vzc//+qdrKdO0le3BqnQBPOGg8uc/Xp+i
POBfFv8RmlHY1A2N5tLK2vseK/zSD/uH64O4bwdRXBBMz/a0kLbyLMfRbweZdaQ0ZhHJqSnM6YHd
iMROowoea1/ba2ua4e/jCxPur4+6/K1/PNp/j+pYJLdYtKCEdTYqV/ded9iWnjzXbR9TFTvPlpUb
xpZssAhF1wRpT6eOuad2REl9fXDn0uCuhTOzdPkq9tl7hVQCAAGb9BQ39fRh0ZfpR8oq/wPOrX5+
U9b1gJTp+pgXX7OWXGdwmnctd/lNf3xLkZHz67RmeiJDC6n0DP73k5Zq9LWfEaZNoRh2+SCIv7k+
7IX3LEyGJHna9Dzi2d8O20M0K1UVJSenGp8yH2C51wksHSo+Ovgjd9JjIhYaEnTa1FtfH/xs/i4f
mcE1TU2NUE9Y4u3gk5xoM+ZNckplRSFaoHC5hYKddofr41x4t8K0HbQhruRBHe/tOE7NdZNheEiD
jBvDCNnXOZAAVoa+fRlweNznRC58vT6q4m89m8ICyifFmuPaNkqMt6Nqus2jn7vxiUm+2I4iypyI
DihjaIdFW4b314e7+DJZLkxZG22Gu/ycPyYQIgcCeowyOcEcovspYnUMrRDvq+vDXFgbwvRMB6a5
dhxXnU8YMTcjjhbpyS9G9J7k6dQEqtM7czlu4E9VofR314e89PmEyfSErQ/jVi1//seTkXhvKaJV
k1M02DJ6GnRCNWcw0rQNhtIuvukqMHscPLkc314f+tJLJWWJBcIW68KceDt00OBEjzE2T1tO4PQx
trsVVrdB/zdm6J/jnM1Q3SezFpFCIQLhDoF3FTxDeau25J8hNQgj/HWLIPr+Nx4OsEs6WCxLTpC3
DydKPYMWW+nJ9Yq2/5QklewfHahMm78zjuU5MFY17/HsJaLAc7MR4e9p5PqF8XdjzsFTUcN/fGei
XPxajqC7oS2M0s4fiN48pKIuz04QkJfQezUGWwxNiV+8/kAXJ6QnTRqhpnC1PPtaaap84LYwPzmo
qL5QQIRia5mWhw9f3Ljc8JTVCFh0MdXq9ZEvrT7ENP8zsmW+/WTsYegx4MSdMA83Pwk3xVuRrUcg
OsEY+HvTgnNdH/HSs0pTYt4De12yDN6OiKFVTIZkk5/iDlKvT8lx39Zj9mhibIxxY0EzE8goeWfU
S3unZErS/Hcc1MBno0aVPZdDk+cnIlU8GizmXH7Hg7A8ueQ2/Lj+hJfe6Z9jnU1PWrvFiMiNrxlZ
7YtntIupVkUy8YiA+LFHb/70/zfg2fTxoNKbVh/np0ynNQ9nOFG+RVtUPotG2l+rHEXr35g37F6Y
EANYcLE8e58hGZKyJOruVAypvad1ptp7HRNst55TrXBPc2Onurv+mJdWo9TC5tiVQtnnqwRqOPLX
uktPNIObal37hMtuR5rX77zOizP0/41zviZUHlci1mmKL2n4Sid2QuYQWo+RTpT+TATsEN0Q4eu+
V7BdnKJ/DHu2e7Z4fYS926SnHq8qAXqS+fCSKpp+ezLp7eidve3ScBx/WnuukHzKs0kTtlhqzFGU
Qd4z/V2CTuqGyjDAYDqLPl//cJdeqCVY7crRjkkAyNslz3FYBshcKX+lPf5YtAe3uQX1YJXqYM9t
9cA9u3vnI15ahGwvylT8T8KNeDumkwHgq5ADcKAb5K4xPypvUDm5d2R1BQCIeVV/uP6UYtkrz+sz
y0KrCIdFelLLt0NO2BW2jmFzLOk2fHXhHdR9f2P0BaQMmFQLPIRwFTxopGto6LLdqWEJ1rz+My5+
VwfSFp6ZnqvV8ud/FDez19Yqs3R8MgJsMVbYZ3R3uOsgxebGAeZ6fbSLn1ZTDCtBS49v+3Y0FRsE
Ek5hfPKhJt8gCi4h1yMyfnIyEMAyrfRx9Ez7nR320k5g4Si61G+2hcD67ag2lmkLGrtUwqGJmGDq
m00Dkjhurj/dpXdJIUMFrFFEKXE2cVNU3vBM+uRkEwZ0141+2e3GZK4EzITKf2d7uzyYYjVqKZdy
+O1D9cVA3IU3xSfcTO1XbKCNW7MIHKxazW57/bkuLQ7bckzu+XQAPPtsqNaa4FgZFl9NmJoMeRo/
6zGspgfyPqDTIxCs3vlil+YJcJatcDnQpmWeLccqK8zMRZ576toas+awGIfvU+MAs3QWYmIC/Oqx
3oPH4Ml8/VkvvVaWA8p6m6u3aZ5VOLrxKw5EQbEPYk/OZ1SK7Zwra9ho3B7eGUxcHE1JIrgJeWaG
nj0nJ6KfTzC/TtBb63UJSP5ZChePD7ey9gZiqg2bQIfi25mGZxsTZVwgQ0c/NIgE7+gbKhyPiFij
tQXW+5IYlXNz/XWI5Rec71LUmQsIA8BDCf12mpG8WqQEnqYn9PMQtX2H7DSjnn8lCNThr4kE0q6y
HnuPvErcP0VLRAn3PrkLScO4/lsuLWOuz57L4nLAx84+TTsMpsDBPD6lBTGOGAqaGJMUg9mEf+Os
+3Og868Sy7FJyoKrbGY23+YSl5aN7IUQN10B8/yd1bXsPudv2GXqupAWpEJW//YNm42Co6krUAj6
QsUaoqwB96h2XNo++L0BzhHrCUk7+ogRUbO+/k4vDY590HLkLddbuSzEP7Z/xwIhIWdKH128o2BO
x+jTH0h3sI1nrHWneF/R8Yzv8VxN2s+hC6ltf/0HXFgBlPfMf7An1DHi7Om7cgjrht91VBKHKlxn
08452K3KX6BQhdZff1y2f5r7nHTAIuf36bTH3wEIzUOL09XPmF5ivSYqHEZ2CsZ/tHHzBoebPBjq
D0YNW+9vnH/Spcag0KBDC0D+9nXLEQFhUtneUcCy1wtizdYKgF95j5Mgs8a3YTE/KVL+8nfOpktb
DW400nZcWDw0uc4W8sIOq2I6H0end+iz9Z0UbDHB7D2UGSTjHZhxkD+hHoJzqL3BOFI9I5kwCc7b
Gr6HabfV9sP4IcCxh6SRcuqs+2lEy3C6PiEu/1C97L6sc3a7sylp0SpEYyr9o4fjUrEHoSOb2lT9
9ICfh4m9yURTTPSaDppux7m78c2F+hFG0UjnvOyVvw8qjitCrL3E3TMb9F6kZvxO/XZp4oIGeZy+
ktWrzt5njTBx8EtTHwcD1SZJ992HiAiKHxiodPNfL5skpTBf5F978Dm2luCIGZgkaR+tHgtk2mAz
PcOyGsSd0edBhbNoM4T2uuyEF326/jmWxzjbnZbVqViZls1F+OwxCWsYJRWId4TPjqtC15I3MaSC
G7+dw4H51NSq+I3aP/3WlCJ9GvEdjw/Xf8KFYgBwSPGuEddgaHC2HRNJrxCI+94Rdhs9Wjxj0BaX
hf2l82dkMbKP9Td8uxN1c33cC2UPVTGWVsqyWDTnxSrJ2R0SP+Ef0cYMcE04c/PFQg7v62BOoj1m
wVH+zrMu293568ZpWAiOAk3n4azUmu0Et5fS948JtsrRbdnTY4uTQnok/iGHRdXY1fSX0FDjwBb2
X68/8aU5TZweTQAPlFqos9HxRssFGjHjGGeGnDYo7FIItVJXVnzo7bae3jn6xPIXnj0uNj68Zcdy
2BD12VofemYPYes+UHEjGpgE2r2Z/aQQL0E8mk99VUzPcTstdv1RBatulPFBGzn2hxlhwryavDC3
hvbNd8DsS2UPFQ8Qsyks698PZZJKCJ0qLeOo8Nx4Ceq5v094N7RWsW+MN33TZ1j0tQ6GhHmKyJS2
t/eQhvg3YW20vK7rH+bCVOQgNt3l8iJAZ87ODd8FpiKJ0jimPi0DLoUqtn/NaQRXDlSq3lC4j/Kd
6X9hKnILFxYeM7SgkIe+Pasy1zFJYAy8Y1e51m1BbDzRtoRc643nVAk0NaKumj3gR+BD/IxS/+X6
M18o93hccFSQb1PY9jJZ/yhNREpyHYQM92gMSUYaqVeiOZ56+FLXx7n0bulaKKyq6Itb8mx7ETD3
KqQR3jGNMnhT+STMD27Yk8vRYI2K9X/R94/Xh7ywo1nsKaA3jAv2ffZoo+i9IiTR4AiXqrmLB2sI
920kE+hwBA6uIU/RYi6CgV3n+sAXn/VfvROU/ewuyzf/452qDgqLNwzescFk+jYr/QpalMSx2DVd
90svAqwH/saIQO9sZ5YQjj6bRT3t6wlPC/+I97F3a0Qy+IqMFgUNoC1exISeit31ES9sYpxUXMGX
vheHxtn3rLsC0q7feseEzXQXYDp9l8joc1KP3ZfrI12aoVSS7FwsSan+Vcn88Tbpz1ctFZw+TrUd
bVAikStiDNMs/8ZXQ6YKx9ekU/lvuyQ2nuDsmaGPdtW0e7O1q3CNtsB5sgx8Wnd5YYhv15/s0jtk
QUCK+FdT9vzIdUbRRagHmCeLMx5iH3qIawOaFQq2nkCpv45lWEp4vEbwxQWJejstxzCMYsK1AX8g
tUGmLGaYROGAwYmpkaRcf7ZLX40T3YGPQZVJQfF2sBi7ZnywI++omYxbRZNmIR9hRvk3vtqf48i3
41h9NVppP3tH3JyGp9Qj8m5XWAhQsOhZ/BO0bLOf1x/twmdbui3aU7xHQc32dkgx6Z7YEUsfDSlf
bT/xjrM1H+ukch6vD3QJvGQk7XIL5eTGIf/tSFk+YuOBTffR00RJZm1t3pP+FLj4+tb5HnMU4l6V
h9C2MCJ9VAO8etmU6a/rP+PCdmaDBlCtKIpQ9xysabnKkfU0Mm9a7Oit2BFfBtIc14yXfRTkn77z
2BfeL5dkgFKQGhM139lmVhCLGnW+Zxxx1KcAn3XwmPihwM5Get1fn6ZL3akUF3By+cyzsbyk8rNc
2v7RmHOc1In/mkjMjRbE9C+/REUcnQBoo+AEh3j7KTHxI3wsFsbR1g3sWxzl4XTWmTKaA7F6efNF
xNCv37lWXCgu2DKW5W7BFqC193ZQxD5+ULdzQEOIgKrnMA/0VsiRrBI14Fi/IbZEhvdlGETkU4/V
exPnUn3H+C6sD5rCUIHP5i+Jm05djX5wQvAi+p1kInloA/oligCu36NQgbwBlojgYuaEASVjmn9F
BI2tNLJwIh7++jfgp9A49igUTfts4TqwQ2TuGsEJ2QmKQYF/LE3VHPeJBO58rGbx+fqA8sLSgf8C
U5lqgGPSXv78j7ML+luJm5TLB9AGTsDgIuqUcQmqDtMgQhfTQSIlgwconBZZ4mUZ26c+7fuZ2DQS
lnYm3pvxISBLBUcCPYvoIw6nmNAOdMPqnefYmDeJzA5w9p85/YfjyAl6H+vGEJ90s8itOFnMBOpm
OkBL9Uvb3ZZQOoIPGIK19ffrT3tptgFlmSAHOF1wUr992AD7q2awO+NILLnvJjAyK2/8lIkp/zz2
ufuYCTe7GVPH/dATlLS9PvilTYPrDT6H+Pox4c6mWtXANo+8ODhhA9+8+BHmPUS65c0qAeV8Z6zl
7zq7T8FkcintXBAuLi9vHxQTCFT8avKPmEhwRcRpwa+xosC5CAPm4Z60QmTuCnlwgzn4YA4r7ODt
+J3JfKG6pcPLrsXuJYHjz3BaSzZdPbXLpQ6TMhJciboKnv08NJ/YyNNh0yFKv59aNWa///qb5kxf
GjC8AODEt08fuBnqHLf1jz4ub1unQUBLrCtaNDNU8/76WJdOQOV6cJEA7uEdnwMjVaWgF6OaoYYP
Z6waysz/YBqQJzHciccHUZAEtdO6lXiMKSRRhBTCW0YlWY/lO1DUpWu00iAktJxozv4bKSonKFWQ
1MW93dHRh454tgdZes5eT4JkQt/In10CGojUcHB2yZT14qREkja1MbP08NZaRWNQeO+cK5emAR/D
ATWgv0kh+fZrdB6AQddr/1jKDINsB8KzeSiIbTdXxCqUYmXig4injuv+jfmnbU8ByFPD2ufkjcD9
v5yd2W7cOLSun0iA5uFWNXmKkziDy7kRnHS3ZomSSE1Pfz5l4+ydkgtVcBrdCNC5YJEiFxfX+oeg
MQSGy89p4UPf87pRfdSTxaMtpny/mTXQVjucp7FxvrwnzsVUHwScg6OsA3ZkdZMmyeDE6AMGz1aO
sqOPLFGoqyL9WGXGLfLqw5XPfnY4FEfJwxb5nvXzQ59rWM4yYbsHbfnNHSmAhiLTzM3ooWByx82X
9o+XZ3guvhBAyZxp4gLcWh1tVBYGEWSKb9pj3RymkYtLKsoQ+aOgFQejrrFLyGC5Kr61dlft7UT6
Xy7/hHPhlNmim0uugnL3kt7/cXHVELK6dnSD5xTLh5ueJEkiZer9o7Kkr6+k8OfujeW6IEGgPuCs
yy5pTiXdHZmugy7KDTQ+eDlcguM/pQ6MxcD3WvvszhJNal+A8vyLEONS9HFcagRgkN3VC2LSajTO
FTfH0FLdSbDEfXJj1852No6D9s7NB86OnKLjZPn7OAEEv3dqsJ23715xCpJgPqhKulxiq4PcGQAU
WlTJn+VCDRtN4TUHZ5CvvdY06ZUVP/N1eXXqlJyoP1L+WX3dMp+RxsI24DiXbXqbo4WD4iRWm3vH
sYfmSoQ6c4CWLgOZB103qq3L3/+xlVSvj9japOmxh3r/eYGghVNUFh96mHEYe9XX+uhnTs/vRipo
C9g1bxAf8OEy+JhNelRWbkF0ztIRRepWtsWDG0+/1fQm96dezvYdLIAkuR91haHt+7/mUoxZahZo
xL9BQ+IbnuPBAW5AW1rrgN/qrwOAz6Pd6daVCPW7n7XKR9w/B1ttHdlDDVKjmR5R1Qt+pWCS9UOZ
GerQTsjmk2qj/hCSSiAg4vAG/yLrHuX4cITcBdMCXg7VZ8txX32tns0NFN2pvbIHzm04+jfLNQVo
I3Ct0z1g5Taw/oRfOOn2iMxSm/j2obQkuuEUwVFRurz6Z7ccWHedCEob0loNhz+eA9AuYLgWavS+
MLGf2o9IUqMaCdAnebBd9fPykOc/QuAizu3RQCHlP51ilCRxDAolPlZmALIqhC3mPmGKM6ErgDx1
fdPryPjcSmSGHqoycLHGCbzcS0KFeOutTu5CWavJASPhWyX+8ZU9GFdwzue+ArWY5eKkaEeh8PQn
Vswf61Ww6gnCCxmSXDZuDrgO3Ggt4jxXvsHZwZb+L8jOBYm0Wg8kn72yc7X0aODPGX/sZk3K/Yzd
qTzMSLr9d3n5l4i1PgJLA8FaMmEgZqukoOmdycNoIDuWTZUUW6cDr/iEWtx89bowz43EJgZK4hjg
ZlYjgUp3kFUpUfpsNDQ4c0rdr4g2wB8zMT5uNiCeUH0wAc1SbM7G28jKxA48a40ho9PcICjf7y/P
/dxudwBdc3NSLeK5ffpZCylUYg16dvR/ZGnb3zmV1jwaUZJGGETY3bV4fi4n564ExPY/4zmr8nZn
d7GFTkV6tO3M6G/x21LlXlkjrG/dTe4bqizRJ/wt4o3rSvyBeAHBRC+Tpk7+Isq6YE8p84N04/uf
zny5S8igECgzq7KZQmxss+1c9dY/Dg3UzftXmUvTdimd6uSCq/08yyGYIYpmUHcc5P+70SvxiVTA
+kK9bzAsIDXTr+QmZzIjCqjcIhZFoyW0nM5vxITLNOoyPZa8basPQTTm8mAgefgBndQ436fNEE8H
JRC9xC5lrNCevzzpc3cpB5jqI13hAPPu0x8gUAAmJSA30jq5VCvKXiCPRINnIy0Nqqie8LN3I0XH
bxixpKGnVfZfQHDhozF76qAUQa0l0PyRP2iaqyKd0320aq3/PogJk+Yi4J4q+/J4ebrnYhYlGPJN
h1TUWPeiW7J7kIRdckzQA8vuXGT4dnhIWPuyqpV+c3mwc9UxwDG8Y2CgUU34fc7+mNgwCgX9ipIg
Lg04KbSl8dpSd7AORllza1SWPt8lskBYAaGVNPipyF7Qgc4Cyf/pmMSVPOJcHGF/W5CCweThJXK6
0KmlKq+Ophi5P827i2eyJNXYXroTE+IfW/ow5afLS7Ds33XUplzDaSLzZejV9nLGzs4yizuzjCRq
xWZk9vYdippuvROaE28aze/RRkBhNL4SOc6PTHPwf0b+Xbj7Y+31KNcxCvXJgH1fWTs6u07/BJE5
AMI+at6HMigBagUkRNXuL+bsew5pNxgpkC2nq2zj+qJxucTHCSLTZxCH0Z3fob752vNXYQ/ux7/z
Zr359/3D/sZ4LgmK6Xmrj2uAXKQQKRPQuYbc96iBhSlh/CZBBeN7L4ZRIqyQ5fNfzNanRch5gpVn
rt92aN06aowpudYo/3+JcLD50uGwd9fo6KLt8xL/ozAuNPzyLk/3XLGGYMEtv4RsYE7LUf/jA6Nm
5HD7ptqzQqZruvcRHr9F5AFpm1iXHm6NkOELP229eyC2WBh73lZr2Awbo1UzAgG6ML9JoNXxX+Rg
dHJohbPvTV6cp7/LQsVowYfFRzkmMOnwjhh+IEEo//FzGb1cXoRzB5ryoOWB5lmCzGosFwkXdrEd
H+MCsbhN3Xtjv21a2ENeb6htgeDS33xum31N1QAStrukaX+sOkUveEt6kR4XD5ynccZ+1k/F+J9Z
5j0ivlQVtrp2tdd4dp42FVnAlUv4Xu1tdBVSNKuT5JjN6Xykn6P0T0PQWPNTBKyp3dpIyl7ruC/7
Zx26yG6pB1G44GpcrS2CQwgIO316RGKke2mzblGbnH2x8azSV1eu4XPRipczQ9lknlwWp8tam2WV
tlAHodAmHdoe2Kd85tWAz0M9Wm2xL7wc+Y82rZGyev8WWqDAVIIoFVD6PB3ZmjPJg43LN0Hu57XP
E/8BfaoeMXUz+dFMNBGupFnn1pViLzfiglPlc54OGGmFiZiClRwxRwB3beI9o9/lnSPkDtmYLL0C
QTqTYdHQRD+fRyLdg3WHCgUxsQj08HTmmd49dNhUCYJBPCF3Vs7d9KhUjkGIVyxaRyl2qGJ/eYHP
zNcDcrgQDGlL0RI/na+FWHM9Y511RIHM3ApT8HaQjv/PBMrxy+WhzhwT3kZsoQXVDRtmdfNgWYT2
kV1mx9GucIidZ9sQdxq1IKwF/RH45xBUU3NlA53ZulQW3GAhUVKeXp9NV2EkUnV2ynOpN7ZB0CYB
EomG9x96b859GxfFITLAuV7ZRkugWR1PnkKOzwOAf6jdni6rh+xOr2G9+gywdnEi09NefC5VA5fq
8qKenR/HnxnyHoIoejrQ5EamG7cjWGcbg/dNUXj4TuSUk6Otj8518bmrLbfb0K8H3X956HPfk3O5
UJsoORj+KtjaiYnBy1QAsYiH+gERMHvfZ0Ii7G+bW2lo05UodG5NgY8srBsemxya06nC02oKbLIA
GvRI/N4aTg5I1hPFcAWncq6UgkACAAtaTBbP2tWzDu2vSgvQwnsGjzjcZsijI5+nDbeTN2kbBHjy
r2aJHNIhbmsEjAftH0o9iM3ErnTRy3NcVL1mTzZ4uFr9lX11Ll7Ac7TAQZBgv2k+NOWMvrzq/GfQ
QoF+12AQGt+YnhzU1wxnBi1sNFs9AaSwmoNNdyq+ff83J2ugGgfRij9X39zrewfZPdCymLzg/ZJ0
03YCsrefRtfZYLLyF8RgD/gPqEgih0m/5/Sb8yZJLOzFoucOdvlPXVhmjRGXixXDNhWzloaupHp8
P854Yn++PNVz2w3MAtf6cvMAGzwdOkIumg5FqT1HHoisjaU1qkfu3ut+/cU43HEQ1xYUyBqOG2FZ
VKIESj9pTsebXLResbEp0F1DgJyL9PR5EW2gTuUZ6wJhjaAvGhvAEdEflBvksMp7ULuY1Ko6/XZ5
SueHohBJmsn7ct2zqkqpIbzMUJaW5zd9qf/Mo3b4Jjru0r8YCVwDMCjSWcowpx/JRK8Kp900ei7T
RG7zqsafVvT6A3s4unJVn5sUFTcqEcuneiNk0OROP5e0m5+NFG3wqexKrN1TLGvDWATDlbvyXFgn
CwGtyssUeuzyY/5IZNGn7ix0iLVnN4lxmEr1Ac93T/QzRgh4n98GtB3nu8Ca6yufbjlQ64srWOJ5
oJM+2+uKi1VQj3UABB95mrSvnA/xpfD0n0KZwYORJREC7e6ijZ+K5kHmsr2SjpyZt6+TjyD6QSXg
Tb9di+DDyrjneVIG1RetK8dpM/WBuDedvvjhNkH6pQ2Qf7wSVs9cZTzWuFiWLjZX6aoQkCNPOMV+
nhwLz69elnsa6GWHFrOr5fYTWUN2JbicHZAtu4RwXsTrfSvRKu+Fk5HXYpXzHQ3s6NPYxV+MUuUG
F0kRX5ng22AGDooi5YJ0Z8Q1zLtZhHVrhLGeJwTVnlBd5L4iCbNeLx/HN58P6ghfDjwI9Vnaqcu0
/9i2VqaXlYZj7bFDrOxLUBm+DPvRE0noTZZEcM7yU1QynXdrZazGXaUGqHRko4GXxBF+N5dC5Dmf
kTGsD/jeD1gspTpC71P03rtwGZT6jWEEhAMQ9KeTLUY2ZoKtybHna255+tnbvEVqF0cr8wmRy/q9
sY7xeF7SJIYvu8Tw0/EMOJBUSpGncOGw9/AkhKWH2L8K7WMK4Kh471FchlvqgpTGfG7eVQqLWUZt
ekPeIJzuI0eTDPUWp5/qJm+d9lAL291g4OtdORdvNxDHn9c78RnMJ0ih0zlOYy1K2xnr41I+uR3N
4D6PUpSH3YFqd9lkVB6Tob0CU3wT2S0G5RXt8uwj2jqrXTtEdZug3FofDUycvG1CheqpmDJ92jby
6ivo7GCAdvmUMD1otp/OMBfOhNpHIY4N+c53Vdfisyfo8CP7rY/vzZiXif0x1ipb61O/HcypEsdi
wsZlh3Y5MryADdEqvXzu34SzZaAFwECitvRZV69IcxYZbakB5RQh/M9Djhor7tP5JvJiExFQX11J
0c9tE1joPjU9HgOAoE8XceQ2aIEsVkcJ5fpWsjlukX6fhhB/Uefeqzvtc5PK3eVJvsm9meSfg662
ieGkGGlaWX0s23p+YGdoGL6mI7bdPnYv31VTxD8TbDLDHrumK4H13K5BcghsIyBDy/VWC4wtjD+i
11ADKqg68FyF32/HHgXtLa3t8fnyRN9cFstESbfR4luUMtaaYpFfeCDYZX1Elr/5nGPVjBp6XVXX
iuBnFxQGPkx8DxbW+rCbmuVpc6eq4zzRngxKrKXiYP631aOfY+3pExqtTkJbTVTFldD9Jsv5PcP/
PzL9tNP908y9GWOvVx1Rl/e/C5/imTsDeDVVjJWG6oOvsyVGLOyw5IoWsLT29fISnzswhscCgxQ1
0ARYxTlbIb8ucEM8Aoq4N01hP5pYT2N5gIlhP5rVj8vDnTkv4GyQciSm0kBcl5lEQNDm7KN0VNuS
asRYYpTpU5QkeORfkQn1HwZMGfaXRz0zSXh1vAAYG/rsumyYo2ZSBcqvjsD1vftUr6MD5LrqDtIj
loc5kiDNe9Mc4EtcxKCrQV143CGr7yqGtlsyx2MlZL4bk9Zsblq0b+W7r+LTcVbxp0ajZUTYtToi
Qh1hywPP/NCr3vTwlKb4cXkZz2xWHtt8Nz4GyOJ1rqjKlIQgrctjZ4nGgNMdqFtDtd2vBUl9bPIM
ajK2ATzGwnZxennKsJAMDpd/xNlv6UCDIvvgdl4XYlvVGCnFX74lwuqUlvL5EMvIvyEhmQ+zBDd/
ebwzAQ8cmm+AyGPMN8mOMjTYzr1VHUWOFYgmiXJhR9v1Zp6Dqrqybc5ODkwxioY6BLZ1Jmc6Dbaq
UVwTiFKF+VQ9P9FT12/bLjEecb+MrxzHs5PjhbXg0Tgha1Egw4vxmp2ZXJ337cOobK0LhRqSaqul
Y2BdOYbnDj/ak5QHafzQVF5m/0dS7grTa4surY+cDpxxMxxY5sjTPxu+Up+41OddZHXef+//fqj+
gYZBy4PizSp7jF29ynFp54TYhv8hEAY0L5Tzf1ReeU0x5NzXg1MBd54ek06gOZ2fUSNMPUw4/EiJ
vvlDaWWpdlfj5jV9IEceox+60ugtXtkzZ1cV1ir4LoqR/Hc6KtL/lKth7xwzoetfQZL51kHqY/7T
aEz/axPlH2o9QSL68rKeuTIN1HiJ479rK+tyrydtIJNWVx71qEu/BbiRhlKZwt/6Q2rgSFo5QRIm
k2/WNwkG1smVPO/spGGDIROwCDutsar0eurI0BDtKgp00KMoSsI+aCI/1GRr7FQyI3Zd9KhbX571
uS/sQJz5TYsk9qzCOsIFMsFdl2AwtCWIJn/ecEeKm6xZBNbBy/zFNBdiBXAuwh3v2NNvC6PNqvAm
RKzPMIsXbCuabQs/+dOsy/7WkSBKN7kZiyuw63Pflj28qD/Qp6ArczoqLkuRBVIVqTAzQtd6QheI
NCh+NnRMFcdBaTtl2fJXLpP8y+X1PfdZSaN9qnUuf+irvYw3DD6RHSJlTS+9D0iW4+uGCUEZCiGm
rdmWYhs44po22pl7jeiyoAEYlaatcTrfttcR8Ehj5kuyd+NY7vA04NK7rSYYldu0Exix5Lgk4+oV
RM5T0vbez8vzXvbNSbFrUZcFFABUkw1Nx+/0F8x5b+hRwy+ozNnP7tK+TD7SP/HH/eVxzsR7xlne
KXQtjDdIGzNL7LbxkBpqMCjBDK2YlLpt5zavcWzDl+DmL4aDwUg5eZE3WAPyqMGYlOPd7IjsBTup
hr9lPriRHc1wzeoCQb/3RyX27f8NuAr28zC7vJdR71ZEWgx/PG0MlRZ0z6LlEYiVG3ZvY1r9zJth
vgLhORMaGBogDW3UhQ60OqpeW5t57qGrZMXYBYWuwlx+j2uH+t4EQ/BPjsL8lU1z5rAw4gKqRkkP
yPxqRFTKR2ljZHpsmzb5qFuJB0hrxP0Un6b2P9zqA4y8XPxtLn/Uc6flz2FXa6x6/P0MW8uPQdy+
1qL27itb5njJ1H3zKqL2HiDRR3zF1B1eqXWzuzz62WWmHA2sAiEzEqXTk9JVE+AoyReeexEfwR7e
N2U8vUrdng629Ib359c8F4Dt8ETj3/UORrI717IhL46ukj+7tsYbyoqNo9YbzjWp6TNRF1gfBX3E
xpDmWj9SDKWiKtATNOAL/S5qRHlntdGowk6L1SGVqcQYOIkWh+L346GX8PPH0KtPihVgnqK/XByN
NoNW4zWBtws023mWpIFXVvTcruWeBBkOjIOIt7pCwaPT+8/t7FiXqscUZTZlf2c2RY+ln+YF21wz
MTDrGzyfbi5vnXPBj0IXbTz4EOBIV1unUnEgCw3UN+jW6X50oKP5EAN+2apTV/KEs0ORA/IK/A35
Wg0VoQqujETLjkCQ21u/mbvbvob5WaAm/vQXs6KNypSgZXGDnR4IrZ6cfMKb84gpbnbwMQcMx1zZ
j6nHRfIXQ+GlvGgkUsRfkxe8mY1rLN4I7dxgltjnk713ExtnqKTw6vFKnDl3HhB9+d/RVhtFTvmI
/CPSiCYGdTi2CaBdH4xosDdpgUdAg+tRFCIh7B2E01VXUqC32G6OBOBAhERQN2C/rJZ1Bnypxz2j
l4qEEDP0oUDF0zQH9BSgiXlgrEfzgTKc86XExRuLDlD+dwVu39c4HOf2EsJkhDyYWbxhVrmB2agJ
U8asPJZDN+z7JPfuacy3O9fBFTp8/xcGz45EDOxlTsoqEGAoDdvK0AquFCwf0lJlxkakHaDqRtJ6
vjzYuTUGh2MvWpTofdLAON26hdMJbarq7EjfVE7gfI182E36rHZ90WLEa7mGGjYd/q/TnYHT2mOA
uZrYgvpqPl/+KWeCEu9DYi8GGLgmrAGCcZAlY1cgLpfWhfdQpYMVbDxtCJ3oV1TmyzcvzWv7+8xN
RvMb+0C0YxYs22qt6YS5+M8C8GrAnP50gOYZew+vXO9lyNoGYYDUr/L33550+UDIoFS9ZPirlEGa
Naqr85gefVVld9E81vhMB8N4A81Uf4x7XXu3FDcIn+Vp6jDcopKzioRIOuiYeEYI/k6aF0Ia9m8x
4iw+QV31N24WD9cGPJNKg5nhQ5IiIJ2xbk5Zg6x1r2fAzMjcjZLmWO9yYzD0K0t5bsugTM0DmEc3
F9pq83ZG7I6x4bOUvZZ/NrMO7++ytof4fqDFGR8a4VNbjNCYGN87MieG1tSCX6NMBKrh9NikKWgJ
04DiUw0BD+ueunmCfJMlCoC8eYweCTjaduMElffPO4/Jsm+41niiIe6IoMPpyIgP6UgNB+oYG7TH
Nx72WIrOtJtA6U7d0doY1Sz3U29cCxVvYiADL1UjQClAFKmunA6cVb6f1mM5IIgv2w913d/FCh1i
rODL4b0lsSWpXBR5aXIYNBtXGxaXJ6ymg8Q75nY3PeMXOT6lmEptgn7y3httl6FoCRNxADhwSk5n
1bSDM/ZG5h0Vrc9hV2vgAXZW4oz3ZYUN3OVv9ybcLNOiCkbWDO4G3NTpYCKzyKgyu3jxYanv4i6e
/7MHd3pOOr3+tuyza/nsmwOyTM6kqEa1H6rjWsJ9FlbRtTKvXobEKXd227UJzllBeV8EYv6BCNl4
i9Rm8BfT5B0PLA0XJShRq88XRdKtRgjqL03Qutuq0jU9hHsC8jFwyxtccKXxVyM62KXwlRA6XbVw
BCcxoxlevJRiHsIRju+H0lPxhwSTw72o/eHKeG/yItaVvNlfFDcWCd3VDCfLFYM2+uXLCB9oN6lU
20ndGb/RbVF7rFuTJizzMePhEETvtDDiwuAVD8MWPDJx/c2Ts6yyBOvkKfsijBYbzHkjr5kXrclA
pDjkXJQouBYhFpL0nO5T5EQ05XaW8WqMzbSvWyFfKPVBDZh1CMpW8iLGTtvnsAS+UXfoHjLVfQYO
Jb9ePi6/JYH+KMnwO4D7/dYjXACOxNvT31HVEqSIPjc/HLNwNRFaWjH293gsK7TWVYDQVFjDKUh3
aGHo8CTyLLa60MOmfvg4F/Zs38TKr9UvKdHk2JYy8L97OOf99HKAXfBbsAVHfj+tATKAbQ36x3Zw
u3/B6jrPGBjrXWjYZf9oCVelv65MbYkrp1PD2gxkDGS6JdSt44505SDSyEh/jANw50eQDvIHxrbY
RJP2gq2fPD3e5ahEOzep1djWrnFHvbB2VVoV8/2kC8P45KVaUoRz4g3JdqqyeILpmc7ioE11Hj0a
QKrr2yym6IFhJRo7t6I0S+NznvOXnttbzhXkxCq6cdcDnODAL0TzRbFyKVr80VqYAfRFntdMr0CN
6ydTBakKAwNrBWkG8d6t+isUMcir60VEuBTgBFA/CqQkj+t4mg6VVsDE++EUqXAOWjfxEAsBxjfu
3VyOXrxreqSuNx6wGONDqyCOBWgcTTsnqo0KG23PLvdtFvs/9CTRjG0UTGUWAv/q/U2TuiLBqT5p
q6cS+8s8HOo5/ugouB8Pji8t7ONlMFSHxG+M6rmzoyi+b1E1mpuP8yhFIz9gC1sebIsey9OcISp5
k9cKc0hsCTSBw6/djv2Bbkx7p2dV2WH5Oxrpp9mIhw+V25o+BEaV/XS7BNPD2m7nr3aFBs+203rO
ZOEVzT6bprG/wZUzjw511pvdZiziGvu4osmyvRLBqO5Gf26pwA3WFLmPdV8Wv3LKYn3omVHb7DwL
J8HXyZ4QlO/ywss2RZk7cTiixWlne7cYovQLPJDiJZhYsvuKRrm3aZyyyD6IBr1uRbHApjUfSqdx
tHuribwfHulRsrOaoPjYtLOSSCxgQ35wkFCLd10wFfbtiPOr2EoT3ORu7ttB7HCcLWQoizF4Ql7V
FKE+OF1wAKmXR+HkQFXfjHFnYSQsrEnu4fSo9LbVqNOgbDBrTx2XWXRTozxQhsCvxuRr0AzC31WG
m/jbToFufah0XRRIbrtl0O9Q9tDTDVjc0bvv7drwaB6gLrdpmiiDHjSN/neLMql7701m0Hzl9WSr
R6d2KhsMwJzfmQodgS8i4cw+tFU7PupOq1RYOEkaoFU7t/Ft05tjwAXYNs7OtmqjPGgq8LIPem7m
7qNIpQu6F2n9+aZL/SwIpZ+AYi/nCoK+PWr3qaIht+n1bKh+xCijqc3INf/Tdztv2jRuLT4RPpdV
y+x4xNzbTKZ7C22J4tGrh/mfeJYJWtmy9gTmwsioIP5Q6G3kmaHo08HfcGe50yHGPKZ8nAddM4rQ
ygmuYquVSAh8sElMoq9Y3RjqtmniwPhg661W3Ub4Uo/1xlJNVX7Fy16L9yPah8mr0btN9bHTvULW
204WkbkbIlOgReWVqZ59j7REJWY4GJ1Xm5tySEvniw700L0vayBWt15TxzVNI14PG46ekl91XzOr
eG/OliXwqU81rw+H0rWju2FwR9xK2jTOW9jdfeFnMsROBJnHNjLzZGu6U0RlHWOlo5iSWP+WxK3+
NNMcjMOWuJDdpoRmY4/kv/lvhGfYvW2gFLCFLY7vqNm3uvV1TrRpeDUsYQFH6XWVfRtE7zzampU0
D47ibgqJUAgn+36Mv2oTDcG4iR1Ttts+cAHnDGZd6k/4Fmf/KqCuzqOu8y6aqOy54ahl5bzBrdU5
zMg8G6Heeu5Pd66s5wY5DIPtneCc7U4zzsORsIYCEqjXdWGNylG8MZsYc9LG6+oOxS0faQm7FCOA
ozk1kM2d1S8fY+xy0+Va+akDuOiHiVv7401Fs2UK+y6OsOb1qrq8a7Ck6vZ6IpPb2SosY9tKnMzD
YJKTRAlPy5S+I6mqyy0Ktf7HXpu1JuxstzK2duTUycGyM9PG6tjBhXjfwhjNb3uYSx1YBEwcnReE
ScpfUW9zrgtVdMkWUdre/ggfT6q7okWP9gFF+qwv95k+2+5d2kbJs1NkU7ctZstJEOs38Qz3mtj5
Cg09G7baPHmYxKL72Ndx2Pi8ozcmutkfYzuP5LEIQC5taBOZGQ6B+jK7WvTalt6+KfZkAYh0CUWI
+lz3Zn+jD5XJo62FS7Ipx6Sc77uhiNRH+NcIJhQwdI8tzaP/uN7s+FtcTdN+NFC3+iU9NzY3TjcD
9ULpv+gOjpirT3qQB86mdtvM2VmjrcR+ouXUb4Tb2ONeo7kJgjvHCTOccpCPNwVdkmRbRbb3jDtr
Ot0PcmEb+4Vjq1slg8UGtU7rcJilrB7aHMzXTrjp6N5WxsB+hqVtuiF9xLp9stMqFQewTL27i/QK
THonPM146Hv0hoxth2SV8XMqkal61KGZQqV3xqwwH+KlkAoaIGY9YYGPahPxmhHPKhtEnR7gqePR
vC1EMpeby9nQqp1B42/xQwLOQs2LatRa7J7meaSCKZ9fs9jp+ps6lsXXBpVp9TGyIs64zzWCqzVT
HPe1lJYIy0r575TJWX4FFT7yFqolSLWs2X54HRiYU7vGa2QVeBkT9I+GDPIKisk1Mco3qRJD8Xan
Ag5bkxe1fZoqQV7IklgK85WoWB27Scb3XpK2P6SYp/4gDC+/ZnCyerEwOZcaKZBghBh5x6/LBjlS
WTmJbfIzKOzECTVPDI9GXxoPUkMmLRY4Cni1wEFhlIa48nlXlYOlr0t1kWLF7zehswbYVc5AZ6jV
sp9SirHZ5JObvpSUpLbuWBTX3gzL0p0k1j5A4d89OYBCsK1XJb2ujX2H/lT2GidSe8rgRMkP3B11
vTXgM/hbJ6aQe6ic3gk+liX0712jy6bftfFMUpZbGcwCOGXNbQQo/6sNGrinzCuD/r9oSPza3kLV
V+n3QUt0fQ/PpNRv06Dt/mkq1y2Im35Z38+AHPsbcr3KuoJ1fbNxIOsjMcLTjMPIY3dVd+qz0e2Q
lHJeZ7LldrnNjfhTbibt/aD1LZu2UXV7pdb15vMx5kJfX5iTi/Dc6hXWqsqfTAq+r8utpUL4EUN6
pzRKJ2EdxOqaCq6zfhqxOJRGlro/LFi2zmqO8YDc6Jyk+uuY4YS2F8Ko1KdR63Aqd3jIDDunNWZY
PXw9Z1uZhf8DdEZvbmjOwJaakP4YizCD0Vl8SRpE+NwDTNK5fTRFpYwbzK7d4GnG3VvgV764K1eh
sKxE/JtOInJIz3vYCWNYI/SRfhPcZPEuQoejfAz8oiw3JtDFfGcq03hBY3IwQtduGrCTgi4ajxyR
dXd1mczJV7sVTvsprsxa4aVujaregvLW442Gm7fmb5DrjLLb0gZUGtZpZGJ4DGlT23lm7mT9Rrq9
4e1RA8aBfDPanYd2DsGCAvmu7J1+MRevZUUTLcpE3z3ZM1fYcxDFZfXTS1qne2ftili1EAV53unQ
YqhdrUIWKsRZOrTD9EK/IN6lc4VjUZL6j95s/cTiUbvS51pfCS7sNx7IcLkopJq0tE4jpGyT0RgS
qb9oNW+FvTvl8X7ScvOTXjhFfND9ud+afmFlYZ4g2hF2bp3bVzb++rDxG1DmJURTAqHdtlY1HWJd
i4ugMl9iN7Y2np/nX6uhTkIq+DYpB1S2K8XIN4WX3yNysEFPoB9AZeB01rkwlNNknfni2WQVqYS8
XyRtuh/qKAq1wZ0PqHMYmyqV37VUy+4NZccbvymuCeqfmTkrz6FHsIJCk7mqp5VOUnLAC+slkml6
q8O82tl9O30GeKXfK6mGm8sJwG/f+D+jNhNfSKxcUIu6KrfF6cTbyVODM7j2y5QF3T+eLNzHgHeP
ew+dxtPDVGV+sJUyn4sD9l8aT9xWa3fK7MW8jQbwaXuwFtGVgsaqekqzhB+Fpiw8Buq19ppYEGPB
o6C62S/AgJKNidbSzq8bpYdzXw0/yhotgv3cWpH+fGU1luVdrwYdTOg23Jpv5Uy7fALfRmR8SRI/
+g7GpC23iGuKmyaRVrBL6mSat3mUJS95ULfPdE+zHcRb3XjnbbMsAMQ/ojBAY4gcy83wR0XHDtI6
c4bReVFd73/KWtPbREHiSpLAxiPp9OtcHS7P/cya4/hD5Z+KzkKpXQV/upG6NqNa+yLS9L9ssOt7
3a5xnyqhXW0p18nvOBGZ78MNLR8agRAYxTZKwouIxuk8e4OShF4q96UfB/3G1hN8OYZ5Hp8ocNuh
7+TxNTLOmfCGiNWyqIg9AGtZrWxAjl30onJeqrab2101tfM9fi/eHCLLHT2Cz5L5xsqcftjAB6o3
emtNV9rr64xwmTRTpYBNY2ARdz2dtLIaqRcdk9ZRAzhIwB935Oj1ZuSRtdVzqIdlalXbaXSuOR69
qdstQ4MbBaEFfhXvoyX8/LGvlEWBDftC/yUdo3z4kFXsiKeksB3QILljqh36YXn7CNXb2kyu8q1d
zwt+2GTolD/WSN4lt2U2aDe9G6n5P8znTZWGOl2HdN91njH+Gu1BqgynnMR4mqFX+BsBmesBalAn
3n1JUIGkVYWePt0jAOqnc2naGoGqumAZBVd45iiZhcloF6Algjx/NEAUXUmn3+4dRgTcRh/Jpwex
FtJ3YzsyJDXql36AdDTbmjyOmpz2MinLuwD7qpvO0qeD4Go7FFykV4LCsjVPgxNfj8DokaQt52V1
R+FIKG3exu5L0CfqYPq13MZJMKJGO877y8HgzH1I8OVIokELUJKGx/8j7bx2IsfacH1Flmwvx1NX
ooBuoLuhw4kFNHg553j1+zGzt9TlQljsX6MZjTRhlVf8whtOJ1dSTR39obB+W32FoluLftOxcbVW
enlpGc22c9qEKlarfcFQPnMvGo7bTqevBewuLPLg05cTP4dnCgi76szd9NOfgyiS0SWjZv0uR727
k5Zf7mQxJntbFpo3wSw92InxSblSLicGZcKhYSHxjvjc6aCDo8C+LBrrNyGifbBytX+KbBtQSA1/
53ON1/87FhoeFPARzlsmT5SIRV1FsfVby/XooUdN0ctQ/T/WeZ6trO359TN/F8Ia84sPfnxx55Yu
sCyFlf+dWB32VrzAXhfo1WaM82NoBsommFBy1M0gXNm/7w+MChfAeXhty2+UgpqQ0ZnWb6Wv3e0Q
dtkF3hS4QGUuYtptvuv66tE3tXTlvl0qiTC5iOowKAk4MSWSp6cLaXZtaBqyTP4YA0olP8AXu5on
nECj9duqiZebdHv2Yyp6Y1+mRmlv2VuxhjlO0adXhtQaNnxfUEWuOxHtBI4ra2aZ7xw4eopE+DOG
FkLzsvMX5k0e5+kg/sii+eP7Sbw3u0huRJLo2zjAghAsprEx6qnwymBINvUQuIeI0t3245N/fslg
VQUKE6MOBA+sZQDahGrdStk5vxHrkgCPuuG2LjvlcexNZa36dB5ygIBELYLM2qC7v4TUATAvUosM
7HdMB+LK10R19KUZAbpXlYdJa2L0Nau1Uz2f2tNblD4ReHdqP/TmCQJON0M0BXYyWV34p9IFzQua
8L9bfCpqkiqjRX+xHf5+PKPvDYj+3GyTMJedlv5OlCV6GRhq9KerzfEnAN5651a6eoDQMP5qG/Xp
4+HeguPlBxJfQE2Z3dxoWZ9+INxbu2htO/hThk5hfc/TWC821NNq9SqRaugpBaVRBLb+1oP0ryqB
taI32o12KIh5d51VxyAp+7BN9maPE/2vAqrrypS8s/AImbnc48QgkC8XEdDoDqMI/dr57VdGsc1N
Aq9oaBKqYXH/bKSt41Uy4oH5eGbe2doItsIvI7eA8rWkRyt1Uk7YazMqGi/AlWL9enIH85eqRPWa
XOn5XcfeepOVJNokOJl/yz+BlpKYUSLRTfuj2mG0Keu8O6RVnXgZ4fuVJdX226i1xSaIIZV89isZ
DSIFwDPcFM9oBwUmBXXfyuQPkmK28EApZZu+xhHEi1NjTXr3nc3GaKDpgGZCUUYPefGd+G21Y1/H
f7DNVPVN1pQDzoUGQry3SoSx485ocnPcBglqX7sk7h37Ear2cFPQg/U9U/fVVxUhRPtqLLpy3KFD
6UQ/4qZmn35yWsilwFbbmCBRaD6r34XYYuJW0sincOTR2eTYjW6Jkkd/hzD1Gn7ibPXnSAVZT1JY
MljAHKezMsVphc2TK59S3Y+vOytODk6a0idnerwuV8R9ZYXXou6qlSf27K6Zy0QUEIhPkaeCkXE6
sMwGKmUU9h4j3odHSnTTVdcVw12RlMMj1JA1+4/3xwPERRxOdeqsWJTZIjeGWH/06zS70BPsuroh
S3YZgnmlF6DKvFKdem9AMhi042nO8FQuPtD2kz4M/cF4BIjhPE7dYN1mCd0xFd/DreiMVSvns5oo
1xO2TZzht6zNXi6lpsqqNXXl2Umr1trmfdmQ8eiSFrjvhtmVqGTSPSXaaJvKUUJ4zr+BiG6a75kY
y2Afiqkrq4tUG8Z6Za2Jx1nNk5t+5gDDleARtbXzuKZWg6hqUGN+BhUgEQ/W3VoSSYHlDe1NP2SO
6V871G4OgeIk041R0Q2iLViT3CmRKd2vRaCnW0RoMns7aGbaf22KFmmYzDbU+qLK7D47DkqA0FAC
0RoBRkBR5sVUh0Z4UWHd2e17tUuVX43fAn+kUCmSndM28lkQK0hsehqi877TwuxbnCADLzcwQLMx
2lmFqMrSy+gc39O/VcZfrmzs38IkMf6iGaHxm9g8Sp4nowvaXeRmidwAWEieZNPYoVdkNrZ7BY6h
BzcoUdnvu2GUt6VeUapoCsF/ujFVkhHU9+iC9sc8sMzwmx1F7Te0Kv3hQsn89LsBnmn0lBnHtB0j
mzagEg/F1ag3+o/JrRvtz5hOWG7lcZxGNx0tgCsLTcjQm+goJrMliJXe18agqkdnqMG6eVMNbnpb
WyK6dqG8OpdG4IjWswOlwjglqWIclMPCbY50SmT5UqdUjjZ1qVV0ZCY9/xbBRzZo0odxco2fkFBZ
Pte/N+0Wf5day0fLM63YQD6ol8o2zKEGHJBqVq79NB3cTdjbefXDKkep9rvWKIs421k+mrwSL6BA
OvsBSPuvSYlU4zmWXdTvw5Qq794tFfFqhP6UpxCZHJeCudUDiepXHuCza3EuZ82Ab+JbeKvLsp7m
BmqYFur4zBXRHGTSt/vQaIL9nFV7Ffg7xHex3FbDPl5JAc5GtiGJAaKlj0rJhWfg9F7MLaQB0rEz
/lq9mlYITMAr2oKg0+7oL+X3Fegc7CeofubuocE2nsbBx8/PWemAwANRFpSmwA3ORLnTHzCmQ2im
aRa8Nmj0BXfCaZxfSq9NBGJpdQPnPIquptKvdpFs03tep3Elrj8LucDZUjugFUnmRbd5EZDQbtMy
Epf4ifBeO4R42gTbIhsz4aFf8lXBUM6hme4Wa6DJ5YVNNZFKJgE3IfccdC9yr8Qpm6GoVOtpRMJ9
X05jeSx0pzgkqI+ikFjigPHxTBuLS5E2NqoTyDTQ/QR/u/RybJMAvWF7cJ9QbLMnMERd4inzG70C
gltGkzPqHaQtrxB6HhYlxdMVVRWlmHhl3ScqRaFnDHX3w8yD9AXQjflJYTTknxAomONJohd99oI6
HUsfDX8M9d5/UnGFuojqqbmsw1JFFxd5lrJblVJ+C8D/fVneBgSWBPmPw0IYczogkthJErq5S9Pa
lHd253Y3vgMJuVP75jhi/BZ4fkHNIK0K4yjK4lFvCuXi44U8S4nffgScLuIodi7YgNMfUXVaQWM7
cZ/SstWrrW9NjhcS4d3Lphsv+9ExdtKK4ud+CPwXXU79TWJmauqZqersP/4ty/vjv59CqZr+EDXj
JUk6yVp1mJrOfSpcp7WObtdllde1mJJ6bo+KzVZo5UT7MY/utHYM7j4e/XxLs/zoqPy/0RcTgRCX
YbbIfT6VfRZurdoZg42Q626952eVcRzCKijo1CCWZKtR6EPvNjUTnujxd8OFk2NNjXngaeyvrNCd
Vto8740HdgX+M5ZAQHIXd1LeOdbouqPzNPSmQM11wO58HPsNDjnGn6aswpX3570jC3mDyJhDCzx+
nud/krJuRvIOaeA+JUFl3upDFfzOpDMcJyNK1shk730bnXRKDTPZiOjxdKy4IiKscD5+wqjeHg55
ayVXuQidyVMSxcW2NzHF/ae3CVgBjeyGsg1iRovpNLSsd5Qo958UX2uDTU33KtirMU/5yhX7zmmY
bQtYNDqVNGoXSV+B98eIQ4H/VKtFvskz3wUVUSg7C8PeC70ak02Z+9WPKKrqw8ef+M4KzlkG9H2o
BtSlFyuoNwhwGmXlPmnYuLuHSZ0iXKsMY9qpA/C7lahh+WZy6pGjJIFHRBHFryWr3Qr1Rkm0QHlK
DMWo54LsmHi1bslnv1ASoogm9QLh+r8+/sh3tg6XPAIQVMbYpWd1Z9xUqDCbTK9fBQhN5N0FqeJw
VDAy2Jlxu2bv8t54cFUgxpDCMeYcu/xzLGgGVommjsrTjI+4VGDlbLscFtVOccLo2mAW1trt7y3j
rINFHDRTZPTFMtJ2ilwfCZOnAM3NYAur1t8ouhVlm0xG/spufef2ZCwyJY7+W//r9PMSs5d1ITv/
KTOKVqeRbAAv04ZJXbld3tstxB3k+3Tv2S6LE+92VSniyfaf7DRoj5Pej7s4icNL+tb+tV1OybEa
J3/lkXxv0NmAnKI2PDwwG6cfN+R+7sZ1GzwrZAobI6n6HT7SGHpIrbxoi9b4UuhhtHIKzwdFL41i
pk4DFTWNJd+g9zs19FUreG5DCT02NcuODhGktL0zBOV1pldu4cECN7YfH4zzlWTcOQKirgUNaGnM
Q8W6GgJpcybiRlReyUIQklAyev14nPPtyQWKRhPTCd6GPu3ppOKKZqV13srnobfdazGmoxf1tvXN
0BV39/mhZhYFeA9yA37w6VBpEMYRxoMhQ/Xp9ajo0Q+8JcE2I2Xx6WvlzYAR9gtv7gyrOR0qKGtZ
Q+vgq1yRfUmVWjkOo8ZR6OS1I+t8//GXvbNJ0ObgceAOncVsFreK4Rd22obwd2q1NrehPTS/XEUk
x9SNQjBzQkeBNl8TZl+mWUwiHRR0wmldUOZbfiP4liozsjx8VtW+Pwg98rcCl1QvHGPxlQpzA89w
0B8AeQw7N1atlavmvY1DaDGXwmb21lKL3w/L0S6FEj5TneuOPJPRxrCz5Js9deHx4+k9v7TJCqhk
I43OWWC3nq6mmTudOVll+lwPiSh3ahrm8a2DZL5+T4WquQsKSNdrwlPvDUotjINGMklos1jTtIhj
IOx5/qz1kHxVfIzvqAuJ63HI5AUiG8PK7fbOeNQJSJwx8CSVWwYamWtNFfCn/FlUtukBZQ7RFu3r
ZtuPvfEaUSZeefHPF3B+BWlIobFHUXNZzwQYFGVBOyTP6qhPeycP7PsuFBgDad30Se8Ylg+SHZLF
dCNA6VItPl1Bwohc9n0RPys+nYIfY1yR/vuunyrHHLrAj4/3y9mXzXkc7PdZ2Ir273IqUZkMil6E
zfMs8/SnQfvI0whQeXwV0f1/jEVmBkJiLnVQDDv9MtBjhaVOYfss1NwEJYCs1Y43EYJHrYRrLYiz
e4YknNrsnBvxZeSJp4N1Bpzl0teHZ3eo62vhh9amLHrzZuiiY+dGu1DP4pWzd/YOgZYDDAw+TecY
uEtEZl44fpYEkf6sxirhC554pbrTqRWu5H3nazaT+jAbp1NPlU7Mx+OfwMyNu7ojT9OfG3oUsGvx
GLmUg981m0R116LAeZ5OUn7Wa8bawT9Ff5ke8OlgWm3CeWnd5G9itgLwY2bewwuNNtOQ2ABAw2wD
kc3dBbGe/f14a55VG5AJRWJhVrlGf1YFoXQ6tBgskbZVV71SMrUeQ4TOrsisxm9lBNsoqYL+b4F4
4I/I0IZL3CadBz0d+5W5XlqFzXhnW6BVSiGduIY/T39EmCmDn09m8yIE2O7dZEV+5ZlhG5TUxcYW
eZNQRfsIsX/jXjFSCShuFNpF2ptVTM041R+bGPT7MVG1XN2vzNByx80UDZ4zhGrJkhGwWPw4ESIg
0iSm/oJYkfjWGb54VEBa/aLiXeFgpkFnG6ge7Uoy0asyyjp745qKNnMa8zmYMLqHaoqHn7Aw2jVF
hjMI6fzjAJDODmvsVODDpzOnVU7SdNqkv6hV434J6Tz90vCBLD29dsRND0ew99wGWSWvp1yfenQn
pNx2VdFfNIaEQiuNUpor67l8OuYfRSJMJEBWM7O1T3+U3REndrGlvUxjMryYpZa/mglVVYNV+4ZY
2Zrn2Tv7hwNKjXq2wiT7NpaROMSiVGqD/RLllYobRZ81qCLaaeOVsg5u8rrI1GtbjqpnJFHrbHOe
6m9+ZnQe/MD0bzYSz+yl3qTR9uPNcz4TlH7nZJ0ECEz3Mi9xkhxdiVbz/8at+ajElk+7P+v6a99G
uzGNqpePh1vex1R66a3DzWerkZAsa5W+29ZQIfTgJeAR8CYVj5haKZWrqqibYy+y7tLoHbn7eNDl
5fU2KN5dVPjB7VL5PV1t6HISjhmD5hOQ1UZI40DLy4UQmGu3LbqnhwGNmWMdwOj9eOR3Zpc7mro2
he4ZrLxY9n6SpWm2SvCCTlH/u2icfCujUFwZ7RBvB0defDzc2ezCIEJzlFua1w4NksWHEimpYRhF
0QsHp049gbDW8yDasUaiI+096loo9JpGt5ZnLp8ipECY1bkgAqjgvCCs4VrT4hoRv1QJRwfKTb4N
3Mo38frl3fvsjmUwWpswywnFZu3q09UsKlvvnKyNX4BWhKNXwmlVdomg+gH+Xtkh3FEVn4zc+T7q
+FDPBLggYonFHQZJMqJR3qUvZhBkF5XvOFewgf3jFAJh/XgJ35lKhgKAy0ODiM2SczdB6i5itUhf
ZKKHu9TVlP0gdT2DlkiBYOW7zrbn/F04jswZJuYYSx0SqpCRpmA79gJ6UW7CeBAXLc2owzh2ym2K
59z/z3gI1TgEmQBzl445agOqKdLC/CWMzABFiCIvm6OqD+ZVUGW54hWFIVagk2dnf/5ETsN83YAP
XS5dLOnJK7GdvlhRNNz5UVnsqjyyvKqNAdyotd5cl4Y52yQX/VrQ9M5a8rygg8TemRO/+Z//E6GN
JglDANXzRbZDDp2pK/OLuuyjkE53at1+vHHeWUsGIy3hHieWX1I1skyEaSLq/GXKYrHLca/fASkc
Dh2qjJse6t3KXfPueLyctE5nLNlyYlNdb2WRDvlLW0XWBQWJGLfAKr3l4couap75lXbA+WSirqRR
1wUfPZsPLSazHFI76FMtfpnsXv1WBm25pcA83lLIX8OOn4ecBFFwm0ic33TP1MU9qhXgOwmWkpfA
KQtMeCY9QXPBsX66tR7d4RgPZyxSS5BTnbix4Bzu624qV1qI5xPMj6BBwOuBDgmVrdPdQ1VyVKMx
53DaU3Qw4zxCbiITf+2hiC9qN/8sWoeR8OgCDkvRgFLTsp6NrnFXNMqUvdSj8Vi3ZXMRCB6uYrK3
IanS/uPter6cQMPoxFKWnK3Ll7JVUITaWPhK+yJiw/8aqhPCNZEbHg3RvXx+JJCEhB0092lvL2K9
0MUms1Gq7sXv9eJ60l2567sg3GM2Xx0+Hmrx/gLrQtISdCwQBg0ZsKUdzzjVSHUoqf4aZLkBX7jW
d1TVgociqK1j6pjB1pdqvUZaeXfUGVLGPScIsOeN9M810wPU7BvZaK8QHgxj1zil/tAYTXsAoSOe
RaEnP1tEVrTPXebzx1IMocVDMs/zv8w/6cyCiNYa/XXURw0XrswX3wI0ue9kWvuaF8VVt/Lyz8/s
P0nofyMi0kfreb4DluVQa8A/Rg8y8SoHukhBm08PemQrK1Wexbn7b5T5q4gxoPQu4XlpQ2EyyzTx
2oDjOSK4AkyyV6B+5nGGy+So4xv6OdwaQ75V53miSDGJtxd3mzO0g6ukhngtc1y2d/Nf00M5hlA4
whaQ1ETA8fFOXRy//0bk9oa7QJWQ3PZ0zxRlhkqgnhivQBDDXe1G1jGUqJUqnaHsPh7qfD5JtugD
0CbjD9pyp0O1vRvOzlwy8NRgrEYQYlO4NevcR0RcTaFOiPbp0yOirEZCLAygG/x5OqIWOHlvgpwJ
PCOq3cvWce8isl53G1UGRN8aA7eVnXl+BJEcYx555nnw4TCcjjj6GJDGBtIdXquhq/alhYiCEIgy
vtbJ4OzwOwseBWi47PHjL50fotMTwXiz6iA5LNTsJZDYjU1puUmFsCqoT/VLMLTyiEqY44myCH4G
aazdonWD44ldG1fWqNprrtPn+wjdSrhOvJQITTAFpx/e6G5nNWoeBV5sGoBPsHS8YZahcBv5GkPk
7PjPOqjAXOaxKHstzT6LLO8Vpba7gH4L+ikgtlHx6Yo0KD67mgwEyYb9A42K8ziv9j8Xqt2Xw1h1
6sCO9dMp3rno7uvbpEHE6y7jSrQ8EHVNcNnqKHCs3D5vINyTJWVw4ri5ckifgnvudHC/tGRfTIKt
5ENfGvcTVUT9SiZFcBumAiGyxLEbFWw4YMPtqJSqe6n5SJPBQpryTRkFVuaVWT42nh73KVngoBGr
RB7CCKFxm6foqm2QWmgMD6SshTkuKh/hoxm1uXJnVYXMLs1I6VSI9pjlecJSR+JibUAsqfB8uKHh
sDFE4DyhVJT9kqlEjdGa7Eq0O3+qHJFvKQJN8IUq1Dp+fbzbz04Zj83sjUQ0TdkYmeXTqaGiXIpk
EFrgWW5aH7PaT78Io0w3UhbZHxLB4VftONUaM2CRQtA1QiWDO4wTTnpNGnE6bGciNGPUqR54EgpR
fezLfKw2fYcS31VSdHZyCVeqv0LRrUh3JU2QtTzi7AaFAjMrDs+dObipS+SNBc0Lek8vJEpUujt6
AF8b6thg+dVN7mbtk2UE5sqtffbRjIm0JZodRE5z2ff0o0GKI6TToafkGWb+N8fK7SZDn5zGbe9e
6sNgHEzQ/XtrmKyVE/DO1xJ1Y1bN0zvTMRZ3KelRbLoxWoreWIUXdhOU8UWg61PwrQlFbVznRMHp
Sqx9trPokVOMmgVAIVpBOjn9Wi0w2qilUBiBwDUMr0GJsNlolamlXtoHxUYpFPdLBYDFX7lq3upr
J8edjAYM5MzsA0kC5fd0ZMSScjcVAopJo3ZNdjmQTtbVpmiFlvxs4PqDMDZarblwcAQMm43tAN+5
Hqwwa7/YWc8TviejRuOiQvfxpm0nRXpapQNDT5W0LbaO2xgHSbAKj6+o0Y8myEbwzYPKG9h/ZZxY
7dYgPFaPtiBZRWyJnp1/5TacZt1TMlsL8ctS6mlnpKkafrViiixb9KmrYpsAcvykpDfRHXceLvBk
PehcUsg/nY+Y+Fkl79F/9m67NfV7N5FeOn7/3EWyHGQx6XHbN2LSpP5TfEcuQ/GG0Qtv3JU9tdzH
y0EWSWQjcf82lUD/SermCW0TKJdVeHTW9H+XW3cxjFjcTpYNJbtQ3r4luLC/qd/H49qXLKOM5RCL
DCoPTJMkgjVBaEBea42njFvrOfjR3OvfPl6Y5a2zHGlx65RQyG21YiTtJr5EhcvcmV/kJXYsHw+z
NmeLh0QH65/Du9N/+l+ybbRVv+NUf/u/DbG4xcLeaHzFD/WfXNQbY+t7cqfsPx7izcXk37tjOVuL
4CvEgkgUJZ9RPpZfy8M+hHXgtfcdOP2/oeKFv9xjsFWOSMWZaxXRpVbA8pwus780VMq46fm+KDhU
xkXtb8b0Vq0br1LMS0330IP5ajq7QBw1oXiKWQLIOSrq1VTv+c3bHs0O6wfibDUE44+nZRmSLmdl
cYOogPejZGAPSfsp7e/q7Hdbrdwf7x4Inou5/kzvZEna1CWRHxoc7J/Y+5Fean/cP8E22OcXH3/J
u9v0n2EWpyEfo9CVMcPkr/FF/jz+Uo7j4X8bYnESFKtoREq78me7C3bzNh29z0bTb+vxz1csTkIj
oJNPyTzEZXEdXOrH8hivnYT5Bjo7Cf+MsTgJlTQKuzIYQ7vJXK+7BpOF61r1VFReKzbxX/Xpf5u2
RbxQB66qNCm7P3+drpQHcZkd1hZ/yUv/74T9802LfWzHmiwURKV/+n+Ka/2Q/7Fue97ty67aNw/y
3pi85pdcMWdZ23GLh7GJ86GSIWOO40b5aZVbpdi4P6z7/232Fi9jVgQJCo/MXr8bLv7bdOL48RDv
Pr4UTYmXEe/imJ6GETjsTID0Yv2nXV3mynfH+G72kyf63//bMIu9reaBn0QTwxRy55qHKL4sik1o
rBzSt3b0v9ubFB+6EamPhbcAWKDFA9zY8M6rRJ1+u7UjM08Lh/bOB97YQROHmL7PsxxlQpSwwgsF
s45sG6PV+BrGlUHYgRXCStVhObkAMsBdzSBWoC60jhf30tgPlYgaX/vtxAn2b+qQ3VREyIRrpfBI
Q4eVSGqexdPPn8Vw6HAjBkRRdclOQmmNnxO78k9gpq7h+VGY4Ors22th4fLlIPon6SEPALcKcGYp
V98OPrLchu7/7mrdKeUGrFurXpIYT462oVlVf9KxC0ANMDliXJDyM9f97ZH9p9CQAFcNgyop/ogy
NTecu0zdOApuVrY5YQEcNcWaaODygJM382TNdWJELwTuMqfnoqFOBfZKhI+1roRXk4zDGwtPwy8I
Gjs3Uz7l1wmA/ZVi49n6zf5gmsOkIkxDa2VxGFORqIOC8DIKnjooFKoOB4wB9M3HZ/Fs9VDFnzvt
ALmpwYH2Ov00pXAQXE+17LFSSrfYIMGdf3dnS+UDEJN05cU5/ySYMLPHJvhD0tSlKKlTUA/E+CZ9
LKysva6wbbzLSnNt4ubVONn4AOBnGJmGoBCUhiXUWPGRKjJiy7oPZd7tC8Uyv3R2qF1EQfrQO511
oWBbUXiKonWbqe36lUx82QcDGEIj0SEvhYPD4Vs6YJtqEpeKDJz7UvIsQHUdnOrRHlSA41kuW5Rt
nSoMwVpPsHh/oEiZ6a5nBUGsvMQJ/9rKpL8BLBfzQd0fDT4gpvzNEuLNc+gjzG4ED42C9jFSIHFt
ZwezbbrgLkW6w76qmszQtnSgq3oTIITseqrB7vteobZQvODh247+pkY9L248C0K2VXpuUlv1ZarX
ZrEl3W26dDMGFLcuRqOOjE9aGzGl9EXgOoKIYv8wp6e7tExcbA362LgfO0v5CkoYUeGO7uzPykm1
bo8ITg4I6uOTcXboHZp6lKY4gjSJAD6djlmxgaVjpc59oTFpFD19DykM+xKNeXH0wQl/MXK7XHmB
z/cuZx5YEV9LJg8e/3RQX++7ZCpq/17WksZXFRl1gpNmLeCIt41jH5JeaOMxTDs1gxmgZ/5W7+Ew
r9wKy4zyzXEYbi9gEE4kOMnTn9HNaZgBxfremoJ6+oqiSlBtcSC3xFGCOiu3U0U9b0eFpiARjFLf
XAl2zq6lWVVk7rBQTYOEsSwtqVFhmKGq5w9TPIY9TYFoGPZm6Y/Sy1orWLuYzoZjrsHbsblAAAF4
XVzwTlDZuG3Y8UMyJQk1nzqDAa9E0Mq9mHn/8fHOOpvdmdDCiwlYmbcZeOjp7PYxJDJTtso9dlPj
XdKKdlMkIjsUcdB7zkRtaUyiYUvBzlnZ0+d301uBEO+c+Q+gfItNTZXKRB8mqR6ErJSvVeq610YX
uV/zsTU3fLRxJeJUv9N8Q341NPmqa026EpednStetJkvOBMG+ZslY9A109hQgpJonMcmmnX54l2h
9/HfvjezS6MMfofolu0+N+Voe9OmBwNFHIR59xKzYxr9HFG05kNV5NltTRf0rk97o7tDOnx67XW7
sbapOZXRV19O/lq/Z7nglJ/pb7Ox4Nfw3C6dOFFGL+PO6YcHK7edaz+hDPlUF7qbbEIRVXQNQPOk
h9Fo+kM+Ior72VV/K3/zHNIE4K9nKBe/Cyh9WuH40JMcaRsZ6c5lFjttfCk6TGi8HOz616zWi+9R
WVuXWTeGTyL3B3PldluGwPPvAJoPuWJGMlKqPt34iqn17tiW6kNZN/7oESQU1aHXm6RCCC8IQBa1
abGCgDkfE+AxMgEM+1/D7XTMdkhxeUCq/8HFGmXbGJ17M5Uu0iOxsgXlsyb4vNzd4MJw+kHXhKRD
RXRucZPEZjPpdV1UD9GEYIjsmv4L4h7TXnHdQPdKNjoav2n99+PtvQysBCwEXijkVdldvPWLYx3E
pihAzJsPosVWepa5jH6axijW3sT3xuHwoBrIYPSTFu9C2vZOWKH7wz3ZKeHl5CuJvUn1qjJWtuzy
QuaDQGRyF4MMmWkx8z//J8avm9FFpq3VHoJ4qL1Y8/Ndj3C3J1V/zcLw/HAyFFE9hACgrsBNT4dy
W6iTmCxpDwic59diquyrtjd8WrNsUdgI0baR+fSUdEgcfbxq51sTxt3sQwcAhjVbooi12rXRLNXV
B8zT7H2WVLZ6WRJxOF5J+PpDtNgofXpEqP+0gtmiBIRLyEQfZ2pcd2rwYMu43vuW3exdLXN3DvIm
ng2hcgWicXYaAJzC3EKDEdQLNl+LuQ0yuvdj1k4PUa4nh2qkrJQB792onJFjkKrWrsjbXx9/49ke
BTM84xeM+TmftTZP11PrYgjoVTY9xLmr3MSJMPaiHvOVB+XdURzQWBDRIcgtCcV+gKtBi2Xgg6sN
zXYsEwPLITmsXJj8dH7tv8E7glMzpg43XjwSYa0sskCzy6YWqYzw3lcqBUG/asSw1BJ5GT8NVhnW
qidj2BGmBxCtdCNPRKHMfk1VZ6azIjwI6r/gLOrxwuoTB5uVJpG43EYZbjObBNCV+0QrxB5jz0WM
wf8l3Mjvyo0irb5yPQDXrcITPVjWtBFT76c3tchb6MTZUDfWgcZ3S6ErgoGibfqxkma89TF2HQeE
d+0ivQoKH98Aj848ld9DXbNJ5CZqJmFRbXewDDri7AKW34ObnTiAP6q0ox8vEqPozIsWE2BMOsZc
LzXLkyCkY5vKJMqTXtdD0rh2IxxqvsLhEFW/RVBoKOOdWdZOfIUumcx/hZGe59/Rh5NhdMTgzYAN
3Vuqj6vSmA1jIL1C07Hx8SRSNqXi6XqRYE6jibwjz1Eai35gb5blkcqGFv2cIh1Pe0/6KFbo3tQX
0mrJlKhXXKSqOU43TY0U0oGszolfwXm5mE8YAUqPN745tpQ9sSyM9hXGWOEznKos24W4xZCY4l8I
xkQFdN5d9rwg/p7k24pe86GJ1X2Jqk+/Mcupsx4E4kmlJ8xYT/dDmE/qrRMYsrnWg8QMcbERRRsH
XiLkLBMXNdiJerYRt8nXRvMTAC9Di7fzBRRqW7kIAtF03wxwMCnaxdz3O3dwE/M2rvBo+a2qFFqG
jRalyHBsYC0ZomKTZHlw1HQlf0E1u5iVa/Uh3PmJ6M29GeDwcnDdTFG3o14P9Xd8BevsMBLqykNB
XX48SqtIum0xCD/adpkM6q3tKIGx6f0+6a/aQFTGAZsWt99UpcB2yfC7orrEatJyvseO0jq/Rn90
q2kTdcBddoOS5MEmrFppHhBvSSXsBMvp9sRjcBZMp8ZkN5mcqvNG/t/httPAp8QbN8SxBIEZYM72
6OlW78QVmx0LrR2CFiXmfDgdNuOtIhVluqQjFTQ3fdfq4e9Orw3z0PugSe6nLhG4xQfJ0HspOnzT
YxDhsbfDC6VNM4K6ejZwo/hWqz+g4wCfti0hLWdn2AU6nKiTGmJvWVjOfwFoaczEVqtDuMULarNW
MzgtI3Rxz2mRkfJE4tfVD36C0x8HstbkIio7V921hhjSbzkQ1OKlJM2PMdhB2uR2dLTSVDchqlhA
4fQeiS+d7YfpTjkZY74pYtscs42aaFWNTj1Rcbpl6USIE9yEecrXwpA2HspJ6Hf+n5KfhDGPgrWa
b26T/0PZmSzHjWTp+lXKco9qzENbVy0AxEgGJ1EctIFJFIXRHfP4bL27L3Y/qOreTgbTxJZZbbIo
EhGAw/2c//xDa2LCMdYymr6awzRFSHOMGNNmIdkITlkeifiAvDN17aCsuqxbU6RUqd27IsEn04Qx
QBmUyjhbLB8Vas/JqslY0fbDAKX9u4Q8kXb7XM+4H6Fe0xF9RyvhphuJAsn79uvz4t0pjOXGvwI+
6cZAS89qGr5MRsRbodxrRSvhgKlQCoOiaaaTXaRsOKqs0g+OxfPqBqkytFq2bXpA5KPncAYsH+hB
jSKes8SpuzCKda/Z9kpqTC/YqVjOj19/w/MKx1zrQihZFN3wNCATvj0RZUYwgtfkDZcbPS/oo6pJ
XpEtSPcibwb2HD3PnEHy4Jeu3SW6NWnPv/4E774wjKc1/NyDaIty/ZydAqW/qth4iseK2LZHLzGS
75Pqtre6WRPn99vX+unss/o1Qu89P5mNliDDuXOyxx7X1n1ZWZMegkt3g5+I2q0/qOHe3VtSPeil
gb1NvLGwrXp7b3VzVkhu6/NHbSxJS4P05t2RT9vdjKkQOwIJ9WfK3FwPK6coH3/9Td9NOGCCAyTg
3QC1H0eA834qNS2F8GTRPeInH91XdgZ8sW3jqarIT1ak2W+KmGj7gAxN/aVs5nhC3oT+oHcCfTEn
7XZwImX6ALf+OVj4c8mCcyKtAbcDgQzL7fyWtCJFIRk36gOec4OR7hIcpPCNly6VyQ171jQV2w7y
swmgky0OWGKWNO5TLB0BFa8dirbEDlwl+SbwaunGewBBacchEWzsMUY1fuiA+W550hOD6mPNtbq7
QlZ7+xA9pZxjI5L604QhoL0TTp3r+7HyqISokJKPOo53KMzqNE/lSFUMlX/VuLy9XlqzEtPZUp9E
tpjGFfC7PoWRa7TVNp1qAX9qjNkedrqudJnmO2xB8U1cWaOxbSyH9Mlfr6N3axjKL8Uy5EmMo9eP
9PbjTLWqx53ppE9tGzkbrcgnKHO461qZ1ob6kgzbaLHqYFJy+cGM6v2NX71A+B92QBBHrbPqloev
pBWnwhNtGfWmsSTYJ1eRZ2Lpin5b/CYWgH8zZfSqn7BXfdF5cy66sV0Epe+Tszj5AT1ZerBbT7lL
ky472L1e/Cadheth/KWx3f9MHjkPm5KK1nRRMbVPWldGRB3Zg3joUhE1YVeXeuO3i4XqzhCR+cEM
4v19pQVavfbX9w9y/BkKMTLGXbf66clKCZ451pmnyFOSyiULHYld9wf39S8W9HqkYYCPyh3X8XMT
C8mATIzD2DwpCJ/U+zRrqdvb2pUknsyxmR1BCLDVK4nfECEs4G4KE1wi08At0/wjkOL8QKf1W82a
+SiYJ8N8Xm/On7ADkQs3yYcxeVrpqeFs2dGhNa4axwhiMK39r9+d93ea7gIZIMgxdQtXfHuxKdJx
+G5n78nFMuEzEgTtJqtsfLZV3C/vfn2tn5OjNzvrarBO7Yr6AAdEeL1vLxbZsvPsvlGeRCdj+ir8
cZ02DbCf9ZiEllUh5tuS2l5cYmmlKqS/Yj7wUNWM8y4rQ4njjuHPGnJBDEwzRp/VrJ7W2GkCY919
0w2tdsrnKimOAuoaRuqEhFmfk8kdP/36i7y7aVD+KQhAQ7EGYUq9PsE/PaEuJlHWkar2yCDHSY6s
jfrZpSlM8CjIbSX83athZYHvKFbVP2cZZ3fNEI2KT66wH00ltx4JtIVWZivWpq4q94MXYX2v3jyg
1TUDXzNUNqtj5vksfMbDjUha21o5qNrajcVhWi/tXmCTHjJKMf2Mx3rg2M028WKWv1tXrobKqxE7
WRDwgM8nn70FayhPa/cxoh9JmRh5Mt8WMVkqF3GsesoHtc+7Fw153WqTjIppve65tKDH+xTIR8XH
2eq7wBwWI8j6OD5yC1oo3TL7gGdzfj1WDQRnZtUM4QFzzwlkeUqktTeq+rdBt29cd4iPTW7392Mp
HumIPkrkfnc1RhMrYo9WGqscuMZvF2nVjl3OTGF6QTjA7H1pVHJwndJLd7pTpdVmxp34I0TwHO2B
rmKvVfoqiGFHPdf3FUPXjH2+qC+eF8kbZBbyos+c+oMX4i++Gej0an+ynvi0PG+/GXGrqTTdUn1R
+mh4sAZr2hBlUITljGmjryv16++9gOQyqRC1AeDB/KFvnF2vJy+ckjTKX4gyV/3aS4rNMMzCH7J6
+aCgeP/VmLLw0HjdgY8p595+NYAo7m1TdC9yspudWi3jjqbkVFFAnnBUGn6z1/jJfofPs+ocVtXb
2eUoYrN6tpcZt81xTdZwu21sxkVgl/ZHOVPrn/rz1mJR5INPr+8AWyd2om+/2ZStnAYHT57W6Uty
2sVySHFnuEyISX749fN6dxN5UMQPYG3GIUrHeFae4kJrz8Zi9S9z5xVPLj4tbuykFbmPXbJvYvuD
Y20tL99+s/X1At0Ej+YgPV/0lrrAT0Ah8xI7lfNkZaoFhjapI8HWvTPJDT4bUF5X6lH8m/slQ0hs
CRiL8cpxHJ1PQ82xUufFleLFKznlfKq4yF/ogoNpIBX6g7Xy/q6ynzDLZtLM7sXifPsAG7seCI61
ZvYT29vHZT78cFAePLoF0/M+Lj/av96RjZG/MGdd3SVgpMBdOutqgLiSApGT8g2DG3f6ZkNxWw6K
k6WRFrhFE8k2cJY5r/TNQozGeKimlKAJWadlcpgjC0dCf0hZjH7Vu50IuyHNZEco2Ciz7iLjXNB9
TU1VpSdtyIiE5vcYCTlBkWFzrJA82vQMULChqT7ywjq/kysXBG8jTgBG2CjpzroGtdWEmG2Mv+dI
m+9KEMx94c31BjOn/NnS5vGDJ3f+6qEgArL4mdzDPkbf9vbJqX2lRHrdGF8wM8oCeCGTT859vsuZ
fn3UPJ+fAKthE0f3yjNjR0HM9vZaZco7YNIKf8PqcbBfK9XLsBWL57hXirAnZ6fcxksNjKxnFqdh
MKSQICc/rVexaOB1a1REgFwtM7KwhdNlksdiNr3P9ktewQc35h0AYWNbAjWGRn8V40K3evtpOTmT
oYiq4qU3vW581WuCZhGoDvlITjdYrrIxklbNX4dYIXN+6nCmv41JKJZB7MoUiVLGBKwuP6hLzjYU
wJjVnQdNEi83EUHndUJPZ7QoitrdOSWFiG4M3ha5Bzib6sabHKukXVuVYvPrTfO8B/p5VUSsnoM6
mIizcxBBxE0W2YXV3WEKBjcnG5N9Ib36WOqAH401DhcUEMPWZNcObGR618SgfkRMP3sz1s8AWYnC
E+ogb8i5I13vLk0ZmV59V415lQV4nGluIPrZ3TlN6151cZp8pPP7i5sNqre6IEDLous6W7DweMdq
KrX6Lu9n40aOU7VTSKN5SmKvC12XLWeJTH3365v9lxeFFcnkDULDOzdRJYUg1ImxuRNE8RwSZhU7
VavTE5ZqUYCYcfCVMhs/eMJn28DPm4tlmMWiAuGCGvV2sdeWW4G+dO0dkna0ZlnDJmdAYUZL+bs+
7f+6lg2cyPSIxODzOqbIlIYph97cJaViy0MPgKCS7VGa0cWytG28lQjLmO3obqbdNVpmzmES6U3m
m66id2jZtLj+vcMSXw82P6qBlUsIQ+qc1rggdJuYipR3Y58Z6N7cYt95KsOUaMo/eIHPNsF/XWot
Brgi+Ni5iQe2Op0+qpLYlyKNT4qnDZu+TD4qts+atZ9XQf7NZsv5TwFwdox0WkqvUVfybirn5NSX
7csilOkTXLcEIyar2RjYeZDgldV7KJRffr2CzxfTejfBjc3VBgKB6jkVNlNiJxtiM71TFi+75ZRW
Aq9chiPueOUHL8tf3M2VTbgWAnROsIDerlsGUFOhWKK8UwZcCON26q5JAMi//voL/cXdXFkhYBMw
XklKOysaC5FHBAYp1V2uodYjFa0JsiiyQ8NLnM3Qm/V+mE3G1PWaa04A+0dmcedb3+qGgvqcAwnm
79rWvP2WRZ2PhtOPbPpqk1yrUcWUWjVStQjx4K++SCuOPjqr1xf+T4UrC2ilh9JzYwO3Omutu9Sf
YAxYHVWe1Hp/R3YpZmytpuqhLhdieuD9yDgsmJ1eyajrX7y6E0dYLN1L7yXiRcPQ71vB9/h3Itd/
vEz/ic/azb8u3v7zv/jvl7JCyRsn3dl//vOUvjRlW/7o/mv9tf//z97+0j+vq1f5qWteX7vT1+r8
X775Rf7+v68ffu2+vvmPjcT2dr7tX5v57rXti+7nRfik67/83/7wb68//8r9XL3+448X8uO79a/F
aSn/+PePDt//8cfPLfA//vz3//3Dq6+C37v/P//d5On8+u5XXr+23T/+MM2/u+AGWDyBclOAr+HP
4+v6E936O2ctBzb0CnLs8O/442+ybLqEX9L/zriKdxMiKl7uwJp//A2L6vVHhsXfw7cBYgsdO+5i
5h//76O9eUj/89D+JntxU6aya//xx9nSXaNVOK7Xq69ZNkzI3q4jB3s/uwKjDzizn/tkvMR/+0Lg
HCCm8YO3FMvmt4v258WoEH72ItyIc+l03rd6B1NsCDCAE8snkVVadWylliY+k+Na+no16dopsbzs
R7M00t2JxBiHjdb27p7wdEUwR6Ni9l3SgKtbxa1765DHcdbe6ByRci/J3Uy21oLvy6FuhT1d6HXU
1XvbGZ2TkRZ1eZ2zv19abdrFV5jTp3M4es1UXyTWHNfbxdQLrCyFi1OD3i1Wu9UUAoZI3WuWTV7r
iwyR9ay/ZME98M3IMvJd13fdDXwSR9sORi6NY1+JOg8KWQuxN6FzFUGlD9eU0fylDiCAOr4S1bOX
u5DZy3wxQEtbpzb9ZkDK5Wd9a9xkZexmTMpHK/HtZsGAveYPBMjHh3jLbq1i6q9m6sC0RE2U0zhN
6oFms+zDphuZ/wWLaub1DmM/TVwOVWpJMyx6mns/W7CMPOiezKJAQL31/LFK+zxwW81rdsnC+Hu1
z1GnoI15iDAlM6w+LUzpH8a5X+RhKQfzMVMy0yfOC8//TGw0TbmFNWOHzJ4r3LeUKUj0AWs/+j1s
Q5faJ3KhRc21/qU8kmGlcMUBTnk69htCxDRMT/GB7hMsPOzOuvIq5y62kypk33rAZzz3Z+ypoX4j
ZU70p6R37u05u1Nkl28aRb9eS9ITtFbXLxZ52zvxdohMNRBqi4u+ox7q2bUOANWRn8bCYvjhxUHO
Z/CztD6mdn/0SMEJhknfUtnnvmZ0u1LgU6FYaYBh0TV55hAEljFEJrxnVt+EeT7e6kZykZIdh0Wk
snW7YsTiQYwhpDQ3rHnYIo2+4/Tkm83KMtDqI/lqsz9FgLKL0E/6ZN2Zkoh0HIq+Jq1+nJ0YuKio
wry1h7BeIrHTZLs1a+vGHYowm7AHwP/vatD6LcySu1mLr/KlUfZ4cR4HLfMjt8cCxWl7P8+akxKN
4aRbp1YZS+wDZuylMPOZ5bW2wsJVaV+W9nBj6ckr+HVALlyDImT4ZPTqxpLzFXmuKPn76DNUHcLj
o71iZsump9ni/kWHyV4i7Ey6J7fAH1V30nDR4XKp9rJ+tjQoERsHOjQOO57kIXYAOWSHz4jmKrZv
5oLGhPckLGTyaDYximOvvx5c6CEO5gY+TU7oJTDuFe+7pnilH8O2ctI6Y6TbvraTXtCY9kPogmaj
jwibYmFSqBGXl7cnon3v7bxMfKv2LkZ9uZRLeoOH6Yyq3wmGRb2aIhnjUmDhZKvmJuQR2FlRRXZa
ZBCaRiDEg155RZi63eR7S7tzi56otu6JD3qpu3wVrwMoVfJNrSblzZImP5qivYsEeTCaN+ya2r6Q
Rf9kG9O+MyBHmRhR+anVfksab4AFYfRbqDVmMJeREsLJoNDUybbiS+uF8Pyobr8ZikMjGy2HzEzb
y64CxZ/t7MaoMCrzqurGE1F31WTQ2Id62fdKCX8kcV41w96K0i0v5jy+qzT4L8lkjxsMSBcAkRJ5
bdO4hLwsl+Tlkfikl9DrjPwHyQWd3w7eqnoIOm2RF05fPUfeEG0iaQVo3l7LlJzlWFcc31OgXDHi
t6ZM8QeRTn7jemGRIjlqHf0aNJ7/p0sv2kStdilBYYZIMeJysAgpeu/abLVjMhuHOMovUHBIP/e6
jTpEt23em/6CtI71JG6zKGv8JiW3brCKLsgN6yF2NQJicAMOKipKv2QEtnVq+4tmDRe6lbs3kaM7
m66S+iYrnfuptp1DVo/72soPGDlOAeYke0b+G3esV/4ffjmNPQc6Th0QD7XlLueYZiglTpOso12O
+qYpc2evTQxphfN9bJIylOO8U6jp/cGJ842TwCw1IgL82CxelkIjhw2KngnuHMi87zZxrW8ha0+X
altbgYnm4SAH5Ti5M5+UGgvdU52rD3Ajk33v9NsorjamwWzNzKLbwomvbNG81BbruyT7rEwTa+O5
9YY4ApowF0cZdU7vheqFejs6vo2zHC1/07LvxlfMQTfz3DgbWyTThkNCXrHWy42mjo12morFC7Sx
Va5VQ7Sh12P5ZRQZJL8KRuIwMMBBaOV4yrRposjyM2+4KOviWFdGGzSe88MYsRTwNRx0winWUQth
a+2Gi1ofXKkw+pXqheWijkzNKN/35ZTsdZnexkXzjObwVArtHjG77ovS2TWGao/BsjiPABfGa5sJ
5UpSbcN1LE5ATyeZ9BXeyosVFNa8ddv6m1cl9yiQzNdZFGpo2fW1Y/fzbV7PxW4y0i2H3zf4ZM8d
rqW+J+r5kCnqPtKLKbSiap/0UoeNWrmbZiwPElWlHxH3Mk/xfqytH0OZGIE+VO4+M5PqZhDZeKGR
dLmhyQBQ0qS4jyNOzJ62IOiLwuBG8ZCkOn2WpMr7/YDCuB2xf7KrO92ajdBMtdNSFj+ExFPB66sK
GxPjKs15oYTZ9oGVSuivCxbTqbQ4Zpv+uvdaqPu4sMkwFvIRNYcZVBVwCuHy1Ate/0DCgAwgp5JF
nFiKL0U0H52mgs/oNQeVwjXwRHqRsTZ8GatQdp3sWXayP1SqxeC48jZquXyJK3GrsD1FiFH9kf7/
pAtLD400Ny9VYnACfepTf4AyFQoz2yNDPTI+v7XK5uQ68hOzVGOjzbG9nn3jxkp0827xZqiDQsX3
b1GLT669PFtTr/vENu6ishA8SxX1c6zUoTaI/rZuq+yCSJZT1VYeGULqc8wb4SPI6S9tkEh2c9vZ
eKNQvo8GqN80lVfalN5ZKYTGyKHk8VxFewA/2MrRSndmVSpBudjPixTVFgqVs+0SvfQ1wWPH6M24
Nppu1y5TR8GSj5tBjQ7k0GyghBxMvb+GtvN1NKcTK9y8hD0xhHZUbMkjFJhjeFe9wK/AmN0yyDsO
B4zbKJkdGIw5xhLmcqHlHjxMOXwv1WIDQn5RpFbjG/S+dm5cL413nXXpfTWYIam6pybB8CsGzMy9
2ofzyelW2mqYLup+Sa0bZgi33YJMRzefpqXg61JdUMglwGy160+F+rVz0xILMOuBb1v6bj19G0b9
s+p0jZ8644VotHuPhSh0tTmavT0Aw49K2Ddxei2EYCl6DYaJbf1cZdDi+iXSr0o+zHTImpiizKzm
ot+5zVQlt6mbCY4VV3GmYLBH+ZqOOpyWJKkHPcjnQtzFqp5PJ7jbo4ZJsSWSsFks66JKod3vFC2S
il+C4jt79Eqq/JqDaD+OGJoNtT+jUBygLnvGqe1NlZIQpCbImpY/YjpSttdqY0TeB2jyGai3zsux
bKVrhogEO/LcDjCWOrcP4CAoxTpbyBB1hiWL7lIOSRQHczpPYApW1H4wtF+bvz/38VwYTTr0DaSG
THqZzrztvyqYDz1khT4wtRI6hF4pWPGNWVdXQeESDuAjjSa1IZtxXgrIMeK5k4ijq9xnrw2ZLOWf
AA2xFcB46ilfj0MsPiWCCuzuwiXv3CJ0ZwUAL4fweoGj3OQLA88mHIGkgelLY6n3fVPimBUrw3Tz
a1zm/V2ls8V0ANUHfIR3Y2wsKxOnGJw+6ERTPLQWhJBBLfZQ/zmFlVlxnuw6d9XNr696PhlYHyao
yE9iFwgtE9m39zRXls6I1VEN7GwoUrSMlfHZqDWzhf8+oUBo9GHO/NJKeZOEmOgyptlVCKSxgYdY
80yQfv2JzkhuP1cXImhm+avb87vx2wCih5t9owY9q/lCOJBfp7xVThkN6I1SVcqpLp1oCBRcSz+4
9Lv+/ifosE5KDAgo4AZv74WWKG7vGRURI84YfxtiF3fkSSLtD0hT4qk3zmK74a+/7vmaRnwOfqoT
TgCzEXLG2TVHkhgdJyKQti+Wo3D2MurBUJ8+uMj54gJ5XyctLq6LMF7cc/4ehMSlFQ5Z4donb1uE
y+Fa2OGu9b99GY5yWz6ZvnbLoaERQKwHgbtn09/++iNwtXNEA23l6iaAspKRNXzCs9c3z2jxHKhd
QZfUF15e3idk0tO205kYTIA+kbTZ4LpmHackv66Edag6tl7hpu1+LmDKUuat5zIWIXXHNlc6Xnuc
nOSHrfSHKO6LPBBw2NnYjfxWb5Yk1Frm0YSUP3aVk7PNm9XOtIvQ8ZJgae1tC2hgzeWnsrCOTmrf
VNkY2loT2kp51TX6viuq1reV5lDWRrn6VQSRxHqnG1zOa8NAtkOJeEmAH4NZZUp8hKo3vRE9NWqE
XYr4BPj3sqA8cAc3QRwTXRX2+NhY09EquMvWPDxG/fiMAONZHapH3CPQT8gLhd01zLps41S0lNhb
HogZr/1J8e7jUQ9FzDOK1G2e2jvi5w+MU669wXQu8IZ8yXRlu3RYRI4xqNSCE4A/FNknLRHIBOwt
Cu1d67hHYbihPdF7e+qXMao/JR3JM3V0Oebxfh6Nu7SEfD7gfGDZ7bPQKA6N5pG7cl8Ofe9Dld/i
4rjL5vQoFOuJCo2uOb5KBI6dOv9YifHJqvrHwaFZyTT46lUN3ULZWYnyknO+gqcKDsnhFULbPfu0
hwffshvT8Rhhjx7wdoZKGX2GUoyqouo2S9IGsOXuEkN/svIkGHvxsHjlsRdm4dtI//xqarcOnPGk
sv0syg9lo+Od6j1LpLHxwjaS1Vf6nD2OcbrWxntoh1sEE1/F6BHfZ5R3Rjp+KkCia2FsmFt/UWxn
77Ye9SsPFqn/ddsW90msHYVZF4zY2wCbSuQkhluug15JL5PJZzsFzIkzkAebMi1w1OQTBeXnsWux
c+cpkl3EKmKcpN32CojC2F13hryP+3nc1jUCyjRqihdZGs62UbVLfHd3iy4vbNFvyDCQXE4VYaSk
l+biHCdvGbBq5RmjmFw2K31tSdyd0sylL3MGIsVyOVupEfRGe6v0RnclkeGAK2RXhtte0AhfK3XL
kp+Fu1US80h01QWt6dFbeM/62cm2lVdmPvFfzq5vCmOD3V+6T0Q+X+dldTlk+S6K+gWAIhs6Xx3R
Kw10mD2urIqxzAezUT6boGMHs+6VW8CZH1kxLMHQKY+k0X0pzc4JFmVGtATT9NDztm3SMn3uvO7e
FpEIptmewpZ7oTrLjv2gC+YZAV3CpiFFealIO+ii/Jr7GsqybCELal5gL+ik9RlhWF1ONpIj6j5V
J3mmnpuNWaQnp432RbnoD/MESWCe+3sPyRM/jhCWD+WjW3EY1sBslw3esUFJmehbVVfgkDu6mGV3
/UU71T8i3TpKApIAXcpkU2tL7uPRdfISZAVt/6i0I/KCJojbZMHMx8gCBxccsE380Zn8PpmNWh+V
OtlDaxnBIqxAF96pyuYNRJ97uCmbAt4sNLZFCSI+vT1Y16o9XFlT/Nzmut9r9a7Rp70mrF0VUUm3
mOBFYI1LOV+lvXYdedYWE5zLpky/ou0hSkrZ6EqPmMsKlHraVpj+yBlPzTn9JqS2SUp1nxbmzWSr
QeMuF+0cW75WFFvVK3e1qz33y1ct0R77pcqOHga7zc4UhZI8to067LrRIfDCoD0YmzJsZa9syrHB
LarSYz5cWm96x9tpwn61ldEraPgrdVtos+OnWbocIiS97caGv/EVD3SgOXKvArvJ5KfCSa27fswa
IGFuusfeGOtEZCmDvCXrr7pSlZREDw8VWd3mDya9IYt/zh88JyEvr52mQOp6dq95eX0DiPy9U7QD
mmhkwx5OKqPyQ+ltCyxwmCzkmmk3HpY8ijZj093gieQG2mSoP6YFkOSYdD0AZ1SAv02ueipzOgWM
m0AZrNi34gFiUrIspypVP1v6oN2patZG4JrO5z5VsCZtTeZtxajfIPQhn0fnS14QZE05azjdNzwd
6mOWVTNQpIoKrIgJhpXOrIexi6ptLuSuLtqD7aUX5BCagdIRZlS6kKCWiO5qHu1TOgz1ZiyUS3d0
b7pRN4NVEhdCsm+DZLXkiPvsKGPN9KkFNNAPStskbx661niqUXv4XZMjhHNaPYAFpRwNt75qp/F2
HrpLc5YQiBynK1/0uftuwNHfaZGtBUOtAAKLOgLd0tKoe/bUoURWKguygxPTRcLZgXkO8LX8uayf
1bGqjvCVFs1PXNrzO6EtKVCHKNJrsCrzVWPqsG21tk42WW1qg9/a0gJRZIS3XOC9kBlhu8w9Vsyu
UTzoaXTd0DQoB7bWZACN8TQRtoVrFf6A8C0N4sicvqSJ+dLHqiX2njNqV50n+i0JRTJ0FBFtYwXA
IswGUkK3qUqWnp/nVXICP7HRaCJ+w1Tqdq7GZgsXhL6rGbHL2vAup5sSHSxAnauX1wQk9E9xXdRX
otfiKKxdpQ2xcFDBykv3W9sLZ5MPRXU3VSI6xOQLWxHFjKFOV24ypMphsAyULNTd3t1AfXHfKXFz
bPRi6SEMpeIW5gYLOdPCCdwqdKEKXbIYsdJqpq3ZJjfzMDk7VykfBgDtycWZ0l10jGdUmW6yabaC
Ya52bqLkQZkq42NiNXea15dBMrIBpsNo39a1KIKW4L0npUsMAK40Mn9IVM/3i2jMeQPdMDCn7Fro
UeBlzsasSP8jIYW/WLsPOPtrvsJyDJxGVkHdTNne06WjgG+WxSdKkcJHu+4eEgzs7zwhk8/q3M/z
vVea8eBDFD6gQJtOY1qbj7JP6oBGNNrqwow3HkjXTmZejv1RMwauHk03mTZau3zxxr3p9Xm3t3BS
2NE+1Cg0s4ENXTPT1Dd4n/eDV9WbqAMjneLhUrrT+MRczA6npf/ELHG5aDpllYJGeF5Guefes+9f
N3ilH9GWr/pZCrygyesRMZTtZju3BO8z1Ivcqr5ya56nxLvCY3nL7OvQLNUuW6adFrdOWDtjtq0R
+6rg6Y2zx5TBfR2sRF5G8bLNyCEDVbfU6dD0TbSLWZfr6TksiOH1obiYdDZRqaAVXpiIXTAjqv2k
jXhc2YDqdhyWA5zN2yi3W+58gR2rY1U3pTPv3ChtbyXsCEQm2t4ZvE2ZFtWBkYjqj2ZRYp6wnHhD
5sDT+maj1COQdpN/5fQX+14dN3NSu1uSVb92MQ8HhqkV1vp404oqTFxcygW7dzz2r7Ft3dm60tK6
NEddZpejvsqgzf4md70XJC1LiJ2VP4PNhIPV4aW/NDgSx+ip6yxsDKBfBc2hr8TjSZVNgf+9d8yU
Chlr0p1q172JcyVIlzbfYwqCvGmYdpOZDpspZqTHLIPTMG32sYT5qvTL8tnVos9mbOsBY7veb+R4
Tyx0vTGsknNXFlJj7EANgf2K67f4OnwZKcJyf60oDRL79iVDGPWQpdq4qWpz4V57VnrTo6NllmMU
VANjgeuEe9MUkXFyeoXAtQGRGHBld4zaIsAQyPFX25hNV1O/+swnaaHrQvYMA6YaNmdjOQfugvQ9
s56DVjr7cXKXoOihlDdNkpACwOzoO/qcYqcAV1x30rgtCnO6yqVrfFJHJffryb2p2kJsLWHKL/bY
noZJIKD2kt1oKMttLalUYyv/jN3AQ2cRJmZFWQ9mal47EawPqdV4nBjzMW7Af+Ox+eLaXbsRauel
HHBOe1328/BD5nUVsrM8Z9ngHDMXbnarDk8yj2gWljy9JN3UhrJXz3sLPGBbN3MVRKRQbEbIyGFL
BDfq8NLdCqNffDHEN0RpLhgBOlelWhbfW2KWbnU9d0LNqTbGT7QhKg8I2Xb5/6XuPJrjxtI1/VcU
dzMrKA48sJmIgklDm7SitEEkjeC9x8T893mSErtFqq9KVVLc7mFUVZREEgkcHPOZ17DnEWXThs67
VZFIt0thXiDWznBXq9DuXSOENB0XreUmo1xdxu3iFl3mt2LCnT4Iom49QUW/78AwUMUMbKK5Q1AS
zsY2yoYEow5OvdjNUJi/UpHYuQL5Mt4agEKqdUgdvt8NBur0ToW3sIeFcuAvBeF8P1MrNDQOc+Gx
0dMn5bBUxuBMHhO/H+w18XW1WdT4gvalE5XtubHU51OT+Cm4m16jV01ZZy1KOluNSUulae3PKJxX
vdMV3QdtlAZ3nEysPCJx3EyBtJrluHKTspLcfg6hjibA55SyQuNgUfwK56h12EnxxkgWl61lP8ho
E6VCOS0V7VjuyyMqSw+0MjSfDdGPQ1NDn5jzeqQ46YCOAYYH3dyJpmYHn+O4b5kB5ZBcZQVCK3Q6
c0tZHLsEOt/ohatU9NHMsDmrO6XZTZp9DJQ/vdQyLMeUgtghMLPtUI+7zAhb55B61bQiaqdPpx5E
kfgQzx27JOLJ0yCUyAkK2WsUZV9nyo0uBfolnXcCKlSWPpoyWjJm3EB0LNKQt5xDmVF0B+Lwx1KK
LDwbMm0bx8u1NNvlhR0ij1Kja+SPulU63VwEK5bPVsdQyo1xAV6pCSUBI4hqeq+T8KgzymeIV0xu
EkV3oiRctIeCVpGe4H0e5H6vE2OP/SkHH0oSeg3AoAiMY8UY1JVCL9zB/uUihEscSAx7bX5uFBm4
dmJfmJMR+nGtEwuVfehqEim6XpzZxaysM4tWfCZGdy66XbTYx7pR5tuY2MaJbBKiRA2Xo6yKZx/s
WQLWjJ3CwGD0CR/AHUJY+x5CoqujBqm2xnGNkeUuLakNDOZtxxFMSqFuG7rQ26xVj+SC9pKMqQWL
t7mtZ6VyOno3l5qV7FL6TKdDmFsUkUf0PMb+ZJB6fR2mTeOMlFEVt7cX87geG+rdUXU0GxyQGrZZ
nMoYL7ZNkW3CXpk3aFdd0d2QHK2jDk8QsgoqowtXIpEu4kbf9tKQ30EsCGGTYH0+SyrPiypeE9HJ
rMbYwSDgqqsbsBVhe5ZlrXU96HjJKekSeuAyYr/CXZazYSl5w+3t1PbTprd648hGzsUp2xnrQigy
blQEG6WM77WlmB7LUUNJodDtoyld7kWDnhYKhaDeko91rVEGMquPudrsFlEVfhca0tbMx8wHFt16
eVpdg7p5CuI0chb2WL/I1b0ep4VbWZ3sTrTGYW+avpVMtPTa2l0QIIjaWnGUKdwhHpa46FW4OnKO
KzREz0x01NxD5UHRhitckc4ZIaQujHwzDf2m7en3RLpxrCrR7OpBna5rtmMKz+fJEJRE2JV9TqH2
E1SIBpMM62bu5c/0G3swtOVWKNoukgdtA7HsDml+Y03+K/lx39R0w4zCneDIrMcx281hQtcFtY2N
nUecUzGNUFXU91VL1bzrUgnNFems1bQdleraLar0vK2rHM8bxl+X9HuYzXyEqUXbBdlBF3reJfxx
ywUylHlyL46LfFinWdQ7ERHgUTTKxWOWFcoax9vtYCR3PdRGQgfzBGEN6zSrpqs0otZew2V2+rY6
UxDOcLslhnyqVDd1LW5m29yF+eQgpaJyIwcWti41LnTpa1mPz/uKBS2J7IK29ye9Ixay9eS4UqfZ
HdV6hp8SHyP/M6mOkWYNCwZ1G8QTzvUqfQw1Vk6sS16UqhWzhxAxrwXgo1ilyDzYE0YdhzTH0iV3
HgeN+Dzw8cgr+HuQ0xp/52TBfNLO1U1UZ1eLCTyiTqRrCPIfSi3aMIq6I3T+Z852U1XcEfxu7ZoM
l9yDcmKDWeoMjIM5Yk9ejZqUSxmNHgd2n3pdXQ1jc5PNlHmktr5AHJgwtWqOkzo8VcW46ZOh2cC7
KZHc6ndBIB8jFXlq2e1lkWSV07T6rdbmndtI4HITkX9AWZBKa3aeLNGNqdG+qmLA7uW8nYJsr1nT
TZKItWEDyorV/M5osuQWUzbDGQexihiYE7oFLSW9vHQMTm0n7JKTqS9mR6bMyBvXki3WeA/1BK4d
uvZK7Ypd3Jt87nCnE6C2SUqKkSfCCdMSwUijdCVFo4ZGRWlCZNoezo0Q/EPfAp8J0cjRpv3QlJtZ
Gog8EEBZjZk98EeKs2UlroYquq2jBQNmzjqtzNCriYLMD4MaCkEZUCGzLtJsuDKZuTb+nM5ookRq
Dd0GudBzYyKilPQmcPRJIg+kp0D8RT+fxH4VNfGOxBDi7oEyaUnWbtbymhIT5A46pn7eGemdfdBI
wbmn9Ea2IG2mxZh1ieGrRl77mFUxnYpkn4XtCeC9YU2au6oUEXl5gftzMQ272kASNWsxFAiHy9HS
72obLF+mpQ6ry+sK21uMfJVN1PfKmF9MbEp0qJUROsNPwpmS4FFrmk/61DxkETrdZFgLu+IkudoS
UpLJVCVQPEzNu6ORrdhT1AkOXCN2aLJSVQ90krYgOJ/17GQWqMur6WlYU55Smx4tGTFZl0jQ3IzT
CNI66z/mqUjpk6lrYQRHYPoSRyD84pQyAX3Qo8MCrfssWgYbcJ6xt3oZPnnLx+ZBFfhWP14cuFBO
Z4K+0rMaz5esPErt8Ra58euyJWm16/wEalHsxSK91mY8twx8abPcaDwkrXSX7itl0fE0FPVZNVpn
VaAei1JSvSiLM0B5w0OH5i1aUdlVVIh1ptEHXAaLgKketqO2HNVpSwwV0QMe8L5ysrItvKUUt53G
qR5Z4PITBTOaca4plSuZN4yx6UgWQoRhRUYBzFAlC0akiQqNsNvNJIE1AQVyoSzlhFlv1Z0Ktbia
6xFdIS20NqFMQqBC62eoFN0PrIk1lbmwx/fg+Ls7UVM408qcDU3dhXakOXNbiMtW46RzUiWWjuYp
eBwawA+o7OT3Uy5Lp2ZXZW4vbF8eg+MDx4YCaDFfygHGtrXdH5eNbQB3Kit3aoV9HJWZui4qJO/H
Jj5vE0F5LNCpO8bsM7PZX7cBpQS0/CRwhJW8QsbMpb9bnQfMVkeLDcObsScj5LRA9LWRVN2ClG2v
jaBsd3Mmgt0oyaVfNUU/nQQGEApZTnuVOKsfYRQhw3YcIhdqsXOuOwqi5OXDKrZj9h7CuLK+141e
c/FAtE7UyLZXTalqDi3XJffMoWlOUC27jCexuHWu7bPEmjfDYgUbQj7SfHFXTMFDK5XGttb1m6UG
cAoaC2svK3tM8zB2o4aCU2qMH5cU5McSGbt0ErMnK/0tsIYPsW0MTkIA4XxZMlUV+7TMHrFfk325
r88RbYldoSXKhoZ8uJalyfS6djq46yifslCWWK08vtF1mzGaLhtEgrZIWyi+oSpPNsbA7qDIZNhR
diwNC/u3BewKOVFqanL9oY5Sgj6z9EVoHYODX44qKbzRyOFXQA7haC+FT6cQdCQ6X06vTMm6foa4
UBdrAwDIAaoJDV3SYsnG1WIMJKED2JjMlrd5xJtKTTZHNOf8nooOKD3iuQYFQq8XGrhBU7/vo+BM
00ZEupLY9MBM6UiRddWp0O2RgZkRwdAjxkw+qhDpOZMog3lq2FDhVqGROXNapIpr6g1nA2A8tyjC
FrRGVZ/XY3FjlPrIxptlUuJxb1m6apa6pd4awikzjJj+jtzJSr7Whzgv/KYFpww35tBIMkjLc8Id
3ThqYWe4oVyD+jpUsCO5JWNNq02tVGeg+RPyWxzfIN0B3svoe3SGuqsrOlZsONuhMFcVCjdn6hAs
K7uwapw0Yj1Hp4YYCH6wM8iktiYJoddLs6/k4xHtxw+DZNznVc90NcvarUr7RqlbppV9JVE9z8Ib
6g/naPtkZzMgW6+f7RoVgRhVYlvbTIWMDfwoEcZGGmoOiJ1FjaMshIGJHFB8khQwuDWiqhXVjPyj
HtgYj+FKhsreaaFrJrJepu6YUrfNF1BqUHgAfI/rprSvG5U8JV2Uj9I43NpjcToYJBUGaRIFi7nH
sYbx6oBDhR+CaLgbxoU0jtL7lFtiJS/2jam2VyPz1qz62aP0TvXW9qeC1RkRTobtpzwaBG2uQvOD
0SyQZCXN1qzZrYPyFrCK3w3Fdk6C034QD5OqXDaTjHpFoFBiaAMPX/rQzdThrABfZJuLN2qq31co
m+llepnlbeOnHehK7vgzYNkzkUTtOguGi3QcFRcJQeEt+ZTxkZkPaXITLhaqioDTIB431GeHvYpL
OQwO2VPBzAa1SsNtovBUDTs1+pSrB4uDXkIGHNlMOJnc2Qf6zddB+zTOJLzkTJGUu1rzECYdp5at
YAoSR5vS1O7GMrpEM5ymW6h6HM/HIcXTVmmPSCg3mFV8kpfFL3ENq5aeElJH09W67OskcsyuO02h
4rZmdD5RGWDWbElZ1noVfzKXtoK1PxfbbDI3nS6D0py2kaxtczOK1vBvrpYJ3FOrlMfI7harGvgV
2SOGolqcPGVB+LnS889SvewCXTsnHv+QxtmxXIWHMrZ6G4oMXKkZIGoSYrN+vkiAVsxUHk+QOAO8
qxPsacp4k6A+QvyFhWIkr0g2ju0887SDSqAwy9JYJaNhMTBUfd1ULOeKFvencjdTXsuH4WMNefec
ZKW+1FGNvGKPojudjnHqzpp8lFYNnfkOeHWsVrmnJRJl/slqvEIy+8zPpM7ANFQJb+ywCVfpUlOg
U7rOLXqRj1vcxN1FL1VfmYsbJV4W8LIyMDnavU0PLmIUZuWp2NV7BeQmT0mjYj0YlfAO2XtsRYEb
BOZDEI71VVlQIHX6yAhQqcQdxYV30vvDovvwBnjcpFJdI1q2XTMA+EaHNS5c0DGTa4YUZLKxGtaq
Jj5RKMWijuDd4mw9X0yVLaIS8pqY7gE7ZPvcUqu7RaObg1rlWRe1BY5rXQs0zUpWosN3KNLEZRwq
uqfOxskCzAAUBJoU4Hw0NA3Vqqmu4tpIgJTnrDxtRMoW+LNaSY9KFVteYQBMt+HBOpOOHSemmQah
iL0GGr0W0zL4JsJPQGr1h4Zk6Qyq2rUZRBeBSRDXLA8UMXVfLmvJX9AJ5IlDCn+H9Ec1w8ceGLuH
52i4nSNoAUl4a87aNrOrq7bSj8aqd1O9PGyTIt8XaDYuaXusTHA4M/YnByx97FRas3h2Zj8Qm0AA
aWOKRcJ6DDMpuE/QcKJur9SrqlYtCpaISAGlM/LWmdWCWh/CcmgncgthVxyPKTxcISFMOkcnkB9q
JwQPDT20pqNvpJuog2FSkgy6fWLdSZJ0sxjVuZjN0Z1QjyzyfqL5aOiuXk4yg2X65kIDVkvs1oFl
23g6/tjDYl8QJXh0VnonjtSrPEPCcpgGL5SKD2HRPtRpTrhW0ho0T/IFO5YQvUcZ8mqmdbu+7BXf
zExp1WZoti2c6hTeoX0nRoNUD61O4tDjpILloYYz4m1WzpGuNUfIhPrRUqzkLkDDQ6HlWy32smrr
fjtbau7z3o+SGQHTpqRAngRIvg/JkaSpH/ICoGgr2WIVt+FuUfvhVJqTj03c3RxEMbddawXUI5LQ
jXodeyt4zWZarDAWLN2sRRi0L1JWitBWDVKSPt6TsN5SjSM1AG/QD/WxkPu7JVmYalymdAIez7Pk
DA9QLV+cIkjM46STVlVf4Igxh8GVbCGCCs/mDjBN7xJz75JMXo2pgbFiqk2Popc+zG3PHfc6EFLa
LM4cqCa5YRytGQ3Yr5aV3E2aeIoatbvShgIiQ9GyKafKQkv+IPs6EdsXjK9AnRZ9MzTHcsl253TZ
xVGoXipwAND8b3VOG9rXbgNm352QvHa6sLoFeX6iL4copCXuLq3bNj9Q6xvS1dRO6aLXnIw1FQx6
TnPvUe7cZmWkAPaqjwxpQe02JlLp+/TaHJWLNDdyL7YzZY2/AmiWMaVQArbogHfvi4zkvo2ChsJv
JYDRSTgdrUFjKugY8kzhMe9+sVdxhbXJqSU3rXmuQkZMqWGGYYDMpzzjkYGJA9VV9IX14yw6VLtE
n/aeCuJ9dtM0bxSooEJPT2ej5KOKZYI1gx7r4FZ1L+LrSaFA6U8p7JMjuv026nB60bmIitkqi0al
R55Ch4o8wqF5byomOstdKVeGLxtkTT6s94TZMBu9v1hIXpwPqZQ/DT2xjVRXbN91x0VPYt2cW9/U
Ce4g2qQsyNYmzCCNSpInI56S4raYWOVOTgQvPJi7ff+UZwc5UyjL+maWtaX50FBuzWgI3lIcZfTD
vjv8N3xmTqtzOlN/hsvpFLUsqZspR/UP2wXxqPWqQhcnITIvW9q/wVDm+ckUWUNzRGOIFyOHs/0R
YVLuazKGhYuCdb+v5S6ZH0ZlGKyHCfDJLRqMCMhqrARuCzmJzRISpF4Oo1xqnrLk6akqD+aMpG5W
rieoFvOpQJ9L8yzC9WJtjKFa+yCCVQA5YQ1kwyJfSl0ZUVdxpctDt1YCs29WQx9ZyYbTc2LcFzEG
q7QxZnN38KSxj1EPsvqPRH04FrfgO0s3yNg6ndG2RukuaeNKONCGyF2jtDMExYaIIhxWpSXiggs9
YS8GYe9r4MZSEBtVQHSGD8w6nDMg/UE7yteaGdixD8FDXtZDVkhYJQ5tH59WhilFW7sfW7BD0ADz
R2oy0bSOqM2AMkqMnhA3GvtKpRqbFkNwRGs9TdwpQw31XIc3lV+1kmEQXNEvni7KnM70UauBuvey
GvrvUahhDnk6mvDkqI3Q8IDmS2EkbVRJoHIpJt2f5HF4oIpVjIRcViVOo8EkqhciTahbi1QRl7Ix
63dd2Iyzr9Y9iAWMZO0Dtk/KCsB0ybiyQqOhIRq1MnCKWla8/oAdPRJ9GzXgYTJEiKlIol3uWNqg
mPA8yDWUcxlE+3BpZIuBtyNuOMGKdjFg176ySvPEJJ3bLqBxG5ehVEj9p2oePAkEnEWPC87/eVwQ
u5+kimlwrcacj0tRLMpWlzCOOFuMjEOEbR1wtC2Xw7hJlxb4qBhaiqtSBBrAicuA7QMYYXSlpQtl
GJEa1U3RhJFOyyxbytNaVNZxAr7nUZqrnnNTD8sNjYXxBMT+aaLQgMQaSQJ1MkhDd4E7cxsh3FdU
9BP1GdVjqdQIF1IAbZT6JAD9YbtAxaB2fTRU+QAxLgiTVd4WGW3QQ9vSmmIOxYzKszPhHpN44CMK
AiI9TOKBuSjn9yBG5Ps44WBx1OEZjklsJXma2unabaUPolmRqdnVKUq1yIKKecgaoPqMzi5nKzuU
IavPatEuxbqIwXm7o5iAqiUAelXMYw3lg6TDZHDixYTjEY0TQJ2wtfpkC6qUBD5R8gxkX9KhOl5Z
McyG3pCmS92IrtN4Apw7KaM0j44SjEp1VBj5+Dnkc9OzgrIJ5TYUumW/0cohIC2mXQU7U7tuqXfU
ILVSvfOVapYWyBFxQ+VC16IHc6otwynwqnT6Qrb2eZpVu2mw252uSVR1IiWhK0cNixrTFM43ZjKx
lO027ZTzKeF2XBpd2VZPRsvwkkTrHkoFIzSnmfpMOR2A+m20LIeos6A1AgFOz7sjwoaUjkwr2DwP
OthHfdSkIyGbCoCL4FlqXXDy9F+1WGF8AZCAWZfBVcFzeEa9YyFyUsy5DE6hLQJ6H80B1D4HE441
9VifwW1mi6S1ctN1LawXVWkNv0Wrvt7EM2K9ro3GEFhbq5OudUhDoZeoqroJ1Dw66Sj67koBBQop
/Nx0ZUAI9aozc/lame1+4GZFDE1FyrZtMM5XfVTKO0oaFMyrmmql2wi0Ja0srsJtiYJ7D7yyxq99
qCmzrY0eHX34oOFwDjCrvANsyxZCZalF+X7R0MdXxRJ13oJvtXDIo4LKRWRIfYJ9okae2sAT7OJU
HrwkmCWbEgVwboTokxPqPkWzqpCIO2nixeoc257LbS4bw52B9Tfpry5zDjUTxeWyLDlwS4v3NJXG
+KkxyiR3DS23SrIRXR8dWHntaTQb4h6cE9F/JZXUMLQoPAdfw69p7BKwXSZRAsYkPo6cGp2mzzm4
Y1TNoZa7wYjEsmMlsYWQ+EJN02d7mZpVXEAfc2ZolcmB/zdgvVAQjRwJK5eAkLAaMCZppX22JMPH
NpmA8lrjtIPqbFkekX52S8swm/1RbkF7Cgm4KH3eUDtLe4M9HGF1LfCqtrQ+i7bqzgYbyhgBcAUm
CjnzFa5VXQGpIrc+DuVUXQOB6k9jLKbum5qJ4MJQYC7lSgZZNQ5b46otDACfAACh8WmztQ+WWLsD
YcfPFgoRxM4i34o8wcZO5wUR/0sbbx/ACK2ZXQdRe6J1Wdv55OJE6203XRfdHN3ZbU21S5i5BtIk
jbJi3wqluJgkIe51NBNPsqHP72NDrinb6dC2pVQmneqWiupP1ueXdE9A2wmpUj2QTaJ00kobtm3f
GJ9jNK5P51kQlcBAVlZU4bJboKmoWqZ6FPJmFqA5uRiE6o3ypF/1Wd1KG0zUhzOqMIOvjPgSe0KN
xkvy3esOYwM2K20EyNzpc3I9o9n11A/ZvsdOxDeoxC3+MlwS9oc7hdPowqJvmB4nZgM4fIptaNyR
DRG3MRq3pjMKwuTA1DXraFdHZX+ilqXtpZmZmACppO5swSESuHkkRw9xaAfgRrS2vEGDhQRzAdvj
0upLIQAPMGyFvDQXwCSsRx47vNDUAIBRF5bSiV614gbltvihBHEiQatDR3Q10BamzUdVGutSVuc2
tiibEw1I8SoKqe0CJxRM7QSjuspVcB/CL72ZjRwUy9KcJaQVjb+Ag57WGeUNFtQzaWKx+qFfq+qM
WYWcyzvFWJiXRHvMe3maCwOAaI57m5XRcphbPHiOpK7QP9Ogl87lMEso6ouB8vfz7w2xTfMWQkjt
gaZYjkF32Z/6uJMfxAIlzaM8V11GUW83EOTVhiIKmKNtKgn2jHjK2WEyPGSgMIISXauBCtymNQH0
t0nN4VNyQoM50vkxcVhPWViU4DGVWd8qgu7+2A4UD8E7grtC4csJg4mAO8KsiqtTKwD1Xso6UJQk
Se8bQDWeLif6sagNdt1BQwLNiSiMHRW1ZBG1gth6mOZBbVddr2eFm8MZeCK9CE5LmMeeGU/zSmBj
4iVIOLiEDbQCzYWSozMJtMIctHAOiTgxc02dtEjWua0MrYP1tFH48DKz+7Ege0cqJ4JXNAetuZJL
uOi+TdH7M0BlxXDUUDZuRxYyW5mc1eO6QIq+ckkUoumqVUyFFp6KmBK1HjgiaHsOymP3PFhdt0TY
xlRAMVnAOmBEUpHQMbNuovgaQMoqsATg7CR+NhqrgKSYMSKdTHGL/7WCU7DikicwLHILlJB3jYjn
JHHARcNC4N6QGUjzEl5ZnoSFfWNYYbiGZa5dKSWN06mf9NvIQK3mYO2QCycho7vT5KmA2KhZIJeM
LrqI2mk5A2GlXIyLgUOe6IoDYh32aHxhgJMNHJSKa823pZAQqZmj6MLsbVk9Urt8WfV1U91l9Ixu
I9uEVhA3N00JSrmx6vRRXuqQ0xgUNRVe45QeABF7LMCswhprFH7bgKpbw6fPVgWaCtTKxMB0KeaM
9bME5HZOWdIRdLAn7S/lfG6OqkaLz+hyPsgof/SuCLGx9MMB1Y3bUklnw4e0wQtFyodzJG06RdsI
O5Ia/8vpP8Y9WGsomSytGIC7V2nztFv6KKpcK2iY4QN1luFYC5mlWIXgNOebz7w3+3DUnBat1Kqr
nJnSOCgOUGZ+vgCVcFZECTsXyEFSttPOqENCLhWtKQDqvc4hNSolf6NNEws/TW3mJcR5WbiYokZS
54LLEvfpYa6AsofiqAsxrzoDv5ZTA93m9LSbrQlTFVnTj/UeDWWoMgMDlAY1F4H2yQE1dvOUbtQG
k2UfBREdWMbSkxkr3Tikmyqa+PkvuwBNmcA4slASCEmQ0npywbCm8D2fNzBoBuasU4nC/sINuhHE
XB9p6KrreDfzYUBkAcSUJR+JXWe6jCw6Wji9axV9qYkNGE7w9OAVJDTywcpExGmLnpJLoBpMCJVR
6Jo1F/Yv1X3Xeg4IWzYfcZN3S1odUyJQ8x34NBv9tx5Eogs/VklXoW5q9saOjINDjXHAQ44s1PUS
FGxe88K6AOmcpbdSHtetS+3XoJkLuodZDU7zyW44T50JLAcKIUNnmG7fEUhhGB4swi0i8ioXizne
5CyqrDip5klONn3GZzsNwvGRJ0ll84E5ZFDYRAg89Kds6qlMBQ0oFIT1wJ4rmh1edS0KygCTu/Co
ivHadGSjFfCsEQrvtrWizBktI3DRzrIUurSO5BguugMwUOludDIQyycsgkTY1wZIKVM6hO+JOWS3
X95hQyG+XWVtmPaboUiF7tT8dOmSr9oPdCkHdU0liJ6wUFskbWI969lVrM5yRSQEIJZ+ghiURYFu
rRK8gr1RwF+/IF8IzLUxxQJywpjnD6pBkZM9f55zzBZmSq762InrsGi0+moCnRMckdkz/bRmog8D
KCq9bVWbKR9TeSm83EwDUEPJqJyDswgy8sQIYQ6Ki1lLhzCFx2/3U2Fv2klWPxHlW3dpHfiJJYGh
iqHXHNC8SH5fShVzbwyL2zBWJo6Q7GwYNYgeKmkPpQjHnvPwMsQpqYZp1oFW6j4rjf0R+iA7oq5z
WK86MX14pu19FYp6pYH08N8JVV2XOf+81Z56pVn1c1pW66fyoALVvr3U4W6+/fSvd3cQp/ozGatv
ftR/K3L1RXDrq8rVs6bTdfn3fuhFM+pwR99f6OeEsQ7uoa90sZ4v9KzJ9aMLZHuku/pHpLMkJLBM
2AKQdNm7n7/+611WFuHX78uq9h4bZdmkMUM0LQ7ClnzgNyP0/a1/rwb2937mR0/w9PxeDtpgkFx/
dQxM+z0VOTRySZGev7jiN2Mg3qvyQUJXIUn98vVl1P+DBkE2oQD/0kSw3xs8mwrD+uszcsFvxsB8
f5gbJlX4r99GZ/A/ax6ov7wUZF7085fgUt88u6Sr75XnxyYLef76j3v/ivblfbDnfbs1/YWNQLXf
67x+jFK/vmGI1N+OgW2/F8iqoP1AHfnw9R83AbRfXQKq8V6HNm/C0fjyiEj+fTMEslDfm4iGsxX8
p819RfvVyc8Ut8HFAsT/+ugoKHzz7JLC0GDErcEa+stL4Cf2yX+cqi51m8fn8zR+ar/RlvzTH3g5
Tb+/wNdj5HBWkJ2iVfHqR69Rnvxy8S9HyuHP//vhWyHK58Pum2++HH7Pn/T1178+4vcf/uqzXp7r
5S838VOzbx6i+fkb89cb/aJp6eyjZh+/UsGUEWD45318J5f5j+3/R5d156rp25frPJ+fzPJfvep6
v+zfISgaVy/XOlxZPuyjv3rpbbN/PQgH6fxfvmjb7J+yl+s83+vvGFzutX510YMq/6/e61HZPL4Z
AuU3DAFMvH3cvdze8xCov+GyJ0/3++K1eKus/oYZdg4Y5NXNGpw/vzq0F0TezctlnofA/g1L7Grf
P8bv/mj29zH6rF/u8XBxTN9e/njYNf7e+r1C9vf1VZXfsMhuirh7eny+53d+Hjf77unVHoEA7q/f
+gckd985+yJ9udTzoOi/YVA+PuVPr2aHclD9/9XZcVa+Y9L9r/Zdti8eXy53uGc00F/++Pdf5Lrk
su+u+vvHuGXjfHi1FPGsP7i2/eoTXPfF/btte7j/V69TFhyDyHX/+if8cd+/O+3bVzPy69V/wxj9
n0v/yr+89b3/++4weZ4aBuzt/KfZITQdOyhctwxADug4/tlj/avD+h8p7fdH+Ot09q9//9stAAmo
X48/CPL/OTNexypfqiDffPd/Jlhx98X+8dUk+B17/hqB8uLt4jsE3/98vr+3iZ4+TfSfXq7zvPEf
lL9/9bJXxGvdux1BXfP0jjX37jSu+yei6JdLfzkFfsMnfd2vr7rvNupDHvirz+FygWafvfsjf2Jj
evVaFVNYP1rYbDM/F4bum/j+/unNmU79AXtgFL7+2yf4cv1/3wJGRA8Fspf4/dsM4O2ipD5V8Bjf
JQ+vf658YAz+5GdeJSP/pgX+x+e3MwFvkrfv6esj/+QU+KMg+Hro3kwwGcW6X7xu+yZAQub+167o
I79YPb1c43m7AKXz3en51x7/7GAz8C+X2PMZ8WYJ/LVr/9ETUuyzN+PA0v3Fgbg6+B/8q3vG1Mz+
blv7a/d8flgJr+/YwL5VwwxL0ylKIS+IYejLS3iJu/7aZ+yI98Py7adgxI7Xosq/hoV9Ew7rbz+l
/6crxc9ucMyZ/ZuJaGBHi2vRwdtRkWULE+Ifhb4/+0HOPmMNkXy/PQoOThcERDSUeT56Z9Dgf8Nz
nT61ZVV2+/z1qyIK0236brpBqwAv0GdX+z/Zxb/UKn9UrDjdwxV4un+57cPKow+BYQfTwWQ2UI8G
G/Hy7Zc58TfelvtyHL07e+qip+a7iNnSOJkwdUVUkxmi4HGj/unH/vtOKfzg7Z86pL4Zqv8vDqEw
Yo9ou9dhw4/exM+eRctTc7+Pk9cX/tF6+dkLN2Smb5bKDybOT16VJDrM9o9PbfRyrefI8jcMxOkM
5+Z1TUT50Xb4szcc9W9f2m+IU1FYQNn62yFQf8O9uvv8vnx8/c60H8WkPzkGV0387oTqx6t4+vsg
6psl+ZMXJgotXl/0N0zcDS3gd8eH/1z9cfntENMjffnjv9hwf/KWt8VjWTy9OR8xrP8tV3796mT5
NyyLo331emuQf0fV7XhuQuT73qwM+f9xd/XKjSNH+FWQ+a7KqhMgkZQSV4kURWlF6mSRkqs2GxJz
5CwhggYB6qjIiR/CsaMNnDl0pjfxk/gbgLNGDyCSItrSebPl7tZg0Ojp6Z+vvz5iULbMu0Q3viSa
AVhHdRFnXmDJ2gyKcY1CAoDGBZEwnOuuCBfm5VMf/gglrlddlB0VuSdGIiwckRqDlHs4e6Hlwrs1
BhH3ROCrJc3vunp2dXVZBGJln+k6w5e7kXNBizV6KHXV7d6KSIxkUJofPWFZf1pwVdxThrN9ixIp
YNVILxB93uwJ76jPfTUbiznMhpFv6li4DNoxmAhl5/I8Dt9iIL6ooqQ9j+ETDoR6onbf4/AwMM5h
qt1C28yBQ9+Iff+r9f55KEvEccxwDh+UjGfi0ewxVQ0OU/czshXh0rmKkyiZOz85aBJFR3KyPpn5
x7k175DhRdYPvE7Q4DFRER5p/qjKHto4rjP4EP05ymrBqszeIFDn8H16yvcD6bTFIs4LLQM9vG4v
YUV2ytmupdafqCkSADNI7dsfsxpT/qFI4yEPUMg3vd27xXUlVgIfKFLBv//yt8VU/+pEK9QbsINL
MQwfhflqxB4i3VXHsGazqf1P1EA9htFBVxegzGJa9RsYJXJ0yKEYEkHB1Kj74qdzcKevEC8p54/J
zBekTnHaqKE9guGh5+HUDyHAgZgijFSPxE3EKA3kjBg+3rUASa4iBV/3EPVBwO6NKPf/LrfiIFAH
o4kSByDUNeulrl32DIZv30ekXbIygw3qink8sdyabNtbL4GPSyy5ad57l/JH7qD/P2SWAqBWaNzI
oDxniHKjiJysrd92e1I0Te7TvboMp6kpg7FK6OXOEMaAIxWCTauhlzJ6luNwaWUr9ECuqr48Ni8s
WFux6JNTyR1vvCZmySEzTL7gEcN2z6VOshGzyAFYuYogBgpVqTMoXHsR2zUTPYWp6jdrPUttu81C
6ZXKIFu0MttC0OOvqu72QkShLPPdgOeovngkZiNp1tGSOGE40R01RBHQQrhxBKAdjHyfLeQqv+HT
QjX47cetIyMAruiyHHIAjIRKV489r6oQmDqLJhqivu4hw7qXCSLwiAjBPWRwxa6Q67CMA/pdqsvh
KhYB3a3LIIVPMrIUDFQ+1Tf7CWFLT6woWNDluIG6Il5a2sBRNOiqeJLYrolbxB68/bD1g3AppvaW
GWTcVbDrsZwhXLLg67pBo+qx6ya/StRnMBXVrJU6/BzpjR7mQkAmZN0ag1lDJldYaLMawxFBYBzT
zXJkKV6pf7sNBn8YRYknQW0Fx9WMflPbsHFAW28B0EnGVoTGgT68Q8bCCjbQXWbUbv94WJ9ou9gM
JADDwqnVjNSMpCI8jqijP7d6XACvYNjwUiCgi3yzkjYRnsch4ifp08vD42jx6D+pGAgEW409jivv
fqrbiIhzCQCSkcz+2raGoF6jYOCHNGzkKGo/wLkaQe9aKiYWw9sIvNkxroNFxgUlxxFVaI6opg8g
Cb1UvQaDtJFglU74C5wXAiYGexRHL1BWLUYtU6IsT3fvntY5/LlrjKVdEmmfnrqg8mJwbF/+qs9N
WWiGXlZ0rGKaOKZbomfj6Hj74z4wtaaBr99hZq0U5Zv27G92BT/uS5QBJ6t+mPzbaJuLjtP8X7WB
Y41Nw+uGf2JsRdH47apvRbHsvwmcejBGzwJxixkyCGcaikEWZbBbzTBeoLpMlnU51oUPSC4Jjkp4
E6XZma+M26AdKo5idWsiiJPG4ZjcyXkyDACJxnUJLK/T0kCa/MaPGYLcc/kYjlDPxWO2P49BAwFK
lBGY2ch7MChLK0Rtk+Kiagx+8rcOorRtZPZNRvntb4Sj7+jItcRcOg8y8ol/uxHAv+PK518Usgwx
0fg6QyzVHq/mcV4MHACp9p8TAcyEQs9WJ4GzT2xKnUFN2mB+t6CEHF5tO8Y4pDk11xzF7QGOfQcw
XrryCUMKowO8ATmEJwzhageodvLJtvup28uERUUAe5FRvP3DvtbLP2Pp+L+7WoaKosTA/Vd9+Ws5
WxFRlDRvvT3X2VVD2ysAX3713QITEmJujVkoy0QyaBn2a0nhmCVh6IuxWIwovB/MVmb/+2sFcuph
TOExLkugDvDPE7HBbo1BvkidWosynOIeLtKRnedlkS2gT7FKFuYzpWpWZzjLPaFXtnORLsc11wuf
tf1F+zPdNYMa3yi4+GRVjisjXZXeFymn2uYgdVczfNBUi4VIyK6LDZNvN2x3L18TUFOSGwm0reY5
+x/oO0QmtKEfDJzVl+3L1Wgig0ASZfY46qbr3tRCn7LHUTzt62whLQWADJBBHporQDhdiW4Ys1qa
rOZoWumjzmA1EHgc5En9xKdZSLRDms3vr3GDkEZpnubzq3r6+i9/Dx3QjL58TRFIt9HLP2YjRXu5
vSOGeBBMK8pqfUC+sfoLDMTs2TbQoGirvvD9uHDAOerVyBNMge9yLsSCuEUeR+0XxGjK8uk9jo6Y
NvIwYGsgLoHHccF+LsQgHkeN9rN6HIrhE7UYHHxYmQ0tnm+O4m8TOPsBnDnSyIOe/uqqfDZc0S7Q
Bpo/0EV3enzSQPUChnp7PFWWjH2fPGzGqFI1E5vfv7bBm/PLmdvSylMtmg1sascHylI9U61jMHGY
0xwL587iAWE514HTF8FSAIVrtExfrg2Gi6WDhIvE9Upi1SJzyds9OvTd+po6Ir9hAObNz/3v1xsI
OBLjhOzY3Ujms2Oq7BbZC9o/4G5HA+YVtr2ufrzPgUMaJGMZMiqfnoP1odlQ0SjA2POv8D87c2dR
MqSfrLoqgHlHQRFSl6gpoiH8ObNo6nyaH/srGwomiQro6eBoItS7xXGmp4Mh3NEJQxCuQo3J0hxN
3i2xAtynrDzNgVlrWdrBkR05Dx/hDFHeLw63xaxbXg7g6EAGYZzNQ8eBBIOx90HjltC4gSN+vwQF
K3E7wTFd/fR9gh5b38/lIPDsiUi7yXZSh6NgpBE5Cx0Lk9oIRqhXl8Yt0OpxqB0MGpFwkHhmjH/X
CgPtUmt6I5eKWhCOdtXsKd1kRPNTHgcwZwBYn/KFn25/EA7Bj2VEnt4FHNho3e+cyacFvQwXZcbQ
4+jXyQT1oNBMASJGjQrSBeDMKhTa5TlS6pg7E6vFxHlQ0ViVGnmwkxp57n+d3vc3PoHBn20Co2zV
czB/q/rOW/BlwZBhFkpViiNd2xfUK/IaDJEIyA9ipw3uPGQDaLrd0+M1KiejUnpQuDDx5OVrIB9X
ZkktFcweNj/315P0BXoCT6AgVcTCHGXm7Hhlt4Dzw0XatPSj2bV+iSNwo20NVfJu8/t6/jrU/i4x
dmV0jxzAb+BCf8Hw1LW9zn/pOoCnoGo9rdcB4zw5AWXl1grax333jJ2yari3ITT8KFLWaKxtEsUO
cBBJNEE8ZHUzccCMm5HAENG8GnHk+HX4TpJSHJwPrTAIbfwIB9VJe4RYgqajOJinLxD4jCYa/GMh
STgytxcimL4KsT41n3P/W6uTgHSQZCDAEVF92T6K20hMEdVwObp1NXEU0ifk+nZPGByEWxkl5r31
dYphW+bn/tK9jxJ7sx7HCXlASfQZ7Obkw4EgdduOP+4aKKMT/g4vhYy0HZMSxGNIPg6Hh9lEi7ad
LuRwXLW5DUsDKA42xFaoo84friUKGLPxj2XxJ0c0mLbR6CEVcJG1IS57DkdDaSsMjU9Gkg0cXaUX
6osyR1jbIA6mvQs0zemRMv6apTptZFKjqEgBupH7f8dyxPou1FNICxSjHOWO9fpprVR/bJ1m+MZl
rxleffJROC4GJCBJh12RBz35L0P5jmK6lGiQXGto+g690TmSAIH5O/IS4P0xSrH/TXQNKqghQmuz
UnrFcYAvWpMIXHrI3ZcEKi4HX8uNfHJaIijpjuNoGbxRFkqOA1r9IGYoUVJ3giNHcgPMIF2V48xq
AX+WKKdS9hp07xll2V/tblU8Qm6r9HIBCz/DA8QcxTT9CiWYax6is8DGDjIcR1xSCxCQlROgcpSy
s3TRpQxQlPm9c7ZAUnYBrGKWadYnFmUxkPi1ktmE+CkYjlD9owzCKXxToqkehysxQDcR3S0HpfIg
Qce6tVkGzfwTPq/KMu8XGMhOgyzMaqgu5oKT6XHQBrY0v62u2phDazaqr4wakoyNBqYx1NBCfAii
Qg4OiXU3ez+dooG5TbMwcn5OQNcJf7HUjWtoisRDTB47QRYM80m2d9l8YOBTMuGkauCTfxttmzcD
jvL/2+R8c8NdyWbe9O/rpLzWi7LxKmTh9TY35PE+BuKBAfaoHhGjwsE/fZcsbEQqR3F58PIvQDxX
Mn8kMTzH/Hztni7TgPfB+5SNpnlfvSh7d27tL5uL8/29ZdkYnt/YW2752Gs7OQoQfv3hPwAAAP//
</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9.gif"/><Relationship Id="rId18" Type="http://schemas.openxmlformats.org/officeDocument/2006/relationships/chart" Target="../charts/chart3.xml"/><Relationship Id="rId3" Type="http://schemas.openxmlformats.org/officeDocument/2006/relationships/image" Target="../media/image3.png"/><Relationship Id="rId21" Type="http://schemas.openxmlformats.org/officeDocument/2006/relationships/chart" Target="../charts/chart6.xml"/><Relationship Id="rId7" Type="http://schemas.openxmlformats.org/officeDocument/2006/relationships/image" Target="../media/image5.emf"/><Relationship Id="rId12" Type="http://schemas.openxmlformats.org/officeDocument/2006/relationships/image" Target="../media/image8.gif"/><Relationship Id="rId17" Type="http://schemas.openxmlformats.org/officeDocument/2006/relationships/image" Target="../media/image11.gif"/><Relationship Id="rId2" Type="http://schemas.openxmlformats.org/officeDocument/2006/relationships/image" Target="../media/image2.png"/><Relationship Id="rId16" Type="http://schemas.openxmlformats.org/officeDocument/2006/relationships/hyperlink" Target="#Analysis!A1"/><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hyperlink" Target="#Dashboard!A1"/><Relationship Id="rId5" Type="http://schemas.openxmlformats.org/officeDocument/2006/relationships/chart" Target="../charts/chart1.xml"/><Relationship Id="rId15" Type="http://schemas.openxmlformats.org/officeDocument/2006/relationships/image" Target="../media/image10.gif"/><Relationship Id="rId10" Type="http://schemas.openxmlformats.org/officeDocument/2006/relationships/image" Target="../media/image7.gif"/><Relationship Id="rId19"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hyperlink" Target="#'Sales Form'!A1"/><Relationship Id="rId14" Type="http://schemas.openxmlformats.org/officeDocument/2006/relationships/hyperlink" Target="#'Retail Store Sales'!A1"/><Relationship Id="rId22" Type="http://schemas.microsoft.com/office/2014/relationships/chartEx" Target="../charts/chartEx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6</xdr:col>
      <xdr:colOff>117390</xdr:colOff>
      <xdr:row>22</xdr:row>
      <xdr:rowOff>139038</xdr:rowOff>
    </xdr:from>
    <xdr:to>
      <xdr:col>7</xdr:col>
      <xdr:colOff>223175</xdr:colOff>
      <xdr:row>36</xdr:row>
      <xdr:rowOff>40834</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0FE8080D-086A-5987-9CD1-EC5B017D2505}"/>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819768" y="4216768"/>
              <a:ext cx="1834003" cy="24967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673360</xdr:colOff>
      <xdr:row>31</xdr:row>
      <xdr:rowOff>24204</xdr:rowOff>
    </xdr:from>
    <xdr:to>
      <xdr:col>11</xdr:col>
      <xdr:colOff>403411</xdr:colOff>
      <xdr:row>36</xdr:row>
      <xdr:rowOff>89648</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16F91E22-AF03-8629-443C-EFC76E94365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911925" y="5582322"/>
              <a:ext cx="2078804" cy="9619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1103352</xdr:colOff>
      <xdr:row>13</xdr:row>
      <xdr:rowOff>118383</xdr:rowOff>
    </xdr:from>
    <xdr:to>
      <xdr:col>13</xdr:col>
      <xdr:colOff>440978</xdr:colOff>
      <xdr:row>26</xdr:row>
      <xdr:rowOff>169733</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BC997DFC-3D39-8585-C53F-3AE443D6A51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1690670" y="2449207"/>
              <a:ext cx="1820849" cy="23821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642201</xdr:colOff>
      <xdr:row>14</xdr:row>
      <xdr:rowOff>102392</xdr:rowOff>
    </xdr:from>
    <xdr:to>
      <xdr:col>11</xdr:col>
      <xdr:colOff>119609</xdr:colOff>
      <xdr:row>27</xdr:row>
      <xdr:rowOff>159800</xdr:rowOff>
    </xdr:to>
    <mc:AlternateContent xmlns:mc="http://schemas.openxmlformats.org/markup-compatibility/2006" xmlns:a14="http://schemas.microsoft.com/office/drawing/2010/main">
      <mc:Choice Requires="a14">
        <xdr:graphicFrame macro="">
          <xdr:nvGraphicFramePr>
            <xdr:cNvPr id="3" name="Product Category">
              <a:extLst>
                <a:ext uri="{FF2B5EF4-FFF2-40B4-BE49-F238E27FC236}">
                  <a16:creationId xmlns:a16="http://schemas.microsoft.com/office/drawing/2014/main" id="{B6B6BDCC-E665-379C-00E0-4FBF06F0F630}"/>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8880766" y="2612510"/>
              <a:ext cx="1826161" cy="23882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1264920</xdr:colOff>
          <xdr:row>14</xdr:row>
          <xdr:rowOff>76200</xdr:rowOff>
        </xdr:from>
        <xdr:to>
          <xdr:col>6</xdr:col>
          <xdr:colOff>739140</xdr:colOff>
          <xdr:row>16</xdr:row>
          <xdr:rowOff>68580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ea typeface="Calibri"/>
                  <a:cs typeface="Calibri"/>
                </a:rPr>
                <a:t>Submit</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178868</xdr:colOff>
      <xdr:row>0</xdr:row>
      <xdr:rowOff>9126</xdr:rowOff>
    </xdr:from>
    <xdr:to>
      <xdr:col>1</xdr:col>
      <xdr:colOff>475201</xdr:colOff>
      <xdr:row>29</xdr:row>
      <xdr:rowOff>70070</xdr:rowOff>
    </xdr:to>
    <xdr:sp macro="" textlink="">
      <xdr:nvSpPr>
        <xdr:cNvPr id="2" name="TextBox 1">
          <a:extLst>
            <a:ext uri="{FF2B5EF4-FFF2-40B4-BE49-F238E27FC236}">
              <a16:creationId xmlns:a16="http://schemas.microsoft.com/office/drawing/2014/main" id="{804CB9AF-D615-9F21-1CBE-C49DC7D6FE6D}"/>
            </a:ext>
          </a:extLst>
        </xdr:cNvPr>
        <xdr:cNvSpPr txBox="1"/>
      </xdr:nvSpPr>
      <xdr:spPr>
        <a:xfrm>
          <a:off x="178868" y="9126"/>
          <a:ext cx="909436" cy="53949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542933</xdr:colOff>
      <xdr:row>0</xdr:row>
      <xdr:rowOff>35110</xdr:rowOff>
    </xdr:from>
    <xdr:to>
      <xdr:col>22</xdr:col>
      <xdr:colOff>578069</xdr:colOff>
      <xdr:row>3</xdr:row>
      <xdr:rowOff>136711</xdr:rowOff>
    </xdr:to>
    <xdr:sp macro="" textlink="">
      <xdr:nvSpPr>
        <xdr:cNvPr id="3" name="TextBox 2">
          <a:extLst>
            <a:ext uri="{FF2B5EF4-FFF2-40B4-BE49-F238E27FC236}">
              <a16:creationId xmlns:a16="http://schemas.microsoft.com/office/drawing/2014/main" id="{14A822F1-8AB0-A5BF-88E0-32DE727CD462}"/>
            </a:ext>
          </a:extLst>
        </xdr:cNvPr>
        <xdr:cNvSpPr txBox="1"/>
      </xdr:nvSpPr>
      <xdr:spPr>
        <a:xfrm>
          <a:off x="1156036" y="35110"/>
          <a:ext cx="12910309" cy="6533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148314</xdr:colOff>
      <xdr:row>4</xdr:row>
      <xdr:rowOff>9709</xdr:rowOff>
    </xdr:from>
    <xdr:to>
      <xdr:col>13</xdr:col>
      <xdr:colOff>409401</xdr:colOff>
      <xdr:row>11</xdr:row>
      <xdr:rowOff>35110</xdr:rowOff>
    </xdr:to>
    <xdr:sp macro="" textlink="">
      <xdr:nvSpPr>
        <xdr:cNvPr id="5" name="Rectangle: Rounded Corners 4">
          <a:extLst>
            <a:ext uri="{FF2B5EF4-FFF2-40B4-BE49-F238E27FC236}">
              <a16:creationId xmlns:a16="http://schemas.microsoft.com/office/drawing/2014/main" id="{37553B45-5858-A28D-9653-0EF42031EF40}"/>
            </a:ext>
          </a:extLst>
        </xdr:cNvPr>
        <xdr:cNvSpPr/>
      </xdr:nvSpPr>
      <xdr:spPr>
        <a:xfrm>
          <a:off x="1367514" y="741229"/>
          <a:ext cx="6966687" cy="1305561"/>
        </a:xfrm>
        <a:prstGeom prst="roundRect">
          <a:avLst>
            <a:gd name="adj" fmla="val 647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256769</xdr:colOff>
      <xdr:row>4</xdr:row>
      <xdr:rowOff>9709</xdr:rowOff>
    </xdr:from>
    <xdr:to>
      <xdr:col>22</xdr:col>
      <xdr:colOff>589031</xdr:colOff>
      <xdr:row>11</xdr:row>
      <xdr:rowOff>35110</xdr:rowOff>
    </xdr:to>
    <xdr:sp macro="" textlink="">
      <xdr:nvSpPr>
        <xdr:cNvPr id="6" name="Rectangle: Rounded Corners 5">
          <a:extLst>
            <a:ext uri="{FF2B5EF4-FFF2-40B4-BE49-F238E27FC236}">
              <a16:creationId xmlns:a16="http://schemas.microsoft.com/office/drawing/2014/main" id="{3061221E-BBA4-A96C-CD81-F99BB5103B5C}"/>
            </a:ext>
          </a:extLst>
        </xdr:cNvPr>
        <xdr:cNvSpPr/>
      </xdr:nvSpPr>
      <xdr:spPr>
        <a:xfrm>
          <a:off x="8791169" y="741229"/>
          <a:ext cx="5209062" cy="1305561"/>
        </a:xfrm>
        <a:prstGeom prst="roundRect">
          <a:avLst>
            <a:gd name="adj" fmla="val 647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503715</xdr:colOff>
      <xdr:row>4</xdr:row>
      <xdr:rowOff>177616</xdr:rowOff>
    </xdr:from>
    <xdr:to>
      <xdr:col>4</xdr:col>
      <xdr:colOff>258524</xdr:colOff>
      <xdr:row>10</xdr:row>
      <xdr:rowOff>132694</xdr:rowOff>
    </xdr:to>
    <xdr:sp macro="" textlink="">
      <xdr:nvSpPr>
        <xdr:cNvPr id="7" name="Rectangle: Rounded Corners 6">
          <a:extLst>
            <a:ext uri="{FF2B5EF4-FFF2-40B4-BE49-F238E27FC236}">
              <a16:creationId xmlns:a16="http://schemas.microsoft.com/office/drawing/2014/main" id="{B7EDAFBF-0A9E-A13E-4098-277C6420F2D1}"/>
            </a:ext>
          </a:extLst>
        </xdr:cNvPr>
        <xdr:cNvSpPr/>
      </xdr:nvSpPr>
      <xdr:spPr>
        <a:xfrm>
          <a:off x="1113315" y="909136"/>
          <a:ext cx="1583609" cy="1052358"/>
        </a:xfrm>
        <a:prstGeom prst="roundRect">
          <a:avLst>
            <a:gd name="adj" fmla="val 6476"/>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26416</xdr:colOff>
      <xdr:row>4</xdr:row>
      <xdr:rowOff>177616</xdr:rowOff>
    </xdr:from>
    <xdr:to>
      <xdr:col>7</xdr:col>
      <xdr:colOff>386007</xdr:colOff>
      <xdr:row>10</xdr:row>
      <xdr:rowOff>132694</xdr:rowOff>
    </xdr:to>
    <xdr:sp macro="" textlink="">
      <xdr:nvSpPr>
        <xdr:cNvPr id="10" name="Rectangle: Rounded Corners 9">
          <a:extLst>
            <a:ext uri="{FF2B5EF4-FFF2-40B4-BE49-F238E27FC236}">
              <a16:creationId xmlns:a16="http://schemas.microsoft.com/office/drawing/2014/main" id="{61F2B2A9-3A19-DF0C-0312-EBF57DF5159E}"/>
            </a:ext>
          </a:extLst>
        </xdr:cNvPr>
        <xdr:cNvSpPr/>
      </xdr:nvSpPr>
      <xdr:spPr>
        <a:xfrm>
          <a:off x="3074416" y="909136"/>
          <a:ext cx="1578791" cy="1052358"/>
        </a:xfrm>
        <a:prstGeom prst="roundRect">
          <a:avLst>
            <a:gd name="adj" fmla="val 6476"/>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196938</xdr:colOff>
      <xdr:row>4</xdr:row>
      <xdr:rowOff>177616</xdr:rowOff>
    </xdr:from>
    <xdr:to>
      <xdr:col>10</xdr:col>
      <xdr:colOff>558929</xdr:colOff>
      <xdr:row>10</xdr:row>
      <xdr:rowOff>132694</xdr:rowOff>
    </xdr:to>
    <xdr:sp macro="" textlink="">
      <xdr:nvSpPr>
        <xdr:cNvPr id="11" name="Rectangle: Rounded Corners 10">
          <a:extLst>
            <a:ext uri="{FF2B5EF4-FFF2-40B4-BE49-F238E27FC236}">
              <a16:creationId xmlns:a16="http://schemas.microsoft.com/office/drawing/2014/main" id="{36471FDD-6CF7-8919-6409-D5245855196C}"/>
            </a:ext>
          </a:extLst>
        </xdr:cNvPr>
        <xdr:cNvSpPr/>
      </xdr:nvSpPr>
      <xdr:spPr>
        <a:xfrm>
          <a:off x="5073738" y="909136"/>
          <a:ext cx="1581191" cy="1052358"/>
        </a:xfrm>
        <a:prstGeom prst="roundRect">
          <a:avLst>
            <a:gd name="adj" fmla="val 6476"/>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355401</xdr:colOff>
      <xdr:row>4</xdr:row>
      <xdr:rowOff>177616</xdr:rowOff>
    </xdr:from>
    <xdr:to>
      <xdr:col>14</xdr:col>
      <xdr:colOff>113523</xdr:colOff>
      <xdr:row>10</xdr:row>
      <xdr:rowOff>132694</xdr:rowOff>
    </xdr:to>
    <xdr:sp macro="" textlink="">
      <xdr:nvSpPr>
        <xdr:cNvPr id="12" name="Rectangle: Rounded Corners 11">
          <a:extLst>
            <a:ext uri="{FF2B5EF4-FFF2-40B4-BE49-F238E27FC236}">
              <a16:creationId xmlns:a16="http://schemas.microsoft.com/office/drawing/2014/main" id="{DB4B08BC-D236-7D98-3E62-A1B795934455}"/>
            </a:ext>
          </a:extLst>
        </xdr:cNvPr>
        <xdr:cNvSpPr/>
      </xdr:nvSpPr>
      <xdr:spPr>
        <a:xfrm>
          <a:off x="7061001" y="909136"/>
          <a:ext cx="1586922" cy="1052358"/>
        </a:xfrm>
        <a:prstGeom prst="roundRect">
          <a:avLst>
            <a:gd name="adj" fmla="val 6476"/>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194144</xdr:colOff>
      <xdr:row>4</xdr:row>
      <xdr:rowOff>45054</xdr:rowOff>
    </xdr:from>
    <xdr:to>
      <xdr:col>3</xdr:col>
      <xdr:colOff>485244</xdr:colOff>
      <xdr:row>6</xdr:row>
      <xdr:rowOff>122112</xdr:rowOff>
    </xdr:to>
    <xdr:sp macro="" textlink="">
      <xdr:nvSpPr>
        <xdr:cNvPr id="13" name="Oval 12">
          <a:extLst>
            <a:ext uri="{FF2B5EF4-FFF2-40B4-BE49-F238E27FC236}">
              <a16:creationId xmlns:a16="http://schemas.microsoft.com/office/drawing/2014/main" id="{FB61527E-E368-6891-9A22-AEDF9FBCAC78}"/>
            </a:ext>
          </a:extLst>
        </xdr:cNvPr>
        <xdr:cNvSpPr/>
      </xdr:nvSpPr>
      <xdr:spPr>
        <a:xfrm>
          <a:off x="1413344" y="776574"/>
          <a:ext cx="900700" cy="44281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356817</xdr:colOff>
      <xdr:row>4</xdr:row>
      <xdr:rowOff>45054</xdr:rowOff>
    </xdr:from>
    <xdr:to>
      <xdr:col>7</xdr:col>
      <xdr:colOff>38318</xdr:colOff>
      <xdr:row>6</xdr:row>
      <xdr:rowOff>122112</xdr:rowOff>
    </xdr:to>
    <xdr:sp macro="" textlink="">
      <xdr:nvSpPr>
        <xdr:cNvPr id="17" name="Oval 16">
          <a:extLst>
            <a:ext uri="{FF2B5EF4-FFF2-40B4-BE49-F238E27FC236}">
              <a16:creationId xmlns:a16="http://schemas.microsoft.com/office/drawing/2014/main" id="{3B946881-AB94-4DA3-CAF1-6BF5411DC8DB}"/>
            </a:ext>
          </a:extLst>
        </xdr:cNvPr>
        <xdr:cNvSpPr/>
      </xdr:nvSpPr>
      <xdr:spPr>
        <a:xfrm>
          <a:off x="3404817" y="776574"/>
          <a:ext cx="900701" cy="44281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526301</xdr:colOff>
      <xdr:row>4</xdr:row>
      <xdr:rowOff>45054</xdr:rowOff>
    </xdr:from>
    <xdr:to>
      <xdr:col>10</xdr:col>
      <xdr:colOff>209514</xdr:colOff>
      <xdr:row>6</xdr:row>
      <xdr:rowOff>122112</xdr:rowOff>
    </xdr:to>
    <xdr:sp macro="" textlink="">
      <xdr:nvSpPr>
        <xdr:cNvPr id="18" name="Oval 17">
          <a:extLst>
            <a:ext uri="{FF2B5EF4-FFF2-40B4-BE49-F238E27FC236}">
              <a16:creationId xmlns:a16="http://schemas.microsoft.com/office/drawing/2014/main" id="{E2795960-A031-AF9F-E2F5-C45D186CF132}"/>
            </a:ext>
          </a:extLst>
        </xdr:cNvPr>
        <xdr:cNvSpPr/>
      </xdr:nvSpPr>
      <xdr:spPr>
        <a:xfrm>
          <a:off x="5403101" y="776574"/>
          <a:ext cx="902413" cy="44281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132401</xdr:colOff>
      <xdr:row>4</xdr:row>
      <xdr:rowOff>45054</xdr:rowOff>
    </xdr:from>
    <xdr:to>
      <xdr:col>13</xdr:col>
      <xdr:colOff>420188</xdr:colOff>
      <xdr:row>6</xdr:row>
      <xdr:rowOff>122112</xdr:rowOff>
    </xdr:to>
    <xdr:sp macro="" textlink="">
      <xdr:nvSpPr>
        <xdr:cNvPr id="19" name="Oval 18">
          <a:extLst>
            <a:ext uri="{FF2B5EF4-FFF2-40B4-BE49-F238E27FC236}">
              <a16:creationId xmlns:a16="http://schemas.microsoft.com/office/drawing/2014/main" id="{864A720A-AC7E-81AD-7CD0-4D6B9E68CD58}"/>
            </a:ext>
          </a:extLst>
        </xdr:cNvPr>
        <xdr:cNvSpPr/>
      </xdr:nvSpPr>
      <xdr:spPr>
        <a:xfrm>
          <a:off x="7447601" y="776574"/>
          <a:ext cx="897387" cy="44281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175122</xdr:colOff>
      <xdr:row>4</xdr:row>
      <xdr:rowOff>61154</xdr:rowOff>
    </xdr:from>
    <xdr:to>
      <xdr:col>9</xdr:col>
      <xdr:colOff>553402</xdr:colOff>
      <xdr:row>6</xdr:row>
      <xdr:rowOff>79435</xdr:rowOff>
    </xdr:to>
    <xdr:pic>
      <xdr:nvPicPr>
        <xdr:cNvPr id="21" name="Picture 20">
          <a:extLst>
            <a:ext uri="{FF2B5EF4-FFF2-40B4-BE49-F238E27FC236}">
              <a16:creationId xmlns:a16="http://schemas.microsoft.com/office/drawing/2014/main" id="{2214CB85-F84E-20DA-2169-BB7F30AC911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61522" y="792674"/>
          <a:ext cx="378280" cy="384041"/>
        </a:xfrm>
        <a:prstGeom prst="rect">
          <a:avLst/>
        </a:prstGeom>
      </xdr:spPr>
    </xdr:pic>
    <xdr:clientData/>
  </xdr:twoCellAnchor>
  <xdr:twoCellAnchor editAs="oneCell">
    <xdr:from>
      <xdr:col>12</xdr:col>
      <xdr:colOff>439401</xdr:colOff>
      <xdr:row>4</xdr:row>
      <xdr:rowOff>109433</xdr:rowOff>
    </xdr:from>
    <xdr:to>
      <xdr:col>13</xdr:col>
      <xdr:colOff>130714</xdr:colOff>
      <xdr:row>6</xdr:row>
      <xdr:rowOff>49434</xdr:rowOff>
    </xdr:to>
    <xdr:pic>
      <xdr:nvPicPr>
        <xdr:cNvPr id="23" name="Picture 22">
          <a:extLst>
            <a:ext uri="{FF2B5EF4-FFF2-40B4-BE49-F238E27FC236}">
              <a16:creationId xmlns:a16="http://schemas.microsoft.com/office/drawing/2014/main" id="{B25EB43D-87B4-4C6D-2EDC-7AAC17FC48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54601" y="840953"/>
          <a:ext cx="300913" cy="305761"/>
        </a:xfrm>
        <a:prstGeom prst="rect">
          <a:avLst/>
        </a:prstGeom>
      </xdr:spPr>
    </xdr:pic>
    <xdr:clientData/>
  </xdr:twoCellAnchor>
  <xdr:twoCellAnchor editAs="oneCell">
    <xdr:from>
      <xdr:col>2</xdr:col>
      <xdr:colOff>458603</xdr:colOff>
      <xdr:row>4</xdr:row>
      <xdr:rowOff>98635</xdr:rowOff>
    </xdr:from>
    <xdr:to>
      <xdr:col>3</xdr:col>
      <xdr:colOff>148714</xdr:colOff>
      <xdr:row>6</xdr:row>
      <xdr:rowOff>37434</xdr:rowOff>
    </xdr:to>
    <xdr:pic>
      <xdr:nvPicPr>
        <xdr:cNvPr id="25" name="Picture 24">
          <a:extLst>
            <a:ext uri="{FF2B5EF4-FFF2-40B4-BE49-F238E27FC236}">
              <a16:creationId xmlns:a16="http://schemas.microsoft.com/office/drawing/2014/main" id="{4C2C0783-E01E-5629-525D-E16F47DCD5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77803" y="830155"/>
          <a:ext cx="299711" cy="304559"/>
        </a:xfrm>
        <a:prstGeom prst="rect">
          <a:avLst/>
        </a:prstGeom>
      </xdr:spPr>
    </xdr:pic>
    <xdr:clientData/>
  </xdr:twoCellAnchor>
  <xdr:twoCellAnchor editAs="oneCell">
    <xdr:from>
      <xdr:col>6</xdr:col>
      <xdr:colOff>27801</xdr:colOff>
      <xdr:row>4</xdr:row>
      <xdr:rowOff>91433</xdr:rowOff>
    </xdr:from>
    <xdr:to>
      <xdr:col>6</xdr:col>
      <xdr:colOff>349401</xdr:colOff>
      <xdr:row>6</xdr:row>
      <xdr:rowOff>55434</xdr:rowOff>
    </xdr:to>
    <xdr:pic>
      <xdr:nvPicPr>
        <xdr:cNvPr id="27" name="Picture 26">
          <a:extLst>
            <a:ext uri="{FF2B5EF4-FFF2-40B4-BE49-F238E27FC236}">
              <a16:creationId xmlns:a16="http://schemas.microsoft.com/office/drawing/2014/main" id="{8E069BFD-E0C8-D70E-AC27-2B5DBF7C7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85401" y="822953"/>
          <a:ext cx="321600" cy="329761"/>
        </a:xfrm>
        <a:prstGeom prst="rect">
          <a:avLst/>
        </a:prstGeom>
      </xdr:spPr>
    </xdr:pic>
    <xdr:clientData/>
  </xdr:twoCellAnchor>
  <xdr:twoCellAnchor>
    <xdr:from>
      <xdr:col>2</xdr:col>
      <xdr:colOff>154714</xdr:colOff>
      <xdr:row>8</xdr:row>
      <xdr:rowOff>61434</xdr:rowOff>
    </xdr:from>
    <xdr:to>
      <xdr:col>4</xdr:col>
      <xdr:colOff>52714</xdr:colOff>
      <xdr:row>9</xdr:row>
      <xdr:rowOff>109433</xdr:rowOff>
    </xdr:to>
    <xdr:sp macro="" textlink="">
      <xdr:nvSpPr>
        <xdr:cNvPr id="29" name="TextBox 28">
          <a:extLst>
            <a:ext uri="{FF2B5EF4-FFF2-40B4-BE49-F238E27FC236}">
              <a16:creationId xmlns:a16="http://schemas.microsoft.com/office/drawing/2014/main" id="{E45C2CCD-6B84-45C2-608D-7F08BFBA766A}"/>
            </a:ext>
          </a:extLst>
        </xdr:cNvPr>
        <xdr:cNvSpPr txBox="1"/>
      </xdr:nvSpPr>
      <xdr:spPr>
        <a:xfrm>
          <a:off x="1373914" y="1524474"/>
          <a:ext cx="1117200" cy="23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200" b="1">
            <a:solidFill>
              <a:srgbClr val="002060"/>
            </a:solidFill>
          </a:endParaRPr>
        </a:p>
      </xdr:txBody>
    </xdr:sp>
    <xdr:clientData/>
  </xdr:twoCellAnchor>
  <xdr:twoCellAnchor>
    <xdr:from>
      <xdr:col>2</xdr:col>
      <xdr:colOff>112024</xdr:colOff>
      <xdr:row>6</xdr:row>
      <xdr:rowOff>76403</xdr:rowOff>
    </xdr:from>
    <xdr:to>
      <xdr:col>4</xdr:col>
      <xdr:colOff>9111</xdr:colOff>
      <xdr:row>7</xdr:row>
      <xdr:rowOff>127600</xdr:rowOff>
    </xdr:to>
    <xdr:sp macro="" textlink="">
      <xdr:nvSpPr>
        <xdr:cNvPr id="30" name="TextBox 29">
          <a:extLst>
            <a:ext uri="{FF2B5EF4-FFF2-40B4-BE49-F238E27FC236}">
              <a16:creationId xmlns:a16="http://schemas.microsoft.com/office/drawing/2014/main" id="{96D9FEBA-67EF-EC62-6076-7DB11CDDD47B}"/>
            </a:ext>
          </a:extLst>
        </xdr:cNvPr>
        <xdr:cNvSpPr txBox="1"/>
      </xdr:nvSpPr>
      <xdr:spPr>
        <a:xfrm>
          <a:off x="1331224" y="1173683"/>
          <a:ext cx="1116287" cy="234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002060"/>
              </a:solidFill>
            </a:rPr>
            <a:t>Sales Revenue</a:t>
          </a:r>
        </a:p>
      </xdr:txBody>
    </xdr:sp>
    <xdr:clientData/>
  </xdr:twoCellAnchor>
  <xdr:twoCellAnchor>
    <xdr:from>
      <xdr:col>5</xdr:col>
      <xdr:colOff>238746</xdr:colOff>
      <xdr:row>6</xdr:row>
      <xdr:rowOff>84326</xdr:rowOff>
    </xdr:from>
    <xdr:to>
      <xdr:col>7</xdr:col>
      <xdr:colOff>140059</xdr:colOff>
      <xdr:row>7</xdr:row>
      <xdr:rowOff>132324</xdr:rowOff>
    </xdr:to>
    <xdr:sp macro="" textlink="">
      <xdr:nvSpPr>
        <xdr:cNvPr id="31" name="TextBox 30">
          <a:extLst>
            <a:ext uri="{FF2B5EF4-FFF2-40B4-BE49-F238E27FC236}">
              <a16:creationId xmlns:a16="http://schemas.microsoft.com/office/drawing/2014/main" id="{A1F0EECA-28E1-EABA-F48F-55B10C0E9551}"/>
            </a:ext>
          </a:extLst>
        </xdr:cNvPr>
        <xdr:cNvSpPr txBox="1"/>
      </xdr:nvSpPr>
      <xdr:spPr>
        <a:xfrm>
          <a:off x="3286746" y="1181606"/>
          <a:ext cx="1120513" cy="230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002060"/>
              </a:solidFill>
            </a:rPr>
            <a:t>Total Costs</a:t>
          </a:r>
        </a:p>
      </xdr:txBody>
    </xdr:sp>
    <xdr:clientData/>
  </xdr:twoCellAnchor>
  <xdr:twoCellAnchor>
    <xdr:from>
      <xdr:col>8</xdr:col>
      <xdr:colOff>436056</xdr:colOff>
      <xdr:row>6</xdr:row>
      <xdr:rowOff>69086</xdr:rowOff>
    </xdr:from>
    <xdr:to>
      <xdr:col>10</xdr:col>
      <xdr:colOff>334056</xdr:colOff>
      <xdr:row>7</xdr:row>
      <xdr:rowOff>117084</xdr:rowOff>
    </xdr:to>
    <xdr:sp macro="" textlink="">
      <xdr:nvSpPr>
        <xdr:cNvPr id="32" name="TextBox 31">
          <a:extLst>
            <a:ext uri="{FF2B5EF4-FFF2-40B4-BE49-F238E27FC236}">
              <a16:creationId xmlns:a16="http://schemas.microsoft.com/office/drawing/2014/main" id="{D2EE31A2-A5E7-C5F9-D569-C9667D54753C}"/>
            </a:ext>
          </a:extLst>
        </xdr:cNvPr>
        <xdr:cNvSpPr txBox="1"/>
      </xdr:nvSpPr>
      <xdr:spPr>
        <a:xfrm>
          <a:off x="5312856" y="1166366"/>
          <a:ext cx="1117200" cy="230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002060"/>
              </a:solidFill>
            </a:rPr>
            <a:t>Net Profit</a:t>
          </a:r>
        </a:p>
      </xdr:txBody>
    </xdr:sp>
    <xdr:clientData/>
  </xdr:twoCellAnchor>
  <xdr:twoCellAnchor>
    <xdr:from>
      <xdr:col>11</xdr:col>
      <xdr:colOff>595401</xdr:colOff>
      <xdr:row>6</xdr:row>
      <xdr:rowOff>77782</xdr:rowOff>
    </xdr:from>
    <xdr:to>
      <xdr:col>13</xdr:col>
      <xdr:colOff>541401</xdr:colOff>
      <xdr:row>7</xdr:row>
      <xdr:rowOff>146979</xdr:rowOff>
    </xdr:to>
    <xdr:sp macro="" textlink="">
      <xdr:nvSpPr>
        <xdr:cNvPr id="33" name="TextBox 32">
          <a:extLst>
            <a:ext uri="{FF2B5EF4-FFF2-40B4-BE49-F238E27FC236}">
              <a16:creationId xmlns:a16="http://schemas.microsoft.com/office/drawing/2014/main" id="{7D7CBFCF-06F6-083D-E25A-CFB3EF517A0E}"/>
            </a:ext>
          </a:extLst>
        </xdr:cNvPr>
        <xdr:cNvSpPr txBox="1"/>
      </xdr:nvSpPr>
      <xdr:spPr>
        <a:xfrm>
          <a:off x="7301001" y="1175062"/>
          <a:ext cx="1165200" cy="252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002060"/>
              </a:solidFill>
            </a:rPr>
            <a:t>Total Orders</a:t>
          </a:r>
        </a:p>
      </xdr:txBody>
    </xdr:sp>
    <xdr:clientData/>
  </xdr:twoCellAnchor>
  <xdr:twoCellAnchor>
    <xdr:from>
      <xdr:col>2</xdr:col>
      <xdr:colOff>86749</xdr:colOff>
      <xdr:row>7</xdr:row>
      <xdr:rowOff>121471</xdr:rowOff>
    </xdr:from>
    <xdr:to>
      <xdr:col>3</xdr:col>
      <xdr:colOff>593436</xdr:colOff>
      <xdr:row>8</xdr:row>
      <xdr:rowOff>168491</xdr:rowOff>
    </xdr:to>
    <xdr:sp macro="" textlink="KPI!$B$6">
      <xdr:nvSpPr>
        <xdr:cNvPr id="34" name="TextBox 33">
          <a:extLst>
            <a:ext uri="{FF2B5EF4-FFF2-40B4-BE49-F238E27FC236}">
              <a16:creationId xmlns:a16="http://schemas.microsoft.com/office/drawing/2014/main" id="{DF56686B-AA2A-41CD-1040-17CB104FD029}"/>
            </a:ext>
          </a:extLst>
        </xdr:cNvPr>
        <xdr:cNvSpPr txBox="1"/>
      </xdr:nvSpPr>
      <xdr:spPr>
        <a:xfrm>
          <a:off x="1305949" y="1401631"/>
          <a:ext cx="1116287" cy="22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09FF55-7D87-4E14-8AB5-7532F5808CEE}" type="TxLink">
            <a:rPr lang="en-US" sz="1800" b="1" i="0" u="none" strike="noStrike">
              <a:solidFill>
                <a:schemeClr val="accent2"/>
              </a:solidFill>
              <a:latin typeface="Calibri"/>
              <a:ea typeface="Calibri"/>
              <a:cs typeface="Calibri"/>
            </a:rPr>
            <a:pPr algn="ctr"/>
            <a:t>$773,880</a:t>
          </a:fld>
          <a:endParaRPr lang="en-US" sz="2000" b="1">
            <a:solidFill>
              <a:schemeClr val="accent2"/>
            </a:solidFill>
          </a:endParaRPr>
        </a:p>
      </xdr:txBody>
    </xdr:sp>
    <xdr:clientData/>
  </xdr:twoCellAnchor>
  <xdr:twoCellAnchor>
    <xdr:from>
      <xdr:col>5</xdr:col>
      <xdr:colOff>230781</xdr:colOff>
      <xdr:row>7</xdr:row>
      <xdr:rowOff>121471</xdr:rowOff>
    </xdr:from>
    <xdr:to>
      <xdr:col>7</xdr:col>
      <xdr:colOff>132094</xdr:colOff>
      <xdr:row>8</xdr:row>
      <xdr:rowOff>168491</xdr:rowOff>
    </xdr:to>
    <xdr:sp macro="" textlink="KPI!$A$6">
      <xdr:nvSpPr>
        <xdr:cNvPr id="38" name="TextBox 37">
          <a:extLst>
            <a:ext uri="{FF2B5EF4-FFF2-40B4-BE49-F238E27FC236}">
              <a16:creationId xmlns:a16="http://schemas.microsoft.com/office/drawing/2014/main" id="{E28AE86B-97B3-6EC6-3AC3-371F7F0DF741}"/>
            </a:ext>
          </a:extLst>
        </xdr:cNvPr>
        <xdr:cNvSpPr txBox="1"/>
      </xdr:nvSpPr>
      <xdr:spPr>
        <a:xfrm>
          <a:off x="3278781" y="1401631"/>
          <a:ext cx="1120513" cy="22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908119-9E3B-4548-9C02-2AFE75CF6706}" type="TxLink">
            <a:rPr lang="en-US" sz="1800" b="1" i="0" u="none" strike="noStrike">
              <a:solidFill>
                <a:schemeClr val="accent2"/>
              </a:solidFill>
              <a:latin typeface="Calibri"/>
              <a:ea typeface="Calibri"/>
              <a:cs typeface="Calibri"/>
            </a:rPr>
            <a:pPr marL="0" indent="0" algn="ctr"/>
            <a:t>$502,807</a:t>
          </a:fld>
          <a:endParaRPr lang="en-US" sz="1800" b="1" i="0" u="none" strike="noStrike">
            <a:solidFill>
              <a:schemeClr val="accent2"/>
            </a:solidFill>
            <a:latin typeface="Calibri"/>
            <a:ea typeface="Calibri"/>
            <a:cs typeface="Calibri"/>
          </a:endParaRPr>
        </a:p>
      </xdr:txBody>
    </xdr:sp>
    <xdr:clientData/>
  </xdr:twoCellAnchor>
  <xdr:twoCellAnchor>
    <xdr:from>
      <xdr:col>8</xdr:col>
      <xdr:colOff>428781</xdr:colOff>
      <xdr:row>7</xdr:row>
      <xdr:rowOff>121471</xdr:rowOff>
    </xdr:from>
    <xdr:to>
      <xdr:col>10</xdr:col>
      <xdr:colOff>326781</xdr:colOff>
      <xdr:row>8</xdr:row>
      <xdr:rowOff>168491</xdr:rowOff>
    </xdr:to>
    <xdr:sp macro="" textlink="KPI!$C$6">
      <xdr:nvSpPr>
        <xdr:cNvPr id="39" name="TextBox 38">
          <a:extLst>
            <a:ext uri="{FF2B5EF4-FFF2-40B4-BE49-F238E27FC236}">
              <a16:creationId xmlns:a16="http://schemas.microsoft.com/office/drawing/2014/main" id="{0435CCFF-E17D-78AF-09BE-4F7FEA7B5CDA}"/>
            </a:ext>
          </a:extLst>
        </xdr:cNvPr>
        <xdr:cNvSpPr txBox="1"/>
      </xdr:nvSpPr>
      <xdr:spPr>
        <a:xfrm>
          <a:off x="5305581" y="1401631"/>
          <a:ext cx="1117200" cy="22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80674E-FC5A-47E0-B3B4-CE9069708DB6}" type="TxLink">
            <a:rPr lang="en-US" sz="1800" b="1" i="0" u="none" strike="noStrike">
              <a:solidFill>
                <a:schemeClr val="accent2"/>
              </a:solidFill>
              <a:latin typeface="Calibri"/>
              <a:ea typeface="Calibri"/>
              <a:cs typeface="Calibri"/>
            </a:rPr>
            <a:pPr marL="0" indent="0" algn="ctr"/>
            <a:t>$271,073</a:t>
          </a:fld>
          <a:endParaRPr lang="en-US" sz="1800" b="1" i="0" u="none" strike="noStrike">
            <a:solidFill>
              <a:schemeClr val="accent2"/>
            </a:solidFill>
            <a:latin typeface="Calibri"/>
            <a:ea typeface="Calibri"/>
            <a:cs typeface="Calibri"/>
          </a:endParaRPr>
        </a:p>
      </xdr:txBody>
    </xdr:sp>
    <xdr:clientData/>
  </xdr:twoCellAnchor>
  <xdr:twoCellAnchor>
    <xdr:from>
      <xdr:col>11</xdr:col>
      <xdr:colOff>544746</xdr:colOff>
      <xdr:row>7</xdr:row>
      <xdr:rowOff>121471</xdr:rowOff>
    </xdr:from>
    <xdr:to>
      <xdr:col>13</xdr:col>
      <xdr:colOff>442746</xdr:colOff>
      <xdr:row>8</xdr:row>
      <xdr:rowOff>168491</xdr:rowOff>
    </xdr:to>
    <xdr:sp macro="" textlink="KPI!$F$6">
      <xdr:nvSpPr>
        <xdr:cNvPr id="40" name="TextBox 39">
          <a:extLst>
            <a:ext uri="{FF2B5EF4-FFF2-40B4-BE49-F238E27FC236}">
              <a16:creationId xmlns:a16="http://schemas.microsoft.com/office/drawing/2014/main" id="{63FA2502-9A6E-DD96-4F61-E1F5FBF75601}"/>
            </a:ext>
          </a:extLst>
        </xdr:cNvPr>
        <xdr:cNvSpPr txBox="1"/>
      </xdr:nvSpPr>
      <xdr:spPr>
        <a:xfrm>
          <a:off x="7250346" y="1401631"/>
          <a:ext cx="1117200" cy="22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85424BD-7440-40F1-A6C0-00FB86682FC6}" type="TxLink">
            <a:rPr lang="en-US" sz="1800" b="1" i="0" u="none" strike="noStrike">
              <a:solidFill>
                <a:schemeClr val="accent2"/>
              </a:solidFill>
              <a:latin typeface="Calibri"/>
              <a:ea typeface="Calibri"/>
              <a:cs typeface="Calibri"/>
            </a:rPr>
            <a:pPr marL="0" indent="0" algn="ctr"/>
            <a:t>556</a:t>
          </a:fld>
          <a:endParaRPr lang="en-US" sz="1800" b="1" i="0" u="none" strike="noStrike">
            <a:solidFill>
              <a:schemeClr val="accent2"/>
            </a:solidFill>
            <a:latin typeface="Calibri"/>
            <a:ea typeface="Calibri"/>
            <a:cs typeface="Calibri"/>
          </a:endParaRPr>
        </a:p>
      </xdr:txBody>
    </xdr:sp>
    <xdr:clientData/>
  </xdr:twoCellAnchor>
  <xdr:twoCellAnchor>
    <xdr:from>
      <xdr:col>2</xdr:col>
      <xdr:colOff>9947</xdr:colOff>
      <xdr:row>9</xdr:row>
      <xdr:rowOff>70447</xdr:rowOff>
    </xdr:from>
    <xdr:to>
      <xdr:col>4</xdr:col>
      <xdr:colOff>145836</xdr:colOff>
      <xdr:row>9</xdr:row>
      <xdr:rowOff>70448</xdr:rowOff>
    </xdr:to>
    <xdr:cxnSp macro="">
      <xdr:nvCxnSpPr>
        <xdr:cNvPr id="42" name="Straight Connector 41">
          <a:extLst>
            <a:ext uri="{FF2B5EF4-FFF2-40B4-BE49-F238E27FC236}">
              <a16:creationId xmlns:a16="http://schemas.microsoft.com/office/drawing/2014/main" id="{51B748B7-2636-6AE9-FB2D-BD6B6E6775B1}"/>
            </a:ext>
          </a:extLst>
        </xdr:cNvPr>
        <xdr:cNvCxnSpPr/>
      </xdr:nvCxnSpPr>
      <xdr:spPr>
        <a:xfrm flipV="1">
          <a:off x="1229147" y="1716367"/>
          <a:ext cx="1355089"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168551</xdr:colOff>
      <xdr:row>9</xdr:row>
      <xdr:rowOff>70447</xdr:rowOff>
    </xdr:from>
    <xdr:to>
      <xdr:col>7</xdr:col>
      <xdr:colOff>295336</xdr:colOff>
      <xdr:row>9</xdr:row>
      <xdr:rowOff>70448</xdr:rowOff>
    </xdr:to>
    <xdr:cxnSp macro="">
      <xdr:nvCxnSpPr>
        <xdr:cNvPr id="44" name="Straight Connector 43">
          <a:extLst>
            <a:ext uri="{FF2B5EF4-FFF2-40B4-BE49-F238E27FC236}">
              <a16:creationId xmlns:a16="http://schemas.microsoft.com/office/drawing/2014/main" id="{03224E60-784F-8708-0C52-8B44EF4DA388}"/>
            </a:ext>
          </a:extLst>
        </xdr:cNvPr>
        <xdr:cNvCxnSpPr/>
      </xdr:nvCxnSpPr>
      <xdr:spPr>
        <a:xfrm flipV="1">
          <a:off x="3216551" y="1716367"/>
          <a:ext cx="1345985"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318051</xdr:colOff>
      <xdr:row>9</xdr:row>
      <xdr:rowOff>70447</xdr:rowOff>
    </xdr:from>
    <xdr:to>
      <xdr:col>10</xdr:col>
      <xdr:colOff>448149</xdr:colOff>
      <xdr:row>9</xdr:row>
      <xdr:rowOff>70448</xdr:rowOff>
    </xdr:to>
    <xdr:cxnSp macro="">
      <xdr:nvCxnSpPr>
        <xdr:cNvPr id="45" name="Straight Connector 44">
          <a:extLst>
            <a:ext uri="{FF2B5EF4-FFF2-40B4-BE49-F238E27FC236}">
              <a16:creationId xmlns:a16="http://schemas.microsoft.com/office/drawing/2014/main" id="{53F95671-27EE-88EC-D778-25F2A81FC434}"/>
            </a:ext>
          </a:extLst>
        </xdr:cNvPr>
        <xdr:cNvCxnSpPr/>
      </xdr:nvCxnSpPr>
      <xdr:spPr>
        <a:xfrm flipV="1">
          <a:off x="5194851" y="1716367"/>
          <a:ext cx="1349298"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470864</xdr:colOff>
      <xdr:row>9</xdr:row>
      <xdr:rowOff>70447</xdr:rowOff>
    </xdr:from>
    <xdr:to>
      <xdr:col>13</xdr:col>
      <xdr:colOff>600962</xdr:colOff>
      <xdr:row>9</xdr:row>
      <xdr:rowOff>70448</xdr:rowOff>
    </xdr:to>
    <xdr:cxnSp macro="">
      <xdr:nvCxnSpPr>
        <xdr:cNvPr id="46" name="Straight Connector 45">
          <a:extLst>
            <a:ext uri="{FF2B5EF4-FFF2-40B4-BE49-F238E27FC236}">
              <a16:creationId xmlns:a16="http://schemas.microsoft.com/office/drawing/2014/main" id="{C8FB9722-1AB6-4DE7-9CA0-AF8D4EA8EFEC}"/>
            </a:ext>
          </a:extLst>
        </xdr:cNvPr>
        <xdr:cNvCxnSpPr/>
      </xdr:nvCxnSpPr>
      <xdr:spPr>
        <a:xfrm flipV="1">
          <a:off x="7176464" y="1716367"/>
          <a:ext cx="1349298"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263520</xdr:colOff>
      <xdr:row>3</xdr:row>
      <xdr:rowOff>177285</xdr:rowOff>
    </xdr:from>
    <xdr:to>
      <xdr:col>16</xdr:col>
      <xdr:colOff>331513</xdr:colOff>
      <xdr:row>10</xdr:row>
      <xdr:rowOff>135833</xdr:rowOff>
    </xdr:to>
    <xdr:graphicFrame macro="">
      <xdr:nvGraphicFramePr>
        <xdr:cNvPr id="50" name="Chart 49">
          <a:extLst>
            <a:ext uri="{FF2B5EF4-FFF2-40B4-BE49-F238E27FC236}">
              <a16:creationId xmlns:a16="http://schemas.microsoft.com/office/drawing/2014/main" id="{10DC2A97-F191-4E57-9A9F-C520BA9EC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532527</xdr:colOff>
      <xdr:row>6</xdr:row>
      <xdr:rowOff>98172</xdr:rowOff>
    </xdr:from>
    <xdr:to>
      <xdr:col>15</xdr:col>
      <xdr:colOff>591124</xdr:colOff>
      <xdr:row>8</xdr:row>
      <xdr:rowOff>36781</xdr:rowOff>
    </xdr:to>
    <xdr:sp macro="" textlink="KPI!F13">
      <xdr:nvSpPr>
        <xdr:cNvPr id="51" name="TextBox 50">
          <a:extLst>
            <a:ext uri="{FF2B5EF4-FFF2-40B4-BE49-F238E27FC236}">
              <a16:creationId xmlns:a16="http://schemas.microsoft.com/office/drawing/2014/main" id="{14009D22-6F52-D8E6-85E1-118B7B5B041C}"/>
            </a:ext>
          </a:extLst>
        </xdr:cNvPr>
        <xdr:cNvSpPr txBox="1"/>
      </xdr:nvSpPr>
      <xdr:spPr>
        <a:xfrm>
          <a:off x="9066927" y="1195452"/>
          <a:ext cx="668197" cy="304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6163C6-3B93-47C7-BABC-90DA827F42B8}" type="TxLink">
            <a:rPr lang="en-US" sz="1800" b="1" i="0" u="none" strike="noStrike">
              <a:solidFill>
                <a:schemeClr val="accent2"/>
              </a:solidFill>
              <a:latin typeface="Calibri"/>
              <a:ea typeface="Calibri"/>
              <a:cs typeface="Calibri"/>
            </a:rPr>
            <a:pPr marL="0" indent="0" algn="ctr"/>
            <a:t>52%</a:t>
          </a:fld>
          <a:endParaRPr lang="en-US" sz="3200" b="1" i="0" u="none" strike="noStrike">
            <a:solidFill>
              <a:schemeClr val="accent2"/>
            </a:solidFill>
            <a:latin typeface="Calibri"/>
            <a:ea typeface="Calibri"/>
            <a:cs typeface="Calibri"/>
          </a:endParaRPr>
        </a:p>
      </xdr:txBody>
    </xdr:sp>
    <xdr:clientData/>
  </xdr:twoCellAnchor>
  <xdr:twoCellAnchor>
    <xdr:from>
      <xdr:col>14</xdr:col>
      <xdr:colOff>273982</xdr:colOff>
      <xdr:row>9</xdr:row>
      <xdr:rowOff>126308</xdr:rowOff>
    </xdr:from>
    <xdr:to>
      <xdr:col>16</xdr:col>
      <xdr:colOff>219981</xdr:colOff>
      <xdr:row>11</xdr:row>
      <xdr:rowOff>29191</xdr:rowOff>
    </xdr:to>
    <xdr:sp macro="" textlink="">
      <xdr:nvSpPr>
        <xdr:cNvPr id="52" name="TextBox 51">
          <a:extLst>
            <a:ext uri="{FF2B5EF4-FFF2-40B4-BE49-F238E27FC236}">
              <a16:creationId xmlns:a16="http://schemas.microsoft.com/office/drawing/2014/main" id="{1B9EB819-F361-C5FC-D280-9177D570337C}"/>
            </a:ext>
          </a:extLst>
        </xdr:cNvPr>
        <xdr:cNvSpPr txBox="1"/>
      </xdr:nvSpPr>
      <xdr:spPr>
        <a:xfrm>
          <a:off x="8808382" y="1772228"/>
          <a:ext cx="1165199" cy="26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002060"/>
              </a:solidFill>
            </a:rPr>
            <a:t>Completed</a:t>
          </a:r>
        </a:p>
      </xdr:txBody>
    </xdr:sp>
    <xdr:clientData/>
  </xdr:twoCellAnchor>
  <xdr:twoCellAnchor>
    <xdr:from>
      <xdr:col>20</xdr:col>
      <xdr:colOff>508060</xdr:colOff>
      <xdr:row>4</xdr:row>
      <xdr:rowOff>163386</xdr:rowOff>
    </xdr:from>
    <xdr:to>
      <xdr:col>22</xdr:col>
      <xdr:colOff>574075</xdr:colOff>
      <xdr:row>9</xdr:row>
      <xdr:rowOff>151211</xdr:rowOff>
    </xdr:to>
    <xdr:graphicFrame macro="">
      <xdr:nvGraphicFramePr>
        <xdr:cNvPr id="53" name="Chart 52">
          <a:extLst>
            <a:ext uri="{FF2B5EF4-FFF2-40B4-BE49-F238E27FC236}">
              <a16:creationId xmlns:a16="http://schemas.microsoft.com/office/drawing/2014/main" id="{8E6BB576-9F4F-4236-8781-4702F0D87A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253572</xdr:colOff>
      <xdr:row>6</xdr:row>
      <xdr:rowOff>98172</xdr:rowOff>
    </xdr:from>
    <xdr:to>
      <xdr:col>22</xdr:col>
      <xdr:colOff>312169</xdr:colOff>
      <xdr:row>8</xdr:row>
      <xdr:rowOff>36781</xdr:rowOff>
    </xdr:to>
    <xdr:sp macro="" textlink="KPI!F14">
      <xdr:nvSpPr>
        <xdr:cNvPr id="56" name="TextBox 55">
          <a:extLst>
            <a:ext uri="{FF2B5EF4-FFF2-40B4-BE49-F238E27FC236}">
              <a16:creationId xmlns:a16="http://schemas.microsoft.com/office/drawing/2014/main" id="{215A42D1-509B-C8D9-3D4D-55CE94A82728}"/>
            </a:ext>
          </a:extLst>
        </xdr:cNvPr>
        <xdr:cNvSpPr txBox="1"/>
      </xdr:nvSpPr>
      <xdr:spPr>
        <a:xfrm>
          <a:off x="13055172" y="1195452"/>
          <a:ext cx="668197" cy="304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C6AEC2-894B-4DB6-B09D-9C2B19C367C9}" type="TxLink">
            <a:rPr lang="en-US" sz="1800" b="1" i="0" u="none" strike="noStrike">
              <a:solidFill>
                <a:schemeClr val="accent2"/>
              </a:solidFill>
              <a:latin typeface="Calibri"/>
              <a:ea typeface="Calibri"/>
              <a:cs typeface="Calibri"/>
            </a:rPr>
            <a:pPr marL="0" indent="0" algn="ctr"/>
            <a:t>48%</a:t>
          </a:fld>
          <a:endParaRPr lang="en-US" sz="1800" b="1" i="0" u="none" strike="noStrike">
            <a:solidFill>
              <a:schemeClr val="accent2"/>
            </a:solidFill>
            <a:latin typeface="Calibri"/>
            <a:ea typeface="Calibri"/>
            <a:cs typeface="Calibri"/>
          </a:endParaRPr>
        </a:p>
      </xdr:txBody>
    </xdr:sp>
    <xdr:clientData/>
  </xdr:twoCellAnchor>
  <xdr:twoCellAnchor>
    <xdr:from>
      <xdr:col>21</xdr:col>
      <xdr:colOff>18162</xdr:colOff>
      <xdr:row>9</xdr:row>
      <xdr:rowOff>146719</xdr:rowOff>
    </xdr:from>
    <xdr:to>
      <xdr:col>22</xdr:col>
      <xdr:colOff>573762</xdr:colOff>
      <xdr:row>11</xdr:row>
      <xdr:rowOff>49602</xdr:rowOff>
    </xdr:to>
    <xdr:sp macro="" textlink="">
      <xdr:nvSpPr>
        <xdr:cNvPr id="57" name="TextBox 56">
          <a:extLst>
            <a:ext uri="{FF2B5EF4-FFF2-40B4-BE49-F238E27FC236}">
              <a16:creationId xmlns:a16="http://schemas.microsoft.com/office/drawing/2014/main" id="{FF96E52A-0EB8-197D-982D-874E0770770F}"/>
            </a:ext>
          </a:extLst>
        </xdr:cNvPr>
        <xdr:cNvSpPr txBox="1"/>
      </xdr:nvSpPr>
      <xdr:spPr>
        <a:xfrm>
          <a:off x="12819762" y="1792639"/>
          <a:ext cx="1165200" cy="26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002060"/>
              </a:solidFill>
            </a:rPr>
            <a:t>Returned</a:t>
          </a:r>
        </a:p>
      </xdr:txBody>
    </xdr:sp>
    <xdr:clientData/>
  </xdr:twoCellAnchor>
  <xdr:twoCellAnchor>
    <xdr:from>
      <xdr:col>16</xdr:col>
      <xdr:colOff>607355</xdr:colOff>
      <xdr:row>5</xdr:row>
      <xdr:rowOff>68851</xdr:rowOff>
    </xdr:from>
    <xdr:to>
      <xdr:col>19</xdr:col>
      <xdr:colOff>444811</xdr:colOff>
      <xdr:row>9</xdr:row>
      <xdr:rowOff>62049</xdr:rowOff>
    </xdr:to>
    <xdr:sp macro="" textlink="">
      <xdr:nvSpPr>
        <xdr:cNvPr id="58" name="TextBox 57">
          <a:extLst>
            <a:ext uri="{FF2B5EF4-FFF2-40B4-BE49-F238E27FC236}">
              <a16:creationId xmlns:a16="http://schemas.microsoft.com/office/drawing/2014/main" id="{8803E333-2C0A-A6C7-94B7-4DD31ACC6278}"/>
            </a:ext>
          </a:extLst>
        </xdr:cNvPr>
        <xdr:cNvSpPr txBox="1"/>
      </xdr:nvSpPr>
      <xdr:spPr>
        <a:xfrm>
          <a:off x="10360955" y="983251"/>
          <a:ext cx="1666256" cy="724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rgbClr val="002060"/>
              </a:solidFill>
            </a:rPr>
            <a:t>Orders By</a:t>
          </a:r>
          <a:r>
            <a:rPr lang="en-US" sz="1800" b="1" baseline="0">
              <a:solidFill>
                <a:srgbClr val="002060"/>
              </a:solidFill>
            </a:rPr>
            <a:t> Status</a:t>
          </a:r>
          <a:endParaRPr lang="en-US" sz="1800" b="1">
            <a:solidFill>
              <a:srgbClr val="002060"/>
            </a:solidFill>
          </a:endParaRPr>
        </a:p>
      </xdr:txBody>
    </xdr:sp>
    <xdr:clientData/>
  </xdr:twoCellAnchor>
  <xdr:twoCellAnchor>
    <xdr:from>
      <xdr:col>1</xdr:col>
      <xdr:colOff>540359</xdr:colOff>
      <xdr:row>0</xdr:row>
      <xdr:rowOff>3485</xdr:rowOff>
    </xdr:from>
    <xdr:to>
      <xdr:col>10</xdr:col>
      <xdr:colOff>396792</xdr:colOff>
      <xdr:row>3</xdr:row>
      <xdr:rowOff>115955</xdr:rowOff>
    </xdr:to>
    <xdr:sp macro="" textlink="">
      <xdr:nvSpPr>
        <xdr:cNvPr id="59" name="TextBox 58">
          <a:extLst>
            <a:ext uri="{FF2B5EF4-FFF2-40B4-BE49-F238E27FC236}">
              <a16:creationId xmlns:a16="http://schemas.microsoft.com/office/drawing/2014/main" id="{BB2E7489-53A0-8F34-CA48-A548A2D5F4B2}"/>
            </a:ext>
          </a:extLst>
        </xdr:cNvPr>
        <xdr:cNvSpPr txBox="1"/>
      </xdr:nvSpPr>
      <xdr:spPr>
        <a:xfrm>
          <a:off x="1149959" y="3485"/>
          <a:ext cx="5342833" cy="661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b="1">
              <a:solidFill>
                <a:srgbClr val="002060"/>
              </a:solidFill>
            </a:rPr>
            <a:t>SALES ANALYTICS </a:t>
          </a:r>
          <a:r>
            <a:rPr lang="en-US" sz="3000" b="1">
              <a:solidFill>
                <a:srgbClr val="002060"/>
              </a:solidFill>
            </a:rPr>
            <a:t>DASHBOARD</a:t>
          </a:r>
        </a:p>
      </xdr:txBody>
    </xdr:sp>
    <xdr:clientData/>
  </xdr:twoCellAnchor>
  <mc:AlternateContent xmlns:mc="http://schemas.openxmlformats.org/markup-compatibility/2006">
    <mc:Choice xmlns:a14="http://schemas.microsoft.com/office/drawing/2010/main" Requires="a14">
      <xdr:twoCellAnchor editAs="oneCell">
        <xdr:from>
          <xdr:col>1</xdr:col>
          <xdr:colOff>520842</xdr:colOff>
          <xdr:row>9</xdr:row>
          <xdr:rowOff>104001</xdr:rowOff>
        </xdr:from>
        <xdr:to>
          <xdr:col>3</xdr:col>
          <xdr:colOff>352059</xdr:colOff>
          <xdr:row>10</xdr:row>
          <xdr:rowOff>109754</xdr:rowOff>
        </xdr:to>
        <xdr:pic>
          <xdr:nvPicPr>
            <xdr:cNvPr id="61" name="Picture 60">
              <a:extLst>
                <a:ext uri="{FF2B5EF4-FFF2-40B4-BE49-F238E27FC236}">
                  <a16:creationId xmlns:a16="http://schemas.microsoft.com/office/drawing/2014/main" id="{6BE3DE0D-E5F4-BD81-C3BD-22D9A1A0F669}"/>
                </a:ext>
              </a:extLst>
            </xdr:cNvPr>
            <xdr:cNvPicPr>
              <a:picLocks noChangeAspect="1" noChangeArrowheads="1"/>
              <a:extLst>
                <a:ext uri="{84589F7E-364E-4C9E-8A38-B11213B215E9}">
                  <a14:cameraTool cellRange="KPI!$H$42" spid="_x0000_s7163"/>
                </a:ext>
              </a:extLst>
            </xdr:cNvPicPr>
          </xdr:nvPicPr>
          <xdr:blipFill>
            <a:blip xmlns:r="http://schemas.openxmlformats.org/officeDocument/2006/relationships" r:embed="rId7"/>
            <a:srcRect/>
            <a:stretch>
              <a:fillRect/>
            </a:stretch>
          </xdr:blipFill>
          <xdr:spPr bwMode="auto">
            <a:xfrm>
              <a:off x="1130442" y="1749921"/>
              <a:ext cx="1050417" cy="188633"/>
            </a:xfrm>
            <a:prstGeom prst="rect">
              <a:avLst/>
            </a:prstGeom>
            <a:solidFill>
              <a:schemeClr val="bg2">
                <a:alpha val="0"/>
              </a:schemeClr>
            </a:solidFill>
            <a:ln>
              <a:noFill/>
            </a:ln>
          </xdr:spPr>
        </xdr:pic>
        <xdr:clientData/>
      </xdr:twoCellAnchor>
    </mc:Choice>
    <mc:Fallback/>
  </mc:AlternateContent>
  <xdr:twoCellAnchor>
    <xdr:from>
      <xdr:col>3</xdr:col>
      <xdr:colOff>127576</xdr:colOff>
      <xdr:row>9</xdr:row>
      <xdr:rowOff>50482</xdr:rowOff>
    </xdr:from>
    <xdr:to>
      <xdr:col>4</xdr:col>
      <xdr:colOff>380340</xdr:colOff>
      <xdr:row>10</xdr:row>
      <xdr:rowOff>118208</xdr:rowOff>
    </xdr:to>
    <xdr:sp macro="" textlink="">
      <xdr:nvSpPr>
        <xdr:cNvPr id="62" name="TextBox 61">
          <a:extLst>
            <a:ext uri="{FF2B5EF4-FFF2-40B4-BE49-F238E27FC236}">
              <a16:creationId xmlns:a16="http://schemas.microsoft.com/office/drawing/2014/main" id="{F3F82000-1B3A-7025-7AC9-6B56D55B8DDE}"/>
            </a:ext>
          </a:extLst>
        </xdr:cNvPr>
        <xdr:cNvSpPr txBox="1"/>
      </xdr:nvSpPr>
      <xdr:spPr>
        <a:xfrm>
          <a:off x="1956376" y="1696402"/>
          <a:ext cx="862364" cy="250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002060"/>
              </a:solidFill>
            </a:rPr>
            <a:t>VS LM</a:t>
          </a:r>
        </a:p>
      </xdr:txBody>
    </xdr:sp>
    <xdr:clientData/>
  </xdr:twoCellAnchor>
  <mc:AlternateContent xmlns:mc="http://schemas.openxmlformats.org/markup-compatibility/2006">
    <mc:Choice xmlns:a14="http://schemas.microsoft.com/office/drawing/2010/main" Requires="a14">
      <xdr:twoCellAnchor editAs="oneCell">
        <xdr:from>
          <xdr:col>5</xdr:col>
          <xdr:colOff>42058</xdr:colOff>
          <xdr:row>9</xdr:row>
          <xdr:rowOff>104466</xdr:rowOff>
        </xdr:from>
        <xdr:to>
          <xdr:col>6</xdr:col>
          <xdr:colOff>511211</xdr:colOff>
          <xdr:row>10</xdr:row>
          <xdr:rowOff>109289</xdr:rowOff>
        </xdr:to>
        <xdr:pic>
          <xdr:nvPicPr>
            <xdr:cNvPr id="65" name="Picture 64">
              <a:extLst>
                <a:ext uri="{FF2B5EF4-FFF2-40B4-BE49-F238E27FC236}">
                  <a16:creationId xmlns:a16="http://schemas.microsoft.com/office/drawing/2014/main" id="{AA2F190C-309D-879D-3985-E033CEF2AA75}"/>
                </a:ext>
              </a:extLst>
            </xdr:cNvPr>
            <xdr:cNvPicPr>
              <a:picLocks noChangeAspect="1" noChangeArrowheads="1"/>
              <a:extLst>
                <a:ext uri="{84589F7E-364E-4C9E-8A38-B11213B215E9}">
                  <a14:cameraTool cellRange="KPI!$H$48" spid="_x0000_s7164"/>
                </a:ext>
              </a:extLst>
            </xdr:cNvPicPr>
          </xdr:nvPicPr>
          <xdr:blipFill>
            <a:blip xmlns:r="http://schemas.openxmlformats.org/officeDocument/2006/relationships" r:embed="rId8"/>
            <a:srcRect/>
            <a:stretch>
              <a:fillRect/>
            </a:stretch>
          </xdr:blipFill>
          <xdr:spPr bwMode="auto">
            <a:xfrm>
              <a:off x="3090058" y="1750386"/>
              <a:ext cx="1078753" cy="18770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6</xdr:col>
      <xdr:colOff>288237</xdr:colOff>
      <xdr:row>9</xdr:row>
      <xdr:rowOff>60128</xdr:rowOff>
    </xdr:from>
    <xdr:to>
      <xdr:col>7</xdr:col>
      <xdr:colOff>544314</xdr:colOff>
      <xdr:row>10</xdr:row>
      <xdr:rowOff>127854</xdr:rowOff>
    </xdr:to>
    <xdr:sp macro="" textlink="">
      <xdr:nvSpPr>
        <xdr:cNvPr id="4" name="TextBox 3">
          <a:extLst>
            <a:ext uri="{FF2B5EF4-FFF2-40B4-BE49-F238E27FC236}">
              <a16:creationId xmlns:a16="http://schemas.microsoft.com/office/drawing/2014/main" id="{B44C55E2-142F-80A9-6BE1-AE9BF977E3BD}"/>
            </a:ext>
          </a:extLst>
        </xdr:cNvPr>
        <xdr:cNvSpPr txBox="1"/>
      </xdr:nvSpPr>
      <xdr:spPr>
        <a:xfrm>
          <a:off x="3945837" y="1706048"/>
          <a:ext cx="865677" cy="250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002060"/>
              </a:solidFill>
            </a:rPr>
            <a:t>VS LM</a:t>
          </a:r>
        </a:p>
      </xdr:txBody>
    </xdr:sp>
    <xdr:clientData/>
  </xdr:twoCellAnchor>
  <mc:AlternateContent xmlns:mc="http://schemas.openxmlformats.org/markup-compatibility/2006">
    <mc:Choice xmlns:a14="http://schemas.microsoft.com/office/drawing/2010/main" Requires="a14">
      <xdr:twoCellAnchor editAs="oneCell">
        <xdr:from>
          <xdr:col>8</xdr:col>
          <xdr:colOff>210155</xdr:colOff>
          <xdr:row>9</xdr:row>
          <xdr:rowOff>109289</xdr:rowOff>
        </xdr:from>
        <xdr:to>
          <xdr:col>10</xdr:col>
          <xdr:colOff>70828</xdr:colOff>
          <xdr:row>10</xdr:row>
          <xdr:rowOff>104465</xdr:rowOff>
        </xdr:to>
        <xdr:pic>
          <xdr:nvPicPr>
            <xdr:cNvPr id="9" name="Picture 8">
              <a:extLst>
                <a:ext uri="{FF2B5EF4-FFF2-40B4-BE49-F238E27FC236}">
                  <a16:creationId xmlns:a16="http://schemas.microsoft.com/office/drawing/2014/main" id="{1169AC82-8117-9F7F-B0AF-2B9F635A1E68}"/>
                </a:ext>
              </a:extLst>
            </xdr:cNvPr>
            <xdr:cNvPicPr>
              <a:picLocks noChangeAspect="1" noChangeArrowheads="1"/>
              <a:extLst>
                <a:ext uri="{84589F7E-364E-4C9E-8A38-B11213B215E9}">
                  <a14:cameraTool cellRange="KPI!$H$54" spid="_x0000_s7165"/>
                </a:ext>
              </a:extLst>
            </xdr:cNvPicPr>
          </xdr:nvPicPr>
          <xdr:blipFill>
            <a:blip xmlns:r="http://schemas.openxmlformats.org/officeDocument/2006/relationships" r:embed="rId8"/>
            <a:srcRect/>
            <a:stretch>
              <a:fillRect/>
            </a:stretch>
          </xdr:blipFill>
          <xdr:spPr bwMode="auto">
            <a:xfrm>
              <a:off x="5086955" y="1755209"/>
              <a:ext cx="1079873" cy="17805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447391</xdr:colOff>
      <xdr:row>9</xdr:row>
      <xdr:rowOff>50482</xdr:rowOff>
    </xdr:from>
    <xdr:to>
      <xdr:col>11</xdr:col>
      <xdr:colOff>99110</xdr:colOff>
      <xdr:row>10</xdr:row>
      <xdr:rowOff>118208</xdr:rowOff>
    </xdr:to>
    <xdr:sp macro="" textlink="">
      <xdr:nvSpPr>
        <xdr:cNvPr id="14" name="TextBox 13">
          <a:extLst>
            <a:ext uri="{FF2B5EF4-FFF2-40B4-BE49-F238E27FC236}">
              <a16:creationId xmlns:a16="http://schemas.microsoft.com/office/drawing/2014/main" id="{3BC9B964-9086-2EC9-A6FE-D8C133A34517}"/>
            </a:ext>
          </a:extLst>
        </xdr:cNvPr>
        <xdr:cNvSpPr txBox="1"/>
      </xdr:nvSpPr>
      <xdr:spPr>
        <a:xfrm>
          <a:off x="5933791" y="1696402"/>
          <a:ext cx="870919" cy="250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002060"/>
              </a:solidFill>
            </a:rPr>
            <a:t>VS LM</a:t>
          </a:r>
        </a:p>
      </xdr:txBody>
    </xdr:sp>
    <xdr:clientData/>
  </xdr:twoCellAnchor>
  <mc:AlternateContent xmlns:mc="http://schemas.openxmlformats.org/markup-compatibility/2006">
    <mc:Choice xmlns:a14="http://schemas.microsoft.com/office/drawing/2010/main" Requires="a14">
      <xdr:twoCellAnchor editAs="oneCell">
        <xdr:from>
          <xdr:col>11</xdr:col>
          <xdr:colOff>370405</xdr:colOff>
          <xdr:row>9</xdr:row>
          <xdr:rowOff>106877</xdr:rowOff>
        </xdr:from>
        <xdr:to>
          <xdr:col>13</xdr:col>
          <xdr:colOff>167641</xdr:colOff>
          <xdr:row>10</xdr:row>
          <xdr:rowOff>106877</xdr:rowOff>
        </xdr:to>
        <xdr:pic>
          <xdr:nvPicPr>
            <xdr:cNvPr id="16" name="Picture 15">
              <a:extLst>
                <a:ext uri="{FF2B5EF4-FFF2-40B4-BE49-F238E27FC236}">
                  <a16:creationId xmlns:a16="http://schemas.microsoft.com/office/drawing/2014/main" id="{F5369CC9-7171-974A-CB96-A4FB1A3C2A5D}"/>
                </a:ext>
              </a:extLst>
            </xdr:cNvPr>
            <xdr:cNvPicPr>
              <a:picLocks noChangeAspect="1" noChangeArrowheads="1"/>
              <a:extLst>
                <a:ext uri="{84589F7E-364E-4C9E-8A38-B11213B215E9}">
                  <a14:cameraTool cellRange="KPI!$H$60" spid="_x0000_s7166"/>
                </a:ext>
              </a:extLst>
            </xdr:cNvPicPr>
          </xdr:nvPicPr>
          <xdr:blipFill>
            <a:blip xmlns:r="http://schemas.openxmlformats.org/officeDocument/2006/relationships" r:embed="rId8"/>
            <a:srcRect/>
            <a:stretch>
              <a:fillRect/>
            </a:stretch>
          </xdr:blipFill>
          <xdr:spPr bwMode="auto">
            <a:xfrm>
              <a:off x="7076005" y="1752797"/>
              <a:ext cx="1016436" cy="1828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563138</xdr:colOff>
      <xdr:row>9</xdr:row>
      <xdr:rowOff>43895</xdr:rowOff>
    </xdr:from>
    <xdr:to>
      <xdr:col>14</xdr:col>
      <xdr:colOff>211545</xdr:colOff>
      <xdr:row>10</xdr:row>
      <xdr:rowOff>106329</xdr:rowOff>
    </xdr:to>
    <xdr:sp macro="" textlink="">
      <xdr:nvSpPr>
        <xdr:cNvPr id="20" name="TextBox 19">
          <a:extLst>
            <a:ext uri="{FF2B5EF4-FFF2-40B4-BE49-F238E27FC236}">
              <a16:creationId xmlns:a16="http://schemas.microsoft.com/office/drawing/2014/main" id="{7F0B149B-CB00-AC51-AFA6-5090AC8B9C74}"/>
            </a:ext>
          </a:extLst>
        </xdr:cNvPr>
        <xdr:cNvSpPr txBox="1"/>
      </xdr:nvSpPr>
      <xdr:spPr>
        <a:xfrm>
          <a:off x="7878338" y="1689815"/>
          <a:ext cx="867607" cy="245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002060"/>
              </a:solidFill>
            </a:rPr>
            <a:t>VS LM</a:t>
          </a:r>
        </a:p>
      </xdr:txBody>
    </xdr:sp>
    <xdr:clientData/>
  </xdr:twoCellAnchor>
  <xdr:twoCellAnchor editAs="oneCell">
    <xdr:from>
      <xdr:col>13</xdr:col>
      <xdr:colOff>358140</xdr:colOff>
      <xdr:row>0</xdr:row>
      <xdr:rowOff>104084</xdr:rowOff>
    </xdr:from>
    <xdr:to>
      <xdr:col>22</xdr:col>
      <xdr:colOff>564101</xdr:colOff>
      <xdr:row>2</xdr:row>
      <xdr:rowOff>161234</xdr:rowOff>
    </xdr:to>
    <mc:AlternateContent xmlns:mc="http://schemas.openxmlformats.org/markup-compatibility/2006" xmlns:a14="http://schemas.microsoft.com/office/drawing/2010/main">
      <mc:Choice Requires="a14">
        <xdr:graphicFrame macro="">
          <xdr:nvGraphicFramePr>
            <xdr:cNvPr id="22" name="Month 1">
              <a:extLst>
                <a:ext uri="{FF2B5EF4-FFF2-40B4-BE49-F238E27FC236}">
                  <a16:creationId xmlns:a16="http://schemas.microsoft.com/office/drawing/2014/main" id="{0ECE3D55-9D32-4F19-8160-82763266D5CE}"/>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8328485" y="104084"/>
              <a:ext cx="5723892" cy="4250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258293</xdr:colOff>
      <xdr:row>0</xdr:row>
      <xdr:rowOff>110158</xdr:rowOff>
    </xdr:from>
    <xdr:to>
      <xdr:col>13</xdr:col>
      <xdr:colOff>341297</xdr:colOff>
      <xdr:row>2</xdr:row>
      <xdr:rowOff>161234</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3010B373-2F1A-42EF-B89A-F04AD4AA562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389327" y="110158"/>
              <a:ext cx="1922315" cy="4189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354890</xdr:colOff>
      <xdr:row>18</xdr:row>
      <xdr:rowOff>148737</xdr:rowOff>
    </xdr:from>
    <xdr:to>
      <xdr:col>1</xdr:col>
      <xdr:colOff>387429</xdr:colOff>
      <xdr:row>22</xdr:row>
      <xdr:rowOff>66477</xdr:rowOff>
    </xdr:to>
    <xdr:pic>
      <xdr:nvPicPr>
        <xdr:cNvPr id="28" name="Picture 27">
          <a:hlinkClick xmlns:r="http://schemas.openxmlformats.org/officeDocument/2006/relationships" r:id="rId9"/>
          <a:extLst>
            <a:ext uri="{FF2B5EF4-FFF2-40B4-BE49-F238E27FC236}">
              <a16:creationId xmlns:a16="http://schemas.microsoft.com/office/drawing/2014/main" id="{ED719BBB-131E-4CCB-017C-A8EFA1D5396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54890" y="3440577"/>
          <a:ext cx="642139" cy="649260"/>
        </a:xfrm>
        <a:prstGeom prst="rect">
          <a:avLst/>
        </a:prstGeom>
      </xdr:spPr>
    </xdr:pic>
    <xdr:clientData/>
  </xdr:twoCellAnchor>
  <xdr:twoCellAnchor editAs="oneCell">
    <xdr:from>
      <xdr:col>0</xdr:col>
      <xdr:colOff>358766</xdr:colOff>
      <xdr:row>6</xdr:row>
      <xdr:rowOff>19337</xdr:rowOff>
    </xdr:from>
    <xdr:to>
      <xdr:col>1</xdr:col>
      <xdr:colOff>387429</xdr:colOff>
      <xdr:row>9</xdr:row>
      <xdr:rowOff>108306</xdr:rowOff>
    </xdr:to>
    <xdr:pic>
      <xdr:nvPicPr>
        <xdr:cNvPr id="36" name="Picture 35">
          <a:hlinkClick xmlns:r="http://schemas.openxmlformats.org/officeDocument/2006/relationships" r:id="rId11"/>
          <a:extLst>
            <a:ext uri="{FF2B5EF4-FFF2-40B4-BE49-F238E27FC236}">
              <a16:creationId xmlns:a16="http://schemas.microsoft.com/office/drawing/2014/main" id="{E85EA95D-D35D-2600-878B-A6F4EC04050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58766" y="1116617"/>
          <a:ext cx="638263" cy="637609"/>
        </a:xfrm>
        <a:prstGeom prst="rect">
          <a:avLst/>
        </a:prstGeom>
      </xdr:spPr>
    </xdr:pic>
    <xdr:clientData/>
  </xdr:twoCellAnchor>
  <xdr:twoCellAnchor editAs="oneCell">
    <xdr:from>
      <xdr:col>0</xdr:col>
      <xdr:colOff>365134</xdr:colOff>
      <xdr:row>0</xdr:row>
      <xdr:rowOff>28257</xdr:rowOff>
    </xdr:from>
    <xdr:to>
      <xdr:col>1</xdr:col>
      <xdr:colOff>387429</xdr:colOff>
      <xdr:row>3</xdr:row>
      <xdr:rowOff>135835</xdr:rowOff>
    </xdr:to>
    <xdr:pic macro="[0]!refresh">
      <xdr:nvPicPr>
        <xdr:cNvPr id="41" name="Picture 40">
          <a:extLst>
            <a:ext uri="{FF2B5EF4-FFF2-40B4-BE49-F238E27FC236}">
              <a16:creationId xmlns:a16="http://schemas.microsoft.com/office/drawing/2014/main" id="{AD826F04-C3C8-102A-A24D-0F004184B3A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65134" y="28257"/>
          <a:ext cx="631895" cy="656218"/>
        </a:xfrm>
        <a:prstGeom prst="rect">
          <a:avLst/>
        </a:prstGeom>
      </xdr:spPr>
    </xdr:pic>
    <xdr:clientData/>
  </xdr:twoCellAnchor>
  <xdr:twoCellAnchor editAs="oneCell">
    <xdr:from>
      <xdr:col>0</xdr:col>
      <xdr:colOff>292469</xdr:colOff>
      <xdr:row>24</xdr:row>
      <xdr:rowOff>129274</xdr:rowOff>
    </xdr:from>
    <xdr:to>
      <xdr:col>1</xdr:col>
      <xdr:colOff>387429</xdr:colOff>
      <xdr:row>28</xdr:row>
      <xdr:rowOff>172488</xdr:rowOff>
    </xdr:to>
    <xdr:pic>
      <xdr:nvPicPr>
        <xdr:cNvPr id="47" name="Picture 46">
          <a:hlinkClick xmlns:r="http://schemas.openxmlformats.org/officeDocument/2006/relationships" r:id="rId14"/>
          <a:extLst>
            <a:ext uri="{FF2B5EF4-FFF2-40B4-BE49-F238E27FC236}">
              <a16:creationId xmlns:a16="http://schemas.microsoft.com/office/drawing/2014/main" id="{6A47F6A2-C2BD-828D-20C4-7B34E33BEF1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2469" y="4518394"/>
          <a:ext cx="704560" cy="774734"/>
        </a:xfrm>
        <a:prstGeom prst="rect">
          <a:avLst/>
        </a:prstGeom>
      </xdr:spPr>
    </xdr:pic>
    <xdr:clientData/>
  </xdr:twoCellAnchor>
  <xdr:twoCellAnchor editAs="oneCell">
    <xdr:from>
      <xdr:col>0</xdr:col>
      <xdr:colOff>348250</xdr:colOff>
      <xdr:row>12</xdr:row>
      <xdr:rowOff>90423</xdr:rowOff>
    </xdr:from>
    <xdr:to>
      <xdr:col>1</xdr:col>
      <xdr:colOff>387429</xdr:colOff>
      <xdr:row>16</xdr:row>
      <xdr:rowOff>41116</xdr:rowOff>
    </xdr:to>
    <xdr:pic>
      <xdr:nvPicPr>
        <xdr:cNvPr id="49" name="Picture 48">
          <a:hlinkClick xmlns:r="http://schemas.openxmlformats.org/officeDocument/2006/relationships" r:id="rId16"/>
          <a:extLst>
            <a:ext uri="{FF2B5EF4-FFF2-40B4-BE49-F238E27FC236}">
              <a16:creationId xmlns:a16="http://schemas.microsoft.com/office/drawing/2014/main" id="{DD4E5596-0131-4610-2130-351CF2F780D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48250" y="2284983"/>
          <a:ext cx="648779" cy="682213"/>
        </a:xfrm>
        <a:prstGeom prst="rect">
          <a:avLst/>
        </a:prstGeom>
      </xdr:spPr>
    </xdr:pic>
    <xdr:clientData/>
  </xdr:twoCellAnchor>
  <xdr:twoCellAnchor>
    <xdr:from>
      <xdr:col>20</xdr:col>
      <xdr:colOff>239560</xdr:colOff>
      <xdr:row>11</xdr:row>
      <xdr:rowOff>76293</xdr:rowOff>
    </xdr:from>
    <xdr:to>
      <xdr:col>22</xdr:col>
      <xdr:colOff>596576</xdr:colOff>
      <xdr:row>29</xdr:row>
      <xdr:rowOff>49389</xdr:rowOff>
    </xdr:to>
    <xdr:sp macro="" textlink="">
      <xdr:nvSpPr>
        <xdr:cNvPr id="54" name="Rectangle: Rounded Corners 53">
          <a:extLst>
            <a:ext uri="{FF2B5EF4-FFF2-40B4-BE49-F238E27FC236}">
              <a16:creationId xmlns:a16="http://schemas.microsoft.com/office/drawing/2014/main" id="{DA3C138D-002F-9D97-44C1-6C5D7545105C}"/>
            </a:ext>
          </a:extLst>
        </xdr:cNvPr>
        <xdr:cNvSpPr/>
      </xdr:nvSpPr>
      <xdr:spPr>
        <a:xfrm>
          <a:off x="12431560" y="2087973"/>
          <a:ext cx="1576216" cy="3264936"/>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405539</xdr:colOff>
      <xdr:row>11</xdr:row>
      <xdr:rowOff>114802</xdr:rowOff>
    </xdr:from>
    <xdr:to>
      <xdr:col>22</xdr:col>
      <xdr:colOff>428173</xdr:colOff>
      <xdr:row>21</xdr:row>
      <xdr:rowOff>122620</xdr:rowOff>
    </xdr:to>
    <mc:AlternateContent xmlns:mc="http://schemas.openxmlformats.org/markup-compatibility/2006" xmlns:a14="http://schemas.microsoft.com/office/drawing/2010/main">
      <mc:Choice Requires="a14">
        <xdr:graphicFrame macro="">
          <xdr:nvGraphicFramePr>
            <xdr:cNvPr id="63" name="Country 1">
              <a:extLst>
                <a:ext uri="{FF2B5EF4-FFF2-40B4-BE49-F238E27FC236}">
                  <a16:creationId xmlns:a16="http://schemas.microsoft.com/office/drawing/2014/main" id="{A75D3F04-E854-41BF-A1BB-150B495F2D64}"/>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2667608" y="2138043"/>
              <a:ext cx="1248841" cy="19833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443563</xdr:colOff>
      <xdr:row>21</xdr:row>
      <xdr:rowOff>84643</xdr:rowOff>
    </xdr:from>
    <xdr:to>
      <xdr:col>22</xdr:col>
      <xdr:colOff>458653</xdr:colOff>
      <xdr:row>29</xdr:row>
      <xdr:rowOff>28223</xdr:rowOff>
    </xdr:to>
    <mc:AlternateContent xmlns:mc="http://schemas.openxmlformats.org/markup-compatibility/2006" xmlns:a14="http://schemas.microsoft.com/office/drawing/2010/main">
      <mc:Choice Requires="a14">
        <xdr:graphicFrame macro="">
          <xdr:nvGraphicFramePr>
            <xdr:cNvPr id="64" name="Product Category 1">
              <a:extLst>
                <a:ext uri="{FF2B5EF4-FFF2-40B4-BE49-F238E27FC236}">
                  <a16:creationId xmlns:a16="http://schemas.microsoft.com/office/drawing/2014/main" id="{16B7655D-CB59-4F39-BA0F-1D1C9D161D88}"/>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2705632" y="3947195"/>
              <a:ext cx="1241297" cy="1415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28170</xdr:colOff>
      <xdr:row>11</xdr:row>
      <xdr:rowOff>106680</xdr:rowOff>
    </xdr:from>
    <xdr:to>
      <xdr:col>7</xdr:col>
      <xdr:colOff>358140</xdr:colOff>
      <xdr:row>29</xdr:row>
      <xdr:rowOff>62845</xdr:rowOff>
    </xdr:to>
    <xdr:sp macro="" textlink="">
      <xdr:nvSpPr>
        <xdr:cNvPr id="8" name="Rectangle: Rounded Corners 7">
          <a:extLst>
            <a:ext uri="{FF2B5EF4-FFF2-40B4-BE49-F238E27FC236}">
              <a16:creationId xmlns:a16="http://schemas.microsoft.com/office/drawing/2014/main" id="{C9E53DAA-5EE6-9993-D1AD-473A576B3DF3}"/>
            </a:ext>
          </a:extLst>
        </xdr:cNvPr>
        <xdr:cNvSpPr/>
      </xdr:nvSpPr>
      <xdr:spPr>
        <a:xfrm>
          <a:off x="1247370" y="2118360"/>
          <a:ext cx="3377970" cy="3248005"/>
        </a:xfrm>
        <a:prstGeom prst="roundRect">
          <a:avLst>
            <a:gd name="adj" fmla="val 197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15240</xdr:colOff>
      <xdr:row>11</xdr:row>
      <xdr:rowOff>103447</xdr:rowOff>
    </xdr:from>
    <xdr:to>
      <xdr:col>20</xdr:col>
      <xdr:colOff>182880</xdr:colOff>
      <xdr:row>20</xdr:row>
      <xdr:rowOff>45720</xdr:rowOff>
    </xdr:to>
    <xdr:sp macro="" textlink="">
      <xdr:nvSpPr>
        <xdr:cNvPr id="55" name="Rectangle: Rounded Corners 54">
          <a:extLst>
            <a:ext uri="{FF2B5EF4-FFF2-40B4-BE49-F238E27FC236}">
              <a16:creationId xmlns:a16="http://schemas.microsoft.com/office/drawing/2014/main" id="{EBEEBDEB-6AE6-7A1D-C202-025317D5A505}"/>
            </a:ext>
          </a:extLst>
        </xdr:cNvPr>
        <xdr:cNvSpPr/>
      </xdr:nvSpPr>
      <xdr:spPr>
        <a:xfrm>
          <a:off x="8549640" y="2115127"/>
          <a:ext cx="3825240" cy="1588193"/>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411480</xdr:colOff>
      <xdr:row>20</xdr:row>
      <xdr:rowOff>88207</xdr:rowOff>
    </xdr:from>
    <xdr:to>
      <xdr:col>13</xdr:col>
      <xdr:colOff>579120</xdr:colOff>
      <xdr:row>29</xdr:row>
      <xdr:rowOff>30480</xdr:rowOff>
    </xdr:to>
    <xdr:sp macro="" textlink="">
      <xdr:nvSpPr>
        <xdr:cNvPr id="67" name="Rectangle: Rounded Corners 66">
          <a:extLst>
            <a:ext uri="{FF2B5EF4-FFF2-40B4-BE49-F238E27FC236}">
              <a16:creationId xmlns:a16="http://schemas.microsoft.com/office/drawing/2014/main" id="{4CD910FE-2FD2-D527-C528-55AEE348C95A}"/>
            </a:ext>
          </a:extLst>
        </xdr:cNvPr>
        <xdr:cNvSpPr/>
      </xdr:nvSpPr>
      <xdr:spPr>
        <a:xfrm>
          <a:off x="4678680" y="3745807"/>
          <a:ext cx="3825240" cy="1588193"/>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15240</xdr:colOff>
      <xdr:row>20</xdr:row>
      <xdr:rowOff>88207</xdr:rowOff>
    </xdr:from>
    <xdr:to>
      <xdr:col>20</xdr:col>
      <xdr:colOff>182880</xdr:colOff>
      <xdr:row>29</xdr:row>
      <xdr:rowOff>30480</xdr:rowOff>
    </xdr:to>
    <xdr:sp macro="" textlink="">
      <xdr:nvSpPr>
        <xdr:cNvPr id="68" name="Rectangle: Rounded Corners 67">
          <a:extLst>
            <a:ext uri="{FF2B5EF4-FFF2-40B4-BE49-F238E27FC236}">
              <a16:creationId xmlns:a16="http://schemas.microsoft.com/office/drawing/2014/main" id="{01F9EBB7-554B-4AE7-7CE9-1ECB79A1A038}"/>
            </a:ext>
          </a:extLst>
        </xdr:cNvPr>
        <xdr:cNvSpPr/>
      </xdr:nvSpPr>
      <xdr:spPr>
        <a:xfrm>
          <a:off x="8549640" y="3745807"/>
          <a:ext cx="3825240" cy="1588193"/>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406389</xdr:colOff>
      <xdr:row>20</xdr:row>
      <xdr:rowOff>42332</xdr:rowOff>
    </xdr:from>
    <xdr:to>
      <xdr:col>12</xdr:col>
      <xdr:colOff>562751</xdr:colOff>
      <xdr:row>21</xdr:row>
      <xdr:rowOff>69147</xdr:rowOff>
    </xdr:to>
    <xdr:sp macro="" textlink="">
      <xdr:nvSpPr>
        <xdr:cNvPr id="75" name="TextBox 74">
          <a:extLst>
            <a:ext uri="{FF2B5EF4-FFF2-40B4-BE49-F238E27FC236}">
              <a16:creationId xmlns:a16="http://schemas.microsoft.com/office/drawing/2014/main" id="{6532621B-2951-425D-979D-11B899CC0F52}"/>
            </a:ext>
          </a:extLst>
        </xdr:cNvPr>
        <xdr:cNvSpPr txBox="1"/>
      </xdr:nvSpPr>
      <xdr:spPr>
        <a:xfrm>
          <a:off x="4673589" y="3699932"/>
          <a:ext cx="3204362" cy="209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rgbClr val="002060"/>
              </a:solidFill>
            </a:rPr>
            <a:t>Monthly</a:t>
          </a:r>
          <a:r>
            <a:rPr lang="en-US" sz="1200" b="1" baseline="0">
              <a:solidFill>
                <a:srgbClr val="002060"/>
              </a:solidFill>
            </a:rPr>
            <a:t> Revenue, Cost &amp; Profit Trends</a:t>
          </a:r>
          <a:endParaRPr lang="en-US" sz="1200" b="1">
            <a:solidFill>
              <a:srgbClr val="002060"/>
            </a:solidFill>
          </a:endParaRPr>
        </a:p>
      </xdr:txBody>
    </xdr:sp>
    <xdr:clientData/>
  </xdr:twoCellAnchor>
  <xdr:twoCellAnchor>
    <xdr:from>
      <xdr:col>7</xdr:col>
      <xdr:colOff>411109</xdr:colOff>
      <xdr:row>11</xdr:row>
      <xdr:rowOff>112740</xdr:rowOff>
    </xdr:from>
    <xdr:to>
      <xdr:col>13</xdr:col>
      <xdr:colOff>582466</xdr:colOff>
      <xdr:row>20</xdr:row>
      <xdr:rowOff>55013</xdr:rowOff>
    </xdr:to>
    <xdr:sp macro="" textlink="">
      <xdr:nvSpPr>
        <xdr:cNvPr id="77" name="Rectangle: Rounded Corners 76">
          <a:extLst>
            <a:ext uri="{FF2B5EF4-FFF2-40B4-BE49-F238E27FC236}">
              <a16:creationId xmlns:a16="http://schemas.microsoft.com/office/drawing/2014/main" id="{4FB1D70C-F9F2-3A6C-7126-B06E13679C54}"/>
            </a:ext>
          </a:extLst>
        </xdr:cNvPr>
        <xdr:cNvSpPr/>
      </xdr:nvSpPr>
      <xdr:spPr>
        <a:xfrm>
          <a:off x="4678309" y="2124420"/>
          <a:ext cx="3828957" cy="1588193"/>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437127</xdr:colOff>
      <xdr:row>11</xdr:row>
      <xdr:rowOff>112741</xdr:rowOff>
    </xdr:from>
    <xdr:to>
      <xdr:col>13</xdr:col>
      <xdr:colOff>578985</xdr:colOff>
      <xdr:row>20</xdr:row>
      <xdr:rowOff>47204</xdr:rowOff>
    </xdr:to>
    <xdr:graphicFrame macro="">
      <xdr:nvGraphicFramePr>
        <xdr:cNvPr id="79" name="Chart 78">
          <a:extLst>
            <a:ext uri="{FF2B5EF4-FFF2-40B4-BE49-F238E27FC236}">
              <a16:creationId xmlns:a16="http://schemas.microsoft.com/office/drawing/2014/main" id="{C9EAD241-FA6E-4A65-BA39-EAFBEDBA3C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418608</xdr:colOff>
      <xdr:row>11</xdr:row>
      <xdr:rowOff>105833</xdr:rowOff>
    </xdr:from>
    <xdr:to>
      <xdr:col>12</xdr:col>
      <xdr:colOff>90766</xdr:colOff>
      <xdr:row>12</xdr:row>
      <xdr:rowOff>174293</xdr:rowOff>
    </xdr:to>
    <xdr:sp macro="" textlink="">
      <xdr:nvSpPr>
        <xdr:cNvPr id="80" name="TextBox 79">
          <a:extLst>
            <a:ext uri="{FF2B5EF4-FFF2-40B4-BE49-F238E27FC236}">
              <a16:creationId xmlns:a16="http://schemas.microsoft.com/office/drawing/2014/main" id="{7D481677-CA86-BB18-76A5-1B5DD5DC9838}"/>
            </a:ext>
          </a:extLst>
        </xdr:cNvPr>
        <xdr:cNvSpPr txBox="1"/>
      </xdr:nvSpPr>
      <xdr:spPr>
        <a:xfrm>
          <a:off x="4685808" y="2117513"/>
          <a:ext cx="2720158" cy="251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rgbClr val="002060"/>
              </a:solidFill>
            </a:rPr>
            <a:t>Revenue, Cost, Profit By Category</a:t>
          </a:r>
        </a:p>
      </xdr:txBody>
    </xdr:sp>
    <xdr:clientData/>
  </xdr:twoCellAnchor>
  <xdr:twoCellAnchor>
    <xdr:from>
      <xdr:col>13</xdr:col>
      <xdr:colOff>575629</xdr:colOff>
      <xdr:row>20</xdr:row>
      <xdr:rowOff>134867</xdr:rowOff>
    </xdr:from>
    <xdr:to>
      <xdr:col>20</xdr:col>
      <xdr:colOff>77280</xdr:colOff>
      <xdr:row>29</xdr:row>
      <xdr:rowOff>53947</xdr:rowOff>
    </xdr:to>
    <xdr:graphicFrame macro="">
      <xdr:nvGraphicFramePr>
        <xdr:cNvPr id="81" name="Chart 80">
          <a:extLst>
            <a:ext uri="{FF2B5EF4-FFF2-40B4-BE49-F238E27FC236}">
              <a16:creationId xmlns:a16="http://schemas.microsoft.com/office/drawing/2014/main" id="{EFACE048-4232-4729-82C3-6C6522100A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5834</xdr:colOff>
      <xdr:row>20</xdr:row>
      <xdr:rowOff>56445</xdr:rowOff>
    </xdr:from>
    <xdr:to>
      <xdr:col>19</xdr:col>
      <xdr:colOff>162196</xdr:colOff>
      <xdr:row>21</xdr:row>
      <xdr:rowOff>148167</xdr:rowOff>
    </xdr:to>
    <xdr:sp macro="" textlink="">
      <xdr:nvSpPr>
        <xdr:cNvPr id="82" name="TextBox 81">
          <a:extLst>
            <a:ext uri="{FF2B5EF4-FFF2-40B4-BE49-F238E27FC236}">
              <a16:creationId xmlns:a16="http://schemas.microsoft.com/office/drawing/2014/main" id="{F29B60AD-4D92-1081-86DB-D6D8AEA9F625}"/>
            </a:ext>
          </a:extLst>
        </xdr:cNvPr>
        <xdr:cNvSpPr txBox="1"/>
      </xdr:nvSpPr>
      <xdr:spPr>
        <a:xfrm>
          <a:off x="8540234" y="3714045"/>
          <a:ext cx="3204362" cy="274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rgbClr val="002060"/>
              </a:solidFill>
            </a:rPr>
            <a:t>Daily Revenue Trends</a:t>
          </a:r>
        </a:p>
      </xdr:txBody>
    </xdr:sp>
    <xdr:clientData/>
  </xdr:twoCellAnchor>
  <xdr:twoCellAnchor>
    <xdr:from>
      <xdr:col>14</xdr:col>
      <xdr:colOff>49423</xdr:colOff>
      <xdr:row>12</xdr:row>
      <xdr:rowOff>80304</xdr:rowOff>
    </xdr:from>
    <xdr:to>
      <xdr:col>20</xdr:col>
      <xdr:colOff>214845</xdr:colOff>
      <xdr:row>20</xdr:row>
      <xdr:rowOff>57428</xdr:rowOff>
    </xdr:to>
    <xdr:graphicFrame macro="">
      <xdr:nvGraphicFramePr>
        <xdr:cNvPr id="83" name="Chart 82">
          <a:extLst>
            <a:ext uri="{FF2B5EF4-FFF2-40B4-BE49-F238E27FC236}">
              <a16:creationId xmlns:a16="http://schemas.microsoft.com/office/drawing/2014/main" id="{F18CB538-9F4F-4FEF-A5D9-DAD9D26A32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608313</xdr:colOff>
      <xdr:row>11</xdr:row>
      <xdr:rowOff>89159</xdr:rowOff>
    </xdr:from>
    <xdr:to>
      <xdr:col>19</xdr:col>
      <xdr:colOff>155075</xdr:colOff>
      <xdr:row>12</xdr:row>
      <xdr:rowOff>128188</xdr:rowOff>
    </xdr:to>
    <xdr:sp macro="" textlink="">
      <xdr:nvSpPr>
        <xdr:cNvPr id="84" name="TextBox 83">
          <a:extLst>
            <a:ext uri="{FF2B5EF4-FFF2-40B4-BE49-F238E27FC236}">
              <a16:creationId xmlns:a16="http://schemas.microsoft.com/office/drawing/2014/main" id="{221CC691-6A58-363D-43C1-5D1C31FE0787}"/>
            </a:ext>
          </a:extLst>
        </xdr:cNvPr>
        <xdr:cNvSpPr txBox="1"/>
      </xdr:nvSpPr>
      <xdr:spPr>
        <a:xfrm>
          <a:off x="8533113" y="2100839"/>
          <a:ext cx="3204362" cy="221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rgbClr val="002060"/>
              </a:solidFill>
            </a:rPr>
            <a:t>Orders By Payment Payment Method</a:t>
          </a:r>
        </a:p>
      </xdr:txBody>
    </xdr:sp>
    <xdr:clientData/>
  </xdr:twoCellAnchor>
  <xdr:twoCellAnchor>
    <xdr:from>
      <xdr:col>2</xdr:col>
      <xdr:colOff>52199</xdr:colOff>
      <xdr:row>11</xdr:row>
      <xdr:rowOff>118799</xdr:rowOff>
    </xdr:from>
    <xdr:to>
      <xdr:col>6</xdr:col>
      <xdr:colOff>335579</xdr:colOff>
      <xdr:row>13</xdr:row>
      <xdr:rowOff>52697</xdr:rowOff>
    </xdr:to>
    <xdr:sp macro="" textlink="">
      <xdr:nvSpPr>
        <xdr:cNvPr id="86" name="TextBox 85">
          <a:extLst>
            <a:ext uri="{FF2B5EF4-FFF2-40B4-BE49-F238E27FC236}">
              <a16:creationId xmlns:a16="http://schemas.microsoft.com/office/drawing/2014/main" id="{F95883A1-BFEF-DE20-EFC3-3A19A843B013}"/>
            </a:ext>
          </a:extLst>
        </xdr:cNvPr>
        <xdr:cNvSpPr txBox="1"/>
      </xdr:nvSpPr>
      <xdr:spPr>
        <a:xfrm>
          <a:off x="1271399" y="2130479"/>
          <a:ext cx="2721780" cy="299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rgbClr val="002060"/>
              </a:solidFill>
            </a:rPr>
            <a:t>Revenue By Country</a:t>
          </a:r>
        </a:p>
      </xdr:txBody>
    </xdr:sp>
    <xdr:clientData/>
  </xdr:twoCellAnchor>
  <xdr:twoCellAnchor>
    <xdr:from>
      <xdr:col>7</xdr:col>
      <xdr:colOff>412433</xdr:colOff>
      <xdr:row>21</xdr:row>
      <xdr:rowOff>46745</xdr:rowOff>
    </xdr:from>
    <xdr:to>
      <xdr:col>13</xdr:col>
      <xdr:colOff>571052</xdr:colOff>
      <xdr:row>28</xdr:row>
      <xdr:rowOff>134471</xdr:rowOff>
    </xdr:to>
    <xdr:graphicFrame macro="">
      <xdr:nvGraphicFramePr>
        <xdr:cNvPr id="87" name="Chart 86">
          <a:extLst>
            <a:ext uri="{FF2B5EF4-FFF2-40B4-BE49-F238E27FC236}">
              <a16:creationId xmlns:a16="http://schemas.microsoft.com/office/drawing/2014/main" id="{F6AE2282-EA6C-4C0C-A5E9-F166047F84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78827</xdr:colOff>
      <xdr:row>12</xdr:row>
      <xdr:rowOff>8759</xdr:rowOff>
    </xdr:from>
    <xdr:to>
      <xdr:col>7</xdr:col>
      <xdr:colOff>315311</xdr:colOff>
      <xdr:row>29</xdr:row>
      <xdr:rowOff>26276</xdr:rowOff>
    </xdr:to>
    <mc:AlternateContent xmlns:mc="http://schemas.openxmlformats.org/markup-compatibility/2006">
      <mc:Choice xmlns:cx4="http://schemas.microsoft.com/office/drawing/2016/5/10/chartex" Requires="cx4">
        <xdr:graphicFrame macro="">
          <xdr:nvGraphicFramePr>
            <xdr:cNvPr id="89" name="Chart 88">
              <a:extLst>
                <a:ext uri="{FF2B5EF4-FFF2-40B4-BE49-F238E27FC236}">
                  <a16:creationId xmlns:a16="http://schemas.microsoft.com/office/drawing/2014/main" id="{4012FC4C-A6FD-4E82-A394-20165649EF6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2"/>
            </a:graphicData>
          </a:graphic>
        </xdr:graphicFrame>
      </mc:Choice>
      <mc:Fallback>
        <xdr:sp macro="" textlink="">
          <xdr:nvSpPr>
            <xdr:cNvPr id="0" name=""/>
            <xdr:cNvSpPr>
              <a:spLocks noTextEdit="1"/>
            </xdr:cNvSpPr>
          </xdr:nvSpPr>
          <xdr:spPr>
            <a:xfrm>
              <a:off x="1298027" y="2203319"/>
              <a:ext cx="3284484" cy="312647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518160</xdr:colOff>
          <xdr:row>9</xdr:row>
          <xdr:rowOff>106680</xdr:rowOff>
        </xdr:from>
        <xdr:to>
          <xdr:col>3</xdr:col>
          <xdr:colOff>350520</xdr:colOff>
          <xdr:row>10</xdr:row>
          <xdr:rowOff>106680</xdr:rowOff>
        </xdr:to>
        <xdr:pic>
          <xdr:nvPicPr>
            <xdr:cNvPr id="6763" name="Picture 60">
              <a:extLst>
                <a:ext uri="{FF2B5EF4-FFF2-40B4-BE49-F238E27FC236}">
                  <a16:creationId xmlns:a16="http://schemas.microsoft.com/office/drawing/2014/main" id="{5BFDEFCF-A725-57C9-ACF5-2951AD6C2794}"/>
                </a:ext>
              </a:extLst>
            </xdr:cNvPr>
            <xdr:cNvPicPr>
              <a:picLocks noChangeAspect="1" noChangeArrowheads="1"/>
              <a:extLst>
                <a:ext uri="{84589F7E-364E-4C9E-8A38-B11213B215E9}">
                  <a14:cameraTool cellRange="KPI!$H$42" spid="_x0000_s7167"/>
                </a:ext>
              </a:extLst>
            </xdr:cNvPicPr>
          </xdr:nvPicPr>
          <xdr:blipFill>
            <a:blip xmlns:r="http://schemas.openxmlformats.org/officeDocument/2006/relationships" r:embed="rId8"/>
            <a:srcRect/>
            <a:stretch>
              <a:fillRect/>
            </a:stretch>
          </xdr:blipFill>
          <xdr:spPr bwMode="auto">
            <a:xfrm>
              <a:off x="1127760" y="1752600"/>
              <a:ext cx="1051560" cy="182880"/>
            </a:xfrm>
            <a:prstGeom prst="rect">
              <a:avLst/>
            </a:prstGeom>
            <a:solidFill>
              <a:srgbClr val="E7E6E6">
                <a:alpha val="0"/>
              </a:srgbClr>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9</xdr:row>
          <xdr:rowOff>106680</xdr:rowOff>
        </xdr:from>
        <xdr:to>
          <xdr:col>6</xdr:col>
          <xdr:colOff>510540</xdr:colOff>
          <xdr:row>10</xdr:row>
          <xdr:rowOff>106680</xdr:rowOff>
        </xdr:to>
        <xdr:pic>
          <xdr:nvPicPr>
            <xdr:cNvPr id="6764" name="Picture 64">
              <a:extLst>
                <a:ext uri="{FF2B5EF4-FFF2-40B4-BE49-F238E27FC236}">
                  <a16:creationId xmlns:a16="http://schemas.microsoft.com/office/drawing/2014/main" id="{CDDB1E58-3463-3424-B0D6-9C199126ED30}"/>
                </a:ext>
              </a:extLst>
            </xdr:cNvPr>
            <xdr:cNvPicPr>
              <a:picLocks noChangeAspect="1" noChangeArrowheads="1"/>
              <a:extLst>
                <a:ext uri="{84589F7E-364E-4C9E-8A38-B11213B215E9}">
                  <a14:cameraTool cellRange="KPI!$H$48" spid="_x0000_s11264"/>
                </a:ext>
              </a:extLst>
            </xdr:cNvPicPr>
          </xdr:nvPicPr>
          <xdr:blipFill>
            <a:blip xmlns:r="http://schemas.openxmlformats.org/officeDocument/2006/relationships" r:embed="rId8"/>
            <a:srcRect/>
            <a:stretch>
              <a:fillRect/>
            </a:stretch>
          </xdr:blipFill>
          <xdr:spPr bwMode="auto">
            <a:xfrm>
              <a:off x="3093720" y="1752600"/>
              <a:ext cx="107442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9</xdr:row>
          <xdr:rowOff>106680</xdr:rowOff>
        </xdr:from>
        <xdr:to>
          <xdr:col>10</xdr:col>
          <xdr:colOff>68580</xdr:colOff>
          <xdr:row>10</xdr:row>
          <xdr:rowOff>106680</xdr:rowOff>
        </xdr:to>
        <xdr:pic>
          <xdr:nvPicPr>
            <xdr:cNvPr id="6765" name="Picture 8">
              <a:extLst>
                <a:ext uri="{FF2B5EF4-FFF2-40B4-BE49-F238E27FC236}">
                  <a16:creationId xmlns:a16="http://schemas.microsoft.com/office/drawing/2014/main" id="{FF30A057-6733-F598-CBCC-E79C5912E127}"/>
                </a:ext>
              </a:extLst>
            </xdr:cNvPr>
            <xdr:cNvPicPr>
              <a:picLocks noChangeAspect="1" noChangeArrowheads="1"/>
              <a:extLst>
                <a:ext uri="{84589F7E-364E-4C9E-8A38-B11213B215E9}">
                  <a14:cameraTool cellRange="KPI!$H$54" spid="_x0000_s11265"/>
                </a:ext>
              </a:extLst>
            </xdr:cNvPicPr>
          </xdr:nvPicPr>
          <xdr:blipFill>
            <a:blip xmlns:r="http://schemas.openxmlformats.org/officeDocument/2006/relationships" r:embed="rId8"/>
            <a:srcRect/>
            <a:stretch>
              <a:fillRect/>
            </a:stretch>
          </xdr:blipFill>
          <xdr:spPr bwMode="auto">
            <a:xfrm>
              <a:off x="5118188" y="1762059"/>
              <a:ext cx="1081426" cy="18393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373380</xdr:colOff>
          <xdr:row>9</xdr:row>
          <xdr:rowOff>106680</xdr:rowOff>
        </xdr:from>
        <xdr:to>
          <xdr:col>13</xdr:col>
          <xdr:colOff>167640</xdr:colOff>
          <xdr:row>10</xdr:row>
          <xdr:rowOff>106680</xdr:rowOff>
        </xdr:to>
        <xdr:pic>
          <xdr:nvPicPr>
            <xdr:cNvPr id="6766" name="Picture 15">
              <a:extLst>
                <a:ext uri="{FF2B5EF4-FFF2-40B4-BE49-F238E27FC236}">
                  <a16:creationId xmlns:a16="http://schemas.microsoft.com/office/drawing/2014/main" id="{96146AC3-3885-A5F8-EAB0-F1F4F80FF0D9}"/>
                </a:ext>
              </a:extLst>
            </xdr:cNvPr>
            <xdr:cNvPicPr>
              <a:picLocks noChangeAspect="1" noChangeArrowheads="1"/>
              <a:extLst>
                <a:ext uri="{84589F7E-364E-4C9E-8A38-B11213B215E9}">
                  <a14:cameraTool cellRange="KPI!$H$60" spid="_x0000_s11266"/>
                </a:ext>
              </a:extLst>
            </xdr:cNvPicPr>
          </xdr:nvPicPr>
          <xdr:blipFill>
            <a:blip xmlns:r="http://schemas.openxmlformats.org/officeDocument/2006/relationships" r:embed="rId8"/>
            <a:srcRect/>
            <a:stretch>
              <a:fillRect/>
            </a:stretch>
          </xdr:blipFill>
          <xdr:spPr bwMode="auto">
            <a:xfrm>
              <a:off x="7078980" y="1752600"/>
              <a:ext cx="101346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518160</xdr:colOff>
          <xdr:row>9</xdr:row>
          <xdr:rowOff>106680</xdr:rowOff>
        </xdr:from>
        <xdr:to>
          <xdr:col>3</xdr:col>
          <xdr:colOff>350520</xdr:colOff>
          <xdr:row>10</xdr:row>
          <xdr:rowOff>106680</xdr:rowOff>
        </xdr:to>
        <xdr:pic>
          <xdr:nvPicPr>
            <xdr:cNvPr id="7131" name="Picture 60">
              <a:extLst>
                <a:ext uri="{FF2B5EF4-FFF2-40B4-BE49-F238E27FC236}">
                  <a16:creationId xmlns:a16="http://schemas.microsoft.com/office/drawing/2014/main" id="{A7CF5627-E58A-66F0-E7F9-346960AA7248}"/>
                </a:ext>
              </a:extLst>
            </xdr:cNvPr>
            <xdr:cNvPicPr>
              <a:picLocks noChangeAspect="1" noChangeArrowheads="1"/>
              <a:extLst>
                <a:ext uri="{84589F7E-364E-4C9E-8A38-B11213B215E9}">
                  <a14:cameraTool cellRange="KPI!$H$42" spid="_x0000_s11267"/>
                </a:ext>
              </a:extLst>
            </xdr:cNvPicPr>
          </xdr:nvPicPr>
          <xdr:blipFill>
            <a:blip xmlns:r="http://schemas.openxmlformats.org/officeDocument/2006/relationships" r:embed="rId8"/>
            <a:srcRect/>
            <a:stretch>
              <a:fillRect/>
            </a:stretch>
          </xdr:blipFill>
          <xdr:spPr bwMode="auto">
            <a:xfrm>
              <a:off x="1127760" y="1752600"/>
              <a:ext cx="1051560" cy="182880"/>
            </a:xfrm>
            <a:prstGeom prst="rect">
              <a:avLst/>
            </a:prstGeom>
            <a:solidFill>
              <a:srgbClr val="E7E6E6">
                <a:alpha val="0"/>
              </a:srgbClr>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9</xdr:row>
          <xdr:rowOff>106680</xdr:rowOff>
        </xdr:from>
        <xdr:to>
          <xdr:col>6</xdr:col>
          <xdr:colOff>510540</xdr:colOff>
          <xdr:row>10</xdr:row>
          <xdr:rowOff>106680</xdr:rowOff>
        </xdr:to>
        <xdr:pic>
          <xdr:nvPicPr>
            <xdr:cNvPr id="7132" name="Picture 64">
              <a:extLst>
                <a:ext uri="{FF2B5EF4-FFF2-40B4-BE49-F238E27FC236}">
                  <a16:creationId xmlns:a16="http://schemas.microsoft.com/office/drawing/2014/main" id="{6FD3F267-FB65-B767-5865-B15E2ACD601D}"/>
                </a:ext>
              </a:extLst>
            </xdr:cNvPr>
            <xdr:cNvPicPr>
              <a:picLocks noChangeAspect="1" noChangeArrowheads="1"/>
              <a:extLst>
                <a:ext uri="{84589F7E-364E-4C9E-8A38-B11213B215E9}">
                  <a14:cameraTool cellRange="KPI!$H$48" spid="_x0000_s11268"/>
                </a:ext>
              </a:extLst>
            </xdr:cNvPicPr>
          </xdr:nvPicPr>
          <xdr:blipFill>
            <a:blip xmlns:r="http://schemas.openxmlformats.org/officeDocument/2006/relationships" r:embed="rId8"/>
            <a:srcRect/>
            <a:stretch>
              <a:fillRect/>
            </a:stretch>
          </xdr:blipFill>
          <xdr:spPr bwMode="auto">
            <a:xfrm>
              <a:off x="3093720" y="1752600"/>
              <a:ext cx="107442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9</xdr:row>
          <xdr:rowOff>106680</xdr:rowOff>
        </xdr:from>
        <xdr:to>
          <xdr:col>10</xdr:col>
          <xdr:colOff>68580</xdr:colOff>
          <xdr:row>10</xdr:row>
          <xdr:rowOff>106680</xdr:rowOff>
        </xdr:to>
        <xdr:pic>
          <xdr:nvPicPr>
            <xdr:cNvPr id="7133" name="Picture 8">
              <a:extLst>
                <a:ext uri="{FF2B5EF4-FFF2-40B4-BE49-F238E27FC236}">
                  <a16:creationId xmlns:a16="http://schemas.microsoft.com/office/drawing/2014/main" id="{50B99D72-2C91-91F5-3B7F-52DCA03832B2}"/>
                </a:ext>
              </a:extLst>
            </xdr:cNvPr>
            <xdr:cNvPicPr>
              <a:picLocks noChangeAspect="1" noChangeArrowheads="1"/>
              <a:extLst>
                <a:ext uri="{84589F7E-364E-4C9E-8A38-B11213B215E9}">
                  <a14:cameraTool cellRange="KPI!$H$54" spid="_x0000_s11269"/>
                </a:ext>
              </a:extLst>
            </xdr:cNvPicPr>
          </xdr:nvPicPr>
          <xdr:blipFill>
            <a:blip xmlns:r="http://schemas.openxmlformats.org/officeDocument/2006/relationships" r:embed="rId8"/>
            <a:srcRect/>
            <a:stretch>
              <a:fillRect/>
            </a:stretch>
          </xdr:blipFill>
          <xdr:spPr bwMode="auto">
            <a:xfrm>
              <a:off x="5090160" y="1752600"/>
              <a:ext cx="107442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373380</xdr:colOff>
          <xdr:row>9</xdr:row>
          <xdr:rowOff>106680</xdr:rowOff>
        </xdr:from>
        <xdr:to>
          <xdr:col>13</xdr:col>
          <xdr:colOff>167640</xdr:colOff>
          <xdr:row>10</xdr:row>
          <xdr:rowOff>106680</xdr:rowOff>
        </xdr:to>
        <xdr:pic>
          <xdr:nvPicPr>
            <xdr:cNvPr id="7134" name="Picture 15">
              <a:extLst>
                <a:ext uri="{FF2B5EF4-FFF2-40B4-BE49-F238E27FC236}">
                  <a16:creationId xmlns:a16="http://schemas.microsoft.com/office/drawing/2014/main" id="{0B2ED8EB-1567-713A-5C16-D25955B976F3}"/>
                </a:ext>
              </a:extLst>
            </xdr:cNvPr>
            <xdr:cNvPicPr>
              <a:picLocks noChangeAspect="1" noChangeArrowheads="1"/>
              <a:extLst>
                <a:ext uri="{84589F7E-364E-4C9E-8A38-B11213B215E9}">
                  <a14:cameraTool cellRange="KPI!$H$60" spid="_x0000_s11270"/>
                </a:ext>
              </a:extLst>
            </xdr:cNvPicPr>
          </xdr:nvPicPr>
          <xdr:blipFill>
            <a:blip xmlns:r="http://schemas.openxmlformats.org/officeDocument/2006/relationships" r:embed="rId8"/>
            <a:srcRect/>
            <a:stretch>
              <a:fillRect/>
            </a:stretch>
          </xdr:blipFill>
          <xdr:spPr bwMode="auto">
            <a:xfrm>
              <a:off x="7078980" y="1752600"/>
              <a:ext cx="101346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518160</xdr:colOff>
          <xdr:row>9</xdr:row>
          <xdr:rowOff>106680</xdr:rowOff>
        </xdr:from>
        <xdr:to>
          <xdr:col>3</xdr:col>
          <xdr:colOff>350520</xdr:colOff>
          <xdr:row>10</xdr:row>
          <xdr:rowOff>106680</xdr:rowOff>
        </xdr:to>
        <xdr:pic>
          <xdr:nvPicPr>
            <xdr:cNvPr id="7135" name="Picture 991">
              <a:extLst>
                <a:ext uri="{FF2B5EF4-FFF2-40B4-BE49-F238E27FC236}">
                  <a16:creationId xmlns:a16="http://schemas.microsoft.com/office/drawing/2014/main" id="{0454B533-541F-CB4C-7A03-2959E4E0775E}"/>
                </a:ext>
              </a:extLst>
            </xdr:cNvPr>
            <xdr:cNvPicPr>
              <a:picLocks noChangeAspect="1" noChangeArrowheads="1"/>
              <a:extLst>
                <a:ext uri="{84589F7E-364E-4C9E-8A38-B11213B215E9}">
                  <a14:cameraTool cellRange="KPI!$H$42" spid="_x0000_s11271"/>
                </a:ext>
              </a:extLst>
            </xdr:cNvPicPr>
          </xdr:nvPicPr>
          <xdr:blipFill>
            <a:blip xmlns:r="http://schemas.openxmlformats.org/officeDocument/2006/relationships" r:embed="rId8"/>
            <a:srcRect/>
            <a:stretch>
              <a:fillRect/>
            </a:stretch>
          </xdr:blipFill>
          <xdr:spPr bwMode="auto">
            <a:xfrm>
              <a:off x="1127760" y="1752600"/>
              <a:ext cx="1051560" cy="182880"/>
            </a:xfrm>
            <a:prstGeom prst="rect">
              <a:avLst/>
            </a:prstGeom>
            <a:solidFill>
              <a:srgbClr val="E7E6E6">
                <a:alpha val="0"/>
              </a:srgbClr>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9</xdr:row>
          <xdr:rowOff>106680</xdr:rowOff>
        </xdr:from>
        <xdr:to>
          <xdr:col>6</xdr:col>
          <xdr:colOff>510540</xdr:colOff>
          <xdr:row>10</xdr:row>
          <xdr:rowOff>106680</xdr:rowOff>
        </xdr:to>
        <xdr:pic>
          <xdr:nvPicPr>
            <xdr:cNvPr id="7136" name="Picture 992">
              <a:extLst>
                <a:ext uri="{FF2B5EF4-FFF2-40B4-BE49-F238E27FC236}">
                  <a16:creationId xmlns:a16="http://schemas.microsoft.com/office/drawing/2014/main" id="{8D63AF5B-F5EB-4EEF-95F8-D317C9F1443A}"/>
                </a:ext>
              </a:extLst>
            </xdr:cNvPr>
            <xdr:cNvPicPr>
              <a:picLocks noChangeAspect="1" noChangeArrowheads="1"/>
              <a:extLst>
                <a:ext uri="{84589F7E-364E-4C9E-8A38-B11213B215E9}">
                  <a14:cameraTool cellRange="KPI!$H$48" spid="_x0000_s11272"/>
                </a:ext>
              </a:extLst>
            </xdr:cNvPicPr>
          </xdr:nvPicPr>
          <xdr:blipFill>
            <a:blip xmlns:r="http://schemas.openxmlformats.org/officeDocument/2006/relationships" r:embed="rId8"/>
            <a:srcRect/>
            <a:stretch>
              <a:fillRect/>
            </a:stretch>
          </xdr:blipFill>
          <xdr:spPr bwMode="auto">
            <a:xfrm>
              <a:off x="3093720" y="1752600"/>
              <a:ext cx="107442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9</xdr:row>
          <xdr:rowOff>106680</xdr:rowOff>
        </xdr:from>
        <xdr:to>
          <xdr:col>10</xdr:col>
          <xdr:colOff>68580</xdr:colOff>
          <xdr:row>10</xdr:row>
          <xdr:rowOff>106680</xdr:rowOff>
        </xdr:to>
        <xdr:pic>
          <xdr:nvPicPr>
            <xdr:cNvPr id="7137" name="Picture 993">
              <a:extLst>
                <a:ext uri="{FF2B5EF4-FFF2-40B4-BE49-F238E27FC236}">
                  <a16:creationId xmlns:a16="http://schemas.microsoft.com/office/drawing/2014/main" id="{D631C665-05BA-7CB6-0F64-D3D626D31380}"/>
                </a:ext>
              </a:extLst>
            </xdr:cNvPr>
            <xdr:cNvPicPr>
              <a:picLocks noChangeAspect="1" noChangeArrowheads="1"/>
              <a:extLst>
                <a:ext uri="{84589F7E-364E-4C9E-8A38-B11213B215E9}">
                  <a14:cameraTool cellRange="KPI!$H$54" spid="_x0000_s11273"/>
                </a:ext>
              </a:extLst>
            </xdr:cNvPicPr>
          </xdr:nvPicPr>
          <xdr:blipFill>
            <a:blip xmlns:r="http://schemas.openxmlformats.org/officeDocument/2006/relationships" r:embed="rId8"/>
            <a:srcRect/>
            <a:stretch>
              <a:fillRect/>
            </a:stretch>
          </xdr:blipFill>
          <xdr:spPr bwMode="auto">
            <a:xfrm>
              <a:off x="5090160" y="1752600"/>
              <a:ext cx="107442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373380</xdr:colOff>
          <xdr:row>9</xdr:row>
          <xdr:rowOff>106680</xdr:rowOff>
        </xdr:from>
        <xdr:to>
          <xdr:col>13</xdr:col>
          <xdr:colOff>167640</xdr:colOff>
          <xdr:row>10</xdr:row>
          <xdr:rowOff>106680</xdr:rowOff>
        </xdr:to>
        <xdr:pic>
          <xdr:nvPicPr>
            <xdr:cNvPr id="7138" name="Picture 994">
              <a:extLst>
                <a:ext uri="{FF2B5EF4-FFF2-40B4-BE49-F238E27FC236}">
                  <a16:creationId xmlns:a16="http://schemas.microsoft.com/office/drawing/2014/main" id="{7880E1DA-E14D-A3DF-1779-F61389660474}"/>
                </a:ext>
              </a:extLst>
            </xdr:cNvPr>
            <xdr:cNvPicPr>
              <a:picLocks noChangeAspect="1" noChangeArrowheads="1"/>
              <a:extLst>
                <a:ext uri="{84589F7E-364E-4C9E-8A38-B11213B215E9}">
                  <a14:cameraTool cellRange="KPI!$H$60" spid="_x0000_s11274"/>
                </a:ext>
              </a:extLst>
            </xdr:cNvPicPr>
          </xdr:nvPicPr>
          <xdr:blipFill>
            <a:blip xmlns:r="http://schemas.openxmlformats.org/officeDocument/2006/relationships" r:embed="rId8"/>
            <a:srcRect/>
            <a:stretch>
              <a:fillRect/>
            </a:stretch>
          </xdr:blipFill>
          <xdr:spPr bwMode="auto">
            <a:xfrm>
              <a:off x="7078980" y="1752600"/>
              <a:ext cx="1013460" cy="1828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urqaan" refreshedDate="45940.711284606485" createdVersion="8" refreshedVersion="8" minRefreshableVersion="3" recordCount="556" xr:uid="{F8FB0CEA-164A-494A-90D7-2727A3ECE094}">
  <cacheSource type="worksheet">
    <worksheetSource name="Table1"/>
  </cacheSource>
  <cacheFields count="17">
    <cacheField name="Customer Name" numFmtId="0">
      <sharedItems/>
    </cacheField>
    <cacheField name="Product Category" numFmtId="0">
      <sharedItems count="5">
        <s v="Electronics"/>
        <s v="Books"/>
        <s v="Apparel"/>
        <s v="Groceries"/>
        <s v="Home Decor"/>
      </sharedItems>
    </cacheField>
    <cacheField name="Product Name" numFmtId="0">
      <sharedItems/>
    </cacheField>
    <cacheField name="Order Date" numFmtId="14">
      <sharedItems containsSemiMixedTypes="0" containsNonDate="0" containsDate="1" containsString="0" minDate="2024-01-01T00:00:00" maxDate="2025-12-29T00:00:00"/>
    </cacheField>
    <cacheField name="Delivered Date" numFmtId="14">
      <sharedItems containsSemiMixedTypes="0" containsNonDate="0" containsDate="1" containsString="0" minDate="2024-01-10T00:00:00" maxDate="2026-01-01T00:00:00"/>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6" maxValue="998"/>
    </cacheField>
    <cacheField name="Status" numFmtId="0">
      <sharedItems count="2">
        <s v="Completed"/>
        <s v="Returned"/>
      </sharedItems>
    </cacheField>
    <cacheField name="Country" numFmtId="0">
      <sharedItems count="7">
        <s v="Australia"/>
        <s v="United Kingdom"/>
        <s v="China"/>
        <s v="Nigeria"/>
        <s v="United States"/>
        <s v="Brazil"/>
        <s v="Antarctica"/>
      </sharedItems>
    </cacheField>
    <cacheField name="Payment Method" numFmtId="0">
      <sharedItems count="4">
        <s v="Mobile Money"/>
        <s v="Credit Card"/>
        <s v="Cash"/>
        <s v="Bank Transfer"/>
      </sharedItems>
    </cacheField>
    <cacheField name="Year" numFmtId="0">
      <sharedItems count="2">
        <s v="2024"/>
        <s v="2025"/>
      </sharedItems>
    </cacheField>
    <cacheField name="Month" numFmtId="0">
      <sharedItems count="12">
        <s v="May"/>
        <s v="Oct"/>
        <s v="Jul"/>
        <s v="Mar"/>
        <s v="Nov"/>
        <s v="Jun"/>
        <s v="Dec"/>
        <s v="Feb"/>
        <s v="Sep"/>
        <s v="Aug"/>
        <s v="Jan"/>
        <s v="Apr"/>
      </sharedItems>
    </cacheField>
    <cacheField name="Day" numFmtId="0">
      <sharedItems count="7">
        <s v="Mon"/>
        <s v="Tue"/>
        <s v="Wed"/>
        <s v="Thu"/>
        <s v="Sun"/>
        <s v="Sat"/>
        <s v="Fri"/>
      </sharedItems>
    </cacheField>
    <cacheField name="Delivery Time" numFmtId="0">
      <sharedItems containsSemiMixedTypes="0" containsString="0" containsNumber="1" containsInteger="1" minValue="1" maxValue="22"/>
    </cacheField>
    <cacheField name="Total Costs" numFmtId="0">
      <sharedItems containsSemiMixedTypes="0" containsString="0" containsNumber="1" containsInteger="1" minValue="8" maxValue="7305"/>
    </cacheField>
    <cacheField name="Salse Revenue" numFmtId="0">
      <sharedItems containsSemiMixedTypes="0" containsString="0" containsNumber="1" containsInteger="1" minValue="13" maxValue="9740"/>
    </cacheField>
    <cacheField name="Net Profit" numFmtId="0">
      <sharedItems containsSemiMixedTypes="0" containsString="0" containsNumber="1" containsInteger="1" minValue="5" maxValue="4615"/>
    </cacheField>
  </cacheFields>
  <extLst>
    <ext xmlns:x14="http://schemas.microsoft.com/office/spreadsheetml/2009/9/main" uri="{725AE2AE-9491-48be-B2B4-4EB974FC3084}">
      <x14:pivotCacheDefinition pivotCacheId="8039846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6">
  <r>
    <s v="Allison Hill"/>
    <x v="0"/>
    <s v="Smartphone"/>
    <d v="2024-05-20T00:00:00"/>
    <d v="2024-05-24T00:00:00"/>
    <n v="4"/>
    <n v="238"/>
    <x v="0"/>
    <x v="0"/>
    <x v="0"/>
    <x v="0"/>
    <x v="0"/>
    <x v="0"/>
    <n v="4"/>
    <n v="714"/>
    <n v="952"/>
    <n v="238"/>
  </r>
  <r>
    <s v="Lance Hoffman"/>
    <x v="1"/>
    <s v="Fiction"/>
    <d v="2024-10-29T00:00:00"/>
    <d v="2024-11-04T00:00:00"/>
    <n v="7"/>
    <n v="42"/>
    <x v="0"/>
    <x v="0"/>
    <x v="1"/>
    <x v="0"/>
    <x v="1"/>
    <x v="1"/>
    <n v="6"/>
    <n v="147"/>
    <n v="294"/>
    <n v="147"/>
  </r>
  <r>
    <s v="Brent Abbott"/>
    <x v="2"/>
    <s v="Sneakers"/>
    <d v="2024-10-28T00:00:00"/>
    <d v="2024-11-07T00:00:00"/>
    <n v="5"/>
    <n v="838"/>
    <x v="0"/>
    <x v="1"/>
    <x v="1"/>
    <x v="0"/>
    <x v="1"/>
    <x v="0"/>
    <n v="10"/>
    <n v="3143"/>
    <n v="4190"/>
    <n v="1047"/>
  </r>
  <r>
    <s v="Edward Fuller"/>
    <x v="3"/>
    <s v="Cereal"/>
    <d v="2024-05-22T00:00:00"/>
    <d v="2024-05-27T00:00:00"/>
    <n v="3"/>
    <n v="230"/>
    <x v="0"/>
    <x v="1"/>
    <x v="1"/>
    <x v="0"/>
    <x v="0"/>
    <x v="2"/>
    <n v="5"/>
    <n v="380"/>
    <n v="690"/>
    <n v="310"/>
  </r>
  <r>
    <s v="Melinda Jones"/>
    <x v="0"/>
    <s v="Headphones"/>
    <d v="2024-10-01T00:00:00"/>
    <d v="2024-10-17T00:00:00"/>
    <n v="2"/>
    <n v="954"/>
    <x v="1"/>
    <x v="2"/>
    <x v="2"/>
    <x v="0"/>
    <x v="1"/>
    <x v="1"/>
    <n v="16"/>
    <n v="1240"/>
    <n v="1908"/>
    <n v="668"/>
  </r>
  <r>
    <s v="Andrew Stewart"/>
    <x v="4"/>
    <s v="Vase"/>
    <d v="2024-07-04T00:00:00"/>
    <d v="2024-07-10T00:00:00"/>
    <n v="10"/>
    <n v="206"/>
    <x v="0"/>
    <x v="3"/>
    <x v="2"/>
    <x v="0"/>
    <x v="2"/>
    <x v="3"/>
    <n v="6"/>
    <n v="1545"/>
    <n v="2060"/>
    <n v="515"/>
  </r>
  <r>
    <s v="Nicole Patterson"/>
    <x v="3"/>
    <s v="Cereal"/>
    <d v="2024-03-24T00:00:00"/>
    <d v="2024-04-05T00:00:00"/>
    <n v="6"/>
    <n v="373"/>
    <x v="1"/>
    <x v="0"/>
    <x v="2"/>
    <x v="0"/>
    <x v="3"/>
    <x v="4"/>
    <n v="12"/>
    <n v="1231"/>
    <n v="2238"/>
    <n v="1007"/>
  </r>
  <r>
    <s v="Anthony Rodriguez"/>
    <x v="0"/>
    <s v="Camera"/>
    <d v="2024-11-21T00:00:00"/>
    <d v="2024-12-01T00:00:00"/>
    <n v="3"/>
    <n v="556"/>
    <x v="0"/>
    <x v="3"/>
    <x v="1"/>
    <x v="0"/>
    <x v="4"/>
    <x v="3"/>
    <n v="10"/>
    <n v="1334"/>
    <n v="1668"/>
    <n v="334"/>
  </r>
  <r>
    <s v="Shannon Smith"/>
    <x v="3"/>
    <s v="Milk"/>
    <d v="2024-05-18T00:00:00"/>
    <d v="2024-05-22T00:00:00"/>
    <n v="9"/>
    <n v="234"/>
    <x v="0"/>
    <x v="3"/>
    <x v="1"/>
    <x v="0"/>
    <x v="0"/>
    <x v="5"/>
    <n v="4"/>
    <n v="1053"/>
    <n v="2106"/>
    <n v="1053"/>
  </r>
  <r>
    <s v="Pamela Romero"/>
    <x v="2"/>
    <s v="T-Shirt"/>
    <d v="2024-06-10T00:00:00"/>
    <d v="2024-06-25T00:00:00"/>
    <n v="7"/>
    <n v="284"/>
    <x v="1"/>
    <x v="0"/>
    <x v="1"/>
    <x v="0"/>
    <x v="5"/>
    <x v="0"/>
    <n v="15"/>
    <n v="1292"/>
    <n v="1988"/>
    <n v="696"/>
  </r>
  <r>
    <s v="Tammy Sellers"/>
    <x v="4"/>
    <s v="Curtains"/>
    <d v="2024-12-01T00:00:00"/>
    <d v="2024-12-10T00:00:00"/>
    <n v="8"/>
    <n v="415"/>
    <x v="0"/>
    <x v="3"/>
    <x v="2"/>
    <x v="0"/>
    <x v="6"/>
    <x v="4"/>
    <n v="9"/>
    <n v="2158"/>
    <n v="3320"/>
    <n v="1162"/>
  </r>
  <r>
    <s v="Joseph Obrien"/>
    <x v="1"/>
    <s v="Children's Book"/>
    <d v="2024-07-04T00:00:00"/>
    <d v="2024-07-07T00:00:00"/>
    <n v="4"/>
    <n v="151"/>
    <x v="0"/>
    <x v="3"/>
    <x v="1"/>
    <x v="0"/>
    <x v="2"/>
    <x v="3"/>
    <n v="3"/>
    <n v="362"/>
    <n v="604"/>
    <n v="242"/>
  </r>
  <r>
    <s v="Austin Smith"/>
    <x v="0"/>
    <s v="Smartphone"/>
    <d v="2024-03-19T00:00:00"/>
    <d v="2024-03-29T00:00:00"/>
    <n v="3"/>
    <n v="821"/>
    <x v="1"/>
    <x v="3"/>
    <x v="3"/>
    <x v="0"/>
    <x v="3"/>
    <x v="1"/>
    <n v="10"/>
    <n v="1847"/>
    <n v="2463"/>
    <n v="616"/>
  </r>
  <r>
    <s v="David Caldwell"/>
    <x v="0"/>
    <s v="Headphones"/>
    <d v="2024-07-14T00:00:00"/>
    <d v="2024-07-28T00:00:00"/>
    <n v="10"/>
    <n v="489"/>
    <x v="1"/>
    <x v="3"/>
    <x v="2"/>
    <x v="0"/>
    <x v="2"/>
    <x v="4"/>
    <n v="14"/>
    <n v="3179"/>
    <n v="4890"/>
    <n v="1711"/>
  </r>
  <r>
    <s v="Matthew Gomez"/>
    <x v="0"/>
    <s v="Smartphone"/>
    <d v="2024-12-15T00:00:00"/>
    <d v="2024-12-24T00:00:00"/>
    <n v="9"/>
    <n v="778"/>
    <x v="0"/>
    <x v="4"/>
    <x v="2"/>
    <x v="0"/>
    <x v="6"/>
    <x v="4"/>
    <n v="9"/>
    <n v="5252"/>
    <n v="7002"/>
    <n v="1750"/>
  </r>
  <r>
    <s v="Maria Brown"/>
    <x v="4"/>
    <s v="Wall Art"/>
    <d v="2024-03-21T00:00:00"/>
    <d v="2024-03-29T00:00:00"/>
    <n v="8"/>
    <n v="13"/>
    <x v="1"/>
    <x v="3"/>
    <x v="3"/>
    <x v="0"/>
    <x v="3"/>
    <x v="3"/>
    <n v="8"/>
    <n v="73"/>
    <n v="104"/>
    <n v="31"/>
  </r>
  <r>
    <s v="Clifford Ford"/>
    <x v="2"/>
    <s v="Dress"/>
    <d v="2024-02-24T00:00:00"/>
    <d v="2024-03-03T00:00:00"/>
    <n v="5"/>
    <n v="871"/>
    <x v="1"/>
    <x v="3"/>
    <x v="0"/>
    <x v="0"/>
    <x v="7"/>
    <x v="5"/>
    <n v="8"/>
    <n v="3049"/>
    <n v="4355"/>
    <n v="1306"/>
  </r>
  <r>
    <s v="Tammy Allison"/>
    <x v="2"/>
    <s v="Jeans"/>
    <d v="2024-07-10T00:00:00"/>
    <d v="2024-07-19T00:00:00"/>
    <n v="3"/>
    <n v="562"/>
    <x v="0"/>
    <x v="1"/>
    <x v="3"/>
    <x v="0"/>
    <x v="2"/>
    <x v="2"/>
    <n v="9"/>
    <n v="1180"/>
    <n v="1686"/>
    <n v="506"/>
  </r>
  <r>
    <s v="Rachel Gibson"/>
    <x v="1"/>
    <s v="Biography"/>
    <d v="2024-09-07T00:00:00"/>
    <d v="2024-09-17T00:00:00"/>
    <n v="1"/>
    <n v="124"/>
    <x v="0"/>
    <x v="4"/>
    <x v="0"/>
    <x v="0"/>
    <x v="8"/>
    <x v="5"/>
    <n v="10"/>
    <n v="68"/>
    <n v="124"/>
    <n v="56"/>
  </r>
  <r>
    <s v="Lauren Daniels"/>
    <x v="0"/>
    <s v="Laptop"/>
    <d v="2024-10-17T00:00:00"/>
    <d v="2024-10-23T00:00:00"/>
    <n v="2"/>
    <n v="97"/>
    <x v="0"/>
    <x v="3"/>
    <x v="3"/>
    <x v="0"/>
    <x v="1"/>
    <x v="3"/>
    <n v="6"/>
    <n v="165"/>
    <n v="194"/>
    <n v="29"/>
  </r>
  <r>
    <s v="Joseph Obrien"/>
    <x v="1"/>
    <s v="Children's Book"/>
    <d v="2024-07-04T00:00:00"/>
    <d v="2024-07-07T00:00:00"/>
    <n v="4"/>
    <n v="151"/>
    <x v="0"/>
    <x v="3"/>
    <x v="0"/>
    <x v="0"/>
    <x v="2"/>
    <x v="3"/>
    <n v="3"/>
    <n v="362"/>
    <n v="604"/>
    <n v="242"/>
  </r>
  <r>
    <s v="Amanda Miller"/>
    <x v="1"/>
    <s v="Cookbook"/>
    <d v="2024-08-04T00:00:00"/>
    <d v="2024-08-16T00:00:00"/>
    <n v="4"/>
    <n v="961"/>
    <x v="1"/>
    <x v="3"/>
    <x v="0"/>
    <x v="0"/>
    <x v="9"/>
    <x v="4"/>
    <n v="12"/>
    <n v="2499"/>
    <n v="3844"/>
    <n v="1345"/>
  </r>
  <r>
    <s v="Michael Evans"/>
    <x v="4"/>
    <s v="Wall Art"/>
    <d v="2024-12-09T00:00:00"/>
    <d v="2024-12-12T00:00:00"/>
    <n v="6"/>
    <n v="458"/>
    <x v="0"/>
    <x v="3"/>
    <x v="1"/>
    <x v="0"/>
    <x v="6"/>
    <x v="0"/>
    <n v="3"/>
    <n v="1924"/>
    <n v="2748"/>
    <n v="824"/>
  </r>
  <r>
    <s v="Angel Lewis MD"/>
    <x v="2"/>
    <s v="Jeans"/>
    <d v="2024-02-02T00:00:00"/>
    <d v="2024-02-12T00:00:00"/>
    <n v="6"/>
    <n v="31"/>
    <x v="0"/>
    <x v="3"/>
    <x v="2"/>
    <x v="0"/>
    <x v="7"/>
    <x v="6"/>
    <n v="10"/>
    <n v="130"/>
    <n v="186"/>
    <n v="56"/>
  </r>
  <r>
    <s v="Joshua Turner"/>
    <x v="1"/>
    <s v="Non-Fiction"/>
    <d v="2024-01-04T00:00:00"/>
    <d v="2024-01-15T00:00:00"/>
    <n v="2"/>
    <n v="734"/>
    <x v="0"/>
    <x v="3"/>
    <x v="3"/>
    <x v="0"/>
    <x v="10"/>
    <x v="3"/>
    <n v="11"/>
    <n v="734"/>
    <n v="1468"/>
    <n v="734"/>
  </r>
  <r>
    <s v="Douglas Clark"/>
    <x v="0"/>
    <s v="Smartphone"/>
    <d v="2024-06-18T00:00:00"/>
    <d v="2024-06-29T00:00:00"/>
    <n v="2"/>
    <n v="536"/>
    <x v="1"/>
    <x v="0"/>
    <x v="0"/>
    <x v="0"/>
    <x v="5"/>
    <x v="1"/>
    <n v="11"/>
    <n v="804"/>
    <n v="1072"/>
    <n v="268"/>
  </r>
  <r>
    <s v="Kimberly Davenport"/>
    <x v="3"/>
    <s v="Milk"/>
    <d v="2024-08-27T00:00:00"/>
    <d v="2024-08-30T00:00:00"/>
    <n v="1"/>
    <n v="200"/>
    <x v="0"/>
    <x v="3"/>
    <x v="3"/>
    <x v="0"/>
    <x v="9"/>
    <x v="1"/>
    <n v="3"/>
    <n v="100"/>
    <n v="200"/>
    <n v="100"/>
  </r>
  <r>
    <s v="Richard Rodriguez"/>
    <x v="1"/>
    <s v="Fiction"/>
    <d v="2024-01-26T00:00:00"/>
    <d v="2024-02-07T00:00:00"/>
    <n v="9"/>
    <n v="866"/>
    <x v="0"/>
    <x v="0"/>
    <x v="2"/>
    <x v="0"/>
    <x v="10"/>
    <x v="6"/>
    <n v="12"/>
    <n v="3897"/>
    <n v="7794"/>
    <n v="3897"/>
  </r>
  <r>
    <s v="Matthew Ross"/>
    <x v="2"/>
    <s v="Sneakers"/>
    <d v="2024-09-05T00:00:00"/>
    <d v="2024-09-19T00:00:00"/>
    <n v="8"/>
    <n v="228"/>
    <x v="0"/>
    <x v="1"/>
    <x v="2"/>
    <x v="0"/>
    <x v="8"/>
    <x v="3"/>
    <n v="14"/>
    <n v="1368"/>
    <n v="1824"/>
    <n v="456"/>
  </r>
  <r>
    <s v="Victoria Johnson"/>
    <x v="3"/>
    <s v="Juice"/>
    <d v="2024-12-04T00:00:00"/>
    <d v="2024-12-11T00:00:00"/>
    <n v="8"/>
    <n v="168"/>
    <x v="0"/>
    <x v="0"/>
    <x v="1"/>
    <x v="0"/>
    <x v="6"/>
    <x v="2"/>
    <n v="7"/>
    <n v="739"/>
    <n v="1344"/>
    <n v="605"/>
  </r>
  <r>
    <s v="Stephanie Lee"/>
    <x v="0"/>
    <s v="Camera"/>
    <d v="2024-10-04T00:00:00"/>
    <d v="2024-10-07T00:00:00"/>
    <n v="1"/>
    <n v="775"/>
    <x v="0"/>
    <x v="4"/>
    <x v="1"/>
    <x v="0"/>
    <x v="1"/>
    <x v="6"/>
    <n v="3"/>
    <n v="620"/>
    <n v="775"/>
    <n v="155"/>
  </r>
  <r>
    <s v="Benjamin Beck"/>
    <x v="1"/>
    <s v="Children's Book"/>
    <d v="2024-09-14T00:00:00"/>
    <d v="2024-09-19T00:00:00"/>
    <n v="9"/>
    <n v="171"/>
    <x v="0"/>
    <x v="0"/>
    <x v="2"/>
    <x v="0"/>
    <x v="8"/>
    <x v="5"/>
    <n v="5"/>
    <n v="923"/>
    <n v="1539"/>
    <n v="616"/>
  </r>
  <r>
    <s v="Stephanie Gilbert"/>
    <x v="0"/>
    <s v="Camera"/>
    <d v="2024-05-06T00:00:00"/>
    <d v="2024-05-19T00:00:00"/>
    <n v="10"/>
    <n v="618"/>
    <x v="0"/>
    <x v="0"/>
    <x v="3"/>
    <x v="0"/>
    <x v="0"/>
    <x v="0"/>
    <n v="13"/>
    <n v="4944"/>
    <n v="6180"/>
    <n v="1236"/>
  </r>
  <r>
    <s v="Jeffrey Carpenter"/>
    <x v="3"/>
    <s v="Juice"/>
    <d v="2024-10-16T00:00:00"/>
    <d v="2024-10-21T00:00:00"/>
    <n v="9"/>
    <n v="333"/>
    <x v="1"/>
    <x v="4"/>
    <x v="3"/>
    <x v="0"/>
    <x v="1"/>
    <x v="2"/>
    <n v="5"/>
    <n v="1648"/>
    <n v="2997"/>
    <n v="1349"/>
  </r>
  <r>
    <s v="Curtis Johnson"/>
    <x v="4"/>
    <s v="Table Lamp"/>
    <d v="2024-01-05T00:00:00"/>
    <d v="2024-01-10T00:00:00"/>
    <n v="8"/>
    <n v="646"/>
    <x v="0"/>
    <x v="3"/>
    <x v="3"/>
    <x v="0"/>
    <x v="10"/>
    <x v="6"/>
    <n v="5"/>
    <n v="3876"/>
    <n v="5168"/>
    <n v="1292"/>
  </r>
  <r>
    <s v="Michael Snyder"/>
    <x v="1"/>
    <s v="Non-Fiction"/>
    <d v="2024-09-16T00:00:00"/>
    <d v="2024-09-21T00:00:00"/>
    <n v="5"/>
    <n v="432"/>
    <x v="0"/>
    <x v="4"/>
    <x v="0"/>
    <x v="0"/>
    <x v="8"/>
    <x v="0"/>
    <n v="5"/>
    <n v="1080"/>
    <n v="2160"/>
    <n v="1080"/>
  </r>
  <r>
    <s v="Melissa Marshall"/>
    <x v="4"/>
    <s v="Cushion"/>
    <d v="2024-03-21T00:00:00"/>
    <d v="2024-04-04T00:00:00"/>
    <n v="8"/>
    <n v="863"/>
    <x v="1"/>
    <x v="3"/>
    <x v="3"/>
    <x v="0"/>
    <x v="3"/>
    <x v="3"/>
    <n v="14"/>
    <n v="4488"/>
    <n v="6904"/>
    <n v="2416"/>
  </r>
  <r>
    <s v="Michelle Wagner"/>
    <x v="1"/>
    <s v="Fiction"/>
    <d v="2024-12-07T00:00:00"/>
    <d v="2024-12-19T00:00:00"/>
    <n v="9"/>
    <n v="316"/>
    <x v="0"/>
    <x v="3"/>
    <x v="0"/>
    <x v="0"/>
    <x v="6"/>
    <x v="5"/>
    <n v="12"/>
    <n v="1422"/>
    <n v="2844"/>
    <n v="1422"/>
  </r>
  <r>
    <s v="Sara Ramirez"/>
    <x v="4"/>
    <s v="Table Lamp"/>
    <d v="2024-02-24T00:00:00"/>
    <d v="2024-02-29T00:00:00"/>
    <n v="9"/>
    <n v="169"/>
    <x v="1"/>
    <x v="4"/>
    <x v="2"/>
    <x v="0"/>
    <x v="7"/>
    <x v="5"/>
    <n v="5"/>
    <n v="1141"/>
    <n v="1521"/>
    <n v="380"/>
  </r>
  <r>
    <s v="George Orozco"/>
    <x v="2"/>
    <s v="Jacket"/>
    <d v="2024-04-14T00:00:00"/>
    <d v="2024-04-28T00:00:00"/>
    <n v="5"/>
    <n v="527"/>
    <x v="0"/>
    <x v="2"/>
    <x v="1"/>
    <x v="0"/>
    <x v="11"/>
    <x v="4"/>
    <n v="14"/>
    <n v="2108"/>
    <n v="2635"/>
    <n v="527"/>
  </r>
  <r>
    <s v="Joshua Perry"/>
    <x v="0"/>
    <s v="Headphones"/>
    <d v="2024-05-21T00:00:00"/>
    <d v="2024-05-25T00:00:00"/>
    <n v="1"/>
    <n v="13"/>
    <x v="1"/>
    <x v="4"/>
    <x v="2"/>
    <x v="0"/>
    <x v="0"/>
    <x v="1"/>
    <n v="4"/>
    <n v="8"/>
    <n v="13"/>
    <n v="5"/>
  </r>
  <r>
    <s v="Aaron Bell"/>
    <x v="4"/>
    <s v="Curtains"/>
    <d v="2024-08-14T00:00:00"/>
    <d v="2024-08-21T00:00:00"/>
    <n v="9"/>
    <n v="732"/>
    <x v="0"/>
    <x v="2"/>
    <x v="2"/>
    <x v="0"/>
    <x v="9"/>
    <x v="2"/>
    <n v="7"/>
    <n v="4282"/>
    <n v="6588"/>
    <n v="2306"/>
  </r>
  <r>
    <s v="Stephanie Freeman"/>
    <x v="0"/>
    <s v="Smartphone"/>
    <d v="2024-12-19T00:00:00"/>
    <d v="2024-12-25T00:00:00"/>
    <n v="3"/>
    <n v="568"/>
    <x v="1"/>
    <x v="0"/>
    <x v="3"/>
    <x v="0"/>
    <x v="6"/>
    <x v="3"/>
    <n v="6"/>
    <n v="1278"/>
    <n v="1704"/>
    <n v="426"/>
  </r>
  <r>
    <s v="Rebecca Ramsey"/>
    <x v="1"/>
    <s v="Non-Fiction"/>
    <d v="2024-08-08T00:00:00"/>
    <d v="2024-08-12T00:00:00"/>
    <n v="3"/>
    <n v="52"/>
    <x v="0"/>
    <x v="4"/>
    <x v="3"/>
    <x v="0"/>
    <x v="9"/>
    <x v="3"/>
    <n v="4"/>
    <n v="78"/>
    <n v="156"/>
    <n v="78"/>
  </r>
  <r>
    <s v="Mary Miller"/>
    <x v="4"/>
    <s v="Curtains"/>
    <d v="2024-12-15T00:00:00"/>
    <d v="2024-12-26T00:00:00"/>
    <n v="4"/>
    <n v="692"/>
    <x v="1"/>
    <x v="0"/>
    <x v="1"/>
    <x v="0"/>
    <x v="6"/>
    <x v="4"/>
    <n v="11"/>
    <n v="1799"/>
    <n v="2768"/>
    <n v="969"/>
  </r>
  <r>
    <s v="Andre Wright"/>
    <x v="2"/>
    <s v="T-Shirt"/>
    <d v="2024-07-14T00:00:00"/>
    <d v="2024-07-22T00:00:00"/>
    <n v="1"/>
    <n v="889"/>
    <x v="0"/>
    <x v="2"/>
    <x v="0"/>
    <x v="0"/>
    <x v="2"/>
    <x v="4"/>
    <n v="8"/>
    <n v="578"/>
    <n v="889"/>
    <n v="311"/>
  </r>
  <r>
    <s v="Jeffrey Wood"/>
    <x v="1"/>
    <s v="Biography"/>
    <d v="2024-01-15T00:00:00"/>
    <d v="2024-01-18T00:00:00"/>
    <n v="2"/>
    <n v="908"/>
    <x v="1"/>
    <x v="4"/>
    <x v="3"/>
    <x v="0"/>
    <x v="10"/>
    <x v="0"/>
    <n v="3"/>
    <n v="999"/>
    <n v="1816"/>
    <n v="817"/>
  </r>
  <r>
    <s v="Samuel Rivas"/>
    <x v="0"/>
    <s v="Headphones"/>
    <d v="2024-01-01T00:00:00"/>
    <d v="2024-01-15T00:00:00"/>
    <n v="9"/>
    <n v="957"/>
    <x v="1"/>
    <x v="1"/>
    <x v="3"/>
    <x v="0"/>
    <x v="10"/>
    <x v="0"/>
    <n v="14"/>
    <n v="5598"/>
    <n v="8613"/>
    <n v="3015"/>
  </r>
  <r>
    <s v="Daniel Salinas"/>
    <x v="2"/>
    <s v="Jacket"/>
    <d v="2024-08-08T00:00:00"/>
    <d v="2024-08-15T00:00:00"/>
    <n v="2"/>
    <n v="981"/>
    <x v="1"/>
    <x v="3"/>
    <x v="1"/>
    <x v="0"/>
    <x v="9"/>
    <x v="3"/>
    <n v="7"/>
    <n v="1570"/>
    <n v="1962"/>
    <n v="392"/>
  </r>
  <r>
    <s v="Michael West"/>
    <x v="3"/>
    <s v="Cereal"/>
    <d v="2024-10-10T00:00:00"/>
    <d v="2024-10-13T00:00:00"/>
    <n v="3"/>
    <n v="206"/>
    <x v="1"/>
    <x v="2"/>
    <x v="1"/>
    <x v="0"/>
    <x v="1"/>
    <x v="3"/>
    <n v="3"/>
    <n v="340"/>
    <n v="618"/>
    <n v="278"/>
  </r>
  <r>
    <s v="Elizabeth Ward"/>
    <x v="3"/>
    <s v="Milk"/>
    <d v="2024-12-11T00:00:00"/>
    <d v="2024-12-21T00:00:00"/>
    <n v="4"/>
    <n v="533"/>
    <x v="1"/>
    <x v="2"/>
    <x v="3"/>
    <x v="0"/>
    <x v="6"/>
    <x v="2"/>
    <n v="10"/>
    <n v="1066"/>
    <n v="2132"/>
    <n v="1066"/>
  </r>
  <r>
    <s v="Kristen Terry"/>
    <x v="0"/>
    <s v="Tablet"/>
    <d v="2024-09-20T00:00:00"/>
    <d v="2024-09-27T00:00:00"/>
    <n v="10"/>
    <n v="353"/>
    <x v="1"/>
    <x v="0"/>
    <x v="3"/>
    <x v="0"/>
    <x v="8"/>
    <x v="6"/>
    <n v="7"/>
    <n v="2471"/>
    <n v="3530"/>
    <n v="1059"/>
  </r>
  <r>
    <s v="David Grant"/>
    <x v="1"/>
    <s v="Fiction"/>
    <d v="2024-08-21T00:00:00"/>
    <d v="2024-09-01T00:00:00"/>
    <n v="7"/>
    <n v="917"/>
    <x v="0"/>
    <x v="3"/>
    <x v="0"/>
    <x v="0"/>
    <x v="9"/>
    <x v="2"/>
    <n v="11"/>
    <n v="3210"/>
    <n v="6419"/>
    <n v="3209"/>
  </r>
  <r>
    <s v="Kevin Patterson"/>
    <x v="3"/>
    <s v="Milk"/>
    <d v="2024-07-23T00:00:00"/>
    <d v="2024-07-29T00:00:00"/>
    <n v="4"/>
    <n v="161"/>
    <x v="0"/>
    <x v="3"/>
    <x v="3"/>
    <x v="0"/>
    <x v="2"/>
    <x v="1"/>
    <n v="6"/>
    <n v="322"/>
    <n v="644"/>
    <n v="322"/>
  </r>
  <r>
    <s v="Juan Moore"/>
    <x v="3"/>
    <s v="Pasta"/>
    <d v="2024-03-31T00:00:00"/>
    <d v="2024-04-05T00:00:00"/>
    <n v="9"/>
    <n v="485"/>
    <x v="0"/>
    <x v="0"/>
    <x v="1"/>
    <x v="0"/>
    <x v="3"/>
    <x v="4"/>
    <n v="5"/>
    <n v="2619"/>
    <n v="4365"/>
    <n v="1746"/>
  </r>
  <r>
    <s v="Dwayne Campbell"/>
    <x v="0"/>
    <s v="Headphones"/>
    <d v="2024-03-09T00:00:00"/>
    <d v="2024-03-13T00:00:00"/>
    <n v="8"/>
    <n v="693"/>
    <x v="1"/>
    <x v="3"/>
    <x v="0"/>
    <x v="0"/>
    <x v="3"/>
    <x v="5"/>
    <n v="4"/>
    <n v="3604"/>
    <n v="5544"/>
    <n v="1940"/>
  </r>
  <r>
    <s v="Samantha Morse"/>
    <x v="2"/>
    <s v="Sneakers"/>
    <d v="2024-08-18T00:00:00"/>
    <d v="2024-08-28T00:00:00"/>
    <n v="5"/>
    <n v="779"/>
    <x v="1"/>
    <x v="0"/>
    <x v="2"/>
    <x v="0"/>
    <x v="9"/>
    <x v="4"/>
    <n v="10"/>
    <n v="2921"/>
    <n v="3895"/>
    <n v="974"/>
  </r>
  <r>
    <s v="Kathryn Snyder"/>
    <x v="3"/>
    <s v="Pasta"/>
    <d v="2024-05-20T00:00:00"/>
    <d v="2024-05-31T00:00:00"/>
    <n v="8"/>
    <n v="89"/>
    <x v="0"/>
    <x v="3"/>
    <x v="1"/>
    <x v="0"/>
    <x v="0"/>
    <x v="0"/>
    <n v="11"/>
    <n v="427"/>
    <n v="712"/>
    <n v="285"/>
  </r>
  <r>
    <s v="Alicia Hubbard"/>
    <x v="4"/>
    <s v="Cushion"/>
    <d v="2024-06-12T00:00:00"/>
    <d v="2024-06-16T00:00:00"/>
    <n v="9"/>
    <n v="92"/>
    <x v="0"/>
    <x v="0"/>
    <x v="1"/>
    <x v="0"/>
    <x v="5"/>
    <x v="2"/>
    <n v="4"/>
    <n v="538"/>
    <n v="828"/>
    <n v="290"/>
  </r>
  <r>
    <s v="Tanya Kim"/>
    <x v="2"/>
    <s v="Jacket"/>
    <d v="2024-08-11T00:00:00"/>
    <d v="2024-08-25T00:00:00"/>
    <n v="8"/>
    <n v="39"/>
    <x v="1"/>
    <x v="2"/>
    <x v="1"/>
    <x v="0"/>
    <x v="9"/>
    <x v="4"/>
    <n v="14"/>
    <n v="250"/>
    <n v="312"/>
    <n v="62"/>
  </r>
  <r>
    <s v="Bruce Collier"/>
    <x v="1"/>
    <s v="Cookbook"/>
    <d v="2024-12-05T00:00:00"/>
    <d v="2024-12-12T00:00:00"/>
    <n v="1"/>
    <n v="95"/>
    <x v="0"/>
    <x v="3"/>
    <x v="0"/>
    <x v="0"/>
    <x v="6"/>
    <x v="3"/>
    <n v="7"/>
    <n v="62"/>
    <n v="95"/>
    <n v="33"/>
  </r>
  <r>
    <s v="Kimberly Gibson"/>
    <x v="0"/>
    <s v="Headphones"/>
    <d v="2024-01-10T00:00:00"/>
    <d v="2024-01-14T00:00:00"/>
    <n v="9"/>
    <n v="63"/>
    <x v="1"/>
    <x v="4"/>
    <x v="0"/>
    <x v="0"/>
    <x v="10"/>
    <x v="2"/>
    <n v="4"/>
    <n v="369"/>
    <n v="567"/>
    <n v="198"/>
  </r>
  <r>
    <s v="Reginald Williams"/>
    <x v="0"/>
    <s v="Smartphone"/>
    <d v="2024-01-16T00:00:00"/>
    <d v="2024-01-29T00:00:00"/>
    <n v="4"/>
    <n v="214"/>
    <x v="1"/>
    <x v="1"/>
    <x v="0"/>
    <x v="0"/>
    <x v="10"/>
    <x v="1"/>
    <n v="13"/>
    <n v="642"/>
    <n v="856"/>
    <n v="214"/>
  </r>
  <r>
    <s v="Amanda Shaw"/>
    <x v="2"/>
    <s v="Jeans"/>
    <d v="2024-03-05T00:00:00"/>
    <d v="2024-03-14T00:00:00"/>
    <n v="8"/>
    <n v="695"/>
    <x v="0"/>
    <x v="0"/>
    <x v="1"/>
    <x v="0"/>
    <x v="3"/>
    <x v="1"/>
    <n v="9"/>
    <n v="3892"/>
    <n v="5560"/>
    <n v="1668"/>
  </r>
  <r>
    <s v="Alexis Thomas"/>
    <x v="3"/>
    <s v="Cereal"/>
    <d v="2024-07-07T00:00:00"/>
    <d v="2024-07-15T00:00:00"/>
    <n v="3"/>
    <n v="630"/>
    <x v="0"/>
    <x v="3"/>
    <x v="0"/>
    <x v="0"/>
    <x v="2"/>
    <x v="4"/>
    <n v="8"/>
    <n v="1040"/>
    <n v="1890"/>
    <n v="850"/>
  </r>
  <r>
    <s v="Sarah Villarreal"/>
    <x v="4"/>
    <s v="Table Lamp"/>
    <d v="2024-10-23T00:00:00"/>
    <d v="2024-11-04T00:00:00"/>
    <n v="1"/>
    <n v="961"/>
    <x v="1"/>
    <x v="4"/>
    <x v="0"/>
    <x v="0"/>
    <x v="1"/>
    <x v="2"/>
    <n v="12"/>
    <n v="721"/>
    <n v="961"/>
    <n v="240"/>
  </r>
  <r>
    <s v="Cynthia Cohen"/>
    <x v="3"/>
    <s v="Milk"/>
    <d v="2024-04-11T00:00:00"/>
    <d v="2024-04-24T00:00:00"/>
    <n v="2"/>
    <n v="616"/>
    <x v="0"/>
    <x v="3"/>
    <x v="0"/>
    <x v="0"/>
    <x v="11"/>
    <x v="3"/>
    <n v="13"/>
    <n v="616"/>
    <n v="1232"/>
    <n v="616"/>
  </r>
  <r>
    <s v="Michele Garcia"/>
    <x v="4"/>
    <s v="Vase"/>
    <d v="2024-03-02T00:00:00"/>
    <d v="2024-03-13T00:00:00"/>
    <n v="10"/>
    <n v="811"/>
    <x v="1"/>
    <x v="0"/>
    <x v="0"/>
    <x v="0"/>
    <x v="3"/>
    <x v="5"/>
    <n v="11"/>
    <n v="6083"/>
    <n v="8110"/>
    <n v="2027"/>
  </r>
  <r>
    <s v="Joel King"/>
    <x v="3"/>
    <s v="Rice"/>
    <d v="2024-08-09T00:00:00"/>
    <d v="2024-08-15T00:00:00"/>
    <n v="6"/>
    <n v="660"/>
    <x v="1"/>
    <x v="1"/>
    <x v="1"/>
    <x v="0"/>
    <x v="9"/>
    <x v="6"/>
    <n v="6"/>
    <n v="2376"/>
    <n v="3960"/>
    <n v="1584"/>
  </r>
  <r>
    <s v="Brooke Alexander"/>
    <x v="2"/>
    <s v="Sneakers"/>
    <d v="2024-03-31T00:00:00"/>
    <d v="2024-04-13T00:00:00"/>
    <n v="9"/>
    <n v="998"/>
    <x v="1"/>
    <x v="3"/>
    <x v="2"/>
    <x v="0"/>
    <x v="3"/>
    <x v="4"/>
    <n v="13"/>
    <n v="6737"/>
    <n v="8982"/>
    <n v="2245"/>
  </r>
  <r>
    <s v="Ann Phillips"/>
    <x v="1"/>
    <s v="Biography"/>
    <d v="2024-10-11T00:00:00"/>
    <d v="2024-10-17T00:00:00"/>
    <n v="1"/>
    <n v="539"/>
    <x v="0"/>
    <x v="0"/>
    <x v="3"/>
    <x v="0"/>
    <x v="1"/>
    <x v="6"/>
    <n v="6"/>
    <n v="296"/>
    <n v="539"/>
    <n v="243"/>
  </r>
  <r>
    <s v="Richard Smith"/>
    <x v="1"/>
    <s v="Biography"/>
    <d v="2024-08-30T00:00:00"/>
    <d v="2024-09-12T00:00:00"/>
    <n v="9"/>
    <n v="553"/>
    <x v="1"/>
    <x v="4"/>
    <x v="3"/>
    <x v="0"/>
    <x v="9"/>
    <x v="6"/>
    <n v="13"/>
    <n v="2737"/>
    <n v="4977"/>
    <n v="2240"/>
  </r>
  <r>
    <s v="David Johnson"/>
    <x v="1"/>
    <s v="Biography"/>
    <d v="2024-06-29T00:00:00"/>
    <d v="2024-07-13T00:00:00"/>
    <n v="8"/>
    <n v="287"/>
    <x v="0"/>
    <x v="4"/>
    <x v="2"/>
    <x v="0"/>
    <x v="5"/>
    <x v="5"/>
    <n v="14"/>
    <n v="1263"/>
    <n v="2296"/>
    <n v="1033"/>
  </r>
  <r>
    <s v="Elizabeth Ortiz"/>
    <x v="0"/>
    <s v="Laptop"/>
    <d v="2024-06-10T00:00:00"/>
    <d v="2024-06-19T00:00:00"/>
    <n v="2"/>
    <n v="770"/>
    <x v="0"/>
    <x v="3"/>
    <x v="3"/>
    <x v="0"/>
    <x v="5"/>
    <x v="0"/>
    <n v="9"/>
    <n v="1309"/>
    <n v="1540"/>
    <n v="231"/>
  </r>
  <r>
    <s v="Teresa Ramirez"/>
    <x v="0"/>
    <s v="Laptop"/>
    <d v="2024-05-31T00:00:00"/>
    <d v="2024-06-14T00:00:00"/>
    <n v="4"/>
    <n v="379"/>
    <x v="0"/>
    <x v="0"/>
    <x v="2"/>
    <x v="0"/>
    <x v="0"/>
    <x v="6"/>
    <n v="14"/>
    <n v="1289"/>
    <n v="1516"/>
    <n v="227"/>
  </r>
  <r>
    <s v="Michael Stephens"/>
    <x v="1"/>
    <s v="Non-Fiction"/>
    <d v="2024-05-20T00:00:00"/>
    <d v="2024-05-26T00:00:00"/>
    <n v="1"/>
    <n v="65"/>
    <x v="1"/>
    <x v="3"/>
    <x v="2"/>
    <x v="0"/>
    <x v="0"/>
    <x v="0"/>
    <n v="6"/>
    <n v="33"/>
    <n v="65"/>
    <n v="32"/>
  </r>
  <r>
    <s v="Kristen Willis"/>
    <x v="3"/>
    <s v="Cereal"/>
    <d v="2024-04-04T00:00:00"/>
    <d v="2024-04-15T00:00:00"/>
    <n v="1"/>
    <n v="268"/>
    <x v="0"/>
    <x v="1"/>
    <x v="0"/>
    <x v="0"/>
    <x v="11"/>
    <x v="3"/>
    <n v="11"/>
    <n v="147"/>
    <n v="268"/>
    <n v="121"/>
  </r>
  <r>
    <s v="Rebecca Rodriguez"/>
    <x v="0"/>
    <s v="Headphones"/>
    <d v="2024-09-08T00:00:00"/>
    <d v="2024-09-21T00:00:00"/>
    <n v="2"/>
    <n v="600"/>
    <x v="0"/>
    <x v="3"/>
    <x v="2"/>
    <x v="0"/>
    <x v="8"/>
    <x v="4"/>
    <n v="13"/>
    <n v="780"/>
    <n v="1200"/>
    <n v="420"/>
  </r>
  <r>
    <s v="Jessica Rodriguez DDS"/>
    <x v="3"/>
    <s v="Cereal"/>
    <d v="2024-10-28T00:00:00"/>
    <d v="2024-11-04T00:00:00"/>
    <n v="7"/>
    <n v="322"/>
    <x v="0"/>
    <x v="3"/>
    <x v="2"/>
    <x v="0"/>
    <x v="1"/>
    <x v="0"/>
    <n v="7"/>
    <n v="1240"/>
    <n v="2254"/>
    <n v="1014"/>
  </r>
  <r>
    <s v="Donald Schultz"/>
    <x v="1"/>
    <s v="Fiction"/>
    <d v="2024-04-16T00:00:00"/>
    <d v="2024-04-22T00:00:00"/>
    <n v="4"/>
    <n v="280"/>
    <x v="0"/>
    <x v="3"/>
    <x v="1"/>
    <x v="0"/>
    <x v="11"/>
    <x v="1"/>
    <n v="6"/>
    <n v="560"/>
    <n v="1120"/>
    <n v="560"/>
  </r>
  <r>
    <s v="Emily Edwards"/>
    <x v="1"/>
    <s v="Children's Book"/>
    <d v="2024-05-29T00:00:00"/>
    <d v="2024-06-12T00:00:00"/>
    <n v="1"/>
    <n v="247"/>
    <x v="1"/>
    <x v="4"/>
    <x v="2"/>
    <x v="0"/>
    <x v="0"/>
    <x v="2"/>
    <n v="14"/>
    <n v="148"/>
    <n v="247"/>
    <n v="99"/>
  </r>
  <r>
    <s v="Anna Davis"/>
    <x v="3"/>
    <s v="Rice"/>
    <d v="2024-12-17T00:00:00"/>
    <d v="2024-12-30T00:00:00"/>
    <n v="4"/>
    <n v="956"/>
    <x v="1"/>
    <x v="4"/>
    <x v="1"/>
    <x v="0"/>
    <x v="6"/>
    <x v="1"/>
    <n v="13"/>
    <n v="2294"/>
    <n v="3824"/>
    <n v="1530"/>
  </r>
  <r>
    <s v="Jordan Moore"/>
    <x v="2"/>
    <s v="T-Shirt"/>
    <d v="2024-01-31T00:00:00"/>
    <d v="2024-02-14T00:00:00"/>
    <n v="3"/>
    <n v="821"/>
    <x v="1"/>
    <x v="4"/>
    <x v="0"/>
    <x v="0"/>
    <x v="10"/>
    <x v="2"/>
    <n v="14"/>
    <n v="1601"/>
    <n v="2463"/>
    <n v="862"/>
  </r>
  <r>
    <s v="Phillip Andrews"/>
    <x v="1"/>
    <s v="Biography"/>
    <d v="2024-08-12T00:00:00"/>
    <d v="2024-08-17T00:00:00"/>
    <n v="2"/>
    <n v="489"/>
    <x v="1"/>
    <x v="3"/>
    <x v="2"/>
    <x v="0"/>
    <x v="9"/>
    <x v="0"/>
    <n v="5"/>
    <n v="538"/>
    <n v="978"/>
    <n v="440"/>
  </r>
  <r>
    <s v="Christopher Park"/>
    <x v="3"/>
    <s v="Cereal"/>
    <d v="2024-09-13T00:00:00"/>
    <d v="2024-09-25T00:00:00"/>
    <n v="9"/>
    <n v="515"/>
    <x v="1"/>
    <x v="2"/>
    <x v="0"/>
    <x v="0"/>
    <x v="8"/>
    <x v="6"/>
    <n v="12"/>
    <n v="2549"/>
    <n v="4635"/>
    <n v="2086"/>
  </r>
  <r>
    <s v="Andrea Figueroa"/>
    <x v="0"/>
    <s v="Headphones"/>
    <d v="2024-06-14T00:00:00"/>
    <d v="2024-06-19T00:00:00"/>
    <n v="10"/>
    <n v="266"/>
    <x v="0"/>
    <x v="0"/>
    <x v="0"/>
    <x v="0"/>
    <x v="5"/>
    <x v="6"/>
    <n v="5"/>
    <n v="1729"/>
    <n v="2660"/>
    <n v="931"/>
  </r>
  <r>
    <s v="Karla Ramos"/>
    <x v="1"/>
    <s v="Children's Book"/>
    <d v="2024-05-22T00:00:00"/>
    <d v="2024-06-01T00:00:00"/>
    <n v="3"/>
    <n v="609"/>
    <x v="0"/>
    <x v="2"/>
    <x v="0"/>
    <x v="0"/>
    <x v="0"/>
    <x v="2"/>
    <n v="10"/>
    <n v="1096"/>
    <n v="1827"/>
    <n v="731"/>
  </r>
  <r>
    <s v="Michael Watkins"/>
    <x v="3"/>
    <s v="Cereal"/>
    <d v="2024-07-28T00:00:00"/>
    <d v="2024-08-01T00:00:00"/>
    <n v="6"/>
    <n v="338"/>
    <x v="0"/>
    <x v="3"/>
    <x v="0"/>
    <x v="0"/>
    <x v="2"/>
    <x v="4"/>
    <n v="4"/>
    <n v="1115"/>
    <n v="2028"/>
    <n v="913"/>
  </r>
  <r>
    <s v="Eric Clark"/>
    <x v="4"/>
    <s v="Wall Art"/>
    <d v="2024-12-21T00:00:00"/>
    <d v="2024-12-24T00:00:00"/>
    <n v="8"/>
    <n v="305"/>
    <x v="1"/>
    <x v="3"/>
    <x v="1"/>
    <x v="0"/>
    <x v="6"/>
    <x v="5"/>
    <n v="3"/>
    <n v="1708"/>
    <n v="2440"/>
    <n v="732"/>
  </r>
  <r>
    <s v="Thomas Atkins"/>
    <x v="1"/>
    <s v="Fiction"/>
    <d v="2024-12-02T00:00:00"/>
    <d v="2024-12-15T00:00:00"/>
    <n v="9"/>
    <n v="483"/>
    <x v="0"/>
    <x v="2"/>
    <x v="1"/>
    <x v="0"/>
    <x v="6"/>
    <x v="0"/>
    <n v="13"/>
    <n v="2174"/>
    <n v="4347"/>
    <n v="2173"/>
  </r>
  <r>
    <s v="Alex Nguyen"/>
    <x v="1"/>
    <s v="Biography"/>
    <d v="2024-11-14T00:00:00"/>
    <d v="2024-11-18T00:00:00"/>
    <n v="8"/>
    <n v="650"/>
    <x v="0"/>
    <x v="2"/>
    <x v="2"/>
    <x v="0"/>
    <x v="4"/>
    <x v="3"/>
    <n v="4"/>
    <n v="2860"/>
    <n v="5200"/>
    <n v="2340"/>
  </r>
  <r>
    <s v="Kelly Foster"/>
    <x v="4"/>
    <s v="Vase"/>
    <d v="2024-03-08T00:00:00"/>
    <d v="2024-03-22T00:00:00"/>
    <n v="5"/>
    <n v="458"/>
    <x v="0"/>
    <x v="3"/>
    <x v="0"/>
    <x v="0"/>
    <x v="3"/>
    <x v="6"/>
    <n v="14"/>
    <n v="1718"/>
    <n v="2290"/>
    <n v="572"/>
  </r>
  <r>
    <s v="Kerry Lee"/>
    <x v="0"/>
    <s v="Camera"/>
    <d v="2024-05-02T00:00:00"/>
    <d v="2024-05-13T00:00:00"/>
    <n v="3"/>
    <n v="328"/>
    <x v="1"/>
    <x v="3"/>
    <x v="0"/>
    <x v="0"/>
    <x v="0"/>
    <x v="3"/>
    <n v="11"/>
    <n v="787"/>
    <n v="984"/>
    <n v="197"/>
  </r>
  <r>
    <s v="Rebecca Vargas"/>
    <x v="2"/>
    <s v="Sneakers"/>
    <d v="2024-10-09T00:00:00"/>
    <d v="2024-10-16T00:00:00"/>
    <n v="3"/>
    <n v="402"/>
    <x v="1"/>
    <x v="0"/>
    <x v="3"/>
    <x v="0"/>
    <x v="1"/>
    <x v="2"/>
    <n v="7"/>
    <n v="905"/>
    <n v="1206"/>
    <n v="301"/>
  </r>
  <r>
    <s v="John Hernandez"/>
    <x v="0"/>
    <s v="Tablet"/>
    <d v="2024-06-01T00:00:00"/>
    <d v="2024-06-13T00:00:00"/>
    <n v="10"/>
    <n v="603"/>
    <x v="0"/>
    <x v="3"/>
    <x v="3"/>
    <x v="0"/>
    <x v="5"/>
    <x v="5"/>
    <n v="12"/>
    <n v="4221"/>
    <n v="6030"/>
    <n v="1809"/>
  </r>
  <r>
    <s v="Katelyn Perez"/>
    <x v="0"/>
    <s v="Camera"/>
    <d v="2024-08-21T00:00:00"/>
    <d v="2024-09-02T00:00:00"/>
    <n v="1"/>
    <n v="749"/>
    <x v="1"/>
    <x v="0"/>
    <x v="0"/>
    <x v="0"/>
    <x v="9"/>
    <x v="2"/>
    <n v="12"/>
    <n v="599"/>
    <n v="749"/>
    <n v="150"/>
  </r>
  <r>
    <s v="George Miranda"/>
    <x v="2"/>
    <s v="T-Shirt"/>
    <d v="2024-08-28T00:00:00"/>
    <d v="2024-09-04T00:00:00"/>
    <n v="5"/>
    <n v="356"/>
    <x v="1"/>
    <x v="3"/>
    <x v="0"/>
    <x v="0"/>
    <x v="9"/>
    <x v="2"/>
    <n v="7"/>
    <n v="1157"/>
    <n v="1780"/>
    <n v="623"/>
  </r>
  <r>
    <s v="Jackson Ball"/>
    <x v="0"/>
    <s v="Tablet"/>
    <d v="2024-12-11T00:00:00"/>
    <d v="2024-12-23T00:00:00"/>
    <n v="9"/>
    <n v="399"/>
    <x v="1"/>
    <x v="4"/>
    <x v="0"/>
    <x v="0"/>
    <x v="6"/>
    <x v="2"/>
    <n v="12"/>
    <n v="2514"/>
    <n v="3591"/>
    <n v="1077"/>
  </r>
  <r>
    <s v="Vincent Mueller"/>
    <x v="0"/>
    <s v="Camera"/>
    <d v="2024-02-05T00:00:00"/>
    <d v="2024-02-09T00:00:00"/>
    <n v="4"/>
    <n v="656"/>
    <x v="0"/>
    <x v="3"/>
    <x v="2"/>
    <x v="0"/>
    <x v="7"/>
    <x v="0"/>
    <n v="4"/>
    <n v="2099"/>
    <n v="2624"/>
    <n v="525"/>
  </r>
  <r>
    <s v="Tracy Montoya"/>
    <x v="0"/>
    <s v="Headphones"/>
    <d v="2024-02-20T00:00:00"/>
    <d v="2024-02-24T00:00:00"/>
    <n v="2"/>
    <n v="464"/>
    <x v="0"/>
    <x v="0"/>
    <x v="1"/>
    <x v="0"/>
    <x v="7"/>
    <x v="1"/>
    <n v="4"/>
    <n v="603"/>
    <n v="928"/>
    <n v="325"/>
  </r>
  <r>
    <s v="Phillip Nelson"/>
    <x v="0"/>
    <s v="Tablet"/>
    <d v="2024-01-29T00:00:00"/>
    <d v="2024-02-05T00:00:00"/>
    <n v="5"/>
    <n v="377"/>
    <x v="0"/>
    <x v="4"/>
    <x v="1"/>
    <x v="0"/>
    <x v="10"/>
    <x v="0"/>
    <n v="7"/>
    <n v="1320"/>
    <n v="1885"/>
    <n v="565"/>
  </r>
  <r>
    <s v="Jonathan Young"/>
    <x v="2"/>
    <s v="Dress"/>
    <d v="2024-07-29T00:00:00"/>
    <d v="2024-08-09T00:00:00"/>
    <n v="10"/>
    <n v="708"/>
    <x v="0"/>
    <x v="1"/>
    <x v="2"/>
    <x v="0"/>
    <x v="2"/>
    <x v="0"/>
    <n v="11"/>
    <n v="4956"/>
    <n v="7080"/>
    <n v="2124"/>
  </r>
  <r>
    <s v="Howard Norman"/>
    <x v="2"/>
    <s v="T-Shirt"/>
    <d v="2024-11-17T00:00:00"/>
    <d v="2024-11-23T00:00:00"/>
    <n v="1"/>
    <n v="326"/>
    <x v="0"/>
    <x v="1"/>
    <x v="3"/>
    <x v="0"/>
    <x v="4"/>
    <x v="4"/>
    <n v="6"/>
    <n v="212"/>
    <n v="326"/>
    <n v="114"/>
  </r>
  <r>
    <s v="Stephanie Hughes"/>
    <x v="1"/>
    <s v="Biography"/>
    <d v="2024-03-08T00:00:00"/>
    <d v="2024-03-18T00:00:00"/>
    <n v="2"/>
    <n v="941"/>
    <x v="1"/>
    <x v="4"/>
    <x v="2"/>
    <x v="0"/>
    <x v="3"/>
    <x v="6"/>
    <n v="10"/>
    <n v="1035"/>
    <n v="1882"/>
    <n v="847"/>
  </r>
  <r>
    <s v="Samantha Gardner"/>
    <x v="3"/>
    <s v="Pasta"/>
    <d v="2024-04-12T00:00:00"/>
    <d v="2024-04-21T00:00:00"/>
    <n v="3"/>
    <n v="815"/>
    <x v="1"/>
    <x v="3"/>
    <x v="2"/>
    <x v="0"/>
    <x v="11"/>
    <x v="6"/>
    <n v="9"/>
    <n v="1467"/>
    <n v="2445"/>
    <n v="978"/>
  </r>
  <r>
    <s v="William Gould"/>
    <x v="4"/>
    <s v="Table Lamp"/>
    <d v="2024-08-27T00:00:00"/>
    <d v="2024-09-03T00:00:00"/>
    <n v="2"/>
    <n v="154"/>
    <x v="1"/>
    <x v="1"/>
    <x v="2"/>
    <x v="0"/>
    <x v="9"/>
    <x v="1"/>
    <n v="7"/>
    <n v="231"/>
    <n v="308"/>
    <n v="77"/>
  </r>
  <r>
    <s v="Laura Moreno"/>
    <x v="1"/>
    <s v="Fiction"/>
    <d v="2024-08-20T00:00:00"/>
    <d v="2024-08-30T00:00:00"/>
    <n v="6"/>
    <n v="698"/>
    <x v="1"/>
    <x v="3"/>
    <x v="2"/>
    <x v="0"/>
    <x v="9"/>
    <x v="1"/>
    <n v="10"/>
    <n v="2094"/>
    <n v="4188"/>
    <n v="2094"/>
  </r>
  <r>
    <s v="Kathryn Hughes"/>
    <x v="3"/>
    <s v="Cereal"/>
    <d v="2024-02-25T00:00:00"/>
    <d v="2024-03-02T00:00:00"/>
    <n v="4"/>
    <n v="492"/>
    <x v="1"/>
    <x v="0"/>
    <x v="0"/>
    <x v="0"/>
    <x v="7"/>
    <x v="4"/>
    <n v="6"/>
    <n v="1082"/>
    <n v="1968"/>
    <n v="886"/>
  </r>
  <r>
    <s v="Benjamin Thompson"/>
    <x v="4"/>
    <s v="Vase"/>
    <d v="2024-04-23T00:00:00"/>
    <d v="2024-04-28T00:00:00"/>
    <n v="2"/>
    <n v="660"/>
    <x v="1"/>
    <x v="1"/>
    <x v="3"/>
    <x v="0"/>
    <x v="11"/>
    <x v="1"/>
    <n v="5"/>
    <n v="990"/>
    <n v="1320"/>
    <n v="330"/>
  </r>
  <r>
    <s v="Betty Shaw"/>
    <x v="3"/>
    <s v="Pasta"/>
    <d v="2024-07-04T00:00:00"/>
    <d v="2024-07-11T00:00:00"/>
    <n v="2"/>
    <n v="712"/>
    <x v="1"/>
    <x v="4"/>
    <x v="0"/>
    <x v="0"/>
    <x v="2"/>
    <x v="3"/>
    <n v="7"/>
    <n v="854"/>
    <n v="1424"/>
    <n v="570"/>
  </r>
  <r>
    <s v="Todd Jacobson"/>
    <x v="4"/>
    <s v="Table Lamp"/>
    <d v="2024-07-22T00:00:00"/>
    <d v="2024-07-26T00:00:00"/>
    <n v="5"/>
    <n v="204"/>
    <x v="0"/>
    <x v="0"/>
    <x v="3"/>
    <x v="0"/>
    <x v="2"/>
    <x v="0"/>
    <n v="4"/>
    <n v="765"/>
    <n v="1020"/>
    <n v="255"/>
  </r>
  <r>
    <s v="Martin Vargas"/>
    <x v="2"/>
    <s v="Dress"/>
    <d v="2024-01-11T00:00:00"/>
    <d v="2024-01-17T00:00:00"/>
    <n v="1"/>
    <n v="815"/>
    <x v="0"/>
    <x v="4"/>
    <x v="0"/>
    <x v="0"/>
    <x v="10"/>
    <x v="3"/>
    <n v="6"/>
    <n v="571"/>
    <n v="815"/>
    <n v="244"/>
  </r>
  <r>
    <s v="Travis Wise"/>
    <x v="1"/>
    <s v="Non-Fiction"/>
    <d v="2024-02-05T00:00:00"/>
    <d v="2024-02-13T00:00:00"/>
    <n v="9"/>
    <n v="222"/>
    <x v="0"/>
    <x v="3"/>
    <x v="1"/>
    <x v="0"/>
    <x v="7"/>
    <x v="0"/>
    <n v="8"/>
    <n v="999"/>
    <n v="1998"/>
    <n v="999"/>
  </r>
  <r>
    <s v="Stephen Gardner"/>
    <x v="4"/>
    <s v="Curtains"/>
    <d v="2024-11-01T00:00:00"/>
    <d v="2024-11-09T00:00:00"/>
    <n v="1"/>
    <n v="293"/>
    <x v="0"/>
    <x v="1"/>
    <x v="2"/>
    <x v="0"/>
    <x v="4"/>
    <x v="6"/>
    <n v="8"/>
    <n v="190"/>
    <n v="293"/>
    <n v="103"/>
  </r>
  <r>
    <s v="Jesse Barker"/>
    <x v="1"/>
    <s v="Biography"/>
    <d v="2024-03-30T00:00:00"/>
    <d v="2024-04-05T00:00:00"/>
    <n v="2"/>
    <n v="686"/>
    <x v="0"/>
    <x v="1"/>
    <x v="0"/>
    <x v="0"/>
    <x v="3"/>
    <x v="5"/>
    <n v="6"/>
    <n v="755"/>
    <n v="1372"/>
    <n v="617"/>
  </r>
  <r>
    <s v="James Gilbert"/>
    <x v="3"/>
    <s v="Cereal"/>
    <d v="2024-09-19T00:00:00"/>
    <d v="2024-09-29T00:00:00"/>
    <n v="10"/>
    <n v="121"/>
    <x v="0"/>
    <x v="2"/>
    <x v="2"/>
    <x v="0"/>
    <x v="8"/>
    <x v="3"/>
    <n v="10"/>
    <n v="666"/>
    <n v="1210"/>
    <n v="544"/>
  </r>
  <r>
    <s v="Shawn Jimenez"/>
    <x v="1"/>
    <s v="Fiction"/>
    <d v="2024-12-03T00:00:00"/>
    <d v="2024-12-07T00:00:00"/>
    <n v="9"/>
    <n v="318"/>
    <x v="0"/>
    <x v="2"/>
    <x v="1"/>
    <x v="0"/>
    <x v="6"/>
    <x v="1"/>
    <n v="4"/>
    <n v="1431"/>
    <n v="2862"/>
    <n v="1431"/>
  </r>
  <r>
    <s v="Kyle Cameron"/>
    <x v="3"/>
    <s v="Milk"/>
    <d v="2024-08-06T00:00:00"/>
    <d v="2024-08-17T00:00:00"/>
    <n v="2"/>
    <n v="512"/>
    <x v="0"/>
    <x v="3"/>
    <x v="0"/>
    <x v="0"/>
    <x v="9"/>
    <x v="1"/>
    <n v="11"/>
    <n v="512"/>
    <n v="1024"/>
    <n v="512"/>
  </r>
  <r>
    <s v="Monica Gallagher"/>
    <x v="0"/>
    <s v="Tablet"/>
    <d v="2024-11-07T00:00:00"/>
    <d v="2024-11-12T00:00:00"/>
    <n v="3"/>
    <n v="77"/>
    <x v="1"/>
    <x v="0"/>
    <x v="2"/>
    <x v="0"/>
    <x v="4"/>
    <x v="3"/>
    <n v="5"/>
    <n v="162"/>
    <n v="231"/>
    <n v="69"/>
  </r>
  <r>
    <s v="Brent Brooks"/>
    <x v="3"/>
    <s v="Juice"/>
    <d v="2024-11-05T00:00:00"/>
    <d v="2024-11-09T00:00:00"/>
    <n v="7"/>
    <n v="111"/>
    <x v="1"/>
    <x v="1"/>
    <x v="3"/>
    <x v="0"/>
    <x v="4"/>
    <x v="1"/>
    <n v="4"/>
    <n v="427"/>
    <n v="777"/>
    <n v="350"/>
  </r>
  <r>
    <s v="Brenda Velazquez"/>
    <x v="3"/>
    <s v="Milk"/>
    <d v="2024-07-31T00:00:00"/>
    <d v="2024-08-05T00:00:00"/>
    <n v="2"/>
    <n v="330"/>
    <x v="1"/>
    <x v="2"/>
    <x v="3"/>
    <x v="0"/>
    <x v="2"/>
    <x v="2"/>
    <n v="5"/>
    <n v="330"/>
    <n v="660"/>
    <n v="330"/>
  </r>
  <r>
    <s v="Katie Hicks"/>
    <x v="4"/>
    <s v="Cushion"/>
    <d v="2024-03-19T00:00:00"/>
    <d v="2024-03-23T00:00:00"/>
    <n v="8"/>
    <n v="78"/>
    <x v="0"/>
    <x v="0"/>
    <x v="1"/>
    <x v="0"/>
    <x v="3"/>
    <x v="1"/>
    <n v="4"/>
    <n v="406"/>
    <n v="624"/>
    <n v="218"/>
  </r>
  <r>
    <s v="Veronica Silva"/>
    <x v="3"/>
    <s v="Rice"/>
    <d v="2024-07-09T00:00:00"/>
    <d v="2024-07-13T00:00:00"/>
    <n v="3"/>
    <n v="579"/>
    <x v="1"/>
    <x v="0"/>
    <x v="1"/>
    <x v="0"/>
    <x v="2"/>
    <x v="1"/>
    <n v="4"/>
    <n v="1042"/>
    <n v="1737"/>
    <n v="695"/>
  </r>
  <r>
    <s v="Michelle Hampton"/>
    <x v="1"/>
    <s v="Biography"/>
    <d v="2024-12-09T00:00:00"/>
    <d v="2024-12-23T00:00:00"/>
    <n v="2"/>
    <n v="430"/>
    <x v="1"/>
    <x v="4"/>
    <x v="3"/>
    <x v="0"/>
    <x v="6"/>
    <x v="0"/>
    <n v="14"/>
    <n v="473"/>
    <n v="860"/>
    <n v="387"/>
  </r>
  <r>
    <s v="Ashley Smith"/>
    <x v="0"/>
    <s v="Tablet"/>
    <d v="2024-11-03T00:00:00"/>
    <d v="2024-11-24T00:00:00"/>
    <n v="5"/>
    <n v="370"/>
    <x v="1"/>
    <x v="0"/>
    <x v="0"/>
    <x v="0"/>
    <x v="4"/>
    <x v="4"/>
    <n v="21"/>
    <n v="1295"/>
    <n v="1850"/>
    <n v="555"/>
  </r>
  <r>
    <s v="Gloria Gomez"/>
    <x v="1"/>
    <s v="Biography"/>
    <d v="2024-02-28T00:00:00"/>
    <d v="2024-03-03T00:00:00"/>
    <n v="5"/>
    <n v="597"/>
    <x v="1"/>
    <x v="0"/>
    <x v="3"/>
    <x v="0"/>
    <x v="7"/>
    <x v="2"/>
    <n v="4"/>
    <n v="1642"/>
    <n v="2985"/>
    <n v="1343"/>
  </r>
  <r>
    <s v="Courtney Dudley"/>
    <x v="1"/>
    <s v="Cookbook"/>
    <d v="2024-12-11T00:00:00"/>
    <d v="2024-12-19T00:00:00"/>
    <n v="9"/>
    <n v="36"/>
    <x v="0"/>
    <x v="3"/>
    <x v="3"/>
    <x v="0"/>
    <x v="6"/>
    <x v="2"/>
    <n v="8"/>
    <n v="211"/>
    <n v="324"/>
    <n v="113"/>
  </r>
  <r>
    <s v="Timothy Pope"/>
    <x v="2"/>
    <s v="Jacket"/>
    <d v="2024-12-25T00:00:00"/>
    <d v="2025-01-03T00:00:00"/>
    <n v="5"/>
    <n v="953"/>
    <x v="0"/>
    <x v="4"/>
    <x v="0"/>
    <x v="0"/>
    <x v="6"/>
    <x v="2"/>
    <n v="9"/>
    <n v="3812"/>
    <n v="4765"/>
    <n v="953"/>
  </r>
  <r>
    <s v="Tina Ballard"/>
    <x v="2"/>
    <s v="Jeans"/>
    <d v="2024-10-16T00:00:00"/>
    <d v="2024-10-19T00:00:00"/>
    <n v="7"/>
    <n v="81"/>
    <x v="0"/>
    <x v="0"/>
    <x v="1"/>
    <x v="0"/>
    <x v="1"/>
    <x v="2"/>
    <n v="3"/>
    <n v="397"/>
    <n v="567"/>
    <n v="170"/>
  </r>
  <r>
    <s v="Anthony Stein"/>
    <x v="4"/>
    <s v="Cushion"/>
    <d v="2024-10-17T00:00:00"/>
    <d v="2024-10-29T00:00:00"/>
    <n v="10"/>
    <n v="96"/>
    <x v="0"/>
    <x v="0"/>
    <x v="2"/>
    <x v="0"/>
    <x v="1"/>
    <x v="3"/>
    <n v="12"/>
    <n v="624"/>
    <n v="960"/>
    <n v="336"/>
  </r>
  <r>
    <s v="Matthew Velez"/>
    <x v="1"/>
    <s v="Children's Book"/>
    <d v="2024-07-31T00:00:00"/>
    <d v="2024-08-03T00:00:00"/>
    <n v="5"/>
    <n v="230"/>
    <x v="0"/>
    <x v="1"/>
    <x v="1"/>
    <x v="0"/>
    <x v="2"/>
    <x v="2"/>
    <n v="3"/>
    <n v="690"/>
    <n v="1150"/>
    <n v="460"/>
  </r>
  <r>
    <s v="Alexandra Bradley"/>
    <x v="1"/>
    <s v="Biography"/>
    <d v="2024-01-24T00:00:00"/>
    <d v="2024-02-07T00:00:00"/>
    <n v="4"/>
    <n v="414"/>
    <x v="0"/>
    <x v="3"/>
    <x v="0"/>
    <x v="0"/>
    <x v="10"/>
    <x v="2"/>
    <n v="14"/>
    <n v="911"/>
    <n v="1656"/>
    <n v="745"/>
  </r>
  <r>
    <s v="Nicole Thompson"/>
    <x v="0"/>
    <s v="Smartphone"/>
    <d v="2024-09-11T00:00:00"/>
    <d v="2024-09-24T00:00:00"/>
    <n v="7"/>
    <n v="189"/>
    <x v="1"/>
    <x v="0"/>
    <x v="1"/>
    <x v="0"/>
    <x v="8"/>
    <x v="2"/>
    <n v="13"/>
    <n v="992"/>
    <n v="1323"/>
    <n v="331"/>
  </r>
  <r>
    <s v="Stacy Carrillo"/>
    <x v="3"/>
    <s v="Cereal"/>
    <d v="2024-02-28T00:00:00"/>
    <d v="2024-03-05T00:00:00"/>
    <n v="7"/>
    <n v="31"/>
    <x v="1"/>
    <x v="4"/>
    <x v="1"/>
    <x v="0"/>
    <x v="7"/>
    <x v="2"/>
    <n v="6"/>
    <n v="119"/>
    <n v="217"/>
    <n v="98"/>
  </r>
  <r>
    <s v="Justin Brown"/>
    <x v="1"/>
    <s v="Children's Book"/>
    <d v="2024-09-25T00:00:00"/>
    <d v="2024-10-07T00:00:00"/>
    <n v="2"/>
    <n v="415"/>
    <x v="1"/>
    <x v="1"/>
    <x v="2"/>
    <x v="0"/>
    <x v="8"/>
    <x v="2"/>
    <n v="12"/>
    <n v="498"/>
    <n v="830"/>
    <n v="332"/>
  </r>
  <r>
    <s v="Steven Griffin Jr."/>
    <x v="4"/>
    <s v="Curtains"/>
    <d v="2024-06-19T00:00:00"/>
    <d v="2024-06-26T00:00:00"/>
    <n v="3"/>
    <n v="88"/>
    <x v="1"/>
    <x v="3"/>
    <x v="0"/>
    <x v="0"/>
    <x v="5"/>
    <x v="2"/>
    <n v="7"/>
    <n v="172"/>
    <n v="264"/>
    <n v="92"/>
  </r>
  <r>
    <s v="Aaron Robinson"/>
    <x v="1"/>
    <s v="Non-Fiction"/>
    <d v="2024-06-27T00:00:00"/>
    <d v="2024-07-05T00:00:00"/>
    <n v="6"/>
    <n v="754"/>
    <x v="0"/>
    <x v="1"/>
    <x v="0"/>
    <x v="0"/>
    <x v="5"/>
    <x v="3"/>
    <n v="8"/>
    <n v="2262"/>
    <n v="4524"/>
    <n v="2262"/>
  </r>
  <r>
    <s v="Jason Mack"/>
    <x v="0"/>
    <s v="Laptop"/>
    <d v="2024-05-11T00:00:00"/>
    <d v="2024-05-23T00:00:00"/>
    <n v="4"/>
    <n v="187"/>
    <x v="1"/>
    <x v="3"/>
    <x v="0"/>
    <x v="0"/>
    <x v="0"/>
    <x v="5"/>
    <n v="12"/>
    <n v="636"/>
    <n v="748"/>
    <n v="112"/>
  </r>
  <r>
    <s v="Michael Stanley"/>
    <x v="0"/>
    <s v="Laptop"/>
    <d v="2024-11-17T00:00:00"/>
    <d v="2024-11-27T00:00:00"/>
    <n v="8"/>
    <n v="485"/>
    <x v="1"/>
    <x v="1"/>
    <x v="3"/>
    <x v="0"/>
    <x v="4"/>
    <x v="4"/>
    <n v="10"/>
    <n v="3298"/>
    <n v="3880"/>
    <n v="582"/>
  </r>
  <r>
    <s v="Julie Ball"/>
    <x v="3"/>
    <s v="Juice"/>
    <d v="2024-11-25T00:00:00"/>
    <d v="2024-11-28T00:00:00"/>
    <n v="10"/>
    <n v="340"/>
    <x v="0"/>
    <x v="1"/>
    <x v="2"/>
    <x v="0"/>
    <x v="4"/>
    <x v="0"/>
    <n v="3"/>
    <n v="1870"/>
    <n v="3400"/>
    <n v="1530"/>
  </r>
  <r>
    <s v="Donald Pineda"/>
    <x v="3"/>
    <s v="Rice"/>
    <d v="2024-08-28T00:00:00"/>
    <d v="2024-09-08T00:00:00"/>
    <n v="8"/>
    <n v="656"/>
    <x v="1"/>
    <x v="4"/>
    <x v="0"/>
    <x v="0"/>
    <x v="9"/>
    <x v="2"/>
    <n v="11"/>
    <n v="3149"/>
    <n v="5248"/>
    <n v="2099"/>
  </r>
  <r>
    <s v="Jill Powers"/>
    <x v="0"/>
    <s v="Tablet"/>
    <d v="2024-09-16T00:00:00"/>
    <d v="2024-09-20T00:00:00"/>
    <n v="2"/>
    <n v="327"/>
    <x v="0"/>
    <x v="2"/>
    <x v="3"/>
    <x v="0"/>
    <x v="8"/>
    <x v="0"/>
    <n v="4"/>
    <n v="458"/>
    <n v="654"/>
    <n v="196"/>
  </r>
  <r>
    <s v="Donna Cabrera"/>
    <x v="0"/>
    <s v="Tablet"/>
    <d v="2024-05-26T00:00:00"/>
    <d v="2024-06-01T00:00:00"/>
    <n v="2"/>
    <n v="670"/>
    <x v="1"/>
    <x v="1"/>
    <x v="1"/>
    <x v="0"/>
    <x v="0"/>
    <x v="4"/>
    <n v="6"/>
    <n v="938"/>
    <n v="1340"/>
    <n v="402"/>
  </r>
  <r>
    <s v="Jason Hernandez"/>
    <x v="1"/>
    <s v="Non-Fiction"/>
    <d v="2024-06-13T00:00:00"/>
    <d v="2024-06-18T00:00:00"/>
    <n v="10"/>
    <n v="497"/>
    <x v="0"/>
    <x v="3"/>
    <x v="3"/>
    <x v="0"/>
    <x v="5"/>
    <x v="3"/>
    <n v="5"/>
    <n v="2485"/>
    <n v="4970"/>
    <n v="2485"/>
  </r>
  <r>
    <s v="Michael Shaffer"/>
    <x v="3"/>
    <s v="Rice"/>
    <d v="2024-06-24T00:00:00"/>
    <d v="2024-07-03T00:00:00"/>
    <n v="2"/>
    <n v="526"/>
    <x v="0"/>
    <x v="3"/>
    <x v="2"/>
    <x v="0"/>
    <x v="5"/>
    <x v="0"/>
    <n v="9"/>
    <n v="631"/>
    <n v="1052"/>
    <n v="421"/>
  </r>
  <r>
    <s v="Kristin Mendoza"/>
    <x v="4"/>
    <s v="Cushion"/>
    <d v="2024-07-17T00:00:00"/>
    <d v="2024-07-31T00:00:00"/>
    <n v="7"/>
    <n v="803"/>
    <x v="0"/>
    <x v="4"/>
    <x v="0"/>
    <x v="0"/>
    <x v="2"/>
    <x v="2"/>
    <n v="14"/>
    <n v="3654"/>
    <n v="5621"/>
    <n v="1967"/>
  </r>
  <r>
    <s v="Jose Crawford"/>
    <x v="4"/>
    <s v="Wall Art"/>
    <d v="2024-03-07T00:00:00"/>
    <d v="2024-03-13T00:00:00"/>
    <n v="10"/>
    <n v="735"/>
    <x v="1"/>
    <x v="0"/>
    <x v="1"/>
    <x v="0"/>
    <x v="3"/>
    <x v="3"/>
    <n v="6"/>
    <n v="5145"/>
    <n v="7350"/>
    <n v="2205"/>
  </r>
  <r>
    <s v="Connie Thomas"/>
    <x v="3"/>
    <s v="Cereal"/>
    <d v="2024-03-06T00:00:00"/>
    <d v="2024-03-11T00:00:00"/>
    <n v="9"/>
    <n v="105"/>
    <x v="1"/>
    <x v="3"/>
    <x v="3"/>
    <x v="0"/>
    <x v="3"/>
    <x v="2"/>
    <n v="5"/>
    <n v="520"/>
    <n v="945"/>
    <n v="425"/>
  </r>
  <r>
    <s v="Robert Jackson"/>
    <x v="2"/>
    <s v="Jeans"/>
    <d v="2024-03-11T00:00:00"/>
    <d v="2024-03-16T00:00:00"/>
    <n v="3"/>
    <n v="89"/>
    <x v="1"/>
    <x v="4"/>
    <x v="3"/>
    <x v="0"/>
    <x v="3"/>
    <x v="0"/>
    <n v="5"/>
    <n v="187"/>
    <n v="267"/>
    <n v="80"/>
  </r>
  <r>
    <s v="Kelly Combs"/>
    <x v="1"/>
    <s v="Cookbook"/>
    <d v="2024-01-20T00:00:00"/>
    <d v="2024-01-25T00:00:00"/>
    <n v="6"/>
    <n v="907"/>
    <x v="0"/>
    <x v="1"/>
    <x v="0"/>
    <x v="0"/>
    <x v="10"/>
    <x v="5"/>
    <n v="5"/>
    <n v="3537"/>
    <n v="5442"/>
    <n v="1905"/>
  </r>
  <r>
    <s v="Antonio Little"/>
    <x v="1"/>
    <s v="Children's Book"/>
    <d v="2024-03-19T00:00:00"/>
    <d v="2024-03-25T00:00:00"/>
    <n v="3"/>
    <n v="195"/>
    <x v="0"/>
    <x v="1"/>
    <x v="0"/>
    <x v="0"/>
    <x v="3"/>
    <x v="1"/>
    <n v="6"/>
    <n v="351"/>
    <n v="585"/>
    <n v="234"/>
  </r>
  <r>
    <s v="James Tran"/>
    <x v="1"/>
    <s v="Cookbook"/>
    <d v="2024-08-02T00:00:00"/>
    <d v="2024-08-11T00:00:00"/>
    <n v="3"/>
    <n v="846"/>
    <x v="0"/>
    <x v="0"/>
    <x v="3"/>
    <x v="0"/>
    <x v="9"/>
    <x v="6"/>
    <n v="9"/>
    <n v="1650"/>
    <n v="2538"/>
    <n v="888"/>
  </r>
  <r>
    <s v="Tamara Hall"/>
    <x v="4"/>
    <s v="Table Lamp"/>
    <d v="2024-11-24T00:00:00"/>
    <d v="2024-12-02T00:00:00"/>
    <n v="8"/>
    <n v="905"/>
    <x v="0"/>
    <x v="4"/>
    <x v="3"/>
    <x v="0"/>
    <x v="4"/>
    <x v="4"/>
    <n v="8"/>
    <n v="5430"/>
    <n v="7240"/>
    <n v="1810"/>
  </r>
  <r>
    <s v="Jennifer Ayala"/>
    <x v="0"/>
    <s v="Tablet"/>
    <d v="2024-04-24T00:00:00"/>
    <d v="2024-05-06T00:00:00"/>
    <n v="1"/>
    <n v="336"/>
    <x v="0"/>
    <x v="0"/>
    <x v="1"/>
    <x v="0"/>
    <x v="11"/>
    <x v="2"/>
    <n v="12"/>
    <n v="235"/>
    <n v="336"/>
    <n v="101"/>
  </r>
  <r>
    <s v="Kevin James"/>
    <x v="2"/>
    <s v="T-Shirt"/>
    <d v="2024-05-26T00:00:00"/>
    <d v="2024-06-09T00:00:00"/>
    <n v="8"/>
    <n v="722"/>
    <x v="1"/>
    <x v="1"/>
    <x v="2"/>
    <x v="0"/>
    <x v="0"/>
    <x v="4"/>
    <n v="14"/>
    <n v="3754"/>
    <n v="5776"/>
    <n v="2022"/>
  </r>
  <r>
    <s v="Derrick Adams"/>
    <x v="0"/>
    <s v="Smartphone"/>
    <d v="2024-09-12T00:00:00"/>
    <d v="2024-09-23T00:00:00"/>
    <n v="10"/>
    <n v="558"/>
    <x v="1"/>
    <x v="0"/>
    <x v="0"/>
    <x v="0"/>
    <x v="8"/>
    <x v="3"/>
    <n v="11"/>
    <n v="4185"/>
    <n v="5580"/>
    <n v="1395"/>
  </r>
  <r>
    <s v="Michelle Simpson"/>
    <x v="2"/>
    <s v="Jeans"/>
    <d v="2024-05-29T00:00:00"/>
    <d v="2024-06-03T00:00:00"/>
    <n v="7"/>
    <n v="11"/>
    <x v="0"/>
    <x v="3"/>
    <x v="0"/>
    <x v="0"/>
    <x v="0"/>
    <x v="2"/>
    <n v="5"/>
    <n v="54"/>
    <n v="77"/>
    <n v="23"/>
  </r>
  <r>
    <s v="Scott Alexander"/>
    <x v="1"/>
    <s v="Children's Book"/>
    <d v="2024-04-05T00:00:00"/>
    <d v="2024-04-14T00:00:00"/>
    <n v="2"/>
    <n v="546"/>
    <x v="1"/>
    <x v="4"/>
    <x v="2"/>
    <x v="0"/>
    <x v="11"/>
    <x v="6"/>
    <n v="9"/>
    <n v="655"/>
    <n v="1092"/>
    <n v="437"/>
  </r>
  <r>
    <s v="Ernest Oconnell"/>
    <x v="1"/>
    <s v="Cookbook"/>
    <d v="2024-09-16T00:00:00"/>
    <d v="2024-09-23T00:00:00"/>
    <n v="9"/>
    <n v="30"/>
    <x v="0"/>
    <x v="2"/>
    <x v="0"/>
    <x v="0"/>
    <x v="8"/>
    <x v="0"/>
    <n v="7"/>
    <n v="176"/>
    <n v="270"/>
    <n v="94"/>
  </r>
  <r>
    <s v="Randall Johnson"/>
    <x v="2"/>
    <s v="T-Shirt"/>
    <d v="2024-10-24T00:00:00"/>
    <d v="2024-11-12T00:00:00"/>
    <n v="6"/>
    <n v="146"/>
    <x v="1"/>
    <x v="0"/>
    <x v="1"/>
    <x v="0"/>
    <x v="1"/>
    <x v="3"/>
    <n v="19"/>
    <n v="569"/>
    <n v="876"/>
    <n v="307"/>
  </r>
  <r>
    <s v="Ryan Pope"/>
    <x v="4"/>
    <s v="Curtains"/>
    <d v="2024-12-16T00:00:00"/>
    <d v="2024-12-20T00:00:00"/>
    <n v="8"/>
    <n v="722"/>
    <x v="0"/>
    <x v="2"/>
    <x v="3"/>
    <x v="0"/>
    <x v="6"/>
    <x v="0"/>
    <n v="4"/>
    <n v="3754"/>
    <n v="5776"/>
    <n v="2022"/>
  </r>
  <r>
    <s v="Jay Bennett"/>
    <x v="0"/>
    <s v="Headphones"/>
    <d v="2024-01-19T00:00:00"/>
    <d v="2024-02-02T00:00:00"/>
    <n v="5"/>
    <n v="216"/>
    <x v="0"/>
    <x v="0"/>
    <x v="3"/>
    <x v="0"/>
    <x v="10"/>
    <x v="6"/>
    <n v="14"/>
    <n v="702"/>
    <n v="1080"/>
    <n v="378"/>
  </r>
  <r>
    <s v="Lonnie Hart"/>
    <x v="0"/>
    <s v="Laptop"/>
    <d v="2024-05-26T00:00:00"/>
    <d v="2024-06-02T00:00:00"/>
    <n v="6"/>
    <n v="892"/>
    <x v="1"/>
    <x v="1"/>
    <x v="1"/>
    <x v="0"/>
    <x v="0"/>
    <x v="4"/>
    <n v="7"/>
    <n v="4549"/>
    <n v="5352"/>
    <n v="803"/>
  </r>
  <r>
    <s v="Eric Patrick"/>
    <x v="0"/>
    <s v="Headphones"/>
    <d v="2024-02-10T00:00:00"/>
    <d v="2024-02-18T00:00:00"/>
    <n v="7"/>
    <n v="626"/>
    <x v="1"/>
    <x v="1"/>
    <x v="2"/>
    <x v="0"/>
    <x v="7"/>
    <x v="5"/>
    <n v="8"/>
    <n v="2848"/>
    <n v="4382"/>
    <n v="1534"/>
  </r>
  <r>
    <s v="Rhonda Brown"/>
    <x v="0"/>
    <s v="Tablet"/>
    <d v="2024-11-10T00:00:00"/>
    <d v="2024-11-24T00:00:00"/>
    <n v="7"/>
    <n v="291"/>
    <x v="0"/>
    <x v="3"/>
    <x v="1"/>
    <x v="0"/>
    <x v="4"/>
    <x v="4"/>
    <n v="14"/>
    <n v="1426"/>
    <n v="2037"/>
    <n v="611"/>
  </r>
  <r>
    <s v="Emily Price"/>
    <x v="3"/>
    <s v="Cereal"/>
    <d v="2024-09-19T00:00:00"/>
    <d v="2024-10-09T00:00:00"/>
    <n v="3"/>
    <n v="985"/>
    <x v="1"/>
    <x v="0"/>
    <x v="2"/>
    <x v="0"/>
    <x v="8"/>
    <x v="3"/>
    <n v="20"/>
    <n v="1625"/>
    <n v="2955"/>
    <n v="1330"/>
  </r>
  <r>
    <s v="Jill Jackson"/>
    <x v="1"/>
    <s v="Children's Book"/>
    <d v="2024-10-14T00:00:00"/>
    <d v="2024-10-27T00:00:00"/>
    <n v="2"/>
    <n v="278"/>
    <x v="1"/>
    <x v="1"/>
    <x v="0"/>
    <x v="0"/>
    <x v="1"/>
    <x v="0"/>
    <n v="13"/>
    <n v="334"/>
    <n v="556"/>
    <n v="222"/>
  </r>
  <r>
    <s v="Ashley Wilson"/>
    <x v="3"/>
    <s v="Pasta"/>
    <d v="2024-11-09T00:00:00"/>
    <d v="2024-11-16T00:00:00"/>
    <n v="5"/>
    <n v="720"/>
    <x v="0"/>
    <x v="2"/>
    <x v="1"/>
    <x v="0"/>
    <x v="4"/>
    <x v="5"/>
    <n v="7"/>
    <n v="2160"/>
    <n v="3600"/>
    <n v="1440"/>
  </r>
  <r>
    <s v="Ashley Greer PhD"/>
    <x v="2"/>
    <s v="T-Shirt"/>
    <d v="2024-08-19T00:00:00"/>
    <d v="2024-09-01T00:00:00"/>
    <n v="3"/>
    <n v="930"/>
    <x v="0"/>
    <x v="3"/>
    <x v="2"/>
    <x v="0"/>
    <x v="9"/>
    <x v="0"/>
    <n v="13"/>
    <n v="1814"/>
    <n v="2790"/>
    <n v="976"/>
  </r>
  <r>
    <s v="Charles Clark"/>
    <x v="2"/>
    <s v="Jeans"/>
    <d v="2024-07-04T00:00:00"/>
    <d v="2024-07-17T00:00:00"/>
    <n v="9"/>
    <n v="239"/>
    <x v="0"/>
    <x v="0"/>
    <x v="2"/>
    <x v="0"/>
    <x v="2"/>
    <x v="3"/>
    <n v="13"/>
    <n v="1506"/>
    <n v="2151"/>
    <n v="645"/>
  </r>
  <r>
    <s v="Brandi Thomas"/>
    <x v="1"/>
    <s v="Non-Fiction"/>
    <d v="2024-11-09T00:00:00"/>
    <d v="2024-11-22T00:00:00"/>
    <n v="2"/>
    <n v="77"/>
    <x v="1"/>
    <x v="4"/>
    <x v="1"/>
    <x v="0"/>
    <x v="4"/>
    <x v="5"/>
    <n v="13"/>
    <n v="77"/>
    <n v="154"/>
    <n v="77"/>
  </r>
  <r>
    <s v="Mark Burton"/>
    <x v="3"/>
    <s v="Juice"/>
    <d v="2024-07-29T00:00:00"/>
    <d v="2024-08-08T00:00:00"/>
    <n v="7"/>
    <n v="853"/>
    <x v="0"/>
    <x v="3"/>
    <x v="0"/>
    <x v="0"/>
    <x v="2"/>
    <x v="0"/>
    <n v="10"/>
    <n v="3284"/>
    <n v="5971"/>
    <n v="2687"/>
  </r>
  <r>
    <s v="Paul Neal"/>
    <x v="4"/>
    <s v="Table Lamp"/>
    <d v="2024-08-18T00:00:00"/>
    <d v="2024-08-25T00:00:00"/>
    <n v="8"/>
    <n v="706"/>
    <x v="0"/>
    <x v="3"/>
    <x v="0"/>
    <x v="0"/>
    <x v="9"/>
    <x v="4"/>
    <n v="7"/>
    <n v="4236"/>
    <n v="5648"/>
    <n v="1412"/>
  </r>
  <r>
    <s v="Raymond Oconnor"/>
    <x v="1"/>
    <s v="Cookbook"/>
    <d v="2024-04-03T00:00:00"/>
    <d v="2024-04-11T00:00:00"/>
    <n v="3"/>
    <n v="453"/>
    <x v="0"/>
    <x v="3"/>
    <x v="2"/>
    <x v="0"/>
    <x v="11"/>
    <x v="2"/>
    <n v="8"/>
    <n v="883"/>
    <n v="1359"/>
    <n v="476"/>
  </r>
  <r>
    <s v="Aaron Rubio"/>
    <x v="2"/>
    <s v="Jacket"/>
    <d v="2024-11-10T00:00:00"/>
    <d v="2024-11-18T00:00:00"/>
    <n v="9"/>
    <n v="105"/>
    <x v="1"/>
    <x v="3"/>
    <x v="2"/>
    <x v="0"/>
    <x v="4"/>
    <x v="4"/>
    <n v="8"/>
    <n v="756"/>
    <n v="945"/>
    <n v="189"/>
  </r>
  <r>
    <s v="Steven Martin"/>
    <x v="1"/>
    <s v="Non-Fiction"/>
    <d v="2024-03-28T00:00:00"/>
    <d v="2024-04-08T00:00:00"/>
    <n v="10"/>
    <n v="747"/>
    <x v="1"/>
    <x v="3"/>
    <x v="2"/>
    <x v="0"/>
    <x v="3"/>
    <x v="3"/>
    <n v="11"/>
    <n v="3735"/>
    <n v="7470"/>
    <n v="3735"/>
  </r>
  <r>
    <s v="Jennifer Anderson MD"/>
    <x v="2"/>
    <s v="Dress"/>
    <d v="2024-08-01T00:00:00"/>
    <d v="2024-08-11T00:00:00"/>
    <n v="10"/>
    <n v="664"/>
    <x v="1"/>
    <x v="0"/>
    <x v="3"/>
    <x v="0"/>
    <x v="9"/>
    <x v="3"/>
    <n v="10"/>
    <n v="4648"/>
    <n v="6640"/>
    <n v="1992"/>
  </r>
  <r>
    <s v="Emily Taylor"/>
    <x v="3"/>
    <s v="Pasta"/>
    <d v="2024-06-23T00:00:00"/>
    <d v="2024-06-27T00:00:00"/>
    <n v="10"/>
    <n v="157"/>
    <x v="1"/>
    <x v="4"/>
    <x v="3"/>
    <x v="0"/>
    <x v="5"/>
    <x v="4"/>
    <n v="4"/>
    <n v="942"/>
    <n v="1570"/>
    <n v="628"/>
  </r>
  <r>
    <s v="Matthew Bowers"/>
    <x v="2"/>
    <s v="Sneakers"/>
    <d v="2024-03-03T00:00:00"/>
    <d v="2024-03-15T00:00:00"/>
    <n v="5"/>
    <n v="470"/>
    <x v="0"/>
    <x v="0"/>
    <x v="3"/>
    <x v="0"/>
    <x v="3"/>
    <x v="4"/>
    <n v="12"/>
    <n v="1763"/>
    <n v="2350"/>
    <n v="587"/>
  </r>
  <r>
    <s v="Samantha Green"/>
    <x v="2"/>
    <s v="Jacket"/>
    <d v="2024-07-06T00:00:00"/>
    <d v="2024-07-16T00:00:00"/>
    <n v="7"/>
    <n v="384"/>
    <x v="0"/>
    <x v="0"/>
    <x v="0"/>
    <x v="0"/>
    <x v="2"/>
    <x v="5"/>
    <n v="10"/>
    <n v="2150"/>
    <n v="2688"/>
    <n v="538"/>
  </r>
  <r>
    <s v="Jesse Ward"/>
    <x v="1"/>
    <s v="Children's Book"/>
    <d v="2024-10-08T00:00:00"/>
    <d v="2024-10-12T00:00:00"/>
    <n v="5"/>
    <n v="855"/>
    <x v="0"/>
    <x v="3"/>
    <x v="2"/>
    <x v="0"/>
    <x v="1"/>
    <x v="1"/>
    <n v="4"/>
    <n v="2565"/>
    <n v="4275"/>
    <n v="1710"/>
  </r>
  <r>
    <s v="Tyler Johnson"/>
    <x v="2"/>
    <s v="Jeans"/>
    <d v="2024-11-04T00:00:00"/>
    <d v="2024-11-16T00:00:00"/>
    <n v="9"/>
    <n v="421"/>
    <x v="0"/>
    <x v="3"/>
    <x v="0"/>
    <x v="0"/>
    <x v="4"/>
    <x v="0"/>
    <n v="12"/>
    <n v="2652"/>
    <n v="3789"/>
    <n v="1137"/>
  </r>
  <r>
    <s v="Patricia Collins"/>
    <x v="2"/>
    <s v="Dress"/>
    <d v="2024-09-20T00:00:00"/>
    <d v="2024-09-27T00:00:00"/>
    <n v="3"/>
    <n v="345"/>
    <x v="0"/>
    <x v="3"/>
    <x v="3"/>
    <x v="0"/>
    <x v="8"/>
    <x v="6"/>
    <n v="7"/>
    <n v="725"/>
    <n v="1035"/>
    <n v="310"/>
  </r>
  <r>
    <s v="Jacob Bonilla"/>
    <x v="3"/>
    <s v="Juice"/>
    <d v="2024-06-02T00:00:00"/>
    <d v="2024-06-15T00:00:00"/>
    <n v="10"/>
    <n v="354"/>
    <x v="1"/>
    <x v="3"/>
    <x v="3"/>
    <x v="0"/>
    <x v="5"/>
    <x v="4"/>
    <n v="13"/>
    <n v="1947"/>
    <n v="3540"/>
    <n v="1593"/>
  </r>
  <r>
    <s v="Anthony Shea DDS"/>
    <x v="0"/>
    <s v="Headphones"/>
    <d v="2024-10-25T00:00:00"/>
    <d v="2024-11-06T00:00:00"/>
    <n v="5"/>
    <n v="825"/>
    <x v="1"/>
    <x v="3"/>
    <x v="0"/>
    <x v="0"/>
    <x v="1"/>
    <x v="6"/>
    <n v="12"/>
    <n v="2681"/>
    <n v="4125"/>
    <n v="1444"/>
  </r>
  <r>
    <s v="Kathy Walsh"/>
    <x v="3"/>
    <s v="Cereal"/>
    <d v="2024-12-01T00:00:00"/>
    <d v="2024-12-04T00:00:00"/>
    <n v="10"/>
    <n v="601"/>
    <x v="1"/>
    <x v="0"/>
    <x v="0"/>
    <x v="0"/>
    <x v="6"/>
    <x v="4"/>
    <n v="3"/>
    <n v="3306"/>
    <n v="6010"/>
    <n v="2704"/>
  </r>
  <r>
    <s v="Cynthia Green"/>
    <x v="3"/>
    <s v="Pasta"/>
    <d v="2024-09-25T00:00:00"/>
    <d v="2024-10-07T00:00:00"/>
    <n v="10"/>
    <n v="803"/>
    <x v="0"/>
    <x v="1"/>
    <x v="3"/>
    <x v="0"/>
    <x v="8"/>
    <x v="2"/>
    <n v="12"/>
    <n v="4818"/>
    <n v="8030"/>
    <n v="3212"/>
  </r>
  <r>
    <s v="Melissa Williams"/>
    <x v="0"/>
    <s v="Laptop"/>
    <d v="2024-09-22T00:00:00"/>
    <d v="2024-10-07T00:00:00"/>
    <n v="4"/>
    <n v="584"/>
    <x v="1"/>
    <x v="4"/>
    <x v="0"/>
    <x v="0"/>
    <x v="8"/>
    <x v="4"/>
    <n v="15"/>
    <n v="1986"/>
    <n v="2336"/>
    <n v="350"/>
  </r>
  <r>
    <s v="Anthony Evans"/>
    <x v="3"/>
    <s v="Cereal"/>
    <d v="2024-03-29T00:00:00"/>
    <d v="2024-04-03T00:00:00"/>
    <n v="8"/>
    <n v="944"/>
    <x v="1"/>
    <x v="3"/>
    <x v="1"/>
    <x v="0"/>
    <x v="3"/>
    <x v="6"/>
    <n v="5"/>
    <n v="4154"/>
    <n v="7552"/>
    <n v="3398"/>
  </r>
  <r>
    <s v="Antonio Norman"/>
    <x v="4"/>
    <s v="Cushion"/>
    <d v="2024-11-08T00:00:00"/>
    <d v="2024-11-20T00:00:00"/>
    <n v="8"/>
    <n v="206"/>
    <x v="1"/>
    <x v="0"/>
    <x v="2"/>
    <x v="0"/>
    <x v="4"/>
    <x v="6"/>
    <n v="12"/>
    <n v="1071"/>
    <n v="1648"/>
    <n v="577"/>
  </r>
  <r>
    <s v="Kenneth Underwood"/>
    <x v="3"/>
    <s v="Cereal"/>
    <d v="2024-10-13T00:00:00"/>
    <d v="2024-10-21T00:00:00"/>
    <n v="5"/>
    <n v="304"/>
    <x v="1"/>
    <x v="0"/>
    <x v="3"/>
    <x v="0"/>
    <x v="1"/>
    <x v="4"/>
    <n v="8"/>
    <n v="836"/>
    <n v="1520"/>
    <n v="684"/>
  </r>
  <r>
    <s v="Danielle Phillips"/>
    <x v="0"/>
    <s v="Tablet"/>
    <d v="2024-12-31T00:00:00"/>
    <d v="2025-01-14T00:00:00"/>
    <n v="2"/>
    <n v="364"/>
    <x v="1"/>
    <x v="2"/>
    <x v="2"/>
    <x v="0"/>
    <x v="6"/>
    <x v="1"/>
    <n v="14"/>
    <n v="510"/>
    <n v="728"/>
    <n v="218"/>
  </r>
  <r>
    <s v="Curtis Wilkerson"/>
    <x v="3"/>
    <s v="Pasta"/>
    <d v="2024-04-13T00:00:00"/>
    <d v="2024-04-26T00:00:00"/>
    <n v="9"/>
    <n v="287"/>
    <x v="0"/>
    <x v="3"/>
    <x v="1"/>
    <x v="0"/>
    <x v="11"/>
    <x v="5"/>
    <n v="13"/>
    <n v="1550"/>
    <n v="2583"/>
    <n v="1033"/>
  </r>
  <r>
    <s v="Kathryn Price"/>
    <x v="0"/>
    <s v="Camera"/>
    <d v="2024-10-27T00:00:00"/>
    <d v="2024-11-03T00:00:00"/>
    <n v="4"/>
    <n v="258"/>
    <x v="0"/>
    <x v="0"/>
    <x v="1"/>
    <x v="0"/>
    <x v="1"/>
    <x v="4"/>
    <n v="7"/>
    <n v="826"/>
    <n v="1032"/>
    <n v="206"/>
  </r>
  <r>
    <s v="Kevin Hall"/>
    <x v="2"/>
    <s v="T-Shirt"/>
    <d v="2024-02-21T00:00:00"/>
    <d v="2024-03-06T00:00:00"/>
    <n v="7"/>
    <n v="348"/>
    <x v="0"/>
    <x v="3"/>
    <x v="1"/>
    <x v="0"/>
    <x v="7"/>
    <x v="2"/>
    <n v="14"/>
    <n v="1583"/>
    <n v="2436"/>
    <n v="853"/>
  </r>
  <r>
    <s v="Kristy Hart"/>
    <x v="2"/>
    <s v="Jacket"/>
    <d v="2024-06-13T00:00:00"/>
    <d v="2024-06-17T00:00:00"/>
    <n v="5"/>
    <n v="671"/>
    <x v="1"/>
    <x v="0"/>
    <x v="0"/>
    <x v="0"/>
    <x v="5"/>
    <x v="3"/>
    <n v="4"/>
    <n v="2684"/>
    <n v="3355"/>
    <n v="671"/>
  </r>
  <r>
    <s v="Joseph Smith"/>
    <x v="1"/>
    <s v="Non-Fiction"/>
    <d v="2024-09-30T00:00:00"/>
    <d v="2024-10-06T00:00:00"/>
    <n v="1"/>
    <n v="945"/>
    <x v="0"/>
    <x v="0"/>
    <x v="3"/>
    <x v="0"/>
    <x v="8"/>
    <x v="0"/>
    <n v="6"/>
    <n v="473"/>
    <n v="945"/>
    <n v="472"/>
  </r>
  <r>
    <s v="Sarah Valencia"/>
    <x v="0"/>
    <s v="Headphones"/>
    <d v="2024-09-10T00:00:00"/>
    <d v="2024-09-21T00:00:00"/>
    <n v="3"/>
    <n v="969"/>
    <x v="0"/>
    <x v="3"/>
    <x v="2"/>
    <x v="0"/>
    <x v="8"/>
    <x v="1"/>
    <n v="11"/>
    <n v="1890"/>
    <n v="2907"/>
    <n v="1017"/>
  </r>
  <r>
    <s v="Patricia Bradley"/>
    <x v="2"/>
    <s v="T-Shirt"/>
    <d v="2024-06-18T00:00:00"/>
    <d v="2024-06-24T00:00:00"/>
    <n v="3"/>
    <n v="758"/>
    <x v="1"/>
    <x v="2"/>
    <x v="2"/>
    <x v="0"/>
    <x v="5"/>
    <x v="1"/>
    <n v="6"/>
    <n v="1478"/>
    <n v="2274"/>
    <n v="796"/>
  </r>
  <r>
    <s v="William Jackson"/>
    <x v="2"/>
    <s v="T-Shirt"/>
    <d v="2024-06-21T00:00:00"/>
    <d v="2024-06-25T00:00:00"/>
    <n v="5"/>
    <n v="591"/>
    <x v="0"/>
    <x v="3"/>
    <x v="0"/>
    <x v="0"/>
    <x v="5"/>
    <x v="6"/>
    <n v="4"/>
    <n v="1921"/>
    <n v="2955"/>
    <n v="1034"/>
  </r>
  <r>
    <s v="Michelle Williams"/>
    <x v="1"/>
    <s v="Children's Book"/>
    <d v="2024-08-06T00:00:00"/>
    <d v="2024-08-18T00:00:00"/>
    <n v="9"/>
    <n v="345"/>
    <x v="1"/>
    <x v="0"/>
    <x v="3"/>
    <x v="0"/>
    <x v="9"/>
    <x v="1"/>
    <n v="12"/>
    <n v="1863"/>
    <n v="3105"/>
    <n v="1242"/>
  </r>
  <r>
    <s v="Fernando Lynn"/>
    <x v="3"/>
    <s v="Pasta"/>
    <d v="2024-08-16T00:00:00"/>
    <d v="2024-08-29T00:00:00"/>
    <n v="5"/>
    <n v="986"/>
    <x v="1"/>
    <x v="4"/>
    <x v="0"/>
    <x v="0"/>
    <x v="9"/>
    <x v="6"/>
    <n v="13"/>
    <n v="2958"/>
    <n v="4930"/>
    <n v="1972"/>
  </r>
  <r>
    <s v="Lisa Webb"/>
    <x v="1"/>
    <s v="Fiction"/>
    <d v="2024-05-13T00:00:00"/>
    <d v="2024-05-20T00:00:00"/>
    <n v="6"/>
    <n v="719"/>
    <x v="1"/>
    <x v="0"/>
    <x v="3"/>
    <x v="0"/>
    <x v="0"/>
    <x v="0"/>
    <n v="7"/>
    <n v="2157"/>
    <n v="4314"/>
    <n v="2157"/>
  </r>
  <r>
    <s v="Jennifer Spencer"/>
    <x v="0"/>
    <s v="Headphones"/>
    <d v="2024-06-06T00:00:00"/>
    <d v="2024-06-18T00:00:00"/>
    <n v="3"/>
    <n v="425"/>
    <x v="1"/>
    <x v="3"/>
    <x v="3"/>
    <x v="0"/>
    <x v="5"/>
    <x v="3"/>
    <n v="12"/>
    <n v="829"/>
    <n v="1275"/>
    <n v="446"/>
  </r>
  <r>
    <s v="Sara Hernandez"/>
    <x v="4"/>
    <s v="Table Lamp"/>
    <d v="2024-11-23T00:00:00"/>
    <d v="2024-11-29T00:00:00"/>
    <n v="5"/>
    <n v="386"/>
    <x v="0"/>
    <x v="3"/>
    <x v="3"/>
    <x v="0"/>
    <x v="4"/>
    <x v="5"/>
    <n v="6"/>
    <n v="1448"/>
    <n v="1930"/>
    <n v="482"/>
  </r>
  <r>
    <s v="Steven Baker"/>
    <x v="1"/>
    <s v="Children's Book"/>
    <d v="2024-10-02T00:00:00"/>
    <d v="2024-10-09T00:00:00"/>
    <n v="4"/>
    <n v="790"/>
    <x v="0"/>
    <x v="0"/>
    <x v="1"/>
    <x v="0"/>
    <x v="1"/>
    <x v="2"/>
    <n v="7"/>
    <n v="1896"/>
    <n v="3160"/>
    <n v="1264"/>
  </r>
  <r>
    <s v="Dennis Marshall"/>
    <x v="1"/>
    <s v="Children's Book"/>
    <d v="2024-09-27T00:00:00"/>
    <d v="2024-10-07T00:00:00"/>
    <n v="6"/>
    <n v="89"/>
    <x v="0"/>
    <x v="3"/>
    <x v="1"/>
    <x v="0"/>
    <x v="8"/>
    <x v="6"/>
    <n v="10"/>
    <n v="320"/>
    <n v="534"/>
    <n v="214"/>
  </r>
  <r>
    <s v="Cynthia Evans"/>
    <x v="1"/>
    <s v="Children's Book"/>
    <d v="2024-02-29T00:00:00"/>
    <d v="2024-03-08T00:00:00"/>
    <n v="4"/>
    <n v="744"/>
    <x v="0"/>
    <x v="3"/>
    <x v="1"/>
    <x v="0"/>
    <x v="7"/>
    <x v="3"/>
    <n v="8"/>
    <n v="1786"/>
    <n v="2976"/>
    <n v="1190"/>
  </r>
  <r>
    <s v="Beth Henderson"/>
    <x v="1"/>
    <s v="Fiction"/>
    <d v="2024-10-13T00:00:00"/>
    <d v="2024-10-25T00:00:00"/>
    <n v="8"/>
    <n v="698"/>
    <x v="1"/>
    <x v="1"/>
    <x v="3"/>
    <x v="0"/>
    <x v="1"/>
    <x v="4"/>
    <n v="12"/>
    <n v="2792"/>
    <n v="5584"/>
    <n v="2792"/>
  </r>
  <r>
    <s v="Thomas Sloan"/>
    <x v="0"/>
    <s v="Headphones"/>
    <d v="2024-05-10T00:00:00"/>
    <d v="2024-05-13T00:00:00"/>
    <n v="1"/>
    <n v="773"/>
    <x v="0"/>
    <x v="0"/>
    <x v="3"/>
    <x v="0"/>
    <x v="0"/>
    <x v="6"/>
    <n v="3"/>
    <n v="502"/>
    <n v="773"/>
    <n v="271"/>
  </r>
  <r>
    <s v="Kara Jackson"/>
    <x v="3"/>
    <s v="Milk"/>
    <d v="2024-07-12T00:00:00"/>
    <d v="2024-07-17T00:00:00"/>
    <n v="7"/>
    <n v="92"/>
    <x v="0"/>
    <x v="3"/>
    <x v="0"/>
    <x v="0"/>
    <x v="2"/>
    <x v="6"/>
    <n v="5"/>
    <n v="322"/>
    <n v="644"/>
    <n v="322"/>
  </r>
  <r>
    <s v="Steve Rivera"/>
    <x v="4"/>
    <s v="Table Lamp"/>
    <d v="2024-04-01T00:00:00"/>
    <d v="2024-04-12T00:00:00"/>
    <n v="9"/>
    <n v="412"/>
    <x v="1"/>
    <x v="3"/>
    <x v="1"/>
    <x v="0"/>
    <x v="11"/>
    <x v="0"/>
    <n v="11"/>
    <n v="2781"/>
    <n v="3708"/>
    <n v="927"/>
  </r>
  <r>
    <s v="Caitlin Collins"/>
    <x v="2"/>
    <s v="T-Shirt"/>
    <d v="2024-01-17T00:00:00"/>
    <d v="2024-01-27T00:00:00"/>
    <n v="7"/>
    <n v="639"/>
    <x v="0"/>
    <x v="1"/>
    <x v="1"/>
    <x v="0"/>
    <x v="10"/>
    <x v="2"/>
    <n v="10"/>
    <n v="2907"/>
    <n v="4473"/>
    <n v="1566"/>
  </r>
  <r>
    <s v="Corey Whitaker"/>
    <x v="2"/>
    <s v="T-Shirt"/>
    <d v="2024-02-21T00:00:00"/>
    <d v="2024-03-05T00:00:00"/>
    <n v="10"/>
    <n v="44"/>
    <x v="1"/>
    <x v="2"/>
    <x v="2"/>
    <x v="0"/>
    <x v="7"/>
    <x v="2"/>
    <n v="13"/>
    <n v="286"/>
    <n v="440"/>
    <n v="154"/>
  </r>
  <r>
    <s v="Madison Martinez"/>
    <x v="0"/>
    <s v="Laptop"/>
    <d v="2024-01-23T00:00:00"/>
    <d v="2024-02-05T00:00:00"/>
    <n v="7"/>
    <n v="459"/>
    <x v="0"/>
    <x v="0"/>
    <x v="1"/>
    <x v="0"/>
    <x v="10"/>
    <x v="1"/>
    <n v="13"/>
    <n v="2731"/>
    <n v="3213"/>
    <n v="482"/>
  </r>
  <r>
    <s v="Penny Lewis"/>
    <x v="1"/>
    <s v="Cookbook"/>
    <d v="2024-12-10T00:00:00"/>
    <d v="2024-12-19T00:00:00"/>
    <n v="6"/>
    <n v="252"/>
    <x v="1"/>
    <x v="4"/>
    <x v="2"/>
    <x v="0"/>
    <x v="6"/>
    <x v="1"/>
    <n v="9"/>
    <n v="983"/>
    <n v="1512"/>
    <n v="529"/>
  </r>
  <r>
    <s v="Carlos Thompson"/>
    <x v="1"/>
    <s v="Non-Fiction"/>
    <d v="2024-07-30T00:00:00"/>
    <d v="2024-08-06T00:00:00"/>
    <n v="5"/>
    <n v="291"/>
    <x v="1"/>
    <x v="0"/>
    <x v="2"/>
    <x v="0"/>
    <x v="2"/>
    <x v="1"/>
    <n v="7"/>
    <n v="728"/>
    <n v="1455"/>
    <n v="727"/>
  </r>
  <r>
    <s v="James Bailey"/>
    <x v="2"/>
    <s v="Sneakers"/>
    <d v="2024-10-11T00:00:00"/>
    <d v="2024-10-19T00:00:00"/>
    <n v="8"/>
    <n v="58"/>
    <x v="1"/>
    <x v="4"/>
    <x v="3"/>
    <x v="0"/>
    <x v="1"/>
    <x v="6"/>
    <n v="8"/>
    <n v="348"/>
    <n v="464"/>
    <n v="116"/>
  </r>
  <r>
    <s v="Brian Hunt"/>
    <x v="4"/>
    <s v="Wall Art"/>
    <d v="2024-07-28T00:00:00"/>
    <d v="2024-08-09T00:00:00"/>
    <n v="3"/>
    <n v="317"/>
    <x v="1"/>
    <x v="2"/>
    <x v="2"/>
    <x v="0"/>
    <x v="2"/>
    <x v="4"/>
    <n v="12"/>
    <n v="666"/>
    <n v="951"/>
    <n v="285"/>
  </r>
  <r>
    <s v="Sarah Pittman"/>
    <x v="0"/>
    <s v="Camera"/>
    <d v="2024-04-07T00:00:00"/>
    <d v="2024-04-19T00:00:00"/>
    <n v="1"/>
    <n v="284"/>
    <x v="1"/>
    <x v="2"/>
    <x v="0"/>
    <x v="0"/>
    <x v="11"/>
    <x v="4"/>
    <n v="12"/>
    <n v="227"/>
    <n v="284"/>
    <n v="57"/>
  </r>
  <r>
    <s v="Courtney Walker"/>
    <x v="0"/>
    <s v="Smartphone"/>
    <d v="2024-04-06T00:00:00"/>
    <d v="2024-04-09T00:00:00"/>
    <n v="10"/>
    <n v="751"/>
    <x v="0"/>
    <x v="3"/>
    <x v="2"/>
    <x v="0"/>
    <x v="11"/>
    <x v="5"/>
    <n v="3"/>
    <n v="5633"/>
    <n v="7510"/>
    <n v="1877"/>
  </r>
  <r>
    <s v="Edward York"/>
    <x v="3"/>
    <s v="Pasta"/>
    <d v="2024-06-19T00:00:00"/>
    <d v="2024-07-03T00:00:00"/>
    <n v="5"/>
    <n v="989"/>
    <x v="0"/>
    <x v="0"/>
    <x v="0"/>
    <x v="0"/>
    <x v="5"/>
    <x v="2"/>
    <n v="14"/>
    <n v="2967"/>
    <n v="4945"/>
    <n v="1978"/>
  </r>
  <r>
    <s v="Steve Mason"/>
    <x v="0"/>
    <s v="Headphones"/>
    <d v="2024-05-04T00:00:00"/>
    <d v="2024-05-17T00:00:00"/>
    <n v="10"/>
    <n v="730"/>
    <x v="0"/>
    <x v="0"/>
    <x v="0"/>
    <x v="0"/>
    <x v="0"/>
    <x v="5"/>
    <n v="13"/>
    <n v="4745"/>
    <n v="7300"/>
    <n v="2555"/>
  </r>
  <r>
    <s v="Penny Anderson"/>
    <x v="2"/>
    <s v="Jacket"/>
    <d v="2024-06-09T00:00:00"/>
    <d v="2024-06-19T00:00:00"/>
    <n v="7"/>
    <n v="56"/>
    <x v="1"/>
    <x v="3"/>
    <x v="2"/>
    <x v="0"/>
    <x v="5"/>
    <x v="4"/>
    <n v="10"/>
    <n v="314"/>
    <n v="392"/>
    <n v="78"/>
  </r>
  <r>
    <s v="Joseph Cross"/>
    <x v="2"/>
    <s v="T-Shirt"/>
    <d v="2024-05-13T00:00:00"/>
    <d v="2024-05-16T00:00:00"/>
    <n v="9"/>
    <n v="967"/>
    <x v="1"/>
    <x v="3"/>
    <x v="0"/>
    <x v="0"/>
    <x v="0"/>
    <x v="0"/>
    <n v="3"/>
    <n v="5657"/>
    <n v="8703"/>
    <n v="3046"/>
  </r>
  <r>
    <s v="Shawn Collins"/>
    <x v="3"/>
    <s v="Cereal"/>
    <d v="2024-03-19T00:00:00"/>
    <d v="2024-04-08T00:00:00"/>
    <n v="4"/>
    <n v="347"/>
    <x v="1"/>
    <x v="0"/>
    <x v="1"/>
    <x v="0"/>
    <x v="3"/>
    <x v="1"/>
    <n v="20"/>
    <n v="763"/>
    <n v="1388"/>
    <n v="625"/>
  </r>
  <r>
    <s v="Joy Meyer"/>
    <x v="2"/>
    <s v="Sneakers"/>
    <d v="2024-10-08T00:00:00"/>
    <d v="2024-10-17T00:00:00"/>
    <n v="6"/>
    <n v="273"/>
    <x v="1"/>
    <x v="1"/>
    <x v="3"/>
    <x v="0"/>
    <x v="1"/>
    <x v="1"/>
    <n v="9"/>
    <n v="1229"/>
    <n v="1638"/>
    <n v="409"/>
  </r>
  <r>
    <s v="Alex Wagner"/>
    <x v="2"/>
    <s v="Dress"/>
    <d v="2024-11-24T00:00:00"/>
    <d v="2024-11-27T00:00:00"/>
    <n v="1"/>
    <n v="546"/>
    <x v="1"/>
    <x v="0"/>
    <x v="2"/>
    <x v="0"/>
    <x v="4"/>
    <x v="4"/>
    <n v="3"/>
    <n v="382"/>
    <n v="546"/>
    <n v="164"/>
  </r>
  <r>
    <s v="Martha Smith"/>
    <x v="0"/>
    <s v="Smartphone"/>
    <d v="2024-07-30T00:00:00"/>
    <d v="2024-08-10T00:00:00"/>
    <n v="3"/>
    <n v="872"/>
    <x v="0"/>
    <x v="3"/>
    <x v="2"/>
    <x v="0"/>
    <x v="2"/>
    <x v="1"/>
    <n v="11"/>
    <n v="1962"/>
    <n v="2616"/>
    <n v="654"/>
  </r>
  <r>
    <s v="Matthew Bates"/>
    <x v="2"/>
    <s v="T-Shirt"/>
    <d v="2024-04-21T00:00:00"/>
    <d v="2024-04-28T00:00:00"/>
    <n v="9"/>
    <n v="476"/>
    <x v="1"/>
    <x v="4"/>
    <x v="3"/>
    <x v="0"/>
    <x v="11"/>
    <x v="4"/>
    <n v="7"/>
    <n v="2785"/>
    <n v="4284"/>
    <n v="1499"/>
  </r>
  <r>
    <s v="Autumn Wilson"/>
    <x v="1"/>
    <s v="Children's Book"/>
    <d v="2024-12-03T00:00:00"/>
    <d v="2024-12-12T00:00:00"/>
    <n v="8"/>
    <n v="26"/>
    <x v="1"/>
    <x v="0"/>
    <x v="2"/>
    <x v="0"/>
    <x v="6"/>
    <x v="1"/>
    <n v="9"/>
    <n v="125"/>
    <n v="208"/>
    <n v="83"/>
  </r>
  <r>
    <s v="Michael Meadows"/>
    <x v="0"/>
    <s v="Camera"/>
    <d v="2024-12-23T00:00:00"/>
    <d v="2025-01-05T00:00:00"/>
    <n v="7"/>
    <n v="835"/>
    <x v="0"/>
    <x v="0"/>
    <x v="3"/>
    <x v="0"/>
    <x v="6"/>
    <x v="0"/>
    <n v="13"/>
    <n v="4676"/>
    <n v="5845"/>
    <n v="1169"/>
  </r>
  <r>
    <s v="Sarah Ward"/>
    <x v="4"/>
    <s v="Wall Art"/>
    <d v="2024-02-10T00:00:00"/>
    <d v="2024-02-23T00:00:00"/>
    <n v="6"/>
    <n v="992"/>
    <x v="1"/>
    <x v="2"/>
    <x v="0"/>
    <x v="0"/>
    <x v="7"/>
    <x v="5"/>
    <n v="13"/>
    <n v="4166"/>
    <n v="5952"/>
    <n v="1786"/>
  </r>
  <r>
    <s v="Charles Holland"/>
    <x v="2"/>
    <s v="Jeans"/>
    <d v="2024-06-02T00:00:00"/>
    <d v="2024-06-11T00:00:00"/>
    <n v="2"/>
    <n v="679"/>
    <x v="0"/>
    <x v="1"/>
    <x v="0"/>
    <x v="0"/>
    <x v="5"/>
    <x v="4"/>
    <n v="9"/>
    <n v="951"/>
    <n v="1358"/>
    <n v="407"/>
  </r>
  <r>
    <s v="Robert White"/>
    <x v="3"/>
    <s v="Milk"/>
    <d v="2024-07-12T00:00:00"/>
    <d v="2024-07-25T00:00:00"/>
    <n v="9"/>
    <n v="497"/>
    <x v="1"/>
    <x v="0"/>
    <x v="3"/>
    <x v="0"/>
    <x v="2"/>
    <x v="6"/>
    <n v="13"/>
    <n v="2237"/>
    <n v="4473"/>
    <n v="2236"/>
  </r>
  <r>
    <s v="Karen Fisher"/>
    <x v="2"/>
    <s v="T-Shirt"/>
    <d v="2024-09-12T00:00:00"/>
    <d v="2024-09-20T00:00:00"/>
    <n v="7"/>
    <n v="670"/>
    <x v="1"/>
    <x v="1"/>
    <x v="3"/>
    <x v="0"/>
    <x v="8"/>
    <x v="3"/>
    <n v="8"/>
    <n v="3049"/>
    <n v="4690"/>
    <n v="1641"/>
  </r>
  <r>
    <s v="Jason Williams"/>
    <x v="4"/>
    <s v="Table Lamp"/>
    <d v="2024-02-08T00:00:00"/>
    <d v="2024-02-21T00:00:00"/>
    <n v="5"/>
    <n v="930"/>
    <x v="1"/>
    <x v="3"/>
    <x v="1"/>
    <x v="0"/>
    <x v="7"/>
    <x v="3"/>
    <n v="13"/>
    <n v="3488"/>
    <n v="4650"/>
    <n v="1162"/>
  </r>
  <r>
    <s v="Vanessa Santiago"/>
    <x v="0"/>
    <s v="Laptop"/>
    <d v="2024-06-10T00:00:00"/>
    <d v="2024-06-19T00:00:00"/>
    <n v="1"/>
    <n v="994"/>
    <x v="0"/>
    <x v="0"/>
    <x v="0"/>
    <x v="0"/>
    <x v="5"/>
    <x v="0"/>
    <n v="9"/>
    <n v="845"/>
    <n v="994"/>
    <n v="149"/>
  </r>
  <r>
    <s v="Erica Rivera"/>
    <x v="1"/>
    <s v="Biography"/>
    <d v="2024-07-15T00:00:00"/>
    <d v="2024-07-28T00:00:00"/>
    <n v="3"/>
    <n v="819"/>
    <x v="1"/>
    <x v="3"/>
    <x v="0"/>
    <x v="0"/>
    <x v="2"/>
    <x v="0"/>
    <n v="13"/>
    <n v="1351"/>
    <n v="2457"/>
    <n v="1106"/>
  </r>
  <r>
    <s v="Alicia Powell"/>
    <x v="1"/>
    <s v="Cookbook"/>
    <d v="2024-10-31T00:00:00"/>
    <d v="2024-11-14T00:00:00"/>
    <n v="7"/>
    <n v="802"/>
    <x v="1"/>
    <x v="4"/>
    <x v="1"/>
    <x v="0"/>
    <x v="1"/>
    <x v="3"/>
    <n v="14"/>
    <n v="3649"/>
    <n v="5614"/>
    <n v="1965"/>
  </r>
  <r>
    <s v="Brian Prince"/>
    <x v="2"/>
    <s v="T-Shirt"/>
    <d v="2024-02-12T00:00:00"/>
    <d v="2024-02-23T00:00:00"/>
    <n v="5"/>
    <n v="167"/>
    <x v="1"/>
    <x v="2"/>
    <x v="2"/>
    <x v="0"/>
    <x v="7"/>
    <x v="0"/>
    <n v="11"/>
    <n v="543"/>
    <n v="835"/>
    <n v="292"/>
  </r>
  <r>
    <s v="Janice Petty"/>
    <x v="1"/>
    <s v="Fiction"/>
    <d v="2024-11-01T00:00:00"/>
    <d v="2024-11-06T00:00:00"/>
    <n v="10"/>
    <n v="813"/>
    <x v="0"/>
    <x v="4"/>
    <x v="0"/>
    <x v="0"/>
    <x v="4"/>
    <x v="6"/>
    <n v="5"/>
    <n v="4065"/>
    <n v="8130"/>
    <n v="4065"/>
  </r>
  <r>
    <s v="Nicole Evans"/>
    <x v="4"/>
    <s v="Wall Art"/>
    <d v="2024-07-17T00:00:00"/>
    <d v="2024-07-23T00:00:00"/>
    <n v="2"/>
    <n v="752"/>
    <x v="1"/>
    <x v="3"/>
    <x v="1"/>
    <x v="0"/>
    <x v="2"/>
    <x v="2"/>
    <n v="6"/>
    <n v="1053"/>
    <n v="1504"/>
    <n v="451"/>
  </r>
  <r>
    <s v="Anthony Adams"/>
    <x v="4"/>
    <s v="Wall Art"/>
    <d v="2024-02-09T00:00:00"/>
    <d v="2024-02-13T00:00:00"/>
    <n v="6"/>
    <n v="267"/>
    <x v="1"/>
    <x v="5"/>
    <x v="2"/>
    <x v="0"/>
    <x v="7"/>
    <x v="6"/>
    <n v="4"/>
    <n v="1121"/>
    <n v="1602"/>
    <n v="481"/>
  </r>
  <r>
    <s v="Richard Jennings"/>
    <x v="4"/>
    <s v="Vase"/>
    <d v="2024-07-13T00:00:00"/>
    <d v="2024-07-19T00:00:00"/>
    <n v="6"/>
    <n v="460"/>
    <x v="1"/>
    <x v="4"/>
    <x v="0"/>
    <x v="0"/>
    <x v="2"/>
    <x v="5"/>
    <n v="6"/>
    <n v="2070"/>
    <n v="2760"/>
    <n v="690"/>
  </r>
  <r>
    <s v="Douglas Baker"/>
    <x v="4"/>
    <s v="Curtains"/>
    <d v="2024-07-22T00:00:00"/>
    <d v="2024-07-25T00:00:00"/>
    <n v="6"/>
    <n v="308"/>
    <x v="1"/>
    <x v="6"/>
    <x v="2"/>
    <x v="0"/>
    <x v="2"/>
    <x v="0"/>
    <n v="3"/>
    <n v="1201"/>
    <n v="1848"/>
    <n v="647"/>
  </r>
  <r>
    <s v="Michael Fox"/>
    <x v="0"/>
    <s v="Camera"/>
    <d v="2024-04-12T00:00:00"/>
    <d v="2024-04-21T00:00:00"/>
    <n v="10"/>
    <n v="568"/>
    <x v="0"/>
    <x v="5"/>
    <x v="3"/>
    <x v="0"/>
    <x v="11"/>
    <x v="6"/>
    <n v="9"/>
    <n v="4544"/>
    <n v="5680"/>
    <n v="1136"/>
  </r>
  <r>
    <s v="Lisa Oliver"/>
    <x v="3"/>
    <s v="Pasta"/>
    <d v="2024-11-20T00:00:00"/>
    <d v="2024-12-12T00:00:00"/>
    <n v="5"/>
    <n v="257"/>
    <x v="1"/>
    <x v="4"/>
    <x v="3"/>
    <x v="0"/>
    <x v="4"/>
    <x v="2"/>
    <n v="22"/>
    <n v="771"/>
    <n v="1285"/>
    <n v="514"/>
  </r>
  <r>
    <s v="Bradley Davis"/>
    <x v="1"/>
    <s v="Cookbook"/>
    <d v="2024-12-20T00:00:00"/>
    <d v="2024-12-28T00:00:00"/>
    <n v="7"/>
    <n v="566"/>
    <x v="1"/>
    <x v="5"/>
    <x v="0"/>
    <x v="0"/>
    <x v="6"/>
    <x v="6"/>
    <n v="8"/>
    <n v="2575"/>
    <n v="3962"/>
    <n v="1387"/>
  </r>
  <r>
    <s v="Ronald Johns"/>
    <x v="1"/>
    <s v="Cookbook"/>
    <d v="2024-11-22T00:00:00"/>
    <d v="2024-12-05T00:00:00"/>
    <n v="2"/>
    <n v="121"/>
    <x v="1"/>
    <x v="1"/>
    <x v="3"/>
    <x v="0"/>
    <x v="4"/>
    <x v="6"/>
    <n v="13"/>
    <n v="157"/>
    <n v="242"/>
    <n v="85"/>
  </r>
  <r>
    <s v="Alan Nunez"/>
    <x v="3"/>
    <s v="Rice"/>
    <d v="2024-01-06T00:00:00"/>
    <d v="2024-01-14T00:00:00"/>
    <n v="2"/>
    <n v="274"/>
    <x v="1"/>
    <x v="5"/>
    <x v="1"/>
    <x v="0"/>
    <x v="10"/>
    <x v="5"/>
    <n v="8"/>
    <n v="329"/>
    <n v="548"/>
    <n v="219"/>
  </r>
  <r>
    <s v="Daniel Davenport"/>
    <x v="0"/>
    <s v="Headphones"/>
    <d v="2024-12-22T00:00:00"/>
    <d v="2024-12-30T00:00:00"/>
    <n v="8"/>
    <n v="336"/>
    <x v="0"/>
    <x v="5"/>
    <x v="1"/>
    <x v="0"/>
    <x v="6"/>
    <x v="4"/>
    <n v="8"/>
    <n v="1747"/>
    <n v="2688"/>
    <n v="941"/>
  </r>
  <r>
    <s v="Angel Powers"/>
    <x v="0"/>
    <s v="Smartphone"/>
    <d v="2024-06-24T00:00:00"/>
    <d v="2024-06-29T00:00:00"/>
    <n v="2"/>
    <n v="703"/>
    <x v="1"/>
    <x v="1"/>
    <x v="2"/>
    <x v="0"/>
    <x v="5"/>
    <x v="0"/>
    <n v="5"/>
    <n v="1055"/>
    <n v="1406"/>
    <n v="351"/>
  </r>
  <r>
    <s v="Ian Frazier"/>
    <x v="0"/>
    <s v="Camera"/>
    <d v="2024-04-11T00:00:00"/>
    <d v="2024-04-21T00:00:00"/>
    <n v="8"/>
    <n v="616"/>
    <x v="0"/>
    <x v="2"/>
    <x v="2"/>
    <x v="0"/>
    <x v="11"/>
    <x v="3"/>
    <n v="10"/>
    <n v="3942"/>
    <n v="4928"/>
    <n v="986"/>
  </r>
  <r>
    <s v="Matthew Miller"/>
    <x v="2"/>
    <s v="Jeans"/>
    <d v="2024-05-22T00:00:00"/>
    <d v="2024-06-05T00:00:00"/>
    <n v="2"/>
    <n v="601"/>
    <x v="0"/>
    <x v="5"/>
    <x v="1"/>
    <x v="0"/>
    <x v="0"/>
    <x v="2"/>
    <n v="14"/>
    <n v="841"/>
    <n v="1202"/>
    <n v="361"/>
  </r>
  <r>
    <s v="Angela Jones"/>
    <x v="4"/>
    <s v="Cushion"/>
    <d v="2024-04-10T00:00:00"/>
    <d v="2024-04-20T00:00:00"/>
    <n v="8"/>
    <n v="126"/>
    <x v="1"/>
    <x v="4"/>
    <x v="0"/>
    <x v="0"/>
    <x v="11"/>
    <x v="2"/>
    <n v="10"/>
    <n v="655"/>
    <n v="1008"/>
    <n v="353"/>
  </r>
  <r>
    <s v="Sarah Drake"/>
    <x v="4"/>
    <s v="Wall Art"/>
    <d v="2024-11-12T00:00:00"/>
    <d v="2024-11-24T00:00:00"/>
    <n v="3"/>
    <n v="843"/>
    <x v="1"/>
    <x v="6"/>
    <x v="1"/>
    <x v="0"/>
    <x v="4"/>
    <x v="1"/>
    <n v="12"/>
    <n v="1770"/>
    <n v="2529"/>
    <n v="759"/>
  </r>
  <r>
    <s v="Sierra Williams"/>
    <x v="0"/>
    <s v="Laptop"/>
    <d v="2024-07-10T00:00:00"/>
    <d v="2024-07-14T00:00:00"/>
    <n v="3"/>
    <n v="533"/>
    <x v="1"/>
    <x v="2"/>
    <x v="1"/>
    <x v="0"/>
    <x v="2"/>
    <x v="2"/>
    <n v="4"/>
    <n v="1359"/>
    <n v="1599"/>
    <n v="240"/>
  </r>
  <r>
    <s v="Deborah Stephens"/>
    <x v="2"/>
    <s v="Dress"/>
    <d v="2024-07-15T00:00:00"/>
    <d v="2024-07-27T00:00:00"/>
    <n v="7"/>
    <n v="200"/>
    <x v="1"/>
    <x v="2"/>
    <x v="3"/>
    <x v="0"/>
    <x v="2"/>
    <x v="0"/>
    <n v="12"/>
    <n v="980"/>
    <n v="1400"/>
    <n v="420"/>
  </r>
  <r>
    <s v="Brenda Martin"/>
    <x v="3"/>
    <s v="Juice"/>
    <d v="2024-01-28T00:00:00"/>
    <d v="2024-02-07T00:00:00"/>
    <n v="6"/>
    <n v="984"/>
    <x v="0"/>
    <x v="5"/>
    <x v="3"/>
    <x v="0"/>
    <x v="10"/>
    <x v="4"/>
    <n v="10"/>
    <n v="3247"/>
    <n v="5904"/>
    <n v="2657"/>
  </r>
  <r>
    <s v="Gary Wilson"/>
    <x v="2"/>
    <s v="Sneakers"/>
    <d v="2024-10-14T00:00:00"/>
    <d v="2024-10-28T00:00:00"/>
    <n v="9"/>
    <n v="678"/>
    <x v="1"/>
    <x v="2"/>
    <x v="3"/>
    <x v="0"/>
    <x v="1"/>
    <x v="0"/>
    <n v="14"/>
    <n v="4577"/>
    <n v="6102"/>
    <n v="1525"/>
  </r>
  <r>
    <s v="Alison Williams"/>
    <x v="3"/>
    <s v="Milk"/>
    <d v="2024-12-29T00:00:00"/>
    <d v="2025-01-02T00:00:00"/>
    <n v="8"/>
    <n v="510"/>
    <x v="1"/>
    <x v="5"/>
    <x v="0"/>
    <x v="0"/>
    <x v="6"/>
    <x v="4"/>
    <n v="4"/>
    <n v="2040"/>
    <n v="4080"/>
    <n v="2040"/>
  </r>
  <r>
    <s v="Rebecca Hoover"/>
    <x v="2"/>
    <s v="Sneakers"/>
    <d v="2024-10-16T00:00:00"/>
    <d v="2024-10-29T00:00:00"/>
    <n v="8"/>
    <n v="572"/>
    <x v="1"/>
    <x v="6"/>
    <x v="3"/>
    <x v="0"/>
    <x v="1"/>
    <x v="2"/>
    <n v="13"/>
    <n v="3432"/>
    <n v="4576"/>
    <n v="1144"/>
  </r>
  <r>
    <s v="Joseph Blankenship"/>
    <x v="0"/>
    <s v="Tablet"/>
    <d v="2024-10-05T00:00:00"/>
    <d v="2024-10-09T00:00:00"/>
    <n v="6"/>
    <n v="565"/>
    <x v="1"/>
    <x v="1"/>
    <x v="3"/>
    <x v="0"/>
    <x v="1"/>
    <x v="5"/>
    <n v="4"/>
    <n v="2373"/>
    <n v="3390"/>
    <n v="1017"/>
  </r>
  <r>
    <s v="Robert Velez"/>
    <x v="0"/>
    <s v="Laptop"/>
    <d v="2024-04-17T00:00:00"/>
    <d v="2024-04-24T00:00:00"/>
    <n v="10"/>
    <n v="715"/>
    <x v="1"/>
    <x v="4"/>
    <x v="2"/>
    <x v="0"/>
    <x v="11"/>
    <x v="2"/>
    <n v="7"/>
    <n v="6078"/>
    <n v="7150"/>
    <n v="1072"/>
  </r>
  <r>
    <s v="Kimberly Scott"/>
    <x v="3"/>
    <s v="Pasta"/>
    <d v="2024-11-11T00:00:00"/>
    <d v="2024-11-24T00:00:00"/>
    <n v="3"/>
    <n v="813"/>
    <x v="0"/>
    <x v="5"/>
    <x v="0"/>
    <x v="0"/>
    <x v="4"/>
    <x v="0"/>
    <n v="13"/>
    <n v="1463"/>
    <n v="2439"/>
    <n v="976"/>
  </r>
  <r>
    <s v="Wendy Sanders"/>
    <x v="4"/>
    <s v="Cushion"/>
    <d v="2024-10-20T00:00:00"/>
    <d v="2024-10-31T00:00:00"/>
    <n v="5"/>
    <n v="985"/>
    <x v="1"/>
    <x v="1"/>
    <x v="3"/>
    <x v="0"/>
    <x v="1"/>
    <x v="4"/>
    <n v="11"/>
    <n v="3201"/>
    <n v="4925"/>
    <n v="1724"/>
  </r>
  <r>
    <s v="Eric Cooper"/>
    <x v="0"/>
    <s v="Laptop"/>
    <d v="2024-07-29T00:00:00"/>
    <d v="2024-08-04T00:00:00"/>
    <n v="1"/>
    <n v="293"/>
    <x v="1"/>
    <x v="1"/>
    <x v="1"/>
    <x v="0"/>
    <x v="2"/>
    <x v="0"/>
    <n v="6"/>
    <n v="249"/>
    <n v="293"/>
    <n v="44"/>
  </r>
  <r>
    <s v="Jessica Harris"/>
    <x v="3"/>
    <s v="Cereal"/>
    <d v="2024-10-24T00:00:00"/>
    <d v="2024-10-30T00:00:00"/>
    <n v="1"/>
    <n v="899"/>
    <x v="1"/>
    <x v="1"/>
    <x v="3"/>
    <x v="0"/>
    <x v="1"/>
    <x v="3"/>
    <n v="6"/>
    <n v="494"/>
    <n v="899"/>
    <n v="405"/>
  </r>
  <r>
    <s v="Lisa Craig"/>
    <x v="3"/>
    <s v="Cereal"/>
    <d v="2024-02-02T00:00:00"/>
    <d v="2024-02-11T00:00:00"/>
    <n v="9"/>
    <n v="417"/>
    <x v="0"/>
    <x v="5"/>
    <x v="3"/>
    <x v="0"/>
    <x v="7"/>
    <x v="6"/>
    <n v="9"/>
    <n v="2064"/>
    <n v="3753"/>
    <n v="1689"/>
  </r>
  <r>
    <s v="Penny Gomez MD"/>
    <x v="3"/>
    <s v="Cereal"/>
    <d v="2024-06-14T00:00:00"/>
    <d v="2024-06-18T00:00:00"/>
    <n v="5"/>
    <n v="355"/>
    <x v="0"/>
    <x v="6"/>
    <x v="3"/>
    <x v="0"/>
    <x v="5"/>
    <x v="6"/>
    <n v="4"/>
    <n v="976"/>
    <n v="1775"/>
    <n v="799"/>
  </r>
  <r>
    <s v="Hannah Richmond"/>
    <x v="1"/>
    <s v="Children's Book"/>
    <d v="2024-06-24T00:00:00"/>
    <d v="2024-06-28T00:00:00"/>
    <n v="1"/>
    <n v="57"/>
    <x v="0"/>
    <x v="5"/>
    <x v="2"/>
    <x v="0"/>
    <x v="5"/>
    <x v="0"/>
    <n v="4"/>
    <n v="34"/>
    <n v="57"/>
    <n v="23"/>
  </r>
  <r>
    <s v="Debbie Russell"/>
    <x v="0"/>
    <s v="Laptop"/>
    <d v="2024-08-13T00:00:00"/>
    <d v="2024-08-25T00:00:00"/>
    <n v="8"/>
    <n v="10"/>
    <x v="1"/>
    <x v="2"/>
    <x v="1"/>
    <x v="0"/>
    <x v="9"/>
    <x v="1"/>
    <n v="12"/>
    <n v="68"/>
    <n v="80"/>
    <n v="12"/>
  </r>
  <r>
    <s v="Judy Murray"/>
    <x v="0"/>
    <s v="Tablet"/>
    <d v="2024-12-06T00:00:00"/>
    <d v="2024-12-13T00:00:00"/>
    <n v="3"/>
    <n v="63"/>
    <x v="1"/>
    <x v="2"/>
    <x v="1"/>
    <x v="0"/>
    <x v="6"/>
    <x v="6"/>
    <n v="7"/>
    <n v="132"/>
    <n v="189"/>
    <n v="57"/>
  </r>
  <r>
    <s v="Jennifer Gomez"/>
    <x v="2"/>
    <s v="Sneakers"/>
    <d v="2024-12-01T00:00:00"/>
    <d v="2024-12-10T00:00:00"/>
    <n v="2"/>
    <n v="730"/>
    <x v="0"/>
    <x v="5"/>
    <x v="1"/>
    <x v="0"/>
    <x v="6"/>
    <x v="4"/>
    <n v="9"/>
    <n v="1095"/>
    <n v="1460"/>
    <n v="365"/>
  </r>
  <r>
    <s v="Hayden Shannon"/>
    <x v="3"/>
    <s v="Rice"/>
    <d v="2024-03-08T00:00:00"/>
    <d v="2024-03-15T00:00:00"/>
    <n v="10"/>
    <n v="241"/>
    <x v="0"/>
    <x v="6"/>
    <x v="1"/>
    <x v="0"/>
    <x v="3"/>
    <x v="6"/>
    <n v="7"/>
    <n v="1446"/>
    <n v="2410"/>
    <n v="964"/>
  </r>
  <r>
    <s v="Nicolas Salas II"/>
    <x v="0"/>
    <s v="Tablet"/>
    <d v="2024-03-02T00:00:00"/>
    <d v="2024-03-15T00:00:00"/>
    <n v="7"/>
    <n v="720"/>
    <x v="0"/>
    <x v="5"/>
    <x v="1"/>
    <x v="0"/>
    <x v="3"/>
    <x v="5"/>
    <n v="13"/>
    <n v="3528"/>
    <n v="5040"/>
    <n v="1512"/>
  </r>
  <r>
    <s v="Katherine Joyce"/>
    <x v="2"/>
    <s v="Sneakers"/>
    <d v="2024-03-09T00:00:00"/>
    <d v="2024-03-20T00:00:00"/>
    <n v="3"/>
    <n v="80"/>
    <x v="0"/>
    <x v="6"/>
    <x v="3"/>
    <x v="0"/>
    <x v="3"/>
    <x v="5"/>
    <n v="11"/>
    <n v="180"/>
    <n v="240"/>
    <n v="60"/>
  </r>
  <r>
    <s v="Alexandra Clark"/>
    <x v="1"/>
    <s v="Children's Book"/>
    <d v="2024-04-21T00:00:00"/>
    <d v="2024-04-27T00:00:00"/>
    <n v="2"/>
    <n v="928"/>
    <x v="0"/>
    <x v="5"/>
    <x v="0"/>
    <x v="0"/>
    <x v="11"/>
    <x v="4"/>
    <n v="6"/>
    <n v="1114"/>
    <n v="1856"/>
    <n v="742"/>
  </r>
  <r>
    <s v="Jonathan Clark"/>
    <x v="1"/>
    <s v="Children's Book"/>
    <d v="2024-06-28T00:00:00"/>
    <d v="2024-07-11T00:00:00"/>
    <n v="7"/>
    <n v="332"/>
    <x v="0"/>
    <x v="1"/>
    <x v="3"/>
    <x v="0"/>
    <x v="5"/>
    <x v="6"/>
    <n v="13"/>
    <n v="1394"/>
    <n v="2324"/>
    <n v="930"/>
  </r>
  <r>
    <s v="Adam Fisher"/>
    <x v="0"/>
    <s v="Tablet"/>
    <d v="2024-04-15T00:00:00"/>
    <d v="2024-04-18T00:00:00"/>
    <n v="9"/>
    <n v="631"/>
    <x v="1"/>
    <x v="6"/>
    <x v="1"/>
    <x v="0"/>
    <x v="11"/>
    <x v="0"/>
    <n v="3"/>
    <n v="3975"/>
    <n v="5679"/>
    <n v="1704"/>
  </r>
  <r>
    <s v="Jason Bell"/>
    <x v="3"/>
    <s v="Rice"/>
    <d v="2024-05-03T00:00:00"/>
    <d v="2024-05-07T00:00:00"/>
    <n v="8"/>
    <n v="663"/>
    <x v="1"/>
    <x v="6"/>
    <x v="2"/>
    <x v="0"/>
    <x v="0"/>
    <x v="6"/>
    <n v="4"/>
    <n v="3182"/>
    <n v="5304"/>
    <n v="2122"/>
  </r>
  <r>
    <s v="Greg Edwards"/>
    <x v="4"/>
    <s v="Vase"/>
    <d v="2024-12-15T00:00:00"/>
    <d v="2024-12-20T00:00:00"/>
    <n v="3"/>
    <n v="791"/>
    <x v="0"/>
    <x v="2"/>
    <x v="0"/>
    <x v="0"/>
    <x v="6"/>
    <x v="4"/>
    <n v="5"/>
    <n v="1780"/>
    <n v="2373"/>
    <n v="593"/>
  </r>
  <r>
    <s v="Mary Shepard"/>
    <x v="1"/>
    <s v="Biography"/>
    <d v="2024-11-17T00:00:00"/>
    <d v="2024-11-20T00:00:00"/>
    <n v="9"/>
    <n v="795"/>
    <x v="1"/>
    <x v="2"/>
    <x v="3"/>
    <x v="0"/>
    <x v="4"/>
    <x v="4"/>
    <n v="3"/>
    <n v="3935"/>
    <n v="7155"/>
    <n v="3220"/>
  </r>
  <r>
    <s v="Cameron Rose"/>
    <x v="0"/>
    <s v="Tablet"/>
    <d v="2024-02-10T00:00:00"/>
    <d v="2024-02-24T00:00:00"/>
    <n v="9"/>
    <n v="953"/>
    <x v="1"/>
    <x v="5"/>
    <x v="2"/>
    <x v="0"/>
    <x v="7"/>
    <x v="5"/>
    <n v="14"/>
    <n v="6004"/>
    <n v="8577"/>
    <n v="2573"/>
  </r>
  <r>
    <s v="Kimberly Taylor"/>
    <x v="4"/>
    <s v="Wall Art"/>
    <d v="2024-10-27T00:00:00"/>
    <d v="2024-11-10T00:00:00"/>
    <n v="2"/>
    <n v="327"/>
    <x v="1"/>
    <x v="6"/>
    <x v="2"/>
    <x v="0"/>
    <x v="1"/>
    <x v="4"/>
    <n v="14"/>
    <n v="458"/>
    <n v="654"/>
    <n v="196"/>
  </r>
  <r>
    <s v="Sarah Cooper"/>
    <x v="1"/>
    <s v="Cookbook"/>
    <d v="2024-01-29T00:00:00"/>
    <d v="2024-02-02T00:00:00"/>
    <n v="5"/>
    <n v="692"/>
    <x v="0"/>
    <x v="6"/>
    <x v="1"/>
    <x v="0"/>
    <x v="10"/>
    <x v="0"/>
    <n v="4"/>
    <n v="2249"/>
    <n v="3460"/>
    <n v="1211"/>
  </r>
  <r>
    <s v="Ralph Yates"/>
    <x v="0"/>
    <s v="Laptop"/>
    <d v="2024-12-25T00:00:00"/>
    <d v="2025-01-01T00:00:00"/>
    <n v="1"/>
    <n v="177"/>
    <x v="1"/>
    <x v="2"/>
    <x v="1"/>
    <x v="0"/>
    <x v="6"/>
    <x v="2"/>
    <n v="7"/>
    <n v="150"/>
    <n v="177"/>
    <n v="27"/>
  </r>
  <r>
    <s v="Connie Miller"/>
    <x v="1"/>
    <s v="Biography"/>
    <d v="2024-03-26T00:00:00"/>
    <d v="2024-04-08T00:00:00"/>
    <n v="6"/>
    <n v="139"/>
    <x v="1"/>
    <x v="6"/>
    <x v="3"/>
    <x v="0"/>
    <x v="3"/>
    <x v="1"/>
    <n v="13"/>
    <n v="459"/>
    <n v="834"/>
    <n v="375"/>
  </r>
  <r>
    <s v="Jason Floyd"/>
    <x v="1"/>
    <s v="Non-Fiction"/>
    <d v="2024-07-07T00:00:00"/>
    <d v="2024-07-17T00:00:00"/>
    <n v="3"/>
    <n v="271"/>
    <x v="1"/>
    <x v="1"/>
    <x v="0"/>
    <x v="0"/>
    <x v="2"/>
    <x v="4"/>
    <n v="10"/>
    <n v="407"/>
    <n v="813"/>
    <n v="406"/>
  </r>
  <r>
    <s v="Tiffany Brown"/>
    <x v="0"/>
    <s v="Laptop"/>
    <d v="2024-09-17T00:00:00"/>
    <d v="2024-09-20T00:00:00"/>
    <n v="1"/>
    <n v="55"/>
    <x v="0"/>
    <x v="1"/>
    <x v="3"/>
    <x v="0"/>
    <x v="8"/>
    <x v="1"/>
    <n v="3"/>
    <n v="47"/>
    <n v="55"/>
    <n v="8"/>
  </r>
  <r>
    <s v="Sandra Martinez"/>
    <x v="0"/>
    <s v="Headphones"/>
    <d v="2024-07-05T00:00:00"/>
    <d v="2024-07-18T00:00:00"/>
    <n v="7"/>
    <n v="952"/>
    <x v="0"/>
    <x v="5"/>
    <x v="0"/>
    <x v="0"/>
    <x v="2"/>
    <x v="6"/>
    <n v="13"/>
    <n v="4332"/>
    <n v="6664"/>
    <n v="2332"/>
  </r>
  <r>
    <s v="Dawn Little"/>
    <x v="0"/>
    <s v="Camera"/>
    <d v="2024-07-09T00:00:00"/>
    <d v="2024-07-15T00:00:00"/>
    <n v="2"/>
    <n v="524"/>
    <x v="0"/>
    <x v="6"/>
    <x v="1"/>
    <x v="0"/>
    <x v="2"/>
    <x v="1"/>
    <n v="6"/>
    <n v="838"/>
    <n v="1048"/>
    <n v="210"/>
  </r>
  <r>
    <s v="Heather Taylor"/>
    <x v="2"/>
    <s v="Dress"/>
    <d v="2024-05-05T00:00:00"/>
    <d v="2024-05-09T00:00:00"/>
    <n v="3"/>
    <n v="16"/>
    <x v="0"/>
    <x v="2"/>
    <x v="2"/>
    <x v="0"/>
    <x v="0"/>
    <x v="4"/>
    <n v="4"/>
    <n v="34"/>
    <n v="48"/>
    <n v="14"/>
  </r>
  <r>
    <s v="Gregory Oconnor"/>
    <x v="1"/>
    <s v="Biography"/>
    <d v="2024-11-21T00:00:00"/>
    <d v="2024-11-25T00:00:00"/>
    <n v="1"/>
    <n v="983"/>
    <x v="1"/>
    <x v="4"/>
    <x v="1"/>
    <x v="0"/>
    <x v="4"/>
    <x v="3"/>
    <n v="4"/>
    <n v="541"/>
    <n v="983"/>
    <n v="442"/>
  </r>
  <r>
    <s v="Cynthia Le"/>
    <x v="0"/>
    <s v="Laptop"/>
    <d v="2024-12-20T00:00:00"/>
    <d v="2024-12-31T00:00:00"/>
    <n v="5"/>
    <n v="105"/>
    <x v="1"/>
    <x v="5"/>
    <x v="2"/>
    <x v="0"/>
    <x v="6"/>
    <x v="6"/>
    <n v="11"/>
    <n v="446"/>
    <n v="525"/>
    <n v="79"/>
  </r>
  <r>
    <s v="Douglas Ortiz"/>
    <x v="3"/>
    <s v="Cereal"/>
    <d v="2024-08-22T00:00:00"/>
    <d v="2024-09-05T00:00:00"/>
    <n v="2"/>
    <n v="604"/>
    <x v="0"/>
    <x v="5"/>
    <x v="0"/>
    <x v="0"/>
    <x v="9"/>
    <x v="3"/>
    <n v="14"/>
    <n v="664"/>
    <n v="1208"/>
    <n v="544"/>
  </r>
  <r>
    <s v="Beverly Russo"/>
    <x v="3"/>
    <s v="Rice"/>
    <d v="2024-10-30T00:00:00"/>
    <d v="2024-11-09T00:00:00"/>
    <n v="10"/>
    <n v="73"/>
    <x v="0"/>
    <x v="2"/>
    <x v="1"/>
    <x v="0"/>
    <x v="1"/>
    <x v="2"/>
    <n v="10"/>
    <n v="438"/>
    <n v="730"/>
    <n v="292"/>
  </r>
  <r>
    <s v="Amy Grant"/>
    <x v="3"/>
    <s v="Cereal"/>
    <d v="2024-04-29T00:00:00"/>
    <d v="2024-05-14T00:00:00"/>
    <n v="2"/>
    <n v="976"/>
    <x v="1"/>
    <x v="5"/>
    <x v="3"/>
    <x v="0"/>
    <x v="11"/>
    <x v="0"/>
    <n v="15"/>
    <n v="1074"/>
    <n v="1952"/>
    <n v="878"/>
  </r>
  <r>
    <s v="Maurice Andrade"/>
    <x v="0"/>
    <s v="Smartphone"/>
    <d v="2024-03-21T00:00:00"/>
    <d v="2024-03-24T00:00:00"/>
    <n v="5"/>
    <n v="856"/>
    <x v="0"/>
    <x v="6"/>
    <x v="1"/>
    <x v="0"/>
    <x v="3"/>
    <x v="3"/>
    <n v="3"/>
    <n v="3210"/>
    <n v="4280"/>
    <n v="1070"/>
  </r>
  <r>
    <s v="David Gardner"/>
    <x v="1"/>
    <s v="Fiction"/>
    <d v="2024-12-12T00:00:00"/>
    <d v="2024-12-25T00:00:00"/>
    <n v="5"/>
    <n v="276"/>
    <x v="0"/>
    <x v="1"/>
    <x v="3"/>
    <x v="0"/>
    <x v="6"/>
    <x v="3"/>
    <n v="13"/>
    <n v="690"/>
    <n v="1380"/>
    <n v="690"/>
  </r>
  <r>
    <s v="Andrew Mitchell"/>
    <x v="3"/>
    <s v="Milk"/>
    <d v="2024-10-11T00:00:00"/>
    <d v="2024-10-23T00:00:00"/>
    <n v="9"/>
    <n v="265"/>
    <x v="0"/>
    <x v="5"/>
    <x v="2"/>
    <x v="0"/>
    <x v="1"/>
    <x v="6"/>
    <n v="12"/>
    <n v="1193"/>
    <n v="2385"/>
    <n v="1192"/>
  </r>
  <r>
    <s v="Rodney Norris"/>
    <x v="2"/>
    <s v="T-Shirt"/>
    <d v="2024-01-07T00:00:00"/>
    <d v="2024-01-12T00:00:00"/>
    <n v="1"/>
    <n v="860"/>
    <x v="0"/>
    <x v="1"/>
    <x v="1"/>
    <x v="0"/>
    <x v="10"/>
    <x v="4"/>
    <n v="5"/>
    <n v="559"/>
    <n v="860"/>
    <n v="301"/>
  </r>
  <r>
    <s v="Jacob Perkins"/>
    <x v="2"/>
    <s v="Sneakers"/>
    <d v="2024-07-09T00:00:00"/>
    <d v="2024-07-20T00:00:00"/>
    <n v="2"/>
    <n v="606"/>
    <x v="0"/>
    <x v="6"/>
    <x v="0"/>
    <x v="0"/>
    <x v="2"/>
    <x v="1"/>
    <n v="11"/>
    <n v="909"/>
    <n v="1212"/>
    <n v="303"/>
  </r>
  <r>
    <s v="Jessica Conrad"/>
    <x v="0"/>
    <s v="Smartphone"/>
    <d v="2024-08-24T00:00:00"/>
    <d v="2024-08-30T00:00:00"/>
    <n v="1"/>
    <n v="182"/>
    <x v="1"/>
    <x v="6"/>
    <x v="1"/>
    <x v="0"/>
    <x v="9"/>
    <x v="5"/>
    <n v="6"/>
    <n v="137"/>
    <n v="182"/>
    <n v="45"/>
  </r>
  <r>
    <s v="Caitlin Henderson"/>
    <x v="3"/>
    <s v="Cereal"/>
    <d v="2025-06-18T00:00:00"/>
    <d v="2025-06-28T00:00:00"/>
    <n v="6"/>
    <n v="973"/>
    <x v="0"/>
    <x v="1"/>
    <x v="0"/>
    <x v="1"/>
    <x v="5"/>
    <x v="2"/>
    <n v="10"/>
    <n v="3211"/>
    <n v="5838"/>
    <n v="2627"/>
  </r>
  <r>
    <s v="Victoria Wyatt"/>
    <x v="3"/>
    <s v="Cereal"/>
    <d v="2025-02-02T00:00:00"/>
    <d v="2025-02-08T00:00:00"/>
    <n v="2"/>
    <n v="947"/>
    <x v="0"/>
    <x v="2"/>
    <x v="0"/>
    <x v="1"/>
    <x v="7"/>
    <x v="4"/>
    <n v="6"/>
    <n v="1042"/>
    <n v="1894"/>
    <n v="852"/>
  </r>
  <r>
    <s v="Matthew Foster"/>
    <x v="2"/>
    <s v="Sneakers"/>
    <d v="2025-01-08T00:00:00"/>
    <d v="2025-01-21T00:00:00"/>
    <n v="1"/>
    <n v="713"/>
    <x v="1"/>
    <x v="2"/>
    <x v="1"/>
    <x v="1"/>
    <x v="10"/>
    <x v="2"/>
    <n v="13"/>
    <n v="535"/>
    <n v="713"/>
    <n v="178"/>
  </r>
  <r>
    <s v="David Bradley"/>
    <x v="4"/>
    <s v="Curtains"/>
    <d v="2025-06-03T00:00:00"/>
    <d v="2025-06-11T00:00:00"/>
    <n v="9"/>
    <n v="692"/>
    <x v="1"/>
    <x v="1"/>
    <x v="3"/>
    <x v="1"/>
    <x v="5"/>
    <x v="1"/>
    <n v="8"/>
    <n v="4048"/>
    <n v="6228"/>
    <n v="2180"/>
  </r>
  <r>
    <s v="Tyler Miller"/>
    <x v="1"/>
    <s v="Children's Book"/>
    <d v="2025-05-26T00:00:00"/>
    <d v="2025-06-06T00:00:00"/>
    <n v="7"/>
    <n v="305"/>
    <x v="1"/>
    <x v="3"/>
    <x v="0"/>
    <x v="1"/>
    <x v="0"/>
    <x v="0"/>
    <n v="11"/>
    <n v="1281"/>
    <n v="2135"/>
    <n v="854"/>
  </r>
  <r>
    <s v="Taylor Mathis Jr."/>
    <x v="0"/>
    <s v="Smartphone"/>
    <d v="2025-08-13T00:00:00"/>
    <d v="2025-08-18T00:00:00"/>
    <n v="7"/>
    <n v="501"/>
    <x v="1"/>
    <x v="2"/>
    <x v="3"/>
    <x v="1"/>
    <x v="9"/>
    <x v="2"/>
    <n v="5"/>
    <n v="2630"/>
    <n v="3507"/>
    <n v="877"/>
  </r>
  <r>
    <s v="Candice Ramos"/>
    <x v="3"/>
    <s v="Milk"/>
    <d v="2025-06-07T00:00:00"/>
    <d v="2025-06-11T00:00:00"/>
    <n v="8"/>
    <n v="329"/>
    <x v="0"/>
    <x v="2"/>
    <x v="0"/>
    <x v="1"/>
    <x v="5"/>
    <x v="5"/>
    <n v="4"/>
    <n v="1316"/>
    <n v="2632"/>
    <n v="1316"/>
  </r>
  <r>
    <s v="Christine Wright"/>
    <x v="2"/>
    <s v="Sneakers"/>
    <d v="2025-01-08T00:00:00"/>
    <d v="2025-01-15T00:00:00"/>
    <n v="9"/>
    <n v="785"/>
    <x v="0"/>
    <x v="4"/>
    <x v="3"/>
    <x v="1"/>
    <x v="10"/>
    <x v="2"/>
    <n v="7"/>
    <n v="5299"/>
    <n v="7065"/>
    <n v="1766"/>
  </r>
  <r>
    <s v="Allison Doyle"/>
    <x v="4"/>
    <s v="Table Lamp"/>
    <d v="2025-09-02T00:00:00"/>
    <d v="2025-09-16T00:00:00"/>
    <n v="2"/>
    <n v="530"/>
    <x v="1"/>
    <x v="2"/>
    <x v="1"/>
    <x v="1"/>
    <x v="8"/>
    <x v="1"/>
    <n v="14"/>
    <n v="795"/>
    <n v="1060"/>
    <n v="265"/>
  </r>
  <r>
    <s v="Meghan Anthony"/>
    <x v="4"/>
    <s v="Curtains"/>
    <d v="2025-12-04T00:00:00"/>
    <d v="2025-12-13T00:00:00"/>
    <n v="3"/>
    <n v="799"/>
    <x v="0"/>
    <x v="1"/>
    <x v="3"/>
    <x v="1"/>
    <x v="6"/>
    <x v="3"/>
    <n v="9"/>
    <n v="1558"/>
    <n v="2397"/>
    <n v="839"/>
  </r>
  <r>
    <s v="Jason Powell"/>
    <x v="4"/>
    <s v="Table Lamp"/>
    <d v="2025-07-13T00:00:00"/>
    <d v="2025-07-18T00:00:00"/>
    <n v="10"/>
    <n v="974"/>
    <x v="0"/>
    <x v="2"/>
    <x v="1"/>
    <x v="1"/>
    <x v="2"/>
    <x v="4"/>
    <n v="5"/>
    <n v="7305"/>
    <n v="9740"/>
    <n v="2435"/>
  </r>
  <r>
    <s v="Rebecca Moyer"/>
    <x v="1"/>
    <s v="Non-Fiction"/>
    <d v="2025-06-27T00:00:00"/>
    <d v="2025-07-02T00:00:00"/>
    <n v="3"/>
    <n v="179"/>
    <x v="0"/>
    <x v="1"/>
    <x v="3"/>
    <x v="1"/>
    <x v="5"/>
    <x v="6"/>
    <n v="5"/>
    <n v="269"/>
    <n v="537"/>
    <n v="268"/>
  </r>
  <r>
    <s v="Daniel Murphy"/>
    <x v="1"/>
    <s v="Non-Fiction"/>
    <d v="2025-03-09T00:00:00"/>
    <d v="2025-03-14T00:00:00"/>
    <n v="4"/>
    <n v="49"/>
    <x v="1"/>
    <x v="4"/>
    <x v="1"/>
    <x v="1"/>
    <x v="3"/>
    <x v="4"/>
    <n v="5"/>
    <n v="98"/>
    <n v="196"/>
    <n v="98"/>
  </r>
  <r>
    <s v="Paul Williams"/>
    <x v="3"/>
    <s v="Milk"/>
    <d v="2025-06-19T00:00:00"/>
    <d v="2025-06-25T00:00:00"/>
    <n v="7"/>
    <n v="409"/>
    <x v="0"/>
    <x v="3"/>
    <x v="2"/>
    <x v="1"/>
    <x v="5"/>
    <x v="3"/>
    <n v="6"/>
    <n v="1432"/>
    <n v="2863"/>
    <n v="1431"/>
  </r>
  <r>
    <s v="Pamela Jackson"/>
    <x v="4"/>
    <s v="Curtains"/>
    <d v="2025-11-17T00:00:00"/>
    <d v="2025-11-23T00:00:00"/>
    <n v="4"/>
    <n v="149"/>
    <x v="0"/>
    <x v="1"/>
    <x v="2"/>
    <x v="1"/>
    <x v="4"/>
    <x v="0"/>
    <n v="6"/>
    <n v="387"/>
    <n v="596"/>
    <n v="209"/>
  </r>
  <r>
    <s v="Miguel Jones"/>
    <x v="2"/>
    <s v="Jeans"/>
    <d v="2025-08-06T00:00:00"/>
    <d v="2025-08-12T00:00:00"/>
    <n v="5"/>
    <n v="285"/>
    <x v="0"/>
    <x v="0"/>
    <x v="3"/>
    <x v="1"/>
    <x v="9"/>
    <x v="2"/>
    <n v="6"/>
    <n v="998"/>
    <n v="1425"/>
    <n v="427"/>
  </r>
  <r>
    <s v="Jack Snow"/>
    <x v="2"/>
    <s v="Jeans"/>
    <d v="2025-05-16T00:00:00"/>
    <d v="2025-05-22T00:00:00"/>
    <n v="10"/>
    <n v="434"/>
    <x v="0"/>
    <x v="2"/>
    <x v="0"/>
    <x v="1"/>
    <x v="0"/>
    <x v="6"/>
    <n v="6"/>
    <n v="3038"/>
    <n v="4340"/>
    <n v="1302"/>
  </r>
  <r>
    <s v="Robert Medina"/>
    <x v="2"/>
    <s v="T-Shirt"/>
    <d v="2025-07-01T00:00:00"/>
    <d v="2025-07-07T00:00:00"/>
    <n v="7"/>
    <n v="195"/>
    <x v="0"/>
    <x v="3"/>
    <x v="3"/>
    <x v="1"/>
    <x v="2"/>
    <x v="1"/>
    <n v="6"/>
    <n v="887"/>
    <n v="1365"/>
    <n v="478"/>
  </r>
  <r>
    <s v="Cheryl Allen"/>
    <x v="4"/>
    <s v="Wall Art"/>
    <d v="2025-07-17T00:00:00"/>
    <d v="2025-07-26T00:00:00"/>
    <n v="4"/>
    <n v="432"/>
    <x v="0"/>
    <x v="2"/>
    <x v="0"/>
    <x v="1"/>
    <x v="2"/>
    <x v="3"/>
    <n v="9"/>
    <n v="1210"/>
    <n v="1728"/>
    <n v="518"/>
  </r>
  <r>
    <s v="Joseph Coleman"/>
    <x v="0"/>
    <s v="Smartphone"/>
    <d v="2025-07-27T00:00:00"/>
    <d v="2025-08-02T00:00:00"/>
    <n v="2"/>
    <n v="708"/>
    <x v="1"/>
    <x v="3"/>
    <x v="0"/>
    <x v="1"/>
    <x v="2"/>
    <x v="4"/>
    <n v="6"/>
    <n v="1062"/>
    <n v="1416"/>
    <n v="354"/>
  </r>
  <r>
    <s v="Nathan Stewart"/>
    <x v="1"/>
    <s v="Children's Book"/>
    <d v="2025-12-17T00:00:00"/>
    <d v="2025-12-26T00:00:00"/>
    <n v="3"/>
    <n v="868"/>
    <x v="0"/>
    <x v="1"/>
    <x v="1"/>
    <x v="1"/>
    <x v="6"/>
    <x v="2"/>
    <n v="9"/>
    <n v="1562"/>
    <n v="2604"/>
    <n v="1042"/>
  </r>
  <r>
    <s v="Scott Wilson"/>
    <x v="2"/>
    <s v="Jacket"/>
    <d v="2025-12-16T00:00:00"/>
    <d v="2025-12-27T00:00:00"/>
    <n v="1"/>
    <n v="130"/>
    <x v="1"/>
    <x v="0"/>
    <x v="0"/>
    <x v="1"/>
    <x v="6"/>
    <x v="1"/>
    <n v="11"/>
    <n v="104"/>
    <n v="130"/>
    <n v="26"/>
  </r>
  <r>
    <s v="Regina Gonzalez"/>
    <x v="2"/>
    <s v="T-Shirt"/>
    <d v="2025-12-13T00:00:00"/>
    <d v="2025-12-28T00:00:00"/>
    <n v="3"/>
    <n v="744"/>
    <x v="1"/>
    <x v="4"/>
    <x v="3"/>
    <x v="1"/>
    <x v="6"/>
    <x v="5"/>
    <n v="15"/>
    <n v="1451"/>
    <n v="2232"/>
    <n v="781"/>
  </r>
  <r>
    <s v="Sydney White"/>
    <x v="1"/>
    <s v="Biography"/>
    <d v="2025-04-13T00:00:00"/>
    <d v="2025-04-17T00:00:00"/>
    <n v="1"/>
    <n v="62"/>
    <x v="1"/>
    <x v="3"/>
    <x v="0"/>
    <x v="1"/>
    <x v="11"/>
    <x v="4"/>
    <n v="4"/>
    <n v="34"/>
    <n v="62"/>
    <n v="28"/>
  </r>
  <r>
    <s v="Frank Garcia"/>
    <x v="4"/>
    <s v="Curtains"/>
    <d v="2025-08-18T00:00:00"/>
    <d v="2025-08-27T00:00:00"/>
    <n v="9"/>
    <n v="385"/>
    <x v="1"/>
    <x v="3"/>
    <x v="2"/>
    <x v="1"/>
    <x v="9"/>
    <x v="0"/>
    <n v="9"/>
    <n v="2252"/>
    <n v="3465"/>
    <n v="1213"/>
  </r>
  <r>
    <s v="David Wilson"/>
    <x v="2"/>
    <s v="T-Shirt"/>
    <d v="2025-12-12T00:00:00"/>
    <d v="2025-12-13T00:00:00"/>
    <n v="5"/>
    <n v="465"/>
    <x v="0"/>
    <x v="3"/>
    <x v="0"/>
    <x v="1"/>
    <x v="6"/>
    <x v="6"/>
    <n v="1"/>
    <n v="1511"/>
    <n v="2325"/>
    <n v="814"/>
  </r>
  <r>
    <s v="Joseph Dean"/>
    <x v="0"/>
    <s v="Camera"/>
    <d v="2025-04-15T00:00:00"/>
    <d v="2025-04-20T00:00:00"/>
    <n v="2"/>
    <n v="280"/>
    <x v="0"/>
    <x v="3"/>
    <x v="1"/>
    <x v="1"/>
    <x v="11"/>
    <x v="1"/>
    <n v="5"/>
    <n v="448"/>
    <n v="560"/>
    <n v="112"/>
  </r>
  <r>
    <s v="Emily Smith"/>
    <x v="1"/>
    <s v="Non-Fiction"/>
    <d v="2025-03-06T00:00:00"/>
    <d v="2025-03-16T00:00:00"/>
    <n v="5"/>
    <n v="536"/>
    <x v="1"/>
    <x v="4"/>
    <x v="3"/>
    <x v="1"/>
    <x v="3"/>
    <x v="3"/>
    <n v="10"/>
    <n v="1340"/>
    <n v="2680"/>
    <n v="1340"/>
  </r>
  <r>
    <s v="Kristen Reyes"/>
    <x v="2"/>
    <s v="Jacket"/>
    <d v="2025-10-15T00:00:00"/>
    <d v="2025-10-19T00:00:00"/>
    <n v="9"/>
    <n v="754"/>
    <x v="0"/>
    <x v="2"/>
    <x v="2"/>
    <x v="1"/>
    <x v="1"/>
    <x v="2"/>
    <n v="4"/>
    <n v="5429"/>
    <n v="6786"/>
    <n v="1357"/>
  </r>
  <r>
    <s v="Diane Evans"/>
    <x v="3"/>
    <s v="Milk"/>
    <d v="2025-08-09T00:00:00"/>
    <d v="2025-08-14T00:00:00"/>
    <n v="5"/>
    <n v="292"/>
    <x v="1"/>
    <x v="3"/>
    <x v="2"/>
    <x v="1"/>
    <x v="9"/>
    <x v="5"/>
    <n v="5"/>
    <n v="730"/>
    <n v="1460"/>
    <n v="730"/>
  </r>
  <r>
    <s v="Joseph Knight"/>
    <x v="4"/>
    <s v="Table Lamp"/>
    <d v="2025-08-12T00:00:00"/>
    <d v="2025-08-21T00:00:00"/>
    <n v="1"/>
    <n v="521"/>
    <x v="1"/>
    <x v="4"/>
    <x v="3"/>
    <x v="1"/>
    <x v="9"/>
    <x v="1"/>
    <n v="9"/>
    <n v="391"/>
    <n v="521"/>
    <n v="130"/>
  </r>
  <r>
    <s v="Christina Cruz"/>
    <x v="1"/>
    <s v="Biography"/>
    <d v="2025-12-09T00:00:00"/>
    <d v="2025-12-10T00:00:00"/>
    <n v="5"/>
    <n v="630"/>
    <x v="0"/>
    <x v="0"/>
    <x v="3"/>
    <x v="1"/>
    <x v="6"/>
    <x v="1"/>
    <n v="1"/>
    <n v="1733"/>
    <n v="3150"/>
    <n v="1417"/>
  </r>
  <r>
    <s v="Michael Johnson"/>
    <x v="1"/>
    <s v="Non-Fiction"/>
    <d v="2025-04-28T00:00:00"/>
    <d v="2025-05-01T00:00:00"/>
    <n v="10"/>
    <n v="678"/>
    <x v="0"/>
    <x v="2"/>
    <x v="3"/>
    <x v="1"/>
    <x v="11"/>
    <x v="0"/>
    <n v="3"/>
    <n v="3390"/>
    <n v="6780"/>
    <n v="3390"/>
  </r>
  <r>
    <s v="Tanner Mitchell DDS"/>
    <x v="1"/>
    <s v="Non-Fiction"/>
    <d v="2025-06-26T00:00:00"/>
    <d v="2025-07-04T00:00:00"/>
    <n v="7"/>
    <n v="569"/>
    <x v="0"/>
    <x v="2"/>
    <x v="3"/>
    <x v="1"/>
    <x v="5"/>
    <x v="3"/>
    <n v="8"/>
    <n v="1992"/>
    <n v="3983"/>
    <n v="1991"/>
  </r>
  <r>
    <s v="Patricia Becker"/>
    <x v="3"/>
    <s v="Milk"/>
    <d v="2025-11-27T00:00:00"/>
    <d v="2025-12-03T00:00:00"/>
    <n v="9"/>
    <n v="185"/>
    <x v="1"/>
    <x v="0"/>
    <x v="0"/>
    <x v="1"/>
    <x v="4"/>
    <x v="3"/>
    <n v="6"/>
    <n v="833"/>
    <n v="1665"/>
    <n v="832"/>
  </r>
  <r>
    <s v="Susan Rivas"/>
    <x v="2"/>
    <s v="Jacket"/>
    <d v="2025-02-22T00:00:00"/>
    <d v="2025-02-24T00:00:00"/>
    <n v="8"/>
    <n v="405"/>
    <x v="0"/>
    <x v="4"/>
    <x v="1"/>
    <x v="1"/>
    <x v="7"/>
    <x v="5"/>
    <n v="2"/>
    <n v="2592"/>
    <n v="3240"/>
    <n v="648"/>
  </r>
  <r>
    <s v="Regina Mcdonald"/>
    <x v="3"/>
    <s v="Milk"/>
    <d v="2025-04-10T00:00:00"/>
    <d v="2025-04-18T00:00:00"/>
    <n v="10"/>
    <n v="923"/>
    <x v="0"/>
    <x v="1"/>
    <x v="2"/>
    <x v="1"/>
    <x v="11"/>
    <x v="3"/>
    <n v="8"/>
    <n v="4615"/>
    <n v="9230"/>
    <n v="4615"/>
  </r>
  <r>
    <s v="Jesse Santiago"/>
    <x v="3"/>
    <s v="Cereal"/>
    <d v="2025-06-03T00:00:00"/>
    <d v="2025-06-07T00:00:00"/>
    <n v="10"/>
    <n v="325"/>
    <x v="1"/>
    <x v="3"/>
    <x v="3"/>
    <x v="1"/>
    <x v="5"/>
    <x v="1"/>
    <n v="4"/>
    <n v="1788"/>
    <n v="3250"/>
    <n v="1462"/>
  </r>
  <r>
    <s v="Samantha Davis"/>
    <x v="3"/>
    <s v="Juice"/>
    <d v="2025-10-06T00:00:00"/>
    <d v="2025-10-11T00:00:00"/>
    <n v="6"/>
    <n v="564"/>
    <x v="0"/>
    <x v="0"/>
    <x v="1"/>
    <x v="1"/>
    <x v="1"/>
    <x v="0"/>
    <n v="5"/>
    <n v="1861"/>
    <n v="3384"/>
    <n v="1523"/>
  </r>
  <r>
    <s v="Cameron Fisher"/>
    <x v="2"/>
    <s v="Jeans"/>
    <d v="2025-06-21T00:00:00"/>
    <d v="2025-06-28T00:00:00"/>
    <n v="2"/>
    <n v="236"/>
    <x v="1"/>
    <x v="0"/>
    <x v="0"/>
    <x v="1"/>
    <x v="5"/>
    <x v="5"/>
    <n v="7"/>
    <n v="330"/>
    <n v="472"/>
    <n v="142"/>
  </r>
  <r>
    <s v="Richard Camacho"/>
    <x v="2"/>
    <s v="T-Shirt"/>
    <d v="2025-11-03T00:00:00"/>
    <d v="2025-11-10T00:00:00"/>
    <n v="1"/>
    <n v="741"/>
    <x v="0"/>
    <x v="1"/>
    <x v="2"/>
    <x v="1"/>
    <x v="4"/>
    <x v="0"/>
    <n v="7"/>
    <n v="482"/>
    <n v="741"/>
    <n v="259"/>
  </r>
  <r>
    <s v="Larry Garcia"/>
    <x v="0"/>
    <s v="Headphones"/>
    <d v="2025-09-11T00:00:00"/>
    <d v="2025-09-17T00:00:00"/>
    <n v="6"/>
    <n v="992"/>
    <x v="1"/>
    <x v="1"/>
    <x v="0"/>
    <x v="1"/>
    <x v="8"/>
    <x v="3"/>
    <n v="6"/>
    <n v="3869"/>
    <n v="5952"/>
    <n v="2083"/>
  </r>
  <r>
    <s v="Meagan Jenkins"/>
    <x v="3"/>
    <s v="Cereal"/>
    <d v="2025-09-20T00:00:00"/>
    <d v="2025-09-21T00:00:00"/>
    <n v="5"/>
    <n v="55"/>
    <x v="0"/>
    <x v="0"/>
    <x v="3"/>
    <x v="1"/>
    <x v="8"/>
    <x v="5"/>
    <n v="1"/>
    <n v="151"/>
    <n v="275"/>
    <n v="124"/>
  </r>
  <r>
    <s v="Paula Bradley"/>
    <x v="1"/>
    <s v="Biography"/>
    <d v="2025-03-26T00:00:00"/>
    <d v="2025-04-04T00:00:00"/>
    <n v="7"/>
    <n v="216"/>
    <x v="1"/>
    <x v="2"/>
    <x v="1"/>
    <x v="1"/>
    <x v="3"/>
    <x v="2"/>
    <n v="9"/>
    <n v="832"/>
    <n v="1512"/>
    <n v="680"/>
  </r>
  <r>
    <s v="Crystal Hansen"/>
    <x v="2"/>
    <s v="Jacket"/>
    <d v="2025-12-20T00:00:00"/>
    <d v="2025-12-22T00:00:00"/>
    <n v="3"/>
    <n v="375"/>
    <x v="1"/>
    <x v="4"/>
    <x v="2"/>
    <x v="1"/>
    <x v="6"/>
    <x v="5"/>
    <n v="2"/>
    <n v="900"/>
    <n v="1125"/>
    <n v="225"/>
  </r>
  <r>
    <s v="Craig Morrison"/>
    <x v="2"/>
    <s v="T-Shirt"/>
    <d v="2025-02-14T00:00:00"/>
    <d v="2025-02-24T00:00:00"/>
    <n v="10"/>
    <n v="503"/>
    <x v="1"/>
    <x v="2"/>
    <x v="3"/>
    <x v="1"/>
    <x v="7"/>
    <x v="6"/>
    <n v="10"/>
    <n v="3270"/>
    <n v="5030"/>
    <n v="1760"/>
  </r>
  <r>
    <s v="Sonia Day"/>
    <x v="3"/>
    <s v="Juice"/>
    <d v="2025-06-02T00:00:00"/>
    <d v="2025-06-09T00:00:00"/>
    <n v="6"/>
    <n v="974"/>
    <x v="0"/>
    <x v="1"/>
    <x v="1"/>
    <x v="1"/>
    <x v="5"/>
    <x v="0"/>
    <n v="7"/>
    <n v="3214"/>
    <n v="5844"/>
    <n v="2630"/>
  </r>
  <r>
    <s v="Dustin Newman"/>
    <x v="3"/>
    <s v="Cereal"/>
    <d v="2025-07-25T00:00:00"/>
    <d v="2025-08-01T00:00:00"/>
    <n v="3"/>
    <n v="486"/>
    <x v="0"/>
    <x v="1"/>
    <x v="3"/>
    <x v="1"/>
    <x v="2"/>
    <x v="6"/>
    <n v="7"/>
    <n v="802"/>
    <n v="1458"/>
    <n v="656"/>
  </r>
  <r>
    <s v="Kelly Bishop MD"/>
    <x v="0"/>
    <s v="Laptop"/>
    <d v="2025-10-17T00:00:00"/>
    <d v="2025-10-22T00:00:00"/>
    <n v="5"/>
    <n v="803"/>
    <x v="0"/>
    <x v="3"/>
    <x v="1"/>
    <x v="1"/>
    <x v="1"/>
    <x v="6"/>
    <n v="5"/>
    <n v="3413"/>
    <n v="4015"/>
    <n v="602"/>
  </r>
  <r>
    <s v="Rachel Holland"/>
    <x v="3"/>
    <s v="Cereal"/>
    <d v="2025-07-25T00:00:00"/>
    <d v="2025-07-30T00:00:00"/>
    <n v="4"/>
    <n v="176"/>
    <x v="1"/>
    <x v="0"/>
    <x v="2"/>
    <x v="1"/>
    <x v="2"/>
    <x v="6"/>
    <n v="5"/>
    <n v="387"/>
    <n v="704"/>
    <n v="317"/>
  </r>
  <r>
    <s v="Felicia Aguilar"/>
    <x v="3"/>
    <s v="Milk"/>
    <d v="2025-03-16T00:00:00"/>
    <d v="2025-03-29T00:00:00"/>
    <n v="4"/>
    <n v="468"/>
    <x v="1"/>
    <x v="1"/>
    <x v="0"/>
    <x v="1"/>
    <x v="3"/>
    <x v="4"/>
    <n v="13"/>
    <n v="936"/>
    <n v="1872"/>
    <n v="936"/>
  </r>
  <r>
    <s v="Meagan Calderon"/>
    <x v="4"/>
    <s v="Table Lamp"/>
    <d v="2025-04-28T00:00:00"/>
    <d v="2025-05-03T00:00:00"/>
    <n v="3"/>
    <n v="788"/>
    <x v="0"/>
    <x v="1"/>
    <x v="1"/>
    <x v="1"/>
    <x v="11"/>
    <x v="0"/>
    <n v="5"/>
    <n v="1773"/>
    <n v="2364"/>
    <n v="591"/>
  </r>
  <r>
    <s v="Kaitlyn Guerra"/>
    <x v="2"/>
    <s v="Jacket"/>
    <d v="2025-02-12T00:00:00"/>
    <d v="2025-02-13T00:00:00"/>
    <n v="8"/>
    <n v="509"/>
    <x v="0"/>
    <x v="3"/>
    <x v="1"/>
    <x v="1"/>
    <x v="7"/>
    <x v="2"/>
    <n v="1"/>
    <n v="3258"/>
    <n v="4072"/>
    <n v="814"/>
  </r>
  <r>
    <s v="Ruben Dunn"/>
    <x v="4"/>
    <s v="Curtains"/>
    <d v="2025-02-04T00:00:00"/>
    <d v="2025-02-19T00:00:00"/>
    <n v="2"/>
    <n v="530"/>
    <x v="1"/>
    <x v="0"/>
    <x v="3"/>
    <x v="1"/>
    <x v="7"/>
    <x v="1"/>
    <n v="15"/>
    <n v="689"/>
    <n v="1060"/>
    <n v="371"/>
  </r>
  <r>
    <s v="Jason Bauer"/>
    <x v="4"/>
    <s v="Table Lamp"/>
    <d v="2025-04-12T00:00:00"/>
    <d v="2025-04-20T00:00:00"/>
    <n v="7"/>
    <n v="744"/>
    <x v="0"/>
    <x v="2"/>
    <x v="1"/>
    <x v="1"/>
    <x v="11"/>
    <x v="5"/>
    <n v="8"/>
    <n v="3906"/>
    <n v="5208"/>
    <n v="1302"/>
  </r>
  <r>
    <s v="Lynn Andrews"/>
    <x v="3"/>
    <s v="Milk"/>
    <d v="2025-08-23T00:00:00"/>
    <d v="2025-09-03T00:00:00"/>
    <n v="4"/>
    <n v="444"/>
    <x v="1"/>
    <x v="3"/>
    <x v="0"/>
    <x v="1"/>
    <x v="9"/>
    <x v="5"/>
    <n v="11"/>
    <n v="888"/>
    <n v="1776"/>
    <n v="888"/>
  </r>
  <r>
    <s v="Heather Ashley"/>
    <x v="3"/>
    <s v="Juice"/>
    <d v="2025-07-20T00:00:00"/>
    <d v="2025-07-28T00:00:00"/>
    <n v="7"/>
    <n v="474"/>
    <x v="0"/>
    <x v="2"/>
    <x v="0"/>
    <x v="1"/>
    <x v="2"/>
    <x v="4"/>
    <n v="8"/>
    <n v="1825"/>
    <n v="3318"/>
    <n v="1493"/>
  </r>
  <r>
    <s v="Haley Quinn"/>
    <x v="0"/>
    <s v="Headphones"/>
    <d v="2025-10-01T00:00:00"/>
    <d v="2025-10-06T00:00:00"/>
    <n v="8"/>
    <n v="731"/>
    <x v="0"/>
    <x v="4"/>
    <x v="3"/>
    <x v="1"/>
    <x v="1"/>
    <x v="2"/>
    <n v="5"/>
    <n v="3801"/>
    <n v="5848"/>
    <n v="2047"/>
  </r>
  <r>
    <s v="Catherine Taylor"/>
    <x v="1"/>
    <s v="Fiction"/>
    <d v="2025-05-27T00:00:00"/>
    <d v="2025-06-03T00:00:00"/>
    <n v="2"/>
    <n v="288"/>
    <x v="0"/>
    <x v="4"/>
    <x v="3"/>
    <x v="1"/>
    <x v="0"/>
    <x v="1"/>
    <n v="7"/>
    <n v="288"/>
    <n v="576"/>
    <n v="288"/>
  </r>
  <r>
    <s v="Emily Collins"/>
    <x v="2"/>
    <s v="Jacket"/>
    <d v="2025-12-16T00:00:00"/>
    <d v="2025-12-31T00:00:00"/>
    <n v="8"/>
    <n v="179"/>
    <x v="1"/>
    <x v="3"/>
    <x v="2"/>
    <x v="1"/>
    <x v="6"/>
    <x v="1"/>
    <n v="15"/>
    <n v="1146"/>
    <n v="1432"/>
    <n v="286"/>
  </r>
  <r>
    <s v="Mitchell Jackson"/>
    <x v="1"/>
    <s v="Biography"/>
    <d v="2025-03-09T00:00:00"/>
    <d v="2025-03-14T00:00:00"/>
    <n v="6"/>
    <n v="788"/>
    <x v="0"/>
    <x v="1"/>
    <x v="3"/>
    <x v="1"/>
    <x v="3"/>
    <x v="4"/>
    <n v="5"/>
    <n v="2600"/>
    <n v="4728"/>
    <n v="2128"/>
  </r>
  <r>
    <s v="Jessica Martinez"/>
    <x v="2"/>
    <s v="T-Shirt"/>
    <d v="2025-08-14T00:00:00"/>
    <d v="2025-08-16T00:00:00"/>
    <n v="3"/>
    <n v="949"/>
    <x v="0"/>
    <x v="3"/>
    <x v="2"/>
    <x v="1"/>
    <x v="9"/>
    <x v="3"/>
    <n v="2"/>
    <n v="1851"/>
    <n v="2847"/>
    <n v="996"/>
  </r>
  <r>
    <s v="Michelle Pierce"/>
    <x v="1"/>
    <s v="Non-Fiction"/>
    <d v="2025-11-16T00:00:00"/>
    <d v="2025-11-25T00:00:00"/>
    <n v="8"/>
    <n v="137"/>
    <x v="0"/>
    <x v="2"/>
    <x v="0"/>
    <x v="1"/>
    <x v="4"/>
    <x v="4"/>
    <n v="9"/>
    <n v="548"/>
    <n v="1096"/>
    <n v="548"/>
  </r>
  <r>
    <s v="William Conner"/>
    <x v="0"/>
    <s v="Headphones"/>
    <d v="2025-08-26T00:00:00"/>
    <d v="2025-08-29T00:00:00"/>
    <n v="2"/>
    <n v="968"/>
    <x v="1"/>
    <x v="0"/>
    <x v="3"/>
    <x v="1"/>
    <x v="9"/>
    <x v="1"/>
    <n v="3"/>
    <n v="1258"/>
    <n v="1936"/>
    <n v="678"/>
  </r>
  <r>
    <s v="Ana Sanders"/>
    <x v="3"/>
    <s v="Juice"/>
    <d v="2025-09-13T00:00:00"/>
    <d v="2025-09-22T00:00:00"/>
    <n v="9"/>
    <n v="605"/>
    <x v="1"/>
    <x v="2"/>
    <x v="3"/>
    <x v="1"/>
    <x v="8"/>
    <x v="5"/>
    <n v="9"/>
    <n v="2995"/>
    <n v="5445"/>
    <n v="2450"/>
  </r>
  <r>
    <s v="Evan Jones"/>
    <x v="3"/>
    <s v="Cereal"/>
    <d v="2025-10-02T00:00:00"/>
    <d v="2025-10-12T00:00:00"/>
    <n v="5"/>
    <n v="50"/>
    <x v="1"/>
    <x v="4"/>
    <x v="1"/>
    <x v="1"/>
    <x v="1"/>
    <x v="3"/>
    <n v="10"/>
    <n v="138"/>
    <n v="250"/>
    <n v="112"/>
  </r>
  <r>
    <s v="Emma Travis"/>
    <x v="0"/>
    <s v="Smartphone"/>
    <d v="2025-12-12T00:00:00"/>
    <d v="2025-12-23T00:00:00"/>
    <n v="9"/>
    <n v="647"/>
    <x v="0"/>
    <x v="1"/>
    <x v="2"/>
    <x v="1"/>
    <x v="6"/>
    <x v="6"/>
    <n v="11"/>
    <n v="4367"/>
    <n v="5823"/>
    <n v="1456"/>
  </r>
  <r>
    <s v="Emma Owens"/>
    <x v="2"/>
    <s v="Jacket"/>
    <d v="2025-05-13T00:00:00"/>
    <d v="2025-05-16T00:00:00"/>
    <n v="10"/>
    <n v="253"/>
    <x v="0"/>
    <x v="1"/>
    <x v="1"/>
    <x v="1"/>
    <x v="0"/>
    <x v="1"/>
    <n v="3"/>
    <n v="2024"/>
    <n v="2530"/>
    <n v="506"/>
  </r>
  <r>
    <s v="Dylan Hughes"/>
    <x v="1"/>
    <s v="Children's Book"/>
    <d v="2025-06-13T00:00:00"/>
    <d v="2025-06-20T00:00:00"/>
    <n v="10"/>
    <n v="525"/>
    <x v="1"/>
    <x v="1"/>
    <x v="3"/>
    <x v="1"/>
    <x v="5"/>
    <x v="6"/>
    <n v="7"/>
    <n v="3150"/>
    <n v="5250"/>
    <n v="2100"/>
  </r>
  <r>
    <s v="Andrew Williams"/>
    <x v="2"/>
    <s v="Jeans"/>
    <d v="2025-02-16T00:00:00"/>
    <d v="2025-02-22T00:00:00"/>
    <n v="6"/>
    <n v="678"/>
    <x v="1"/>
    <x v="0"/>
    <x v="3"/>
    <x v="1"/>
    <x v="7"/>
    <x v="4"/>
    <n v="6"/>
    <n v="2848"/>
    <n v="4068"/>
    <n v="1220"/>
  </r>
  <r>
    <s v="Reginald Knapp"/>
    <x v="2"/>
    <s v="Jeans"/>
    <d v="2025-09-05T00:00:00"/>
    <d v="2025-09-07T00:00:00"/>
    <n v="6"/>
    <n v="117"/>
    <x v="0"/>
    <x v="4"/>
    <x v="0"/>
    <x v="1"/>
    <x v="8"/>
    <x v="6"/>
    <n v="2"/>
    <n v="491"/>
    <n v="702"/>
    <n v="211"/>
  </r>
  <r>
    <s v="Mary Burgess"/>
    <x v="2"/>
    <s v="Jeans"/>
    <d v="2025-02-13T00:00:00"/>
    <d v="2025-02-27T00:00:00"/>
    <n v="3"/>
    <n v="262"/>
    <x v="1"/>
    <x v="2"/>
    <x v="1"/>
    <x v="1"/>
    <x v="7"/>
    <x v="3"/>
    <n v="14"/>
    <n v="550"/>
    <n v="786"/>
    <n v="236"/>
  </r>
  <r>
    <s v="Brooke Delgado"/>
    <x v="3"/>
    <s v="Juice"/>
    <d v="2025-07-10T00:00:00"/>
    <d v="2025-07-18T00:00:00"/>
    <n v="8"/>
    <n v="360"/>
    <x v="1"/>
    <x v="2"/>
    <x v="2"/>
    <x v="1"/>
    <x v="2"/>
    <x v="3"/>
    <n v="8"/>
    <n v="1584"/>
    <n v="2880"/>
    <n v="1296"/>
  </r>
  <r>
    <s v="Casey Gillespie"/>
    <x v="3"/>
    <s v="Milk"/>
    <d v="2025-10-22T00:00:00"/>
    <d v="2025-10-23T00:00:00"/>
    <n v="10"/>
    <n v="279"/>
    <x v="0"/>
    <x v="1"/>
    <x v="3"/>
    <x v="1"/>
    <x v="1"/>
    <x v="2"/>
    <n v="1"/>
    <n v="1395"/>
    <n v="2790"/>
    <n v="1395"/>
  </r>
  <r>
    <s v="Corey Rodriguez"/>
    <x v="1"/>
    <s v="Non-Fiction"/>
    <d v="2025-01-18T00:00:00"/>
    <d v="2025-01-21T00:00:00"/>
    <n v="4"/>
    <n v="801"/>
    <x v="0"/>
    <x v="2"/>
    <x v="0"/>
    <x v="1"/>
    <x v="10"/>
    <x v="5"/>
    <n v="3"/>
    <n v="1602"/>
    <n v="3204"/>
    <n v="1602"/>
  </r>
  <r>
    <s v="Cathy Taylor"/>
    <x v="4"/>
    <s v="Table Lamp"/>
    <d v="2025-11-28T00:00:00"/>
    <d v="2025-12-02T00:00:00"/>
    <n v="4"/>
    <n v="346"/>
    <x v="1"/>
    <x v="0"/>
    <x v="2"/>
    <x v="1"/>
    <x v="4"/>
    <x v="6"/>
    <n v="4"/>
    <n v="1038"/>
    <n v="1384"/>
    <n v="346"/>
  </r>
  <r>
    <s v="Tiffany Turner"/>
    <x v="2"/>
    <s v="Jeans"/>
    <d v="2025-02-07T00:00:00"/>
    <d v="2025-02-18T00:00:00"/>
    <n v="5"/>
    <n v="215"/>
    <x v="1"/>
    <x v="3"/>
    <x v="1"/>
    <x v="1"/>
    <x v="7"/>
    <x v="6"/>
    <n v="11"/>
    <n v="753"/>
    <n v="1075"/>
    <n v="322"/>
  </r>
  <r>
    <s v="Michael Durham"/>
    <x v="0"/>
    <s v="Laptop"/>
    <d v="2025-04-17T00:00:00"/>
    <d v="2025-04-22T00:00:00"/>
    <n v="9"/>
    <n v="860"/>
    <x v="0"/>
    <x v="4"/>
    <x v="3"/>
    <x v="1"/>
    <x v="11"/>
    <x v="3"/>
    <n v="5"/>
    <n v="6579"/>
    <n v="7740"/>
    <n v="1161"/>
  </r>
  <r>
    <s v="Donald Hawkins"/>
    <x v="2"/>
    <s v="Sneakers"/>
    <d v="2025-02-07T00:00:00"/>
    <d v="2025-02-16T00:00:00"/>
    <n v="2"/>
    <n v="461"/>
    <x v="1"/>
    <x v="1"/>
    <x v="1"/>
    <x v="1"/>
    <x v="7"/>
    <x v="6"/>
    <n v="9"/>
    <n v="692"/>
    <n v="922"/>
    <n v="230"/>
  </r>
  <r>
    <s v="Sarah Davis"/>
    <x v="3"/>
    <s v="Cereal"/>
    <d v="2025-11-27T00:00:00"/>
    <d v="2025-12-06T00:00:00"/>
    <n v="7"/>
    <n v="579"/>
    <x v="0"/>
    <x v="0"/>
    <x v="3"/>
    <x v="1"/>
    <x v="4"/>
    <x v="3"/>
    <n v="9"/>
    <n v="2229"/>
    <n v="4053"/>
    <n v="1824"/>
  </r>
  <r>
    <s v="Autumn Key"/>
    <x v="0"/>
    <s v="Smartphone"/>
    <d v="2025-10-19T00:00:00"/>
    <d v="2025-10-23T00:00:00"/>
    <n v="3"/>
    <n v="982"/>
    <x v="1"/>
    <x v="0"/>
    <x v="3"/>
    <x v="1"/>
    <x v="1"/>
    <x v="4"/>
    <n v="4"/>
    <n v="2210"/>
    <n v="2946"/>
    <n v="736"/>
  </r>
  <r>
    <s v="Kristen Rowe"/>
    <x v="3"/>
    <s v="Juice"/>
    <d v="2025-07-04T00:00:00"/>
    <d v="2025-07-11T00:00:00"/>
    <n v="2"/>
    <n v="969"/>
    <x v="0"/>
    <x v="3"/>
    <x v="3"/>
    <x v="1"/>
    <x v="2"/>
    <x v="6"/>
    <n v="7"/>
    <n v="1066"/>
    <n v="1938"/>
    <n v="872"/>
  </r>
  <r>
    <s v="Kelly Sanchez"/>
    <x v="1"/>
    <s v="Fiction"/>
    <d v="2025-01-22T00:00:00"/>
    <d v="2025-01-29T00:00:00"/>
    <n v="6"/>
    <n v="563"/>
    <x v="0"/>
    <x v="0"/>
    <x v="3"/>
    <x v="1"/>
    <x v="10"/>
    <x v="2"/>
    <n v="7"/>
    <n v="1689"/>
    <n v="3378"/>
    <n v="1689"/>
  </r>
  <r>
    <s v="Alan Bowen"/>
    <x v="2"/>
    <s v="Jeans"/>
    <d v="2025-08-12T00:00:00"/>
    <d v="2025-08-22T00:00:00"/>
    <n v="7"/>
    <n v="894"/>
    <x v="0"/>
    <x v="2"/>
    <x v="0"/>
    <x v="1"/>
    <x v="9"/>
    <x v="1"/>
    <n v="10"/>
    <n v="4381"/>
    <n v="6258"/>
    <n v="1877"/>
  </r>
  <r>
    <s v="Susan Rodriguez"/>
    <x v="4"/>
    <s v="Table Lamp"/>
    <d v="2025-08-12T00:00:00"/>
    <d v="2025-08-13T00:00:00"/>
    <n v="8"/>
    <n v="177"/>
    <x v="0"/>
    <x v="0"/>
    <x v="0"/>
    <x v="1"/>
    <x v="9"/>
    <x v="1"/>
    <n v="1"/>
    <n v="1062"/>
    <n v="1416"/>
    <n v="354"/>
  </r>
  <r>
    <s v="Tyler Stevens"/>
    <x v="1"/>
    <s v="Children's Book"/>
    <d v="2025-12-28T00:00:00"/>
    <d v="2025-12-30T00:00:00"/>
    <n v="9"/>
    <n v="455"/>
    <x v="0"/>
    <x v="4"/>
    <x v="2"/>
    <x v="1"/>
    <x v="6"/>
    <x v="4"/>
    <n v="2"/>
    <n v="2457"/>
    <n v="4095"/>
    <n v="1638"/>
  </r>
  <r>
    <s v="Amanda Mcfarland"/>
    <x v="2"/>
    <s v="Jeans"/>
    <d v="2025-03-21T00:00:00"/>
    <d v="2025-03-30T00:00:00"/>
    <n v="6"/>
    <n v="565"/>
    <x v="0"/>
    <x v="1"/>
    <x v="3"/>
    <x v="1"/>
    <x v="3"/>
    <x v="6"/>
    <n v="9"/>
    <n v="2373"/>
    <n v="3390"/>
    <n v="1017"/>
  </r>
  <r>
    <s v="Tanya Evans"/>
    <x v="0"/>
    <s v="Headphones"/>
    <d v="2025-09-24T00:00:00"/>
    <d v="2025-10-01T00:00:00"/>
    <n v="3"/>
    <n v="565"/>
    <x v="0"/>
    <x v="3"/>
    <x v="0"/>
    <x v="1"/>
    <x v="8"/>
    <x v="2"/>
    <n v="7"/>
    <n v="1102"/>
    <n v="1695"/>
    <n v="593"/>
  </r>
  <r>
    <s v="Valerie Brown"/>
    <x v="2"/>
    <s v="Sneakers"/>
    <d v="2025-08-26T00:00:00"/>
    <d v="2025-08-27T00:00:00"/>
    <n v="10"/>
    <n v="572"/>
    <x v="0"/>
    <x v="3"/>
    <x v="1"/>
    <x v="1"/>
    <x v="9"/>
    <x v="1"/>
    <n v="1"/>
    <n v="4290"/>
    <n v="5720"/>
    <n v="1430"/>
  </r>
  <r>
    <s v="Richard Moore"/>
    <x v="1"/>
    <s v="Children's Book"/>
    <d v="2025-03-02T00:00:00"/>
    <d v="2025-03-09T00:00:00"/>
    <n v="9"/>
    <n v="616"/>
    <x v="1"/>
    <x v="1"/>
    <x v="3"/>
    <x v="1"/>
    <x v="3"/>
    <x v="4"/>
    <n v="7"/>
    <n v="3326"/>
    <n v="5544"/>
    <n v="2218"/>
  </r>
  <r>
    <s v="Philip Garcia"/>
    <x v="1"/>
    <s v="Biography"/>
    <d v="2025-04-27T00:00:00"/>
    <d v="2025-05-04T00:00:00"/>
    <n v="1"/>
    <n v="692"/>
    <x v="1"/>
    <x v="2"/>
    <x v="1"/>
    <x v="1"/>
    <x v="11"/>
    <x v="4"/>
    <n v="7"/>
    <n v="381"/>
    <n v="692"/>
    <n v="311"/>
  </r>
  <r>
    <s v="Rachel Shields"/>
    <x v="1"/>
    <s v="Non-Fiction"/>
    <d v="2025-07-23T00:00:00"/>
    <d v="2025-07-31T00:00:00"/>
    <n v="6"/>
    <n v="366"/>
    <x v="0"/>
    <x v="0"/>
    <x v="3"/>
    <x v="1"/>
    <x v="2"/>
    <x v="2"/>
    <n v="8"/>
    <n v="1098"/>
    <n v="2196"/>
    <n v="1098"/>
  </r>
  <r>
    <s v="Douglas Hartman"/>
    <x v="1"/>
    <s v="Fiction"/>
    <d v="2025-01-04T00:00:00"/>
    <d v="2025-01-11T00:00:00"/>
    <n v="2"/>
    <n v="132"/>
    <x v="1"/>
    <x v="2"/>
    <x v="2"/>
    <x v="1"/>
    <x v="10"/>
    <x v="5"/>
    <n v="7"/>
    <n v="132"/>
    <n v="264"/>
    <n v="132"/>
  </r>
  <r>
    <s v="Sheila Barnes"/>
    <x v="0"/>
    <s v="Smartphone"/>
    <d v="2025-01-21T00:00:00"/>
    <d v="2025-02-05T00:00:00"/>
    <n v="1"/>
    <n v="102"/>
    <x v="1"/>
    <x v="0"/>
    <x v="1"/>
    <x v="1"/>
    <x v="10"/>
    <x v="1"/>
    <n v="15"/>
    <n v="77"/>
    <n v="102"/>
    <n v="25"/>
  </r>
  <r>
    <s v="Daniel Burgess"/>
    <x v="2"/>
    <s v="Sneakers"/>
    <d v="2025-10-09T00:00:00"/>
    <d v="2025-10-19T00:00:00"/>
    <n v="5"/>
    <n v="644"/>
    <x v="0"/>
    <x v="3"/>
    <x v="2"/>
    <x v="1"/>
    <x v="1"/>
    <x v="3"/>
    <n v="10"/>
    <n v="2415"/>
    <n v="3220"/>
    <n v="805"/>
  </r>
  <r>
    <s v="Thomas Miller"/>
    <x v="4"/>
    <s v="Vase"/>
    <d v="2025-03-12T00:00:00"/>
    <d v="2025-03-18T00:00:00"/>
    <n v="7"/>
    <n v="171"/>
    <x v="1"/>
    <x v="1"/>
    <x v="0"/>
    <x v="1"/>
    <x v="3"/>
    <x v="2"/>
    <n v="6"/>
    <n v="898"/>
    <n v="1197"/>
    <n v="299"/>
  </r>
  <r>
    <s v="Christopher Castro"/>
    <x v="2"/>
    <s v="Jacket"/>
    <d v="2025-09-01T00:00:00"/>
    <d v="2025-09-03T00:00:00"/>
    <n v="8"/>
    <n v="204"/>
    <x v="1"/>
    <x v="3"/>
    <x v="0"/>
    <x v="1"/>
    <x v="8"/>
    <x v="0"/>
    <n v="2"/>
    <n v="1306"/>
    <n v="1632"/>
    <n v="326"/>
  </r>
  <r>
    <s v="Jessica Johnson"/>
    <x v="3"/>
    <s v="Juice"/>
    <d v="2025-11-14T00:00:00"/>
    <d v="2025-11-24T00:00:00"/>
    <n v="1"/>
    <n v="410"/>
    <x v="1"/>
    <x v="1"/>
    <x v="1"/>
    <x v="1"/>
    <x v="4"/>
    <x v="6"/>
    <n v="10"/>
    <n v="226"/>
    <n v="410"/>
    <n v="184"/>
  </r>
  <r>
    <s v="Michael Mcbride"/>
    <x v="3"/>
    <s v="Milk"/>
    <d v="2025-05-05T00:00:00"/>
    <d v="2025-05-08T00:00:00"/>
    <n v="2"/>
    <n v="874"/>
    <x v="0"/>
    <x v="0"/>
    <x v="2"/>
    <x v="1"/>
    <x v="0"/>
    <x v="0"/>
    <n v="3"/>
    <n v="874"/>
    <n v="1748"/>
    <n v="874"/>
  </r>
  <r>
    <s v="Jennifer Taylor"/>
    <x v="1"/>
    <s v="Non-Fiction"/>
    <d v="2025-02-19T00:00:00"/>
    <d v="2025-02-23T00:00:00"/>
    <n v="7"/>
    <n v="855"/>
    <x v="1"/>
    <x v="2"/>
    <x v="0"/>
    <x v="1"/>
    <x v="7"/>
    <x v="2"/>
    <n v="4"/>
    <n v="2993"/>
    <n v="5985"/>
    <n v="2992"/>
  </r>
  <r>
    <s v="Maria Cooke"/>
    <x v="4"/>
    <s v="Wall Art"/>
    <d v="2025-04-06T00:00:00"/>
    <d v="2025-04-13T00:00:00"/>
    <n v="1"/>
    <n v="386"/>
    <x v="0"/>
    <x v="0"/>
    <x v="1"/>
    <x v="1"/>
    <x v="11"/>
    <x v="4"/>
    <n v="7"/>
    <n v="270"/>
    <n v="386"/>
    <n v="116"/>
  </r>
  <r>
    <s v="Kari Lee"/>
    <x v="1"/>
    <s v="Biography"/>
    <d v="2025-03-16T00:00:00"/>
    <d v="2025-03-27T00:00:00"/>
    <n v="9"/>
    <n v="309"/>
    <x v="1"/>
    <x v="4"/>
    <x v="3"/>
    <x v="1"/>
    <x v="3"/>
    <x v="4"/>
    <n v="11"/>
    <n v="1530"/>
    <n v="2781"/>
    <n v="1251"/>
  </r>
  <r>
    <s v="Xavier Rowe"/>
    <x v="4"/>
    <s v="Vase"/>
    <d v="2025-02-21T00:00:00"/>
    <d v="2025-03-03T00:00:00"/>
    <n v="3"/>
    <n v="97"/>
    <x v="0"/>
    <x v="2"/>
    <x v="0"/>
    <x v="1"/>
    <x v="7"/>
    <x v="6"/>
    <n v="10"/>
    <n v="218"/>
    <n v="291"/>
    <n v="73"/>
  </r>
  <r>
    <s v="Tiffany Robertson"/>
    <x v="1"/>
    <s v="Biography"/>
    <d v="2025-11-09T00:00:00"/>
    <d v="2025-11-20T00:00:00"/>
    <n v="4"/>
    <n v="180"/>
    <x v="1"/>
    <x v="1"/>
    <x v="3"/>
    <x v="1"/>
    <x v="4"/>
    <x v="4"/>
    <n v="11"/>
    <n v="396"/>
    <n v="720"/>
    <n v="324"/>
  </r>
  <r>
    <s v="Samantha Simpson"/>
    <x v="2"/>
    <s v="Sneakers"/>
    <d v="2025-06-28T00:00:00"/>
    <d v="2025-07-04T00:00:00"/>
    <n v="1"/>
    <n v="187"/>
    <x v="1"/>
    <x v="0"/>
    <x v="1"/>
    <x v="1"/>
    <x v="5"/>
    <x v="5"/>
    <n v="6"/>
    <n v="140"/>
    <n v="187"/>
    <n v="47"/>
  </r>
  <r>
    <s v="Rachel Shannon"/>
    <x v="4"/>
    <s v="Table Lamp"/>
    <d v="2025-09-26T00:00:00"/>
    <d v="2025-10-04T00:00:00"/>
    <n v="9"/>
    <n v="286"/>
    <x v="1"/>
    <x v="3"/>
    <x v="3"/>
    <x v="1"/>
    <x v="8"/>
    <x v="6"/>
    <n v="8"/>
    <n v="1931"/>
    <n v="2574"/>
    <n v="643"/>
  </r>
  <r>
    <s v="Brandon Lewis"/>
    <x v="4"/>
    <s v="Vase"/>
    <d v="2025-01-18T00:00:00"/>
    <d v="2025-01-31T00:00:00"/>
    <n v="6"/>
    <n v="541"/>
    <x v="1"/>
    <x v="0"/>
    <x v="0"/>
    <x v="1"/>
    <x v="10"/>
    <x v="5"/>
    <n v="13"/>
    <n v="2435"/>
    <n v="3246"/>
    <n v="811"/>
  </r>
  <r>
    <s v="Edwin Reyes"/>
    <x v="1"/>
    <s v="Children's Book"/>
    <d v="2025-07-12T00:00:00"/>
    <d v="2025-07-20T00:00:00"/>
    <n v="8"/>
    <n v="779"/>
    <x v="0"/>
    <x v="2"/>
    <x v="2"/>
    <x v="1"/>
    <x v="2"/>
    <x v="5"/>
    <n v="8"/>
    <n v="3739"/>
    <n v="6232"/>
    <n v="2493"/>
  </r>
  <r>
    <s v="Lisa Ramos"/>
    <x v="0"/>
    <s v="Laptop"/>
    <d v="2025-09-09T00:00:00"/>
    <d v="2025-09-11T00:00:00"/>
    <n v="4"/>
    <n v="249"/>
    <x v="1"/>
    <x v="0"/>
    <x v="0"/>
    <x v="1"/>
    <x v="8"/>
    <x v="1"/>
    <n v="2"/>
    <n v="847"/>
    <n v="996"/>
    <n v="149"/>
  </r>
  <r>
    <s v="Peggy Vaughn"/>
    <x v="0"/>
    <s v="Headphones"/>
    <d v="2025-07-16T00:00:00"/>
    <d v="2025-07-29T00:00:00"/>
    <n v="2"/>
    <n v="146"/>
    <x v="1"/>
    <x v="4"/>
    <x v="3"/>
    <x v="1"/>
    <x v="2"/>
    <x v="2"/>
    <n v="13"/>
    <n v="190"/>
    <n v="292"/>
    <n v="102"/>
  </r>
  <r>
    <s v="Bonnie Valencia"/>
    <x v="3"/>
    <s v="Cereal"/>
    <d v="2025-01-08T00:00:00"/>
    <d v="2025-01-21T00:00:00"/>
    <n v="1"/>
    <n v="333"/>
    <x v="1"/>
    <x v="3"/>
    <x v="0"/>
    <x v="1"/>
    <x v="10"/>
    <x v="2"/>
    <n v="13"/>
    <n v="183"/>
    <n v="333"/>
    <n v="150"/>
  </r>
  <r>
    <s v="Austin Baker"/>
    <x v="3"/>
    <s v="Milk"/>
    <d v="2025-08-28T00:00:00"/>
    <d v="2025-09-04T00:00:00"/>
    <n v="9"/>
    <n v="687"/>
    <x v="1"/>
    <x v="4"/>
    <x v="2"/>
    <x v="1"/>
    <x v="9"/>
    <x v="3"/>
    <n v="7"/>
    <n v="3092"/>
    <n v="6183"/>
    <n v="3091"/>
  </r>
  <r>
    <s v="James Davidson"/>
    <x v="2"/>
    <s v="Jacket"/>
    <d v="2025-07-09T00:00:00"/>
    <d v="2025-07-19T00:00:00"/>
    <n v="6"/>
    <n v="342"/>
    <x v="0"/>
    <x v="3"/>
    <x v="2"/>
    <x v="1"/>
    <x v="2"/>
    <x v="2"/>
    <n v="10"/>
    <n v="1642"/>
    <n v="2052"/>
    <n v="410"/>
  </r>
  <r>
    <s v="Kevin Hines"/>
    <x v="4"/>
    <s v="Table Lamp"/>
    <d v="2025-11-11T00:00:00"/>
    <d v="2025-11-16T00:00:00"/>
    <n v="6"/>
    <n v="461"/>
    <x v="0"/>
    <x v="2"/>
    <x v="0"/>
    <x v="1"/>
    <x v="4"/>
    <x v="1"/>
    <n v="5"/>
    <n v="2075"/>
    <n v="2766"/>
    <n v="691"/>
  </r>
  <r>
    <s v="Lee Parker"/>
    <x v="4"/>
    <s v="Wall Art"/>
    <d v="2025-02-19T00:00:00"/>
    <d v="2025-03-01T00:00:00"/>
    <n v="4"/>
    <n v="371"/>
    <x v="1"/>
    <x v="1"/>
    <x v="3"/>
    <x v="1"/>
    <x v="7"/>
    <x v="2"/>
    <n v="10"/>
    <n v="1039"/>
    <n v="1484"/>
    <n v="445"/>
  </r>
  <r>
    <s v="Patricia Johnson"/>
    <x v="1"/>
    <s v="Biography"/>
    <d v="2025-02-10T00:00:00"/>
    <d v="2025-02-19T00:00:00"/>
    <n v="1"/>
    <n v="200"/>
    <x v="1"/>
    <x v="1"/>
    <x v="1"/>
    <x v="1"/>
    <x v="7"/>
    <x v="0"/>
    <n v="9"/>
    <n v="110"/>
    <n v="200"/>
    <n v="90"/>
  </r>
  <r>
    <s v="Megan Wilson"/>
    <x v="0"/>
    <s v="Smartphone"/>
    <d v="2025-02-06T00:00:00"/>
    <d v="2025-02-15T00:00:00"/>
    <n v="3"/>
    <n v="356"/>
    <x v="0"/>
    <x v="1"/>
    <x v="3"/>
    <x v="1"/>
    <x v="7"/>
    <x v="3"/>
    <n v="9"/>
    <n v="801"/>
    <n v="1068"/>
    <n v="267"/>
  </r>
  <r>
    <s v="Roger Duncan"/>
    <x v="1"/>
    <s v="Fiction"/>
    <d v="2025-03-04T00:00:00"/>
    <d v="2025-03-05T00:00:00"/>
    <n v="4"/>
    <n v="587"/>
    <x v="0"/>
    <x v="4"/>
    <x v="3"/>
    <x v="1"/>
    <x v="3"/>
    <x v="1"/>
    <n v="1"/>
    <n v="1174"/>
    <n v="2348"/>
    <n v="1174"/>
  </r>
  <r>
    <s v="April Sandoval"/>
    <x v="1"/>
    <s v="Fiction"/>
    <d v="2025-06-27T00:00:00"/>
    <d v="2025-07-05T00:00:00"/>
    <n v="4"/>
    <n v="441"/>
    <x v="0"/>
    <x v="3"/>
    <x v="0"/>
    <x v="1"/>
    <x v="5"/>
    <x v="6"/>
    <n v="8"/>
    <n v="882"/>
    <n v="1764"/>
    <n v="882"/>
  </r>
  <r>
    <s v="Dillon Jones"/>
    <x v="1"/>
    <s v="Non-Fiction"/>
    <d v="2025-12-22T00:00:00"/>
    <d v="2025-12-31T00:00:00"/>
    <n v="8"/>
    <n v="953"/>
    <x v="0"/>
    <x v="1"/>
    <x v="2"/>
    <x v="1"/>
    <x v="6"/>
    <x v="0"/>
    <n v="9"/>
    <n v="3812"/>
    <n v="7624"/>
    <n v="3812"/>
  </r>
  <r>
    <s v="Bryan Howard"/>
    <x v="4"/>
    <s v="Vase"/>
    <d v="2025-02-05T00:00:00"/>
    <d v="2025-02-14T00:00:00"/>
    <n v="10"/>
    <n v="356"/>
    <x v="0"/>
    <x v="4"/>
    <x v="3"/>
    <x v="1"/>
    <x v="7"/>
    <x v="2"/>
    <n v="9"/>
    <n v="2670"/>
    <n v="3560"/>
    <n v="890"/>
  </r>
  <r>
    <s v="Angela Osborn"/>
    <x v="2"/>
    <s v="Sneakers"/>
    <d v="2025-07-24T00:00:00"/>
    <d v="2025-07-27T00:00:00"/>
    <n v="9"/>
    <n v="855"/>
    <x v="1"/>
    <x v="3"/>
    <x v="1"/>
    <x v="1"/>
    <x v="2"/>
    <x v="3"/>
    <n v="3"/>
    <n v="5771"/>
    <n v="7695"/>
    <n v="1924"/>
  </r>
  <r>
    <s v="Daniel Lopez"/>
    <x v="1"/>
    <s v="Non-Fiction"/>
    <d v="2025-04-26T00:00:00"/>
    <d v="2025-05-10T00:00:00"/>
    <n v="1"/>
    <n v="320"/>
    <x v="1"/>
    <x v="0"/>
    <x v="0"/>
    <x v="1"/>
    <x v="11"/>
    <x v="5"/>
    <n v="14"/>
    <n v="160"/>
    <n v="320"/>
    <n v="160"/>
  </r>
  <r>
    <s v="Vickie Price"/>
    <x v="2"/>
    <s v="Jacket"/>
    <d v="2025-12-20T00:00:00"/>
    <d v="2025-12-30T00:00:00"/>
    <n v="10"/>
    <n v="308"/>
    <x v="1"/>
    <x v="0"/>
    <x v="3"/>
    <x v="1"/>
    <x v="6"/>
    <x v="5"/>
    <n v="10"/>
    <n v="2464"/>
    <n v="3080"/>
    <n v="616"/>
  </r>
  <r>
    <s v="Morgan Kim"/>
    <x v="2"/>
    <s v="Sneakers"/>
    <d v="2025-12-16T00:00:00"/>
    <d v="2025-12-29T00:00:00"/>
    <n v="8"/>
    <n v="259"/>
    <x v="1"/>
    <x v="1"/>
    <x v="2"/>
    <x v="1"/>
    <x v="6"/>
    <x v="1"/>
    <n v="13"/>
    <n v="1554"/>
    <n v="2072"/>
    <n v="518"/>
  </r>
  <r>
    <s v="Kevin Thompson"/>
    <x v="2"/>
    <s v="Sneakers"/>
    <d v="2025-01-27T00:00:00"/>
    <d v="2025-01-29T00:00:00"/>
    <n v="8"/>
    <n v="684"/>
    <x v="0"/>
    <x v="1"/>
    <x v="2"/>
    <x v="1"/>
    <x v="10"/>
    <x v="0"/>
    <n v="2"/>
    <n v="4104"/>
    <n v="5472"/>
    <n v="1368"/>
  </r>
  <r>
    <s v="Heather Bennett"/>
    <x v="2"/>
    <s v="Jacket"/>
    <d v="2025-09-25T00:00:00"/>
    <d v="2025-09-30T00:00:00"/>
    <n v="6"/>
    <n v="993"/>
    <x v="1"/>
    <x v="4"/>
    <x v="0"/>
    <x v="1"/>
    <x v="8"/>
    <x v="3"/>
    <n v="5"/>
    <n v="4766"/>
    <n v="5958"/>
    <n v="1192"/>
  </r>
  <r>
    <s v="Karen Davis"/>
    <x v="4"/>
    <s v="Curtains"/>
    <d v="2025-05-21T00:00:00"/>
    <d v="2025-05-27T00:00:00"/>
    <n v="1"/>
    <n v="773"/>
    <x v="1"/>
    <x v="3"/>
    <x v="0"/>
    <x v="1"/>
    <x v="0"/>
    <x v="2"/>
    <n v="6"/>
    <n v="502"/>
    <n v="773"/>
    <n v="271"/>
  </r>
  <r>
    <s v="Leah Spencer"/>
    <x v="0"/>
    <s v="Laptop"/>
    <d v="2025-01-06T00:00:00"/>
    <d v="2025-01-12T00:00:00"/>
    <n v="8"/>
    <n v="527"/>
    <x v="1"/>
    <x v="0"/>
    <x v="3"/>
    <x v="1"/>
    <x v="10"/>
    <x v="0"/>
    <n v="6"/>
    <n v="3584"/>
    <n v="4216"/>
    <n v="632"/>
  </r>
  <r>
    <s v="Lisa Martinez"/>
    <x v="2"/>
    <s v="Jacket"/>
    <d v="2025-12-01T00:00:00"/>
    <d v="2025-12-11T00:00:00"/>
    <n v="10"/>
    <n v="752"/>
    <x v="0"/>
    <x v="0"/>
    <x v="0"/>
    <x v="1"/>
    <x v="6"/>
    <x v="0"/>
    <n v="10"/>
    <n v="6016"/>
    <n v="7520"/>
    <n v="1504"/>
  </r>
  <r>
    <s v="Lisa Mills"/>
    <x v="3"/>
    <s v="Milk"/>
    <d v="2025-11-27T00:00:00"/>
    <d v="2025-12-04T00:00:00"/>
    <n v="1"/>
    <n v="821"/>
    <x v="0"/>
    <x v="1"/>
    <x v="0"/>
    <x v="1"/>
    <x v="4"/>
    <x v="3"/>
    <n v="7"/>
    <n v="411"/>
    <n v="821"/>
    <n v="410"/>
  </r>
  <r>
    <s v="Traci Garcia"/>
    <x v="2"/>
    <s v="Jeans"/>
    <d v="2025-09-28T00:00:00"/>
    <d v="2025-10-04T00:00:00"/>
    <n v="9"/>
    <n v="733"/>
    <x v="1"/>
    <x v="2"/>
    <x v="2"/>
    <x v="1"/>
    <x v="8"/>
    <x v="4"/>
    <n v="6"/>
    <n v="4618"/>
    <n v="6597"/>
    <n v="1979"/>
  </r>
  <r>
    <s v="Ryan Garrison"/>
    <x v="3"/>
    <s v="Juice"/>
    <d v="2025-02-19T00:00:00"/>
    <d v="2025-02-25T00:00:00"/>
    <n v="7"/>
    <n v="471"/>
    <x v="1"/>
    <x v="0"/>
    <x v="3"/>
    <x v="1"/>
    <x v="7"/>
    <x v="2"/>
    <n v="6"/>
    <n v="1813"/>
    <n v="3297"/>
    <n v="1484"/>
  </r>
  <r>
    <s v="Ann Alexander"/>
    <x v="4"/>
    <s v="Curtains"/>
    <d v="2025-03-22T00:00:00"/>
    <d v="2025-03-29T00:00:00"/>
    <n v="2"/>
    <n v="566"/>
    <x v="1"/>
    <x v="2"/>
    <x v="1"/>
    <x v="1"/>
    <x v="3"/>
    <x v="5"/>
    <n v="7"/>
    <n v="736"/>
    <n v="1132"/>
    <n v="396"/>
  </r>
  <r>
    <s v="Hailey Monroe"/>
    <x v="2"/>
    <s v="Sneakers"/>
    <d v="2025-07-01T00:00:00"/>
    <d v="2025-07-08T00:00:00"/>
    <n v="1"/>
    <n v="284"/>
    <x v="0"/>
    <x v="2"/>
    <x v="3"/>
    <x v="1"/>
    <x v="2"/>
    <x v="1"/>
    <n v="7"/>
    <n v="213"/>
    <n v="284"/>
    <n v="71"/>
  </r>
  <r>
    <s v="Donald Nguyen"/>
    <x v="0"/>
    <s v="Smartphone"/>
    <d v="2025-08-17T00:00:00"/>
    <d v="2025-08-18T00:00:00"/>
    <n v="8"/>
    <n v="48"/>
    <x v="0"/>
    <x v="3"/>
    <x v="3"/>
    <x v="1"/>
    <x v="9"/>
    <x v="4"/>
    <n v="1"/>
    <n v="288"/>
    <n v="384"/>
    <n v="96"/>
  </r>
  <r>
    <s v="Cynthia Brown"/>
    <x v="2"/>
    <s v="Sneakers"/>
    <d v="2025-08-05T00:00:00"/>
    <d v="2025-08-11T00:00:00"/>
    <n v="3"/>
    <n v="262"/>
    <x v="1"/>
    <x v="3"/>
    <x v="2"/>
    <x v="1"/>
    <x v="9"/>
    <x v="1"/>
    <n v="6"/>
    <n v="590"/>
    <n v="786"/>
    <n v="196"/>
  </r>
  <r>
    <s v="Jason Price"/>
    <x v="2"/>
    <s v="T-Shirt"/>
    <d v="2025-02-28T00:00:00"/>
    <d v="2025-03-10T00:00:00"/>
    <n v="8"/>
    <n v="733"/>
    <x v="0"/>
    <x v="0"/>
    <x v="3"/>
    <x v="1"/>
    <x v="7"/>
    <x v="6"/>
    <n v="10"/>
    <n v="3812"/>
    <n v="5864"/>
    <n v="2052"/>
  </r>
  <r>
    <s v="William Orozco"/>
    <x v="2"/>
    <s v="Sneakers"/>
    <d v="2025-04-11T00:00:00"/>
    <d v="2025-04-14T00:00:00"/>
    <n v="8"/>
    <n v="258"/>
    <x v="0"/>
    <x v="4"/>
    <x v="0"/>
    <x v="1"/>
    <x v="11"/>
    <x v="6"/>
    <n v="3"/>
    <n v="1548"/>
    <n v="2064"/>
    <n v="516"/>
  </r>
  <r>
    <s v="Christopher Walters"/>
    <x v="2"/>
    <s v="Sneakers"/>
    <d v="2025-03-26T00:00:00"/>
    <d v="2025-04-01T00:00:00"/>
    <n v="10"/>
    <n v="405"/>
    <x v="0"/>
    <x v="3"/>
    <x v="3"/>
    <x v="1"/>
    <x v="3"/>
    <x v="2"/>
    <n v="6"/>
    <n v="3038"/>
    <n v="4050"/>
    <n v="1012"/>
  </r>
  <r>
    <s v="Katherine Christensen MD"/>
    <x v="2"/>
    <s v="Jacket"/>
    <d v="2025-09-24T00:00:00"/>
    <d v="2025-09-25T00:00:00"/>
    <n v="6"/>
    <n v="252"/>
    <x v="0"/>
    <x v="0"/>
    <x v="0"/>
    <x v="1"/>
    <x v="8"/>
    <x v="2"/>
    <n v="1"/>
    <n v="1210"/>
    <n v="1512"/>
    <n v="302"/>
  </r>
  <r>
    <s v="Elizabeth Williams"/>
    <x v="4"/>
    <s v="Curtains"/>
    <d v="2025-11-04T00:00:00"/>
    <d v="2025-11-10T00:00:00"/>
    <n v="10"/>
    <n v="85"/>
    <x v="0"/>
    <x v="4"/>
    <x v="2"/>
    <x v="1"/>
    <x v="4"/>
    <x v="1"/>
    <n v="6"/>
    <n v="553"/>
    <n v="850"/>
    <n v="297"/>
  </r>
  <r>
    <s v="Ashley Scott"/>
    <x v="4"/>
    <s v="Curtains"/>
    <d v="2025-04-21T00:00:00"/>
    <d v="2025-04-25T00:00:00"/>
    <n v="9"/>
    <n v="67"/>
    <x v="0"/>
    <x v="0"/>
    <x v="0"/>
    <x v="1"/>
    <x v="11"/>
    <x v="0"/>
    <n v="4"/>
    <n v="392"/>
    <n v="603"/>
    <n v="211"/>
  </r>
  <r>
    <s v="Meghan White"/>
    <x v="2"/>
    <s v="Jeans"/>
    <d v="2025-06-04T00:00:00"/>
    <d v="2025-06-10T00:00:00"/>
    <n v="3"/>
    <n v="723"/>
    <x v="0"/>
    <x v="0"/>
    <x v="3"/>
    <x v="1"/>
    <x v="5"/>
    <x v="2"/>
    <n v="6"/>
    <n v="1518"/>
    <n v="2169"/>
    <n v="651"/>
  </r>
  <r>
    <s v="Michael Cruz"/>
    <x v="4"/>
    <s v="Vase"/>
    <d v="2025-04-15T00:00:00"/>
    <d v="2025-04-19T00:00:00"/>
    <n v="2"/>
    <n v="919"/>
    <x v="0"/>
    <x v="0"/>
    <x v="1"/>
    <x v="1"/>
    <x v="11"/>
    <x v="1"/>
    <n v="4"/>
    <n v="1379"/>
    <n v="1838"/>
    <n v="459"/>
  </r>
  <r>
    <s v="David Stevens"/>
    <x v="0"/>
    <s v="Laptop"/>
    <d v="2025-08-02T00:00:00"/>
    <d v="2025-08-08T00:00:00"/>
    <n v="2"/>
    <n v="315"/>
    <x v="0"/>
    <x v="3"/>
    <x v="3"/>
    <x v="1"/>
    <x v="9"/>
    <x v="5"/>
    <n v="6"/>
    <n v="536"/>
    <n v="630"/>
    <n v="94"/>
  </r>
  <r>
    <s v="Heidi Brown"/>
    <x v="0"/>
    <s v="Camera"/>
    <d v="2025-03-23T00:00:00"/>
    <d v="2025-03-29T00:00:00"/>
    <n v="3"/>
    <n v="561"/>
    <x v="0"/>
    <x v="3"/>
    <x v="2"/>
    <x v="1"/>
    <x v="3"/>
    <x v="4"/>
    <n v="6"/>
    <n v="1346"/>
    <n v="1683"/>
    <n v="337"/>
  </r>
  <r>
    <s v="Peter Walker"/>
    <x v="0"/>
    <s v="Smartphone"/>
    <d v="2025-06-26T00:00:00"/>
    <d v="2025-06-30T00:00:00"/>
    <n v="1"/>
    <n v="934"/>
    <x v="0"/>
    <x v="3"/>
    <x v="0"/>
    <x v="1"/>
    <x v="5"/>
    <x v="3"/>
    <n v="4"/>
    <n v="701"/>
    <n v="934"/>
    <n v="233"/>
  </r>
  <r>
    <s v="Levi Lopez"/>
    <x v="0"/>
    <s v="Laptop"/>
    <d v="2025-12-17T00:00:00"/>
    <d v="2025-12-22T00:00:00"/>
    <n v="1"/>
    <n v="979"/>
    <x v="1"/>
    <x v="0"/>
    <x v="2"/>
    <x v="1"/>
    <x v="6"/>
    <x v="2"/>
    <n v="5"/>
    <n v="832"/>
    <n v="979"/>
    <n v="147"/>
  </r>
  <r>
    <s v="Peter Williams"/>
    <x v="4"/>
    <s v="Vase"/>
    <d v="2025-09-17T00:00:00"/>
    <d v="2025-09-23T00:00:00"/>
    <n v="1"/>
    <n v="805"/>
    <x v="1"/>
    <x v="1"/>
    <x v="2"/>
    <x v="1"/>
    <x v="8"/>
    <x v="2"/>
    <n v="6"/>
    <n v="604"/>
    <n v="805"/>
    <n v="201"/>
  </r>
  <r>
    <s v="Jessica Richards"/>
    <x v="1"/>
    <s v="Fiction"/>
    <d v="2025-01-09T00:00:00"/>
    <d v="2025-01-16T00:00:00"/>
    <n v="3"/>
    <n v="319"/>
    <x v="0"/>
    <x v="0"/>
    <x v="3"/>
    <x v="1"/>
    <x v="10"/>
    <x v="3"/>
    <n v="7"/>
    <n v="479"/>
    <n v="957"/>
    <n v="478"/>
  </r>
  <r>
    <s v="Tammy Anderson"/>
    <x v="1"/>
    <s v="Children's Book"/>
    <d v="2025-05-02T00:00:00"/>
    <d v="2025-05-12T00:00:00"/>
    <n v="4"/>
    <n v="872"/>
    <x v="0"/>
    <x v="2"/>
    <x v="2"/>
    <x v="1"/>
    <x v="0"/>
    <x v="6"/>
    <n v="10"/>
    <n v="2093"/>
    <n v="3488"/>
    <n v="1395"/>
  </r>
  <r>
    <s v="Stephanie Ferguson"/>
    <x v="3"/>
    <s v="Juice"/>
    <d v="2025-03-12T00:00:00"/>
    <d v="2025-03-16T00:00:00"/>
    <n v="3"/>
    <n v="154"/>
    <x v="1"/>
    <x v="2"/>
    <x v="2"/>
    <x v="1"/>
    <x v="3"/>
    <x v="2"/>
    <n v="4"/>
    <n v="254"/>
    <n v="462"/>
    <n v="208"/>
  </r>
  <r>
    <s v="Ashley Parrish"/>
    <x v="0"/>
    <s v="Smartphone"/>
    <d v="2025-07-04T00:00:00"/>
    <d v="2025-07-06T00:00:00"/>
    <n v="10"/>
    <n v="674"/>
    <x v="1"/>
    <x v="1"/>
    <x v="1"/>
    <x v="1"/>
    <x v="2"/>
    <x v="6"/>
    <n v="2"/>
    <n v="5055"/>
    <n v="6740"/>
    <n v="1685"/>
  </r>
  <r>
    <s v="Kimberly Morrison"/>
    <x v="1"/>
    <s v="Fiction"/>
    <d v="2025-09-25T00:00:00"/>
    <d v="2025-09-30T00:00:00"/>
    <n v="8"/>
    <n v="203"/>
    <x v="0"/>
    <x v="4"/>
    <x v="1"/>
    <x v="1"/>
    <x v="8"/>
    <x v="3"/>
    <n v="5"/>
    <n v="812"/>
    <n v="1624"/>
    <n v="812"/>
  </r>
  <r>
    <s v="Timothy Gilbert"/>
    <x v="4"/>
    <s v="Wall Art"/>
    <d v="2025-04-12T00:00:00"/>
    <d v="2025-04-18T00:00:00"/>
    <n v="5"/>
    <n v="608"/>
    <x v="1"/>
    <x v="0"/>
    <x v="3"/>
    <x v="1"/>
    <x v="11"/>
    <x v="5"/>
    <n v="6"/>
    <n v="2128"/>
    <n v="3040"/>
    <n v="912"/>
  </r>
  <r>
    <s v="Erin Carter"/>
    <x v="4"/>
    <s v="Curtains"/>
    <d v="2025-04-21T00:00:00"/>
    <d v="2025-04-25T00:00:00"/>
    <n v="5"/>
    <n v="664"/>
    <x v="1"/>
    <x v="3"/>
    <x v="1"/>
    <x v="1"/>
    <x v="11"/>
    <x v="0"/>
    <n v="4"/>
    <n v="2158"/>
    <n v="3320"/>
    <n v="1162"/>
  </r>
  <r>
    <s v="Jaime Lang"/>
    <x v="4"/>
    <s v="Curtains"/>
    <d v="2025-05-25T00:00:00"/>
    <d v="2025-06-06T00:00:00"/>
    <n v="9"/>
    <n v="164"/>
    <x v="1"/>
    <x v="4"/>
    <x v="0"/>
    <x v="1"/>
    <x v="0"/>
    <x v="4"/>
    <n v="12"/>
    <n v="959"/>
    <n v="1476"/>
    <n v="517"/>
  </r>
  <r>
    <s v="Amanda Jones"/>
    <x v="2"/>
    <s v="Sneakers"/>
    <d v="2025-01-26T00:00:00"/>
    <d v="2025-01-29T00:00:00"/>
    <n v="4"/>
    <n v="200"/>
    <x v="0"/>
    <x v="1"/>
    <x v="3"/>
    <x v="1"/>
    <x v="10"/>
    <x v="4"/>
    <n v="3"/>
    <n v="600"/>
    <n v="800"/>
    <n v="200"/>
  </r>
  <r>
    <s v="Elizabeth Miller"/>
    <x v="3"/>
    <s v="Milk"/>
    <d v="2025-05-16T00:00:00"/>
    <d v="2025-05-25T00:00:00"/>
    <n v="4"/>
    <n v="959"/>
    <x v="0"/>
    <x v="2"/>
    <x v="2"/>
    <x v="1"/>
    <x v="0"/>
    <x v="6"/>
    <n v="9"/>
    <n v="1918"/>
    <n v="3836"/>
    <n v="1918"/>
  </r>
  <r>
    <s v="Joseph Taylor"/>
    <x v="3"/>
    <s v="Milk"/>
    <d v="2025-10-12T00:00:00"/>
    <d v="2025-10-15T00:00:00"/>
    <n v="3"/>
    <n v="960"/>
    <x v="0"/>
    <x v="4"/>
    <x v="3"/>
    <x v="1"/>
    <x v="1"/>
    <x v="4"/>
    <n v="3"/>
    <n v="1440"/>
    <n v="2880"/>
    <n v="1440"/>
  </r>
  <r>
    <s v="Traci Camacho"/>
    <x v="3"/>
    <s v="Juice"/>
    <d v="2025-08-09T00:00:00"/>
    <d v="2025-08-13T00:00:00"/>
    <n v="1"/>
    <n v="269"/>
    <x v="0"/>
    <x v="2"/>
    <x v="0"/>
    <x v="1"/>
    <x v="9"/>
    <x v="5"/>
    <n v="4"/>
    <n v="148"/>
    <n v="269"/>
    <n v="121"/>
  </r>
  <r>
    <s v="Kenneth Long"/>
    <x v="0"/>
    <s v="Headphones"/>
    <d v="2025-01-23T00:00:00"/>
    <d v="2025-02-01T00:00:00"/>
    <n v="9"/>
    <n v="498"/>
    <x v="0"/>
    <x v="0"/>
    <x v="3"/>
    <x v="1"/>
    <x v="10"/>
    <x v="3"/>
    <n v="9"/>
    <n v="2913"/>
    <n v="4482"/>
    <n v="1569"/>
  </r>
  <r>
    <s v="Michael Young"/>
    <x v="2"/>
    <s v="Jacket"/>
    <d v="2025-03-20T00:00:00"/>
    <d v="2025-03-27T00:00:00"/>
    <n v="6"/>
    <n v="662"/>
    <x v="0"/>
    <x v="2"/>
    <x v="3"/>
    <x v="1"/>
    <x v="3"/>
    <x v="3"/>
    <n v="7"/>
    <n v="3178"/>
    <n v="3972"/>
    <n v="794"/>
  </r>
  <r>
    <s v="Matthew Steele"/>
    <x v="3"/>
    <s v="Milk"/>
    <d v="2025-01-24T00:00:00"/>
    <d v="2025-02-03T00:00:00"/>
    <n v="1"/>
    <n v="909"/>
    <x v="1"/>
    <x v="3"/>
    <x v="0"/>
    <x v="1"/>
    <x v="10"/>
    <x v="6"/>
    <n v="10"/>
    <n v="455"/>
    <n v="909"/>
    <n v="454"/>
  </r>
  <r>
    <s v="Reginald Diaz"/>
    <x v="4"/>
    <s v="Vase"/>
    <d v="2025-12-21T00:00:00"/>
    <d v="2025-12-24T00:00:00"/>
    <n v="8"/>
    <n v="189"/>
    <x v="0"/>
    <x v="0"/>
    <x v="2"/>
    <x v="1"/>
    <x v="6"/>
    <x v="4"/>
    <n v="3"/>
    <n v="1134"/>
    <n v="1512"/>
    <n v="378"/>
  </r>
  <r>
    <s v="Amanda Juarez"/>
    <x v="3"/>
    <s v="Cereal"/>
    <d v="2025-04-23T00:00:00"/>
    <d v="2025-05-02T00:00:00"/>
    <n v="4"/>
    <n v="689"/>
    <x v="1"/>
    <x v="1"/>
    <x v="1"/>
    <x v="1"/>
    <x v="11"/>
    <x v="2"/>
    <n v="9"/>
    <n v="1516"/>
    <n v="2756"/>
    <n v="1240"/>
  </r>
  <r>
    <s v="Courtney Sullivan"/>
    <x v="1"/>
    <s v="Children's Book"/>
    <d v="2025-09-21T00:00:00"/>
    <d v="2025-09-28T00:00:00"/>
    <n v="9"/>
    <n v="485"/>
    <x v="1"/>
    <x v="2"/>
    <x v="2"/>
    <x v="1"/>
    <x v="8"/>
    <x v="4"/>
    <n v="7"/>
    <n v="2619"/>
    <n v="4365"/>
    <n v="1746"/>
  </r>
  <r>
    <s v="Linda Elliott"/>
    <x v="3"/>
    <s v="Cereal"/>
    <d v="2025-09-09T00:00:00"/>
    <d v="2025-09-11T00:00:00"/>
    <n v="2"/>
    <n v="31"/>
    <x v="1"/>
    <x v="4"/>
    <x v="0"/>
    <x v="1"/>
    <x v="8"/>
    <x v="1"/>
    <n v="2"/>
    <n v="34"/>
    <n v="62"/>
    <n v="28"/>
  </r>
  <r>
    <s v="Sherry Schmidt"/>
    <x v="1"/>
    <s v="Biography"/>
    <d v="2025-09-12T00:00:00"/>
    <d v="2025-09-14T00:00:00"/>
    <n v="6"/>
    <n v="806"/>
    <x v="0"/>
    <x v="3"/>
    <x v="0"/>
    <x v="1"/>
    <x v="8"/>
    <x v="6"/>
    <n v="2"/>
    <n v="2660"/>
    <n v="4836"/>
    <n v="2176"/>
  </r>
  <r>
    <s v="Jacqueline Williams"/>
    <x v="4"/>
    <s v="Curtains"/>
    <d v="2025-10-08T00:00:00"/>
    <d v="2025-10-10T00:00:00"/>
    <n v="5"/>
    <n v="720"/>
    <x v="0"/>
    <x v="0"/>
    <x v="2"/>
    <x v="1"/>
    <x v="1"/>
    <x v="2"/>
    <n v="2"/>
    <n v="2340"/>
    <n v="3600"/>
    <n v="1260"/>
  </r>
  <r>
    <s v="Brian Simmons"/>
    <x v="4"/>
    <s v="Curtains"/>
    <d v="2025-07-17T00:00:00"/>
    <d v="2025-07-23T00:00:00"/>
    <n v="2"/>
    <n v="420"/>
    <x v="0"/>
    <x v="1"/>
    <x v="3"/>
    <x v="1"/>
    <x v="2"/>
    <x v="3"/>
    <n v="6"/>
    <n v="546"/>
    <n v="840"/>
    <n v="294"/>
  </r>
  <r>
    <s v="Richard Avery"/>
    <x v="3"/>
    <s v="Juice"/>
    <d v="2025-12-16T00:00:00"/>
    <d v="2025-12-26T00:00:00"/>
    <n v="3"/>
    <n v="10"/>
    <x v="0"/>
    <x v="3"/>
    <x v="3"/>
    <x v="1"/>
    <x v="6"/>
    <x v="1"/>
    <n v="10"/>
    <n v="17"/>
    <n v="30"/>
    <n v="13"/>
  </r>
  <r>
    <s v="Abigail Davis"/>
    <x v="1"/>
    <s v="Fiction"/>
    <d v="2025-10-23T00:00:00"/>
    <d v="2025-11-02T00:00:00"/>
    <n v="1"/>
    <n v="950"/>
    <x v="0"/>
    <x v="1"/>
    <x v="1"/>
    <x v="1"/>
    <x v="1"/>
    <x v="3"/>
    <n v="10"/>
    <n v="475"/>
    <n v="950"/>
    <n v="475"/>
  </r>
  <r>
    <s v="Andrew Cruz"/>
    <x v="2"/>
    <s v="T-Shirt"/>
    <d v="2025-02-28T00:00:00"/>
    <d v="2025-03-06T00:00:00"/>
    <n v="7"/>
    <n v="996"/>
    <x v="0"/>
    <x v="4"/>
    <x v="0"/>
    <x v="1"/>
    <x v="7"/>
    <x v="6"/>
    <n v="6"/>
    <n v="4532"/>
    <n v="6972"/>
    <n v="2440"/>
  </r>
  <r>
    <s v="Laura Benson"/>
    <x v="1"/>
    <s v="Biography"/>
    <d v="2025-02-01T00:00:00"/>
    <d v="2025-02-05T00:00:00"/>
    <n v="4"/>
    <n v="439"/>
    <x v="0"/>
    <x v="2"/>
    <x v="2"/>
    <x v="1"/>
    <x v="7"/>
    <x v="5"/>
    <n v="4"/>
    <n v="966"/>
    <n v="1756"/>
    <n v="790"/>
  </r>
  <r>
    <s v="Pamela Weaver"/>
    <x v="1"/>
    <s v="Biography"/>
    <d v="2025-01-03T00:00:00"/>
    <d v="2025-01-10T00:00:00"/>
    <n v="9"/>
    <n v="727"/>
    <x v="0"/>
    <x v="0"/>
    <x v="0"/>
    <x v="1"/>
    <x v="10"/>
    <x v="6"/>
    <n v="7"/>
    <n v="3599"/>
    <n v="6543"/>
    <n v="2944"/>
  </r>
  <r>
    <s v="Robert Mendoza"/>
    <x v="0"/>
    <s v="Headphones"/>
    <d v="2025-02-16T00:00:00"/>
    <d v="2025-02-20T00:00:00"/>
    <n v="5"/>
    <n v="314"/>
    <x v="0"/>
    <x v="3"/>
    <x v="2"/>
    <x v="1"/>
    <x v="7"/>
    <x v="4"/>
    <n v="4"/>
    <n v="1021"/>
    <n v="1570"/>
    <n v="549"/>
  </r>
  <r>
    <s v="Veronica Parks"/>
    <x v="4"/>
    <s v="Table Lamp"/>
    <d v="2025-09-20T00:00:00"/>
    <d v="2025-09-24T00:00:00"/>
    <n v="8"/>
    <n v="419"/>
    <x v="1"/>
    <x v="0"/>
    <x v="3"/>
    <x v="1"/>
    <x v="8"/>
    <x v="5"/>
    <n v="4"/>
    <n v="2514"/>
    <n v="3352"/>
    <n v="838"/>
  </r>
  <r>
    <s v="Pamela Romero"/>
    <x v="1"/>
    <s v="Children's Book"/>
    <d v="2025-11-26T00:00:00"/>
    <d v="2025-12-05T00:00:00"/>
    <n v="5"/>
    <n v="900"/>
    <x v="1"/>
    <x v="1"/>
    <x v="3"/>
    <x v="1"/>
    <x v="4"/>
    <x v="2"/>
    <n v="9"/>
    <n v="2700"/>
    <n v="4500"/>
    <n v="1800"/>
  </r>
  <r>
    <s v="Tammy Sellers"/>
    <x v="3"/>
    <s v="Cereal"/>
    <d v="2025-11-27T00:00:00"/>
    <d v="2025-12-03T00:00:00"/>
    <n v="7"/>
    <n v="444"/>
    <x v="1"/>
    <x v="1"/>
    <x v="3"/>
    <x v="1"/>
    <x v="4"/>
    <x v="3"/>
    <n v="6"/>
    <n v="1709"/>
    <n v="3108"/>
    <n v="1399"/>
  </r>
  <r>
    <s v="Joseph Obrien"/>
    <x v="3"/>
    <s v="Cereal"/>
    <d v="2025-06-06T00:00:00"/>
    <d v="2025-06-09T00:00:00"/>
    <n v="5"/>
    <n v="615"/>
    <x v="1"/>
    <x v="1"/>
    <x v="0"/>
    <x v="1"/>
    <x v="5"/>
    <x v="6"/>
    <n v="3"/>
    <n v="1691"/>
    <n v="3075"/>
    <n v="1384"/>
  </r>
  <r>
    <s v="Austin Smith"/>
    <x v="1"/>
    <s v="Non-Fiction"/>
    <d v="2025-12-15T00:00:00"/>
    <d v="2025-12-16T00:00:00"/>
    <n v="7"/>
    <n v="595"/>
    <x v="0"/>
    <x v="0"/>
    <x v="1"/>
    <x v="1"/>
    <x v="6"/>
    <x v="0"/>
    <n v="1"/>
    <n v="2083"/>
    <n v="4165"/>
    <n v="2082"/>
  </r>
  <r>
    <s v="David Caldwell"/>
    <x v="4"/>
    <s v="Wall Art"/>
    <d v="2025-01-03T00:00:00"/>
    <d v="2025-01-12T00:00:00"/>
    <n v="1"/>
    <n v="669"/>
    <x v="0"/>
    <x v="0"/>
    <x v="1"/>
    <x v="1"/>
    <x v="10"/>
    <x v="6"/>
    <n v="9"/>
    <n v="468"/>
    <n v="669"/>
    <n v="201"/>
  </r>
  <r>
    <s v="Matthew Gomez"/>
    <x v="2"/>
    <s v="T-Shirt"/>
    <d v="2025-08-10T00:00:00"/>
    <d v="2025-08-13T00:00:00"/>
    <n v="9"/>
    <n v="967"/>
    <x v="0"/>
    <x v="3"/>
    <x v="1"/>
    <x v="1"/>
    <x v="9"/>
    <x v="4"/>
    <n v="3"/>
    <n v="5657"/>
    <n v="8703"/>
    <n v="3046"/>
  </r>
  <r>
    <s v="Maria Brown"/>
    <x v="0"/>
    <s v="Smartphone"/>
    <d v="2025-04-12T00:00:00"/>
    <d v="2025-04-18T00:00:00"/>
    <n v="5"/>
    <n v="874"/>
    <x v="0"/>
    <x v="3"/>
    <x v="3"/>
    <x v="1"/>
    <x v="11"/>
    <x v="5"/>
    <n v="6"/>
    <n v="3278"/>
    <n v="4370"/>
    <n v="1092"/>
  </r>
  <r>
    <s v="Clifford Ford"/>
    <x v="3"/>
    <s v="Milk"/>
    <d v="2025-10-18T00:00:00"/>
    <d v="2025-10-25T00:00:00"/>
    <n v="6"/>
    <n v="124"/>
    <x v="1"/>
    <x v="0"/>
    <x v="3"/>
    <x v="1"/>
    <x v="1"/>
    <x v="5"/>
    <n v="7"/>
    <n v="372"/>
    <n v="744"/>
    <n v="372"/>
  </r>
  <r>
    <s v="Tammy Allison"/>
    <x v="1"/>
    <s v="Children's Book"/>
    <d v="2025-10-26T00:00:00"/>
    <d v="2025-11-01T00:00:00"/>
    <n v="6"/>
    <n v="894"/>
    <x v="1"/>
    <x v="3"/>
    <x v="0"/>
    <x v="1"/>
    <x v="1"/>
    <x v="4"/>
    <n v="6"/>
    <n v="3218"/>
    <n v="5364"/>
    <n v="2146"/>
  </r>
  <r>
    <s v="Rachel Gibson"/>
    <x v="2"/>
    <s v="Jeans"/>
    <d v="2025-05-23T00:00:00"/>
    <d v="2025-05-26T00:00:00"/>
    <n v="4"/>
    <n v="740"/>
    <x v="0"/>
    <x v="1"/>
    <x v="2"/>
    <x v="1"/>
    <x v="0"/>
    <x v="6"/>
    <n v="3"/>
    <n v="2072"/>
    <n v="2960"/>
    <n v="888"/>
  </r>
  <r>
    <s v="Lauren Daniels"/>
    <x v="4"/>
    <s v="Wall Art"/>
    <d v="2025-09-16T00:00:00"/>
    <d v="2025-09-19T00:00:00"/>
    <n v="10"/>
    <n v="741"/>
    <x v="1"/>
    <x v="4"/>
    <x v="3"/>
    <x v="1"/>
    <x v="8"/>
    <x v="1"/>
    <n v="3"/>
    <n v="5187"/>
    <n v="7410"/>
    <n v="2223"/>
  </r>
  <r>
    <s v="Joseph Obrien"/>
    <x v="0"/>
    <s v="Smartphone"/>
    <d v="2025-02-21T00:00:00"/>
    <d v="2025-03-02T00:00:00"/>
    <n v="1"/>
    <n v="474"/>
    <x v="1"/>
    <x v="3"/>
    <x v="2"/>
    <x v="1"/>
    <x v="7"/>
    <x v="6"/>
    <n v="9"/>
    <n v="356"/>
    <n v="474"/>
    <n v="118"/>
  </r>
  <r>
    <s v="Amanda Miller"/>
    <x v="4"/>
    <s v="Table Lamp"/>
    <d v="2025-02-03T00:00:00"/>
    <d v="2025-02-08T00:00:00"/>
    <n v="7"/>
    <n v="811"/>
    <x v="1"/>
    <x v="2"/>
    <x v="0"/>
    <x v="1"/>
    <x v="7"/>
    <x v="0"/>
    <n v="5"/>
    <n v="4258"/>
    <n v="5677"/>
    <n v="1419"/>
  </r>
  <r>
    <s v="Michael Evans"/>
    <x v="3"/>
    <s v="Cereal"/>
    <d v="2025-03-25T00:00:00"/>
    <d v="2025-03-29T00:00:00"/>
    <n v="4"/>
    <n v="247"/>
    <x v="0"/>
    <x v="3"/>
    <x v="3"/>
    <x v="1"/>
    <x v="3"/>
    <x v="1"/>
    <n v="4"/>
    <n v="543"/>
    <n v="988"/>
    <n v="445"/>
  </r>
  <r>
    <s v="Angel Lewis MD"/>
    <x v="4"/>
    <s v="Vase"/>
    <d v="2025-03-25T00:00:00"/>
    <d v="2025-04-05T00:00:00"/>
    <n v="3"/>
    <n v="774"/>
    <x v="1"/>
    <x v="4"/>
    <x v="1"/>
    <x v="1"/>
    <x v="3"/>
    <x v="1"/>
    <n v="11"/>
    <n v="1742"/>
    <n v="2322"/>
    <n v="580"/>
  </r>
  <r>
    <s v="Joshua Turner"/>
    <x v="2"/>
    <s v="Jacket"/>
    <d v="2025-04-06T00:00:00"/>
    <d v="2025-04-12T00:00:00"/>
    <n v="5"/>
    <n v="63"/>
    <x v="0"/>
    <x v="1"/>
    <x v="3"/>
    <x v="1"/>
    <x v="11"/>
    <x v="4"/>
    <n v="6"/>
    <n v="252"/>
    <n v="315"/>
    <n v="63"/>
  </r>
  <r>
    <s v="Douglas Clark"/>
    <x v="4"/>
    <s v="Vase"/>
    <d v="2025-04-17T00:00:00"/>
    <d v="2025-04-23T00:00:00"/>
    <n v="1"/>
    <n v="30"/>
    <x v="1"/>
    <x v="3"/>
    <x v="0"/>
    <x v="1"/>
    <x v="11"/>
    <x v="3"/>
    <n v="6"/>
    <n v="23"/>
    <n v="30"/>
    <n v="7"/>
  </r>
  <r>
    <s v="Kimberly Davenport"/>
    <x v="0"/>
    <s v="Smartphone"/>
    <d v="2025-10-01T00:00:00"/>
    <d v="2025-10-03T00:00:00"/>
    <n v="7"/>
    <n v="149"/>
    <x v="1"/>
    <x v="0"/>
    <x v="2"/>
    <x v="1"/>
    <x v="1"/>
    <x v="2"/>
    <n v="2"/>
    <n v="782"/>
    <n v="1043"/>
    <n v="261"/>
  </r>
  <r>
    <s v="Richard Rodriguez"/>
    <x v="4"/>
    <s v="Curtains"/>
    <d v="2025-01-05T00:00:00"/>
    <d v="2025-01-06T00:00:00"/>
    <n v="4"/>
    <n v="212"/>
    <x v="0"/>
    <x v="2"/>
    <x v="0"/>
    <x v="1"/>
    <x v="10"/>
    <x v="4"/>
    <n v="1"/>
    <n v="551"/>
    <n v="848"/>
    <n v="297"/>
  </r>
  <r>
    <s v="Matthew Ross"/>
    <x v="3"/>
    <s v="Juice"/>
    <d v="2025-01-12T00:00:00"/>
    <d v="2025-01-27T00:00:00"/>
    <n v="10"/>
    <n v="639"/>
    <x v="1"/>
    <x v="4"/>
    <x v="3"/>
    <x v="1"/>
    <x v="10"/>
    <x v="4"/>
    <n v="15"/>
    <n v="3515"/>
    <n v="6390"/>
    <n v="2875"/>
  </r>
  <r>
    <s v="Victoria Johnson"/>
    <x v="1"/>
    <s v="Children's Book"/>
    <d v="2025-01-25T00:00:00"/>
    <d v="2025-01-26T00:00:00"/>
    <n v="7"/>
    <n v="785"/>
    <x v="0"/>
    <x v="4"/>
    <x v="1"/>
    <x v="1"/>
    <x v="10"/>
    <x v="5"/>
    <n v="1"/>
    <n v="3297"/>
    <n v="5495"/>
    <n v="2198"/>
  </r>
  <r>
    <s v="Stephanie Lee"/>
    <x v="2"/>
    <s v="Jeans"/>
    <d v="2025-09-15T00:00:00"/>
    <d v="2025-09-18T00:00:00"/>
    <n v="8"/>
    <n v="656"/>
    <x v="0"/>
    <x v="0"/>
    <x v="3"/>
    <x v="1"/>
    <x v="8"/>
    <x v="0"/>
    <n v="3"/>
    <n v="3674"/>
    <n v="5248"/>
    <n v="1574"/>
  </r>
  <r>
    <s v="Benjamin Beck"/>
    <x v="2"/>
    <s v="Jacket"/>
    <d v="2025-02-03T00:00:00"/>
    <d v="2025-02-11T00:00:00"/>
    <n v="3"/>
    <n v="703"/>
    <x v="0"/>
    <x v="4"/>
    <x v="2"/>
    <x v="1"/>
    <x v="7"/>
    <x v="0"/>
    <n v="8"/>
    <n v="1687"/>
    <n v="2109"/>
    <n v="422"/>
  </r>
  <r>
    <s v="Stephanie Gilbert"/>
    <x v="1"/>
    <s v="Fiction"/>
    <d v="2025-10-06T00:00:00"/>
    <d v="2025-10-10T00:00:00"/>
    <n v="3"/>
    <n v="908"/>
    <x v="1"/>
    <x v="4"/>
    <x v="0"/>
    <x v="1"/>
    <x v="1"/>
    <x v="0"/>
    <n v="4"/>
    <n v="1362"/>
    <n v="2724"/>
    <n v="1362"/>
  </r>
  <r>
    <s v="Jeffrey Carpenter"/>
    <x v="4"/>
    <s v="Wall Art"/>
    <d v="2025-10-19T00:00:00"/>
    <d v="2025-10-31T00:00:00"/>
    <n v="7"/>
    <n v="50"/>
    <x v="1"/>
    <x v="2"/>
    <x v="2"/>
    <x v="1"/>
    <x v="1"/>
    <x v="4"/>
    <n v="12"/>
    <n v="245"/>
    <n v="350"/>
    <n v="105"/>
  </r>
  <r>
    <s v="Curtis Johnson"/>
    <x v="2"/>
    <s v="Jeans"/>
    <d v="2025-05-27T00:00:00"/>
    <d v="2025-06-04T00:00:00"/>
    <n v="10"/>
    <n v="723"/>
    <x v="1"/>
    <x v="1"/>
    <x v="2"/>
    <x v="1"/>
    <x v="0"/>
    <x v="1"/>
    <n v="8"/>
    <n v="5061"/>
    <n v="7230"/>
    <n v="2169"/>
  </r>
  <r>
    <s v="Michael Snyder"/>
    <x v="2"/>
    <s v="Jeans"/>
    <d v="2025-11-06T00:00:00"/>
    <d v="2025-11-12T00:00:00"/>
    <n v="7"/>
    <n v="568"/>
    <x v="1"/>
    <x v="4"/>
    <x v="3"/>
    <x v="1"/>
    <x v="4"/>
    <x v="3"/>
    <n v="6"/>
    <n v="2783"/>
    <n v="3976"/>
    <n v="1193"/>
  </r>
  <r>
    <s v="Melissa Marshall"/>
    <x v="2"/>
    <s v="Jacket"/>
    <d v="2025-11-11T00:00:00"/>
    <d v="2025-11-26T00:00:00"/>
    <n v="6"/>
    <n v="250"/>
    <x v="1"/>
    <x v="2"/>
    <x v="2"/>
    <x v="1"/>
    <x v="4"/>
    <x v="1"/>
    <n v="15"/>
    <n v="1200"/>
    <n v="1500"/>
    <n v="300"/>
  </r>
  <r>
    <s v="Michelle Wagner"/>
    <x v="0"/>
    <s v="Laptop"/>
    <d v="2025-02-05T00:00:00"/>
    <d v="2025-02-06T00:00:00"/>
    <n v="4"/>
    <n v="572"/>
    <x v="0"/>
    <x v="2"/>
    <x v="2"/>
    <x v="1"/>
    <x v="7"/>
    <x v="2"/>
    <n v="1"/>
    <n v="1945"/>
    <n v="2288"/>
    <n v="343"/>
  </r>
  <r>
    <s v="Sara Ramirez"/>
    <x v="4"/>
    <s v="Curtains"/>
    <d v="2025-01-21T00:00:00"/>
    <d v="2025-02-04T00:00:00"/>
    <n v="8"/>
    <n v="849"/>
    <x v="1"/>
    <x v="0"/>
    <x v="1"/>
    <x v="1"/>
    <x v="10"/>
    <x v="1"/>
    <n v="14"/>
    <n v="4415"/>
    <n v="6792"/>
    <n v="2377"/>
  </r>
  <r>
    <s v="George Orozco"/>
    <x v="3"/>
    <s v="Cereal"/>
    <d v="2025-03-17T00:00:00"/>
    <d v="2025-03-20T00:00:00"/>
    <n v="8"/>
    <n v="858"/>
    <x v="1"/>
    <x v="4"/>
    <x v="1"/>
    <x v="1"/>
    <x v="3"/>
    <x v="0"/>
    <n v="3"/>
    <n v="3775"/>
    <n v="6864"/>
    <n v="3089"/>
  </r>
  <r>
    <s v="Joshua Perry"/>
    <x v="1"/>
    <s v="Children's Book"/>
    <d v="2025-07-06T00:00:00"/>
    <d v="2025-07-14T00:00:00"/>
    <n v="1"/>
    <n v="256"/>
    <x v="0"/>
    <x v="3"/>
    <x v="3"/>
    <x v="1"/>
    <x v="2"/>
    <x v="4"/>
    <n v="8"/>
    <n v="154"/>
    <n v="256"/>
    <n v="102"/>
  </r>
  <r>
    <s v="Aaron Bell"/>
    <x v="0"/>
    <s v="Smartphone"/>
    <d v="2025-05-22T00:00:00"/>
    <d v="2025-05-29T00:00:00"/>
    <n v="8"/>
    <n v="453"/>
    <x v="1"/>
    <x v="1"/>
    <x v="1"/>
    <x v="1"/>
    <x v="0"/>
    <x v="3"/>
    <n v="7"/>
    <n v="2718"/>
    <n v="3624"/>
    <n v="906"/>
  </r>
  <r>
    <s v="Stephanie Freeman"/>
    <x v="3"/>
    <s v="Cereal"/>
    <d v="2025-06-14T00:00:00"/>
    <d v="2025-06-28T00:00:00"/>
    <n v="6"/>
    <n v="218"/>
    <x v="1"/>
    <x v="3"/>
    <x v="0"/>
    <x v="1"/>
    <x v="5"/>
    <x v="5"/>
    <n v="14"/>
    <n v="719"/>
    <n v="1308"/>
    <n v="589"/>
  </r>
  <r>
    <s v="Rebecca Ramsey"/>
    <x v="1"/>
    <s v="Children's Book"/>
    <d v="2025-12-18T00:00:00"/>
    <d v="2025-12-27T00:00:00"/>
    <n v="7"/>
    <n v="481"/>
    <x v="1"/>
    <x v="1"/>
    <x v="3"/>
    <x v="1"/>
    <x v="6"/>
    <x v="3"/>
    <n v="9"/>
    <n v="2020"/>
    <n v="3367"/>
    <n v="1347"/>
  </r>
  <r>
    <s v="Mary Miller"/>
    <x v="2"/>
    <s v="Sneakers"/>
    <d v="2025-04-09T00:00:00"/>
    <d v="2025-04-17T00:00:00"/>
    <n v="1"/>
    <n v="420"/>
    <x v="0"/>
    <x v="2"/>
    <x v="2"/>
    <x v="1"/>
    <x v="11"/>
    <x v="2"/>
    <n v="8"/>
    <n v="315"/>
    <n v="420"/>
    <n v="105"/>
  </r>
  <r>
    <s v="Andre Wright"/>
    <x v="1"/>
    <s v="Fiction"/>
    <d v="2025-08-02T00:00:00"/>
    <d v="2025-08-06T00:00:00"/>
    <n v="1"/>
    <n v="98"/>
    <x v="1"/>
    <x v="2"/>
    <x v="3"/>
    <x v="1"/>
    <x v="9"/>
    <x v="5"/>
    <n v="4"/>
    <n v="49"/>
    <n v="98"/>
    <n v="49"/>
  </r>
  <r>
    <s v="Jeffrey Wood"/>
    <x v="4"/>
    <s v="Table Lamp"/>
    <d v="2025-02-26T00:00:00"/>
    <d v="2025-03-05T00:00:00"/>
    <n v="1"/>
    <n v="444"/>
    <x v="1"/>
    <x v="2"/>
    <x v="0"/>
    <x v="1"/>
    <x v="7"/>
    <x v="2"/>
    <n v="7"/>
    <n v="333"/>
    <n v="444"/>
    <n v="111"/>
  </r>
  <r>
    <s v="Samuel Rivas"/>
    <x v="1"/>
    <s v="Non-Fiction"/>
    <d v="2025-12-04T00:00:00"/>
    <d v="2025-12-10T00:00:00"/>
    <n v="5"/>
    <n v="858"/>
    <x v="0"/>
    <x v="1"/>
    <x v="3"/>
    <x v="1"/>
    <x v="6"/>
    <x v="3"/>
    <n v="6"/>
    <n v="2145"/>
    <n v="4290"/>
    <n v="2145"/>
  </r>
  <r>
    <s v="Daniel Salinas"/>
    <x v="1"/>
    <s v="Biography"/>
    <d v="2025-09-05T00:00:00"/>
    <d v="2025-09-15T00:00:00"/>
    <n v="6"/>
    <n v="914"/>
    <x v="0"/>
    <x v="0"/>
    <x v="3"/>
    <x v="1"/>
    <x v="8"/>
    <x v="6"/>
    <n v="10"/>
    <n v="3016"/>
    <n v="5484"/>
    <n v="2468"/>
  </r>
  <r>
    <s v="Michael West"/>
    <x v="0"/>
    <s v="Laptop"/>
    <d v="2025-10-05T00:00:00"/>
    <d v="2025-10-19T00:00:00"/>
    <n v="5"/>
    <n v="163"/>
    <x v="1"/>
    <x v="2"/>
    <x v="0"/>
    <x v="1"/>
    <x v="1"/>
    <x v="4"/>
    <n v="14"/>
    <n v="693"/>
    <n v="815"/>
    <n v="122"/>
  </r>
  <r>
    <s v="Elizabeth Ward"/>
    <x v="3"/>
    <s v="Juice"/>
    <d v="2025-11-25T00:00:00"/>
    <d v="2025-12-05T00:00:00"/>
    <n v="9"/>
    <n v="811"/>
    <x v="1"/>
    <x v="0"/>
    <x v="2"/>
    <x v="1"/>
    <x v="4"/>
    <x v="1"/>
    <n v="10"/>
    <n v="4014"/>
    <n v="7299"/>
    <n v="3285"/>
  </r>
  <r>
    <s v="Kristen Terry"/>
    <x v="3"/>
    <s v="Cereal"/>
    <d v="2025-11-05T00:00:00"/>
    <d v="2025-11-07T00:00:00"/>
    <n v="9"/>
    <n v="828"/>
    <x v="0"/>
    <x v="1"/>
    <x v="1"/>
    <x v="1"/>
    <x v="4"/>
    <x v="2"/>
    <n v="2"/>
    <n v="4099"/>
    <n v="7452"/>
    <n v="3353"/>
  </r>
  <r>
    <s v="David Grant"/>
    <x v="4"/>
    <s v="Wall Art"/>
    <d v="2025-02-18T00:00:00"/>
    <d v="2025-02-24T00:00:00"/>
    <n v="8"/>
    <n v="745"/>
    <x v="1"/>
    <x v="3"/>
    <x v="2"/>
    <x v="1"/>
    <x v="7"/>
    <x v="1"/>
    <n v="6"/>
    <n v="4172"/>
    <n v="5960"/>
    <n v="1788"/>
  </r>
  <r>
    <s v="Kevin Patterson"/>
    <x v="1"/>
    <s v="Biography"/>
    <d v="2025-09-04T00:00:00"/>
    <d v="2025-09-10T00:00:00"/>
    <n v="7"/>
    <n v="238"/>
    <x v="0"/>
    <x v="2"/>
    <x v="0"/>
    <x v="1"/>
    <x v="8"/>
    <x v="3"/>
    <n v="6"/>
    <n v="916"/>
    <n v="1666"/>
    <n v="750"/>
  </r>
  <r>
    <s v="Juan Moore"/>
    <x v="0"/>
    <s v="Smartphone"/>
    <d v="2025-12-12T00:00:00"/>
    <d v="2025-12-22T00:00:00"/>
    <n v="1"/>
    <n v="159"/>
    <x v="0"/>
    <x v="2"/>
    <x v="0"/>
    <x v="1"/>
    <x v="6"/>
    <x v="6"/>
    <n v="10"/>
    <n v="119"/>
    <n v="159"/>
    <n v="40"/>
  </r>
  <r>
    <s v="Dwayne Campbell"/>
    <x v="3"/>
    <s v="Juice"/>
    <d v="2025-05-16T00:00:00"/>
    <d v="2025-05-20T00:00:00"/>
    <n v="10"/>
    <n v="102"/>
    <x v="1"/>
    <x v="2"/>
    <x v="2"/>
    <x v="1"/>
    <x v="0"/>
    <x v="6"/>
    <n v="4"/>
    <n v="561"/>
    <n v="1020"/>
    <n v="459"/>
  </r>
  <r>
    <s v="Samantha Morse"/>
    <x v="3"/>
    <s v="Cereal"/>
    <d v="2025-12-06T00:00:00"/>
    <d v="2025-12-07T00:00:00"/>
    <n v="2"/>
    <n v="443"/>
    <x v="0"/>
    <x v="4"/>
    <x v="3"/>
    <x v="1"/>
    <x v="6"/>
    <x v="5"/>
    <n v="1"/>
    <n v="487"/>
    <n v="886"/>
    <n v="399"/>
  </r>
  <r>
    <s v="Kathryn Snyder"/>
    <x v="3"/>
    <s v="Milk"/>
    <d v="2025-02-23T00:00:00"/>
    <d v="2025-02-26T00:00:00"/>
    <n v="9"/>
    <n v="10"/>
    <x v="0"/>
    <x v="0"/>
    <x v="3"/>
    <x v="1"/>
    <x v="7"/>
    <x v="4"/>
    <n v="3"/>
    <n v="45"/>
    <n v="90"/>
    <n v="45"/>
  </r>
  <r>
    <s v="Alicia Hubbard"/>
    <x v="4"/>
    <s v="Vase"/>
    <d v="2025-10-12T00:00:00"/>
    <d v="2025-10-25T00:00:00"/>
    <n v="5"/>
    <n v="758"/>
    <x v="1"/>
    <x v="0"/>
    <x v="1"/>
    <x v="1"/>
    <x v="1"/>
    <x v="4"/>
    <n v="13"/>
    <n v="2843"/>
    <n v="3790"/>
    <n v="947"/>
  </r>
  <r>
    <s v="Tanya Kim"/>
    <x v="0"/>
    <s v="Smartphone"/>
    <d v="2025-08-27T00:00:00"/>
    <d v="2025-08-28T00:00:00"/>
    <n v="10"/>
    <n v="541"/>
    <x v="0"/>
    <x v="1"/>
    <x v="0"/>
    <x v="1"/>
    <x v="9"/>
    <x v="2"/>
    <n v="1"/>
    <n v="4058"/>
    <n v="5410"/>
    <n v="1352"/>
  </r>
  <r>
    <s v="Bruce Collier"/>
    <x v="4"/>
    <s v="Wall Art"/>
    <d v="2025-08-21T00:00:00"/>
    <d v="2025-08-22T00:00:00"/>
    <n v="1"/>
    <n v="46"/>
    <x v="0"/>
    <x v="1"/>
    <x v="2"/>
    <x v="1"/>
    <x v="9"/>
    <x v="3"/>
    <n v="1"/>
    <n v="32"/>
    <n v="46"/>
    <n v="14"/>
  </r>
  <r>
    <s v="Kimberly Gibson"/>
    <x v="4"/>
    <s v="Curtains"/>
    <d v="2025-07-19T00:00:00"/>
    <d v="2025-07-25T00:00:00"/>
    <n v="4"/>
    <n v="82"/>
    <x v="1"/>
    <x v="2"/>
    <x v="0"/>
    <x v="1"/>
    <x v="2"/>
    <x v="5"/>
    <n v="6"/>
    <n v="213"/>
    <n v="328"/>
    <n v="115"/>
  </r>
  <r>
    <s v="Robert Woods"/>
    <x v="3"/>
    <s v="Cereal"/>
    <d v="2025-12-17T00:00:00"/>
    <d v="2025-12-23T00:00:00"/>
    <n v="9"/>
    <n v="891"/>
    <x v="1"/>
    <x v="2"/>
    <x v="2"/>
    <x v="1"/>
    <x v="6"/>
    <x v="2"/>
    <n v="6"/>
    <n v="4410"/>
    <n v="8019"/>
    <n v="3609"/>
  </r>
  <r>
    <s v="Jane Mitchell"/>
    <x v="1"/>
    <s v="Non-Fiction"/>
    <d v="2025-05-02T00:00:00"/>
    <d v="2025-05-04T00:00:00"/>
    <n v="4"/>
    <n v="578"/>
    <x v="0"/>
    <x v="0"/>
    <x v="3"/>
    <x v="1"/>
    <x v="0"/>
    <x v="6"/>
    <n v="2"/>
    <n v="1156"/>
    <n v="2312"/>
    <n v="1156"/>
  </r>
  <r>
    <s v="Teresa Adkins"/>
    <x v="0"/>
    <s v="Camera"/>
    <d v="2025-04-16T00:00:00"/>
    <d v="2025-04-20T00:00:00"/>
    <n v="4"/>
    <n v="152"/>
    <x v="1"/>
    <x v="2"/>
    <x v="3"/>
    <x v="1"/>
    <x v="11"/>
    <x v="2"/>
    <n v="4"/>
    <n v="486"/>
    <n v="608"/>
    <n v="122"/>
  </r>
  <r>
    <s v="Randy Warren"/>
    <x v="2"/>
    <s v="Jeans"/>
    <d v="2025-02-10T00:00:00"/>
    <d v="2025-02-11T00:00:00"/>
    <n v="3"/>
    <n v="288"/>
    <x v="0"/>
    <x v="0"/>
    <x v="3"/>
    <x v="1"/>
    <x v="7"/>
    <x v="0"/>
    <n v="1"/>
    <n v="605"/>
    <n v="864"/>
    <n v="259"/>
  </r>
  <r>
    <s v="Brandon Parker"/>
    <x v="3"/>
    <s v="Cereal"/>
    <d v="2025-11-25T00:00:00"/>
    <d v="2025-12-03T00:00:00"/>
    <n v="1"/>
    <n v="321"/>
    <x v="0"/>
    <x v="1"/>
    <x v="0"/>
    <x v="1"/>
    <x v="4"/>
    <x v="1"/>
    <n v="8"/>
    <n v="177"/>
    <n v="321"/>
    <n v="144"/>
  </r>
  <r>
    <s v="Mark Williamson"/>
    <x v="4"/>
    <s v="Wall Art"/>
    <d v="2025-04-02T00:00:00"/>
    <d v="2025-04-12T00:00:00"/>
    <n v="7"/>
    <n v="356"/>
    <x v="0"/>
    <x v="1"/>
    <x v="1"/>
    <x v="1"/>
    <x v="11"/>
    <x v="2"/>
    <n v="10"/>
    <n v="1744"/>
    <n v="2492"/>
    <n v="748"/>
  </r>
  <r>
    <s v="Joseph Lopez"/>
    <x v="0"/>
    <s v="Camera"/>
    <d v="2025-03-10T00:00:00"/>
    <d v="2025-03-21T00:00:00"/>
    <n v="2"/>
    <n v="944"/>
    <x v="1"/>
    <x v="2"/>
    <x v="1"/>
    <x v="1"/>
    <x v="3"/>
    <x v="0"/>
    <n v="11"/>
    <n v="1510"/>
    <n v="1888"/>
    <n v="378"/>
  </r>
  <r>
    <s v="Ray Boyd"/>
    <x v="4"/>
    <s v="Table Lamp"/>
    <d v="2025-12-17T00:00:00"/>
    <d v="2025-12-27T00:00:00"/>
    <n v="10"/>
    <n v="172"/>
    <x v="0"/>
    <x v="3"/>
    <x v="1"/>
    <x v="1"/>
    <x v="6"/>
    <x v="2"/>
    <n v="10"/>
    <n v="1290"/>
    <n v="1720"/>
    <n v="430"/>
  </r>
  <r>
    <s v="Donald Wilson"/>
    <x v="2"/>
    <s v="Sneakers"/>
    <d v="2025-08-14T00:00:00"/>
    <d v="2025-08-16T00:00:00"/>
    <n v="7"/>
    <n v="70"/>
    <x v="0"/>
    <x v="4"/>
    <x v="3"/>
    <x v="1"/>
    <x v="9"/>
    <x v="3"/>
    <n v="2"/>
    <n v="368"/>
    <n v="490"/>
    <n v="122"/>
  </r>
  <r>
    <s v="Jonathan Parks"/>
    <x v="0"/>
    <s v="Camera"/>
    <d v="2025-09-19T00:00:00"/>
    <d v="2025-09-22T00:00:00"/>
    <n v="2"/>
    <n v="722"/>
    <x v="0"/>
    <x v="2"/>
    <x v="3"/>
    <x v="1"/>
    <x v="8"/>
    <x v="6"/>
    <n v="3"/>
    <n v="1155"/>
    <n v="1444"/>
    <n v="289"/>
  </r>
  <r>
    <s v="Ashley Freeman"/>
    <x v="3"/>
    <s v="Juice"/>
    <d v="2025-12-11T00:00:00"/>
    <d v="2025-12-19T00:00:00"/>
    <n v="2"/>
    <n v="876"/>
    <x v="1"/>
    <x v="4"/>
    <x v="0"/>
    <x v="1"/>
    <x v="6"/>
    <x v="3"/>
    <n v="8"/>
    <n v="964"/>
    <n v="1752"/>
    <n v="788"/>
  </r>
  <r>
    <s v="Kimberly Gibson"/>
    <x v="2"/>
    <s v="Sneakers"/>
    <d v="2025-05-10T00:00:00"/>
    <d v="2025-05-17T00:00:00"/>
    <n v="8"/>
    <n v="281"/>
    <x v="0"/>
    <x v="3"/>
    <x v="2"/>
    <x v="1"/>
    <x v="0"/>
    <x v="5"/>
    <n v="7"/>
    <n v="1686"/>
    <n v="2248"/>
    <n v="562"/>
  </r>
  <r>
    <s v="Dawn Diaz"/>
    <x v="0"/>
    <s v="Headphones"/>
    <d v="2025-04-10T00:00:00"/>
    <d v="2025-04-17T00:00:00"/>
    <n v="7"/>
    <n v="390"/>
    <x v="1"/>
    <x v="4"/>
    <x v="3"/>
    <x v="1"/>
    <x v="11"/>
    <x v="3"/>
    <n v="7"/>
    <n v="1775"/>
    <n v="2730"/>
    <n v="955"/>
  </r>
  <r>
    <s v="Morgan Davenport"/>
    <x v="4"/>
    <s v="Table Lamp"/>
    <d v="2025-10-04T00:00:00"/>
    <d v="2025-10-10T00:00:00"/>
    <n v="5"/>
    <n v="953"/>
    <x v="0"/>
    <x v="1"/>
    <x v="2"/>
    <x v="1"/>
    <x v="1"/>
    <x v="5"/>
    <n v="6"/>
    <n v="3574"/>
    <n v="4765"/>
    <n v="1191"/>
  </r>
  <r>
    <s v="Theresa Hansen"/>
    <x v="4"/>
    <s v="Curtains"/>
    <d v="2025-01-09T00:00:00"/>
    <d v="2025-01-21T00:00:00"/>
    <n v="6"/>
    <n v="323"/>
    <x v="1"/>
    <x v="4"/>
    <x v="0"/>
    <x v="1"/>
    <x v="10"/>
    <x v="3"/>
    <n v="12"/>
    <n v="1260"/>
    <n v="1938"/>
    <n v="678"/>
  </r>
  <r>
    <s v="Krista Shea"/>
    <x v="4"/>
    <s v="Wall Art"/>
    <d v="2025-02-25T00:00:00"/>
    <d v="2025-03-01T00:00:00"/>
    <n v="3"/>
    <n v="380"/>
    <x v="0"/>
    <x v="1"/>
    <x v="3"/>
    <x v="1"/>
    <x v="7"/>
    <x v="1"/>
    <n v="4"/>
    <n v="798"/>
    <n v="1140"/>
    <n v="342"/>
  </r>
  <r>
    <s v="Rebecca Thompson"/>
    <x v="1"/>
    <s v="Fiction"/>
    <d v="2025-08-28T00:00:00"/>
    <d v="2025-09-05T00:00:00"/>
    <n v="10"/>
    <n v="509"/>
    <x v="1"/>
    <x v="4"/>
    <x v="0"/>
    <x v="1"/>
    <x v="9"/>
    <x v="3"/>
    <n v="8"/>
    <n v="2545"/>
    <n v="5090"/>
    <n v="2545"/>
  </r>
  <r>
    <s v="Donald Schultz"/>
    <x v="3"/>
    <s v="Cereal"/>
    <d v="2025-03-27T00:00:00"/>
    <d v="2025-04-01T00:00:00"/>
    <n v="1"/>
    <n v="968"/>
    <x v="0"/>
    <x v="3"/>
    <x v="2"/>
    <x v="1"/>
    <x v="3"/>
    <x v="3"/>
    <n v="5"/>
    <n v="532"/>
    <n v="968"/>
    <n v="436"/>
  </r>
  <r>
    <s v="Test Refresh"/>
    <x v="2"/>
    <s v="Non-Fiction"/>
    <d v="2025-10-10T00:00:00"/>
    <d v="2025-10-11T00:00:00"/>
    <n v="4"/>
    <n v="6"/>
    <x v="0"/>
    <x v="5"/>
    <x v="2"/>
    <x v="1"/>
    <x v="1"/>
    <x v="6"/>
    <n v="1"/>
    <n v="12"/>
    <n v="24"/>
    <n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05BC71-4717-412A-9C00-9FDB9512F3E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F106:G111" firstHeaderRow="1"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axis="axisRow" dataField="1" showAll="0">
      <items count="5">
        <item x="3"/>
        <item x="2"/>
        <item x="1"/>
        <item x="0"/>
        <item t="default"/>
      </items>
    </pivotField>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showAll="0"/>
    <pivotField showAll="0"/>
    <pivotField showAll="0"/>
  </pivotFields>
  <rowFields count="1">
    <field x="9"/>
  </rowFields>
  <rowItems count="5">
    <i>
      <x/>
    </i>
    <i>
      <x v="1"/>
    </i>
    <i>
      <x v="2"/>
    </i>
    <i>
      <x v="3"/>
    </i>
    <i t="grand">
      <x/>
    </i>
  </rowItems>
  <colItems count="1">
    <i/>
  </colItems>
  <pageFields count="1">
    <pageField fld="7" hier="-1"/>
  </pageFields>
  <dataFields count="1">
    <dataField name="Count of Payment Method" fld="9" subtotal="count" baseField="0" baseItem="0"/>
  </dataFields>
  <chartFormats count="10">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9" count="1" selected="0">
            <x v="0"/>
          </reference>
        </references>
      </pivotArea>
    </chartFormat>
    <chartFormat chart="11" format="2">
      <pivotArea type="data" outline="0" fieldPosition="0">
        <references count="2">
          <reference field="4294967294" count="1" selected="0">
            <x v="0"/>
          </reference>
          <reference field="9" count="1" selected="0">
            <x v="1"/>
          </reference>
        </references>
      </pivotArea>
    </chartFormat>
    <chartFormat chart="11" format="3">
      <pivotArea type="data" outline="0" fieldPosition="0">
        <references count="2">
          <reference field="4294967294" count="1" selected="0">
            <x v="0"/>
          </reference>
          <reference field="9" count="1" selected="0">
            <x v="2"/>
          </reference>
        </references>
      </pivotArea>
    </chartFormat>
    <chartFormat chart="11" format="4">
      <pivotArea type="data" outline="0" fieldPosition="0">
        <references count="2">
          <reference field="4294967294" count="1" selected="0">
            <x v="0"/>
          </reference>
          <reference field="9" count="1" selected="0">
            <x v="3"/>
          </reference>
        </references>
      </pivotArea>
    </chartFormat>
    <chartFormat chart="18" format="10" series="1">
      <pivotArea type="data" outline="0" fieldPosition="0">
        <references count="1">
          <reference field="4294967294" count="1" selected="0">
            <x v="0"/>
          </reference>
        </references>
      </pivotArea>
    </chartFormat>
    <chartFormat chart="18" format="11">
      <pivotArea type="data" outline="0" fieldPosition="0">
        <references count="2">
          <reference field="4294967294" count="1" selected="0">
            <x v="0"/>
          </reference>
          <reference field="9" count="1" selected="0">
            <x v="0"/>
          </reference>
        </references>
      </pivotArea>
    </chartFormat>
    <chartFormat chart="18" format="12">
      <pivotArea type="data" outline="0" fieldPosition="0">
        <references count="2">
          <reference field="4294967294" count="1" selected="0">
            <x v="0"/>
          </reference>
          <reference field="9" count="1" selected="0">
            <x v="1"/>
          </reference>
        </references>
      </pivotArea>
    </chartFormat>
    <chartFormat chart="18" format="13">
      <pivotArea type="data" outline="0" fieldPosition="0">
        <references count="2">
          <reference field="4294967294" count="1" selected="0">
            <x v="0"/>
          </reference>
          <reference field="9" count="1" selected="0">
            <x v="2"/>
          </reference>
        </references>
      </pivotArea>
    </chartFormat>
    <chartFormat chart="18" format="1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801F00-0B1A-431C-BDB1-4B23B9ACB206}" name="Mont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1:A54" firstHeaderRow="1" firstDataRow="1" firstDataCol="1"/>
  <pivotFields count="17">
    <pivotField showAll="0"/>
    <pivotField showAll="0"/>
    <pivotField showAll="0"/>
    <pivotField numFmtId="14" showAll="0"/>
    <pivotField numFmtId="14" showAll="0"/>
    <pivotField showAll="0"/>
    <pivotField showAll="0"/>
    <pivotField showAll="0"/>
    <pivotField showAll="0"/>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showAll="0"/>
    <pivotField showAll="0"/>
    <pivotField showAll="0"/>
  </pivotFields>
  <rowFields count="1">
    <field x="11"/>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854838-3D88-4114-B0DC-0F72E3A12600}" name="Order Tabl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67:C80" firstHeaderRow="1" firstDataRow="1" firstDataCol="1"/>
  <pivotFields count="17">
    <pivotField dataField="1" showAll="0"/>
    <pivotField showAll="0"/>
    <pivotField showAll="0"/>
    <pivotField numFmtId="14" showAll="0"/>
    <pivotField numFmtId="14" showAll="0"/>
    <pivotField showAll="0"/>
    <pivotField showAll="0"/>
    <pivotField showAll="0"/>
    <pivotField showAll="0"/>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showAll="0"/>
    <pivotField showAll="0"/>
    <pivotField showAll="0"/>
  </pivotFields>
  <rowFields count="1">
    <field x="11"/>
  </rowFields>
  <rowItems count="13">
    <i>
      <x/>
    </i>
    <i>
      <x v="1"/>
    </i>
    <i>
      <x v="2"/>
    </i>
    <i>
      <x v="3"/>
    </i>
    <i>
      <x v="4"/>
    </i>
    <i>
      <x v="5"/>
    </i>
    <i>
      <x v="6"/>
    </i>
    <i>
      <x v="7"/>
    </i>
    <i>
      <x v="8"/>
    </i>
    <i>
      <x v="9"/>
    </i>
    <i>
      <x v="10"/>
    </i>
    <i>
      <x v="11"/>
    </i>
    <i t="grand">
      <x/>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07ECA6-0812-480F-83E1-26ED3541CEA3}" name="PivotTable(MAP)"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20:F128" firstHeaderRow="1"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axis="axisRow" showAll="0">
      <items count="8">
        <item x="6"/>
        <item x="0"/>
        <item x="5"/>
        <item x="2"/>
        <item x="3"/>
        <item x="1"/>
        <item x="4"/>
        <item t="default"/>
      </items>
    </pivotField>
    <pivotField showAll="0"/>
    <pivotField showAll="0"/>
    <pivotField showAll="0"/>
    <pivotField showAll="0"/>
    <pivotField showAll="0"/>
    <pivotField showAll="0"/>
    <pivotField dataField="1" showAll="0"/>
    <pivotField showAll="0"/>
  </pivotFields>
  <rowFields count="1">
    <field x="8"/>
  </rowFields>
  <rowItems count="8">
    <i>
      <x/>
    </i>
    <i>
      <x v="1"/>
    </i>
    <i>
      <x v="2"/>
    </i>
    <i>
      <x v="3"/>
    </i>
    <i>
      <x v="4"/>
    </i>
    <i>
      <x v="5"/>
    </i>
    <i>
      <x v="6"/>
    </i>
    <i t="grand">
      <x/>
    </i>
  </rowItems>
  <colItems count="1">
    <i/>
  </colItems>
  <pageFields count="1">
    <pageField fld="7" item="0" hier="-1"/>
  </pageFields>
  <dataFields count="1">
    <dataField name="Sum of Salse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41B4D5-377E-4CFA-A986-935BE0631E5E}" name="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B15" firstHeaderRow="1" firstDataRow="1" firstDataCol="1"/>
  <pivotFields count="17">
    <pivotField showAll="0"/>
    <pivotField multipleItemSelectionAllowed="1" showAll="0">
      <items count="6">
        <item x="2"/>
        <item x="1"/>
        <item x="0"/>
        <item x="3"/>
        <item x="4"/>
        <item t="default"/>
      </items>
    </pivotField>
    <pivotField showAll="0"/>
    <pivotField numFmtId="14" showAll="0"/>
    <pivotField numFmtId="14" showAll="0"/>
    <pivotField showAll="0"/>
    <pivotField showAll="0"/>
    <pivotField axis="axisRow" dataField="1" showAll="0">
      <items count="3">
        <item x="0"/>
        <item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showAll="0"/>
    <pivotField showAll="0"/>
    <pivotField showAll="0"/>
  </pivotFields>
  <rowFields count="1">
    <field x="7"/>
  </rowFields>
  <rowItems count="3">
    <i>
      <x/>
    </i>
    <i>
      <x v="1"/>
    </i>
    <i t="grand">
      <x/>
    </i>
  </rowItems>
  <colItems count="1">
    <i/>
  </colItems>
  <dataFields count="1">
    <dataField name="Count of Status"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CC97CEF-2E7A-4E1E-B2E5-C34D89A25195}" name="KPI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7" item="0" hier="-1"/>
  </pageFields>
  <dataFields count="3">
    <dataField name="Sum of Total Costs" fld="14" baseField="0" baseItem="0"/>
    <dataField name="Sum of Salse Revenue" fld="15" baseField="0" baseItem="0"/>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7DA0E8D-F521-4FA2-8445-A60352BAE7D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F82:I95" firstHeaderRow="0"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hier="-1"/>
  </pageFields>
  <dataFields count="3">
    <dataField name="Sales Revenue " fld="15" baseField="0" baseItem="0"/>
    <dataField name="Total Costs " fld="14" baseField="0" baseItem="0"/>
    <dataField name="Net Profit " fld="16"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A7F38A3-A272-4699-92CB-9BEA38FCF545}" name="KPI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F4" firstHeaderRow="1" firstDataRow="1" firstDataCol="0"/>
  <pivotFields count="17">
    <pivotField dataField="1" showAll="0"/>
    <pivotField showAll="0">
      <items count="6">
        <item x="2"/>
        <item x="1"/>
        <item x="0"/>
        <item x="3"/>
        <item x="4"/>
        <item t="default"/>
      </items>
    </pivotField>
    <pivotField showAll="0"/>
    <pivotField numFmtId="14" showAll="0"/>
    <pivotField numFmtId="14" showAll="0"/>
    <pivotField showAll="0"/>
    <pivotField showAll="0"/>
    <pivotField showAll="0"/>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showAll="0"/>
    <pivotField showAll="0"/>
    <pivotField showAll="0"/>
  </pivotFields>
  <rowItems count="1">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D54C37B-B757-4966-8FEB-EF54AEAE6C1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K69:L77" firstHeaderRow="1"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axis="axisRow" showAll="0">
      <items count="8">
        <item x="4"/>
        <item x="0"/>
        <item x="1"/>
        <item x="2"/>
        <item x="3"/>
        <item x="6"/>
        <item x="5"/>
        <item t="default"/>
      </items>
    </pivotField>
    <pivotField showAll="0"/>
    <pivotField showAll="0"/>
    <pivotField dataField="1" showAll="0"/>
    <pivotField showAll="0"/>
  </pivotFields>
  <rowFields count="1">
    <field x="12"/>
  </rowFields>
  <rowItems count="8">
    <i>
      <x/>
    </i>
    <i>
      <x v="1"/>
    </i>
    <i>
      <x v="2"/>
    </i>
    <i>
      <x v="3"/>
    </i>
    <i>
      <x v="4"/>
    </i>
    <i>
      <x v="5"/>
    </i>
    <i>
      <x v="6"/>
    </i>
    <i t="grand">
      <x/>
    </i>
  </rowItems>
  <colItems count="1">
    <i/>
  </colItems>
  <pageFields count="1">
    <pageField fld="7" hier="-1"/>
  </pageFields>
  <dataFields count="1">
    <dataField name="Sum of Salse Revenue" fld="15" baseField="0" baseItem="0"/>
  </dataFields>
  <chartFormats count="1">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29383FD-891E-4E44-83C6-E31F13C8F945}"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88:D101" firstHeaderRow="0"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items count="8">
        <item x="4"/>
        <item x="0"/>
        <item x="1"/>
        <item x="2"/>
        <item x="3"/>
        <item x="6"/>
        <item x="5"/>
        <item t="default"/>
      </items>
    </pivotField>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hier="-1"/>
  </pageFields>
  <dataFields count="3">
    <dataField name="Sales Revenue" fld="15" baseField="0" baseItem="0"/>
    <dataField name="Total Costs " fld="14" baseField="0" baseItem="0"/>
    <dataField name="Net Profit " fld="16" baseField="0" baseItem="0"/>
  </dataFields>
  <chartFormats count="5">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 chart="17"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0D38E46-27B9-47C2-BC01-FDF1825CF190}" name="MonthTabl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2:E35" firstHeaderRow="0"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showAll="0"/>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item="0" hier="-1"/>
  </pageFields>
  <dataFields count="3">
    <dataField name="Sum of Total Costs" fld="14" baseField="0" baseItem="0"/>
    <dataField name="Sum of Salse Revenue" fld="15" baseField="0" baseItem="0"/>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C226CDB-6225-4324-B694-35E7C1B062C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E67:H73" firstHeaderRow="0" firstDataRow="1" firstDataCol="1" rowPageCount="1" colPageCount="1"/>
  <pivotFields count="17">
    <pivotField showAll="0"/>
    <pivotField axis="axisRow"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Fields count="1">
    <field x="1"/>
  </rowFields>
  <rowItems count="6">
    <i>
      <x/>
    </i>
    <i>
      <x v="1"/>
    </i>
    <i>
      <x v="2"/>
    </i>
    <i>
      <x v="3"/>
    </i>
    <i>
      <x v="4"/>
    </i>
    <i t="grand">
      <x/>
    </i>
  </rowItems>
  <colFields count="1">
    <field x="-2"/>
  </colFields>
  <colItems count="3">
    <i>
      <x/>
    </i>
    <i i="1">
      <x v="1"/>
    </i>
    <i i="2">
      <x v="2"/>
    </i>
  </colItems>
  <pageFields count="1">
    <pageField fld="7" hier="-1"/>
  </pageFields>
  <dataFields count="3">
    <dataField name="Sales Revenue " fld="15" baseField="0" baseItem="0"/>
    <dataField name="Total Costs " fld="14" baseField="0" baseItem="0"/>
    <dataField name="Net Profit " fld="16" baseField="0" baseItem="0"/>
  </dataFields>
  <chartFormats count="3">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B182F8B-D41D-4E53-9C2C-8DB967190B11}"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28:W34" firstHeaderRow="0" firstDataRow="1" firstDataCol="1" rowPageCount="1" colPageCount="1"/>
  <pivotFields count="17">
    <pivotField showAll="0"/>
    <pivotField axis="axisRow" multipleItemSelectionAllowed="1"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showAll="0">
      <items count="8">
        <item x="6"/>
        <item x="0"/>
        <item x="5"/>
        <item x="2"/>
        <item x="3"/>
        <item x="1"/>
        <item x="4"/>
        <item t="default"/>
      </items>
    </pivotField>
    <pivotField showAll="0"/>
    <pivotField showAll="0"/>
    <pivotField showAll="0"/>
    <pivotField showAll="0"/>
    <pivotField showAll="0"/>
    <pivotField dataField="1" showAll="0"/>
    <pivotField dataField="1" showAll="0"/>
    <pivotField showAll="0"/>
  </pivotFields>
  <rowFields count="1">
    <field x="1"/>
  </rowFields>
  <rowItems count="6">
    <i>
      <x/>
    </i>
    <i>
      <x v="1"/>
    </i>
    <i>
      <x v="2"/>
    </i>
    <i>
      <x v="3"/>
    </i>
    <i>
      <x v="4"/>
    </i>
    <i t="grand">
      <x/>
    </i>
  </rowItems>
  <colFields count="1">
    <field x="-2"/>
  </colFields>
  <colItems count="2">
    <i>
      <x/>
    </i>
    <i i="1">
      <x v="1"/>
    </i>
  </colItems>
  <pageFields count="1">
    <pageField fld="7" item="0" hier="-1"/>
  </pageFields>
  <dataFields count="2">
    <dataField name="Sum of Salse Revenue" fld="15" baseField="0" baseItem="0"/>
    <dataField name="Sum of Total Cost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0FD0F52-3C89-453D-8223-2ED3E9AE9C17}" sourceName="Month">
  <pivotTables>
    <pivotTable tabId="13" name="Month"/>
    <pivotTable tabId="13" name="KPI1"/>
    <pivotTable tabId="13" name="KPI2"/>
    <pivotTable tabId="13" name="Status"/>
  </pivotTables>
  <data>
    <tabular pivotCacheId="803984647">
      <items count="12">
        <i x="10" s="1"/>
        <i x="7" s="1"/>
        <i x="3" s="1"/>
        <i x="11" s="1"/>
        <i x="0" s="1"/>
        <i x="5" s="1"/>
        <i x="2" s="1"/>
        <i x="9" s="1"/>
        <i x="8" s="1"/>
        <i x="1" s="1"/>
        <i x="4"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379B3F6-007B-46A9-B538-9406880AF64E}" sourceName="Year">
  <pivotTables>
    <pivotTable tabId="13" name="Month"/>
    <pivotTable tabId="13" name="KPI1"/>
    <pivotTable tabId="13" name="KPI2"/>
    <pivotTable tabId="13" name="MonthTable"/>
    <pivotTable tabId="13" name="Status"/>
    <pivotTable tabId="13" name="Order Table"/>
    <pivotTable tabId="13" name="PivotTable1"/>
    <pivotTable tabId="13" name="PivotTable2"/>
    <pivotTable tabId="13" name="PivotTable3"/>
    <pivotTable tabId="13" name="PivotTable4"/>
    <pivotTable tabId="13" name="PivotTable8"/>
  </pivotTables>
  <data>
    <tabular pivotCacheId="803984647">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D566C16-0D23-4731-A980-1EFDA21239FC}" sourceName="Product Category">
  <pivotTables>
    <pivotTable tabId="13" name="KPI1"/>
    <pivotTable tabId="13" name="KPI2"/>
    <pivotTable tabId="13" name="PivotTable(MAP)"/>
    <pivotTable tabId="13" name="PivotTable1"/>
    <pivotTable tabId="13" name="PivotTable2"/>
    <pivotTable tabId="13" name="PivotTable3"/>
    <pivotTable tabId="13" name="PivotTable4"/>
    <pivotTable tabId="13" name="Status"/>
  </pivotTables>
  <data>
    <tabular pivotCacheId="803984647">
      <items count="5">
        <i x="2" s="1"/>
        <i x="1" s="1"/>
        <i x="0"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495434E-EB82-4C9E-A08D-825C434FE901}" sourceName="Country">
  <pivotTables>
    <pivotTable tabId="13" name="Status"/>
    <pivotTable tabId="13" name="KPI1"/>
    <pivotTable tabId="13" name="KPI2"/>
    <pivotTable tabId="13" name="PivotTable1"/>
    <pivotTable tabId="13" name="PivotTable2"/>
    <pivotTable tabId="13" name="PivotTable3"/>
    <pivotTable tabId="13" name="PivotTable4"/>
    <pivotTable tabId="13" name="PivotTable8"/>
    <pivotTable tabId="13" name="PivotTable(MAP)"/>
  </pivotTables>
  <data>
    <tabular pivotCacheId="803984647">
      <items count="7">
        <i x="6" s="1"/>
        <i x="0" s="1"/>
        <i x="5" s="1"/>
        <i x="2" s="1"/>
        <i x="3"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5148A87-84A0-4DB3-B62F-A2C27CF80B3E}" cache="Slicer_Month" caption="Month" rowHeight="234950"/>
  <slicer name="Year" xr10:uid="{74D0F957-A974-4656-8D9B-7F960EE2CECC}" cache="Slicer_Year" caption="Year" rowHeight="234950"/>
  <slicer name="Product Category" xr10:uid="{3547AD66-DF85-47DB-B5C1-1DCBA80611FC}" cache="Slicer_Product_Category" caption="Product Category" rowHeight="234950"/>
  <slicer name="Country" xr10:uid="{3BCE1666-7D53-4715-97D8-9A65A28FA4AF}" cache="Slicer_Country" caption="Count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E8CB1BCE-F8B6-40F0-B364-836180BAD986}" cache="Slicer_Month" caption="Month" columnCount="12" showCaption="0" style="Year Slicer" rowHeight="234950"/>
  <slicer name="Year 1" xr10:uid="{92217328-2D9D-42B0-A61E-BA22995A5BCD}" cache="Slicer_Year" columnCount="2" showCaption="0" style="Year Slicer" rowHeight="234950"/>
  <slicer name="Product Category 1" xr10:uid="{76CD34DA-1B78-4D1A-AC38-4D12474BA028}" cache="Slicer_Product_Category" caption="Category" style="Year Slicer" rowHeight="182880"/>
  <slicer name="Country 1" xr10:uid="{BAD17DEE-72AB-4CB6-9A11-8C0936C3599A}" cache="Slicer_Country" caption="Country" style="Year Slicer"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725774-9F62-4F6E-9DB6-18426F16C831}" name="Table1" displayName="Table1" ref="A1:Q557" totalsRowShown="0">
  <autoFilter ref="A1:Q557" xr:uid="{88725774-9F62-4F6E-9DB6-18426F16C831}">
    <filterColumn colId="1">
      <filters>
        <filter val="Electronics"/>
      </filters>
    </filterColumn>
  </autoFilter>
  <tableColumns count="17">
    <tableColumn id="2" xr3:uid="{9E0EF132-FE57-4AB9-88B6-02FC17AEAB32}" name="Customer Name"/>
    <tableColumn id="3" xr3:uid="{FC09E58A-EC4B-432A-9F8D-9E7D8797AF52}" name="Product Category"/>
    <tableColumn id="4" xr3:uid="{02AD71C2-E63D-4D1C-9CC8-94219589BA92}" name="Product Name"/>
    <tableColumn id="5" xr3:uid="{47799652-46A2-4794-9877-D3B0CF6EB991}" name="Order Date" dataDxfId="8"/>
    <tableColumn id="6" xr3:uid="{98AD54F6-0A20-4522-972B-BC2A2F4E9095}" name="Delivered Date" dataDxfId="7"/>
    <tableColumn id="7" xr3:uid="{922699B3-681A-420C-9B9B-9EB80022EA2B}" name="Quantity"/>
    <tableColumn id="8" xr3:uid="{80D8F39E-6C26-42AC-ABD8-CDC14BFAC2F5}" name="Unit Price"/>
    <tableColumn id="9" xr3:uid="{E913DC9B-8D0F-4C03-AE7C-C9674727F53F}" name="Status"/>
    <tableColumn id="10" xr3:uid="{5614F7B2-C09D-4C15-946E-9BC47AF86AF1}" name="Country"/>
    <tableColumn id="11" xr3:uid="{7324906B-AF32-4AC4-9FB0-855D896FE821}" name="Payment Method"/>
    <tableColumn id="12" xr3:uid="{F37F2AC7-F84F-4A2E-A485-8987518BD1BA}" name="Year" dataDxfId="6">
      <calculatedColumnFormula>TEXT(Table1[[#This Row],[Order Date]], "yyyy")</calculatedColumnFormula>
    </tableColumn>
    <tableColumn id="13" xr3:uid="{AD1F049D-97BC-473E-9D1A-4EEC97D7A3ED}" name="Month" dataDxfId="5">
      <calculatedColumnFormula>TEXT(Table1[[#This Row],[Order Date]], "MMM")</calculatedColumnFormula>
    </tableColumn>
    <tableColumn id="14" xr3:uid="{52C7E941-B3E4-4E40-863C-A8C53481EFEC}" name="Day" dataDxfId="4">
      <calculatedColumnFormula>TEXT(Table1[[#This Row],[Order Date]], "DDD")</calculatedColumnFormula>
    </tableColumn>
    <tableColumn id="15" xr3:uid="{230BB5DC-6055-4E99-A342-7A933527A25C}" name="Delivery Time" dataDxfId="3">
      <calculatedColumnFormula>DATEDIF(Table1[[#This Row],[Order Date]],Table1[[#This Row],[Delivered Date]], "D")</calculatedColumnFormula>
    </tableColumn>
    <tableColumn id="17" xr3:uid="{E07B2A57-6AAD-467F-8688-EBFA03493C6A}" name="Total Costs" dataDxfId="2">
      <calculatedColumnFormula>ROUND(Table1[[#This Row],[Quantity]]*Table1[[#This Row],[Unit Price]]*VLOOKUP(Table1[[#This Row],[Product Name]], Table2[#All],2, FALSE), 0)</calculatedColumnFormula>
    </tableColumn>
    <tableColumn id="18" xr3:uid="{4EFB483E-07F2-45D0-92F2-CB49B586D674}" name="Salse Revenue" dataDxfId="1">
      <calculatedColumnFormula>Table1[[#This Row],[Quantity]]*Table1[[#This Row],[Unit Price]]</calculatedColumnFormula>
    </tableColumn>
    <tableColumn id="19" xr3:uid="{426EA548-CC56-49C9-9B33-1B954DD404D7}" name="Net Profit" dataDxfId="0">
      <calculatedColumnFormula>Table1[[#This Row],[Salse Revenue]]-Table1[[#This Row],[Total Costs]]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32F75-6E2D-44E6-BF4D-08D6D0082AB1}">
  <sheetPr codeName="Sheet1"/>
  <dimension ref="A1:Q346"/>
  <sheetViews>
    <sheetView zoomScale="64" workbookViewId="0">
      <selection activeCell="O39" sqref="O39"/>
    </sheetView>
  </sheetViews>
  <sheetFormatPr defaultRowHeight="14.4" x14ac:dyDescent="0.3"/>
  <cols>
    <col min="2" max="2" width="35.33203125" customWidth="1"/>
    <col min="3" max="3" width="23.5546875" customWidth="1"/>
    <col min="4" max="4" width="19.109375" bestFit="1" customWidth="1"/>
    <col min="5" max="5" width="12.21875" bestFit="1" customWidth="1"/>
    <col min="6" max="6" width="19.109375" bestFit="1" customWidth="1"/>
    <col min="7" max="7" width="19.6640625" customWidth="1"/>
    <col min="8" max="8" width="28.88671875" customWidth="1"/>
    <col min="9" max="9" width="12.21875" bestFit="1" customWidth="1"/>
    <col min="10" max="10" width="19.109375" bestFit="1" customWidth="1"/>
    <col min="11" max="11" width="12.21875" bestFit="1" customWidth="1"/>
    <col min="12" max="12" width="19.109375" bestFit="1" customWidth="1"/>
    <col min="13" max="13" width="12.21875" bestFit="1" customWidth="1"/>
    <col min="14" max="14" width="17.109375" bestFit="1" customWidth="1"/>
    <col min="15" max="15" width="30.21875" bestFit="1" customWidth="1"/>
    <col min="16" max="16" width="12.88671875" bestFit="1" customWidth="1"/>
    <col min="17" max="17" width="12.21875" bestFit="1" customWidth="1"/>
    <col min="19" max="19" width="27.33203125" bestFit="1" customWidth="1"/>
    <col min="20" max="20" width="13" bestFit="1" customWidth="1"/>
    <col min="21" max="21" width="12.44140625" bestFit="1" customWidth="1"/>
  </cols>
  <sheetData>
    <row r="1" spans="1:17" ht="15" thickBot="1" x14ac:dyDescent="0.35"/>
    <row r="2" spans="1:17" ht="29.4" thickBot="1" x14ac:dyDescent="0.5">
      <c r="A2" s="10"/>
      <c r="B2" s="41" t="s">
        <v>573</v>
      </c>
      <c r="C2" s="42"/>
      <c r="D2" s="42"/>
      <c r="E2" s="42"/>
      <c r="F2" s="42"/>
      <c r="G2" s="42"/>
      <c r="H2" s="42"/>
      <c r="I2" s="42"/>
      <c r="J2" s="42"/>
      <c r="K2" s="42"/>
      <c r="L2" s="42"/>
      <c r="M2" s="43"/>
      <c r="N2" s="10"/>
      <c r="O2" s="10"/>
      <c r="P2" s="10"/>
      <c r="Q2" s="10"/>
    </row>
    <row r="3" spans="1:17" ht="15" thickBot="1" x14ac:dyDescent="0.35"/>
    <row r="4" spans="1:17" ht="18.600000000000001" thickBot="1" x14ac:dyDescent="0.4">
      <c r="B4" s="39" t="s">
        <v>569</v>
      </c>
      <c r="C4" s="40"/>
      <c r="D4" s="39" t="s">
        <v>570</v>
      </c>
      <c r="E4" s="40"/>
      <c r="F4" s="39" t="s">
        <v>571</v>
      </c>
      <c r="G4" s="40"/>
      <c r="H4" s="39" t="s">
        <v>572</v>
      </c>
      <c r="I4" s="40"/>
      <c r="J4" s="39" t="s">
        <v>5</v>
      </c>
      <c r="K4" s="40"/>
      <c r="L4" s="39" t="s">
        <v>6</v>
      </c>
      <c r="M4" s="40"/>
      <c r="O4" s="44" t="s">
        <v>581</v>
      </c>
      <c r="P4" s="45"/>
      <c r="Q4" s="46"/>
    </row>
    <row r="5" spans="1:17" ht="15" thickBot="1" x14ac:dyDescent="0.35">
      <c r="B5" s="6"/>
      <c r="C5" s="7"/>
      <c r="F5" s="6"/>
      <c r="G5" s="7"/>
      <c r="J5" s="6"/>
      <c r="K5" s="7"/>
      <c r="L5" s="6"/>
      <c r="M5" s="7"/>
      <c r="O5" s="8"/>
      <c r="P5" s="2"/>
      <c r="Q5" s="9"/>
    </row>
    <row r="6" spans="1:17" x14ac:dyDescent="0.3">
      <c r="B6" s="6" t="s">
        <v>553</v>
      </c>
      <c r="C6" s="7">
        <v>7.8450450450450449</v>
      </c>
      <c r="D6" t="s">
        <v>553</v>
      </c>
      <c r="E6">
        <v>1724.49009009009</v>
      </c>
      <c r="F6" s="6" t="s">
        <v>553</v>
      </c>
      <c r="G6" s="7">
        <v>2650.8666666666668</v>
      </c>
      <c r="H6" t="s">
        <v>553</v>
      </c>
      <c r="I6">
        <v>926.37657657657655</v>
      </c>
      <c r="J6" s="6" t="s">
        <v>553</v>
      </c>
      <c r="K6" s="7">
        <v>5.4036036036036039</v>
      </c>
      <c r="L6" s="6" t="s">
        <v>553</v>
      </c>
      <c r="M6" s="7">
        <v>496.83603603603603</v>
      </c>
      <c r="O6" s="4"/>
      <c r="P6" s="3" t="s">
        <v>13</v>
      </c>
      <c r="Q6" s="5" t="s">
        <v>27</v>
      </c>
    </row>
    <row r="7" spans="1:17" s="10" customFormat="1" ht="23.4" x14ac:dyDescent="0.45">
      <c r="A7"/>
      <c r="B7" s="6" t="s">
        <v>554</v>
      </c>
      <c r="C7" s="7">
        <v>0.16495863205869249</v>
      </c>
      <c r="D7" t="s">
        <v>554</v>
      </c>
      <c r="E7">
        <v>62.585189652338833</v>
      </c>
      <c r="F7" s="6" t="s">
        <v>554</v>
      </c>
      <c r="G7" s="7">
        <v>93.341338802420992</v>
      </c>
      <c r="H7" t="s">
        <v>554</v>
      </c>
      <c r="I7">
        <v>35.605049147797011</v>
      </c>
      <c r="J7" s="6" t="s">
        <v>554</v>
      </c>
      <c r="K7" s="7">
        <v>0.12491377053492385</v>
      </c>
      <c r="L7" s="6" t="s">
        <v>554</v>
      </c>
      <c r="M7" s="7">
        <v>12.17041723916873</v>
      </c>
      <c r="N7"/>
      <c r="O7" s="6" t="s">
        <v>553</v>
      </c>
      <c r="P7">
        <v>6.9825783972125439</v>
      </c>
      <c r="Q7" s="7">
        <v>8.7686567164179099</v>
      </c>
    </row>
    <row r="8" spans="1:17" x14ac:dyDescent="0.3">
      <c r="B8" s="6" t="s">
        <v>555</v>
      </c>
      <c r="C8" s="7">
        <v>7</v>
      </c>
      <c r="D8" t="s">
        <v>555</v>
      </c>
      <c r="E8">
        <v>1263</v>
      </c>
      <c r="F8" s="6" t="s">
        <v>555</v>
      </c>
      <c r="G8" s="7">
        <v>1938</v>
      </c>
      <c r="H8" t="s">
        <v>555</v>
      </c>
      <c r="I8">
        <v>651</v>
      </c>
      <c r="J8" s="6" t="s">
        <v>555</v>
      </c>
      <c r="K8" s="7">
        <v>5</v>
      </c>
      <c r="L8" s="6" t="s">
        <v>555</v>
      </c>
      <c r="M8" s="7">
        <v>485</v>
      </c>
      <c r="O8" s="6" t="s">
        <v>582</v>
      </c>
      <c r="P8">
        <v>12.702492629321899</v>
      </c>
      <c r="Q8" s="7">
        <v>16.073620660741238</v>
      </c>
    </row>
    <row r="9" spans="1:17" x14ac:dyDescent="0.3">
      <c r="B9" s="6" t="s">
        <v>556</v>
      </c>
      <c r="C9" s="7">
        <v>6</v>
      </c>
      <c r="D9" t="s">
        <v>556</v>
      </c>
      <c r="E9">
        <v>34</v>
      </c>
      <c r="F9" s="6" t="s">
        <v>556</v>
      </c>
      <c r="G9" s="7">
        <v>1512</v>
      </c>
      <c r="H9" t="s">
        <v>556</v>
      </c>
      <c r="I9">
        <v>616</v>
      </c>
      <c r="J9" s="6" t="s">
        <v>556</v>
      </c>
      <c r="K9" s="7">
        <v>3</v>
      </c>
      <c r="L9" s="6" t="s">
        <v>556</v>
      </c>
      <c r="M9" s="7">
        <v>200</v>
      </c>
      <c r="O9" s="6" t="s">
        <v>583</v>
      </c>
      <c r="P9">
        <v>287</v>
      </c>
      <c r="Q9" s="7">
        <v>268</v>
      </c>
    </row>
    <row r="10" spans="1:17" x14ac:dyDescent="0.3">
      <c r="B10" s="6" t="s">
        <v>557</v>
      </c>
      <c r="C10" s="7">
        <v>3.886167702419014</v>
      </c>
      <c r="D10" t="s">
        <v>557</v>
      </c>
      <c r="E10">
        <v>1474.4093088147765</v>
      </c>
      <c r="F10" s="6" t="s">
        <v>557</v>
      </c>
      <c r="G10" s="7">
        <v>2198.9761410330789</v>
      </c>
      <c r="H10" t="s">
        <v>557</v>
      </c>
      <c r="I10">
        <v>838.79934207977158</v>
      </c>
      <c r="J10" s="6" t="s">
        <v>557</v>
      </c>
      <c r="K10" s="7">
        <v>2.9427733158424969</v>
      </c>
      <c r="L10" s="6" t="s">
        <v>557</v>
      </c>
      <c r="M10" s="7">
        <v>286.71601970482527</v>
      </c>
      <c r="O10" s="6" t="s">
        <v>584</v>
      </c>
      <c r="P10">
        <v>0</v>
      </c>
      <c r="Q10" s="7"/>
    </row>
    <row r="11" spans="1:17" x14ac:dyDescent="0.3">
      <c r="B11" s="6" t="s">
        <v>558</v>
      </c>
      <c r="C11" s="7">
        <v>15.102299411324678</v>
      </c>
      <c r="D11" t="s">
        <v>558</v>
      </c>
      <c r="E11">
        <v>2173882.809919667</v>
      </c>
      <c r="F11" s="6" t="s">
        <v>558</v>
      </c>
      <c r="G11" s="7">
        <v>4835496.0688327318</v>
      </c>
      <c r="H11" t="s">
        <v>558</v>
      </c>
      <c r="I11">
        <v>703584.33627345762</v>
      </c>
      <c r="J11" s="6" t="s">
        <v>558</v>
      </c>
      <c r="K11" s="7">
        <v>8.6599147884346444</v>
      </c>
      <c r="L11" s="6" t="s">
        <v>558</v>
      </c>
      <c r="M11" s="7">
        <v>82206.075955377746</v>
      </c>
      <c r="O11" s="6" t="s">
        <v>585</v>
      </c>
      <c r="P11">
        <v>535</v>
      </c>
      <c r="Q11" s="7"/>
    </row>
    <row r="12" spans="1:17" x14ac:dyDescent="0.3">
      <c r="B12" s="6" t="s">
        <v>559</v>
      </c>
      <c r="C12" s="7">
        <v>-0.30501814526275295</v>
      </c>
      <c r="D12" t="s">
        <v>559</v>
      </c>
      <c r="E12">
        <v>0.55199462752671336</v>
      </c>
      <c r="F12" s="6" t="s">
        <v>559</v>
      </c>
      <c r="G12" s="7">
        <v>-5.9484501147888835E-2</v>
      </c>
      <c r="H12" t="s">
        <v>559</v>
      </c>
      <c r="I12">
        <v>1.4451655108911887</v>
      </c>
      <c r="J12" s="6" t="s">
        <v>559</v>
      </c>
      <c r="K12" s="7">
        <v>-1.3130806502004244</v>
      </c>
      <c r="L12" s="6" t="s">
        <v>559</v>
      </c>
      <c r="M12" s="7">
        <v>-1.1949614698721809</v>
      </c>
      <c r="O12" s="6" t="s">
        <v>586</v>
      </c>
      <c r="P12">
        <v>-5.5321270474255346</v>
      </c>
      <c r="Q12" s="7"/>
    </row>
    <row r="13" spans="1:17" x14ac:dyDescent="0.3">
      <c r="B13" s="6" t="s">
        <v>560</v>
      </c>
      <c r="C13" s="7">
        <v>0.38285607387120102</v>
      </c>
      <c r="D13" t="s">
        <v>560</v>
      </c>
      <c r="E13">
        <v>1.0811081304312731</v>
      </c>
      <c r="F13" s="6" t="s">
        <v>560</v>
      </c>
      <c r="G13" s="7">
        <v>0.91768608364324455</v>
      </c>
      <c r="H13" t="s">
        <v>560</v>
      </c>
      <c r="I13">
        <v>1.286469220494751</v>
      </c>
      <c r="J13" s="6" t="s">
        <v>560</v>
      </c>
      <c r="K13" s="7">
        <v>2.4776099799179902E-2</v>
      </c>
      <c r="L13" s="6" t="s">
        <v>560</v>
      </c>
      <c r="M13" s="7">
        <v>7.2086281174493269E-2</v>
      </c>
      <c r="O13" s="6" t="s">
        <v>587</v>
      </c>
      <c r="P13">
        <v>2.4786467441119451E-8</v>
      </c>
      <c r="Q13" s="7"/>
    </row>
    <row r="14" spans="1:17" x14ac:dyDescent="0.3">
      <c r="B14" s="6" t="s">
        <v>561</v>
      </c>
      <c r="C14" s="7">
        <v>21</v>
      </c>
      <c r="D14" t="s">
        <v>561</v>
      </c>
      <c r="E14">
        <v>7297</v>
      </c>
      <c r="F14" s="6" t="s">
        <v>561</v>
      </c>
      <c r="G14" s="7">
        <v>9727</v>
      </c>
      <c r="H14" t="s">
        <v>561</v>
      </c>
      <c r="I14">
        <v>4610</v>
      </c>
      <c r="J14" s="6" t="s">
        <v>561</v>
      </c>
      <c r="K14" s="7">
        <v>9</v>
      </c>
      <c r="L14" s="6" t="s">
        <v>561</v>
      </c>
      <c r="M14" s="7">
        <v>988</v>
      </c>
      <c r="O14" s="6" t="s">
        <v>588</v>
      </c>
      <c r="P14">
        <v>1.6477067618482788</v>
      </c>
      <c r="Q14" s="7"/>
    </row>
    <row r="15" spans="1:17" x14ac:dyDescent="0.3">
      <c r="B15" s="6" t="s">
        <v>562</v>
      </c>
      <c r="C15" s="7">
        <v>1</v>
      </c>
      <c r="D15" t="s">
        <v>562</v>
      </c>
      <c r="E15">
        <v>8</v>
      </c>
      <c r="F15" s="6" t="s">
        <v>562</v>
      </c>
      <c r="G15" s="7">
        <v>13</v>
      </c>
      <c r="H15" t="s">
        <v>562</v>
      </c>
      <c r="I15">
        <v>5</v>
      </c>
      <c r="J15" s="6" t="s">
        <v>562</v>
      </c>
      <c r="K15" s="7">
        <v>1</v>
      </c>
      <c r="L15" s="6" t="s">
        <v>562</v>
      </c>
      <c r="M15" s="7">
        <v>10</v>
      </c>
      <c r="O15" s="6" t="s">
        <v>589</v>
      </c>
      <c r="P15">
        <v>4.9572934882238901E-8</v>
      </c>
      <c r="Q15" s="7"/>
    </row>
    <row r="16" spans="1:17" ht="15" thickBot="1" x14ac:dyDescent="0.35">
      <c r="B16" s="6" t="s">
        <v>563</v>
      </c>
      <c r="C16" s="7">
        <v>22</v>
      </c>
      <c r="D16" t="s">
        <v>563</v>
      </c>
      <c r="E16">
        <v>7305</v>
      </c>
      <c r="F16" s="6" t="s">
        <v>563</v>
      </c>
      <c r="G16" s="7">
        <v>9740</v>
      </c>
      <c r="H16" t="s">
        <v>563</v>
      </c>
      <c r="I16">
        <v>4615</v>
      </c>
      <c r="J16" s="6" t="s">
        <v>563</v>
      </c>
      <c r="K16" s="7">
        <v>10</v>
      </c>
      <c r="L16" s="6" t="s">
        <v>563</v>
      </c>
      <c r="M16" s="7">
        <v>998</v>
      </c>
      <c r="O16" s="8" t="s">
        <v>590</v>
      </c>
      <c r="P16" s="2">
        <v>1.9644080142008877</v>
      </c>
      <c r="Q16" s="9"/>
    </row>
    <row r="17" spans="2:14" x14ac:dyDescent="0.3">
      <c r="B17" s="6" t="s">
        <v>564</v>
      </c>
      <c r="C17" s="7">
        <v>4354</v>
      </c>
      <c r="D17" t="s">
        <v>564</v>
      </c>
      <c r="E17">
        <v>957092</v>
      </c>
      <c r="F17" s="6" t="s">
        <v>564</v>
      </c>
      <c r="G17" s="7">
        <v>1471231</v>
      </c>
      <c r="H17" t="s">
        <v>564</v>
      </c>
      <c r="I17">
        <v>514139</v>
      </c>
      <c r="J17" s="6" t="s">
        <v>564</v>
      </c>
      <c r="K17" s="7">
        <v>2999</v>
      </c>
      <c r="L17" s="6" t="s">
        <v>564</v>
      </c>
      <c r="M17" s="7">
        <v>275744</v>
      </c>
    </row>
    <row r="18" spans="2:14" ht="15" thickBot="1" x14ac:dyDescent="0.35">
      <c r="B18" s="8" t="s">
        <v>565</v>
      </c>
      <c r="C18" s="9">
        <v>555</v>
      </c>
      <c r="D18" s="2" t="s">
        <v>565</v>
      </c>
      <c r="E18" s="2">
        <v>555</v>
      </c>
      <c r="F18" s="8" t="s">
        <v>565</v>
      </c>
      <c r="G18" s="9">
        <v>555</v>
      </c>
      <c r="H18" s="2" t="s">
        <v>565</v>
      </c>
      <c r="I18" s="2">
        <v>555</v>
      </c>
      <c r="J18" s="8" t="s">
        <v>565</v>
      </c>
      <c r="K18" s="9">
        <v>555</v>
      </c>
      <c r="L18" s="8" t="s">
        <v>565</v>
      </c>
      <c r="M18" s="9">
        <v>555</v>
      </c>
    </row>
    <row r="21" spans="2:14" ht="15" thickBot="1" x14ac:dyDescent="0.35"/>
    <row r="22" spans="2:14" ht="29.4" thickBot="1" x14ac:dyDescent="0.6">
      <c r="B22" s="35" t="s">
        <v>574</v>
      </c>
      <c r="C22" s="36"/>
      <c r="D22" s="36"/>
      <c r="E22" s="36"/>
      <c r="F22" s="36"/>
      <c r="G22" s="36"/>
      <c r="H22" s="36"/>
      <c r="I22" s="36"/>
      <c r="J22" s="36"/>
      <c r="K22" s="36"/>
      <c r="L22" s="36"/>
      <c r="M22" s="37"/>
    </row>
    <row r="25" spans="2:14" ht="18" x14ac:dyDescent="0.35">
      <c r="B25" s="11" t="s">
        <v>575</v>
      </c>
      <c r="H25" s="11" t="s">
        <v>591</v>
      </c>
    </row>
    <row r="26" spans="2:14" ht="15.6" x14ac:dyDescent="0.3">
      <c r="B26" s="38" t="s">
        <v>576</v>
      </c>
      <c r="C26" s="38"/>
      <c r="D26" s="38"/>
      <c r="E26" s="38"/>
      <c r="F26" s="38"/>
      <c r="H26" s="38" t="s">
        <v>592</v>
      </c>
      <c r="I26" s="38"/>
      <c r="J26" s="38"/>
      <c r="K26" s="38"/>
      <c r="L26" s="38"/>
      <c r="M26" s="38"/>
    </row>
    <row r="27" spans="2:14" ht="15.6" x14ac:dyDescent="0.3">
      <c r="H27" s="38" t="s">
        <v>593</v>
      </c>
      <c r="I27" s="38"/>
      <c r="J27" s="38"/>
      <c r="K27" s="38"/>
      <c r="L27" s="38"/>
      <c r="M27" s="38"/>
      <c r="N27" s="38"/>
    </row>
    <row r="29" spans="2:14" ht="18" x14ac:dyDescent="0.35">
      <c r="B29" s="11" t="s">
        <v>577</v>
      </c>
      <c r="H29" s="11" t="s">
        <v>594</v>
      </c>
    </row>
    <row r="30" spans="2:14" ht="15.6" x14ac:dyDescent="0.3">
      <c r="B30" s="38" t="s">
        <v>578</v>
      </c>
      <c r="C30" s="38"/>
      <c r="D30" s="38"/>
      <c r="E30" s="38"/>
      <c r="H30" s="38" t="s">
        <v>598</v>
      </c>
      <c r="I30" s="38"/>
      <c r="J30" s="38"/>
      <c r="K30" s="38"/>
      <c r="L30" s="38"/>
      <c r="M30" s="38"/>
      <c r="N30" s="38"/>
    </row>
    <row r="32" spans="2:14" ht="18" x14ac:dyDescent="0.35">
      <c r="B32" s="11" t="s">
        <v>579</v>
      </c>
      <c r="H32" s="11" t="s">
        <v>595</v>
      </c>
    </row>
    <row r="33" spans="2:8" ht="18" x14ac:dyDescent="0.35">
      <c r="B33" s="47" t="s">
        <v>580</v>
      </c>
      <c r="C33" s="47"/>
      <c r="D33" s="47"/>
      <c r="E33" s="47"/>
      <c r="H33" s="12" t="s">
        <v>597</v>
      </c>
    </row>
    <row r="34" spans="2:8" ht="18" x14ac:dyDescent="0.35">
      <c r="H34" s="12" t="s">
        <v>596</v>
      </c>
    </row>
    <row r="59" spans="6:7" x14ac:dyDescent="0.3">
      <c r="F59" t="s">
        <v>13</v>
      </c>
      <c r="G59" t="s">
        <v>27</v>
      </c>
    </row>
    <row r="60" spans="6:7" x14ac:dyDescent="0.3">
      <c r="F60">
        <v>4</v>
      </c>
      <c r="G60">
        <v>16</v>
      </c>
    </row>
    <row r="61" spans="6:7" x14ac:dyDescent="0.3">
      <c r="F61">
        <v>6</v>
      </c>
      <c r="G61">
        <v>12</v>
      </c>
    </row>
    <row r="62" spans="6:7" x14ac:dyDescent="0.3">
      <c r="F62">
        <v>10</v>
      </c>
      <c r="G62">
        <v>15</v>
      </c>
    </row>
    <row r="63" spans="6:7" x14ac:dyDescent="0.3">
      <c r="F63">
        <v>5</v>
      </c>
      <c r="G63">
        <v>10</v>
      </c>
    </row>
    <row r="64" spans="6:7" x14ac:dyDescent="0.3">
      <c r="F64">
        <v>6</v>
      </c>
      <c r="G64">
        <v>14</v>
      </c>
    </row>
    <row r="65" spans="6:7" x14ac:dyDescent="0.3">
      <c r="F65">
        <v>10</v>
      </c>
      <c r="G65">
        <v>8</v>
      </c>
    </row>
    <row r="66" spans="6:7" x14ac:dyDescent="0.3">
      <c r="F66">
        <v>4</v>
      </c>
      <c r="G66">
        <v>8</v>
      </c>
    </row>
    <row r="67" spans="6:7" x14ac:dyDescent="0.3">
      <c r="F67">
        <v>9</v>
      </c>
      <c r="G67">
        <v>12</v>
      </c>
    </row>
    <row r="68" spans="6:7" x14ac:dyDescent="0.3">
      <c r="F68">
        <v>3</v>
      </c>
      <c r="G68">
        <v>11</v>
      </c>
    </row>
    <row r="69" spans="6:7" x14ac:dyDescent="0.3">
      <c r="F69">
        <v>9</v>
      </c>
      <c r="G69">
        <v>5</v>
      </c>
    </row>
    <row r="70" spans="6:7" x14ac:dyDescent="0.3">
      <c r="F70">
        <v>9</v>
      </c>
      <c r="G70">
        <v>14</v>
      </c>
    </row>
    <row r="71" spans="6:7" x14ac:dyDescent="0.3">
      <c r="F71">
        <v>10</v>
      </c>
      <c r="G71">
        <v>5</v>
      </c>
    </row>
    <row r="72" spans="6:7" x14ac:dyDescent="0.3">
      <c r="F72">
        <v>6</v>
      </c>
      <c r="G72">
        <v>4</v>
      </c>
    </row>
    <row r="73" spans="6:7" x14ac:dyDescent="0.3">
      <c r="F73">
        <v>3</v>
      </c>
      <c r="G73">
        <v>6</v>
      </c>
    </row>
    <row r="74" spans="6:7" x14ac:dyDescent="0.3">
      <c r="F74">
        <v>3</v>
      </c>
      <c r="G74">
        <v>11</v>
      </c>
    </row>
    <row r="75" spans="6:7" x14ac:dyDescent="0.3">
      <c r="F75">
        <v>10</v>
      </c>
      <c r="G75">
        <v>3</v>
      </c>
    </row>
    <row r="76" spans="6:7" x14ac:dyDescent="0.3">
      <c r="F76">
        <v>11</v>
      </c>
      <c r="G76">
        <v>14</v>
      </c>
    </row>
    <row r="77" spans="6:7" x14ac:dyDescent="0.3">
      <c r="F77">
        <v>3</v>
      </c>
      <c r="G77">
        <v>7</v>
      </c>
    </row>
    <row r="78" spans="6:7" x14ac:dyDescent="0.3">
      <c r="F78">
        <v>12</v>
      </c>
      <c r="G78">
        <v>3</v>
      </c>
    </row>
    <row r="79" spans="6:7" x14ac:dyDescent="0.3">
      <c r="F79">
        <v>14</v>
      </c>
      <c r="G79">
        <v>10</v>
      </c>
    </row>
    <row r="80" spans="6:7" x14ac:dyDescent="0.3">
      <c r="F80">
        <v>7</v>
      </c>
      <c r="G80">
        <v>7</v>
      </c>
    </row>
    <row r="81" spans="6:7" x14ac:dyDescent="0.3">
      <c r="F81">
        <v>3</v>
      </c>
      <c r="G81">
        <v>4</v>
      </c>
    </row>
    <row r="82" spans="6:7" x14ac:dyDescent="0.3">
      <c r="F82">
        <v>5</v>
      </c>
      <c r="G82">
        <v>10</v>
      </c>
    </row>
    <row r="83" spans="6:7" x14ac:dyDescent="0.3">
      <c r="F83">
        <v>13</v>
      </c>
      <c r="G83">
        <v>14</v>
      </c>
    </row>
    <row r="84" spans="6:7" x14ac:dyDescent="0.3">
      <c r="F84">
        <v>5</v>
      </c>
      <c r="G84">
        <v>4</v>
      </c>
    </row>
    <row r="85" spans="6:7" x14ac:dyDescent="0.3">
      <c r="F85">
        <v>5</v>
      </c>
      <c r="G85">
        <v>13</v>
      </c>
    </row>
    <row r="86" spans="6:7" x14ac:dyDescent="0.3">
      <c r="F86">
        <v>12</v>
      </c>
      <c r="G86">
        <v>12</v>
      </c>
    </row>
    <row r="87" spans="6:7" x14ac:dyDescent="0.3">
      <c r="F87">
        <v>14</v>
      </c>
      <c r="G87">
        <v>11</v>
      </c>
    </row>
    <row r="88" spans="6:7" x14ac:dyDescent="0.3">
      <c r="F88">
        <v>7</v>
      </c>
      <c r="G88">
        <v>6</v>
      </c>
    </row>
    <row r="89" spans="6:7" x14ac:dyDescent="0.3">
      <c r="F89">
        <v>4</v>
      </c>
      <c r="G89">
        <v>13</v>
      </c>
    </row>
    <row r="90" spans="6:7" x14ac:dyDescent="0.3">
      <c r="F90">
        <v>8</v>
      </c>
      <c r="G90">
        <v>13</v>
      </c>
    </row>
    <row r="91" spans="6:7" x14ac:dyDescent="0.3">
      <c r="F91">
        <v>11</v>
      </c>
      <c r="G91">
        <v>6</v>
      </c>
    </row>
    <row r="92" spans="6:7" x14ac:dyDescent="0.3">
      <c r="F92">
        <v>6</v>
      </c>
      <c r="G92">
        <v>14</v>
      </c>
    </row>
    <row r="93" spans="6:7" x14ac:dyDescent="0.3">
      <c r="F93">
        <v>5</v>
      </c>
      <c r="G93">
        <v>13</v>
      </c>
    </row>
    <row r="94" spans="6:7" x14ac:dyDescent="0.3">
      <c r="F94">
        <v>11</v>
      </c>
      <c r="G94">
        <v>14</v>
      </c>
    </row>
    <row r="95" spans="6:7" x14ac:dyDescent="0.3">
      <c r="F95">
        <v>4</v>
      </c>
      <c r="G95">
        <v>5</v>
      </c>
    </row>
    <row r="96" spans="6:7" x14ac:dyDescent="0.3">
      <c r="F96">
        <v>7</v>
      </c>
      <c r="G96">
        <v>12</v>
      </c>
    </row>
    <row r="97" spans="6:7" x14ac:dyDescent="0.3">
      <c r="F97">
        <v>9</v>
      </c>
      <c r="G97">
        <v>3</v>
      </c>
    </row>
    <row r="98" spans="6:7" x14ac:dyDescent="0.3">
      <c r="F98">
        <v>8</v>
      </c>
      <c r="G98">
        <v>11</v>
      </c>
    </row>
    <row r="99" spans="6:7" x14ac:dyDescent="0.3">
      <c r="F99">
        <v>13</v>
      </c>
      <c r="G99">
        <v>7</v>
      </c>
    </row>
    <row r="100" spans="6:7" x14ac:dyDescent="0.3">
      <c r="F100">
        <v>6</v>
      </c>
      <c r="G100">
        <v>12</v>
      </c>
    </row>
    <row r="101" spans="6:7" x14ac:dyDescent="0.3">
      <c r="F101">
        <v>14</v>
      </c>
      <c r="G101">
        <v>7</v>
      </c>
    </row>
    <row r="102" spans="6:7" x14ac:dyDescent="0.3">
      <c r="F102">
        <v>9</v>
      </c>
      <c r="G102">
        <v>12</v>
      </c>
    </row>
    <row r="103" spans="6:7" x14ac:dyDescent="0.3">
      <c r="F103">
        <v>14</v>
      </c>
      <c r="G103">
        <v>10</v>
      </c>
    </row>
    <row r="104" spans="6:7" x14ac:dyDescent="0.3">
      <c r="F104">
        <v>11</v>
      </c>
      <c r="G104">
        <v>9</v>
      </c>
    </row>
    <row r="105" spans="6:7" x14ac:dyDescent="0.3">
      <c r="F105">
        <v>13</v>
      </c>
      <c r="G105">
        <v>7</v>
      </c>
    </row>
    <row r="106" spans="6:7" x14ac:dyDescent="0.3">
      <c r="F106">
        <v>7</v>
      </c>
      <c r="G106">
        <v>10</v>
      </c>
    </row>
    <row r="107" spans="6:7" x14ac:dyDescent="0.3">
      <c r="F107">
        <v>6</v>
      </c>
      <c r="G107">
        <v>6</v>
      </c>
    </row>
    <row r="108" spans="6:7" x14ac:dyDescent="0.3">
      <c r="F108">
        <v>5</v>
      </c>
      <c r="G108">
        <v>5</v>
      </c>
    </row>
    <row r="109" spans="6:7" x14ac:dyDescent="0.3">
      <c r="F109">
        <v>10</v>
      </c>
      <c r="G109">
        <v>7</v>
      </c>
    </row>
    <row r="110" spans="6:7" x14ac:dyDescent="0.3">
      <c r="F110">
        <v>4</v>
      </c>
      <c r="G110">
        <v>5</v>
      </c>
    </row>
    <row r="111" spans="6:7" x14ac:dyDescent="0.3">
      <c r="F111">
        <v>13</v>
      </c>
      <c r="G111">
        <v>4</v>
      </c>
    </row>
    <row r="112" spans="6:7" x14ac:dyDescent="0.3">
      <c r="F112">
        <v>4</v>
      </c>
      <c r="G112">
        <v>5</v>
      </c>
    </row>
    <row r="113" spans="6:7" x14ac:dyDescent="0.3">
      <c r="F113">
        <v>14</v>
      </c>
      <c r="G113">
        <v>4</v>
      </c>
    </row>
    <row r="114" spans="6:7" x14ac:dyDescent="0.3">
      <c r="F114">
        <v>12</v>
      </c>
      <c r="G114">
        <v>14</v>
      </c>
    </row>
    <row r="115" spans="6:7" x14ac:dyDescent="0.3">
      <c r="F115">
        <v>4</v>
      </c>
      <c r="G115">
        <v>21</v>
      </c>
    </row>
    <row r="116" spans="6:7" x14ac:dyDescent="0.3">
      <c r="F116">
        <v>4</v>
      </c>
      <c r="G116">
        <v>4</v>
      </c>
    </row>
    <row r="117" spans="6:7" x14ac:dyDescent="0.3">
      <c r="F117">
        <v>7</v>
      </c>
      <c r="G117">
        <v>13</v>
      </c>
    </row>
    <row r="118" spans="6:7" x14ac:dyDescent="0.3">
      <c r="F118">
        <v>11</v>
      </c>
      <c r="G118">
        <v>6</v>
      </c>
    </row>
    <row r="119" spans="6:7" x14ac:dyDescent="0.3">
      <c r="F119">
        <v>6</v>
      </c>
      <c r="G119">
        <v>12</v>
      </c>
    </row>
    <row r="120" spans="6:7" x14ac:dyDescent="0.3">
      <c r="F120">
        <v>4</v>
      </c>
      <c r="G120">
        <v>7</v>
      </c>
    </row>
    <row r="121" spans="6:7" x14ac:dyDescent="0.3">
      <c r="F121">
        <v>6</v>
      </c>
      <c r="G121">
        <v>12</v>
      </c>
    </row>
    <row r="122" spans="6:7" x14ac:dyDescent="0.3">
      <c r="F122">
        <v>8</v>
      </c>
      <c r="G122">
        <v>10</v>
      </c>
    </row>
    <row r="123" spans="6:7" x14ac:dyDescent="0.3">
      <c r="F123">
        <v>8</v>
      </c>
      <c r="G123">
        <v>11</v>
      </c>
    </row>
    <row r="124" spans="6:7" x14ac:dyDescent="0.3">
      <c r="F124">
        <v>6</v>
      </c>
      <c r="G124">
        <v>6</v>
      </c>
    </row>
    <row r="125" spans="6:7" x14ac:dyDescent="0.3">
      <c r="F125">
        <v>10</v>
      </c>
      <c r="G125">
        <v>6</v>
      </c>
    </row>
    <row r="126" spans="6:7" x14ac:dyDescent="0.3">
      <c r="F126">
        <v>4</v>
      </c>
      <c r="G126">
        <v>5</v>
      </c>
    </row>
    <row r="127" spans="6:7" x14ac:dyDescent="0.3">
      <c r="F127">
        <v>11</v>
      </c>
      <c r="G127">
        <v>5</v>
      </c>
    </row>
    <row r="128" spans="6:7" x14ac:dyDescent="0.3">
      <c r="F128">
        <v>4</v>
      </c>
      <c r="G128">
        <v>14</v>
      </c>
    </row>
    <row r="129" spans="6:7" x14ac:dyDescent="0.3">
      <c r="F129">
        <v>8</v>
      </c>
      <c r="G129">
        <v>11</v>
      </c>
    </row>
    <row r="130" spans="6:7" x14ac:dyDescent="0.3">
      <c r="F130">
        <v>9</v>
      </c>
      <c r="G130">
        <v>9</v>
      </c>
    </row>
    <row r="131" spans="6:7" x14ac:dyDescent="0.3">
      <c r="F131">
        <v>3</v>
      </c>
      <c r="G131">
        <v>19</v>
      </c>
    </row>
    <row r="132" spans="6:7" x14ac:dyDescent="0.3">
      <c r="F132">
        <v>12</v>
      </c>
      <c r="G132">
        <v>7</v>
      </c>
    </row>
    <row r="133" spans="6:7" x14ac:dyDescent="0.3">
      <c r="F133">
        <v>3</v>
      </c>
      <c r="G133">
        <v>8</v>
      </c>
    </row>
    <row r="134" spans="6:7" x14ac:dyDescent="0.3">
      <c r="F134">
        <v>14</v>
      </c>
      <c r="G134">
        <v>20</v>
      </c>
    </row>
    <row r="135" spans="6:7" x14ac:dyDescent="0.3">
      <c r="F135">
        <v>8</v>
      </c>
      <c r="G135">
        <v>13</v>
      </c>
    </row>
    <row r="136" spans="6:7" x14ac:dyDescent="0.3">
      <c r="F136">
        <v>3</v>
      </c>
      <c r="G136">
        <v>13</v>
      </c>
    </row>
    <row r="137" spans="6:7" x14ac:dyDescent="0.3">
      <c r="F137">
        <v>4</v>
      </c>
      <c r="G137">
        <v>8</v>
      </c>
    </row>
    <row r="138" spans="6:7" x14ac:dyDescent="0.3">
      <c r="F138">
        <v>5</v>
      </c>
      <c r="G138">
        <v>11</v>
      </c>
    </row>
    <row r="139" spans="6:7" x14ac:dyDescent="0.3">
      <c r="F139">
        <v>9</v>
      </c>
      <c r="G139">
        <v>10</v>
      </c>
    </row>
    <row r="140" spans="6:7" x14ac:dyDescent="0.3">
      <c r="F140">
        <v>14</v>
      </c>
      <c r="G140">
        <v>4</v>
      </c>
    </row>
    <row r="141" spans="6:7" x14ac:dyDescent="0.3">
      <c r="F141">
        <v>5</v>
      </c>
      <c r="G141">
        <v>13</v>
      </c>
    </row>
    <row r="142" spans="6:7" x14ac:dyDescent="0.3">
      <c r="F142">
        <v>6</v>
      </c>
      <c r="G142">
        <v>12</v>
      </c>
    </row>
    <row r="143" spans="6:7" x14ac:dyDescent="0.3">
      <c r="F143">
        <v>9</v>
      </c>
      <c r="G143">
        <v>3</v>
      </c>
    </row>
    <row r="144" spans="6:7" x14ac:dyDescent="0.3">
      <c r="F144">
        <v>8</v>
      </c>
      <c r="G144">
        <v>15</v>
      </c>
    </row>
    <row r="145" spans="6:7" x14ac:dyDescent="0.3">
      <c r="F145">
        <v>12</v>
      </c>
      <c r="G145">
        <v>5</v>
      </c>
    </row>
    <row r="146" spans="6:7" x14ac:dyDescent="0.3">
      <c r="F146">
        <v>5</v>
      </c>
      <c r="G146">
        <v>12</v>
      </c>
    </row>
    <row r="147" spans="6:7" x14ac:dyDescent="0.3">
      <c r="F147">
        <v>7</v>
      </c>
      <c r="G147">
        <v>8</v>
      </c>
    </row>
    <row r="148" spans="6:7" x14ac:dyDescent="0.3">
      <c r="F148">
        <v>4</v>
      </c>
      <c r="G148">
        <v>14</v>
      </c>
    </row>
    <row r="149" spans="6:7" x14ac:dyDescent="0.3">
      <c r="F149">
        <v>14</v>
      </c>
      <c r="G149">
        <v>4</v>
      </c>
    </row>
    <row r="150" spans="6:7" x14ac:dyDescent="0.3">
      <c r="F150">
        <v>14</v>
      </c>
      <c r="G150">
        <v>6</v>
      </c>
    </row>
    <row r="151" spans="6:7" x14ac:dyDescent="0.3">
      <c r="F151">
        <v>7</v>
      </c>
      <c r="G151">
        <v>12</v>
      </c>
    </row>
    <row r="152" spans="6:7" x14ac:dyDescent="0.3">
      <c r="F152">
        <v>13</v>
      </c>
      <c r="G152">
        <v>13</v>
      </c>
    </row>
    <row r="153" spans="6:7" x14ac:dyDescent="0.3">
      <c r="F153">
        <v>13</v>
      </c>
      <c r="G153">
        <v>7</v>
      </c>
    </row>
    <row r="154" spans="6:7" x14ac:dyDescent="0.3">
      <c r="F154">
        <v>10</v>
      </c>
      <c r="G154">
        <v>12</v>
      </c>
    </row>
    <row r="155" spans="6:7" x14ac:dyDescent="0.3">
      <c r="F155">
        <v>7</v>
      </c>
      <c r="G155">
        <v>12</v>
      </c>
    </row>
    <row r="156" spans="6:7" x14ac:dyDescent="0.3">
      <c r="F156">
        <v>8</v>
      </c>
      <c r="G156">
        <v>11</v>
      </c>
    </row>
    <row r="157" spans="6:7" x14ac:dyDescent="0.3">
      <c r="F157">
        <v>12</v>
      </c>
      <c r="G157">
        <v>13</v>
      </c>
    </row>
    <row r="158" spans="6:7" x14ac:dyDescent="0.3">
      <c r="F158">
        <v>10</v>
      </c>
      <c r="G158">
        <v>9</v>
      </c>
    </row>
    <row r="159" spans="6:7" x14ac:dyDescent="0.3">
      <c r="F159">
        <v>4</v>
      </c>
      <c r="G159">
        <v>7</v>
      </c>
    </row>
    <row r="160" spans="6:7" x14ac:dyDescent="0.3">
      <c r="F160">
        <v>12</v>
      </c>
      <c r="G160">
        <v>8</v>
      </c>
    </row>
    <row r="161" spans="6:7" x14ac:dyDescent="0.3">
      <c r="F161">
        <v>7</v>
      </c>
      <c r="G161">
        <v>12</v>
      </c>
    </row>
    <row r="162" spans="6:7" x14ac:dyDescent="0.3">
      <c r="F162">
        <v>12</v>
      </c>
      <c r="G162">
        <v>12</v>
      </c>
    </row>
    <row r="163" spans="6:7" x14ac:dyDescent="0.3">
      <c r="F163">
        <v>13</v>
      </c>
      <c r="G163">
        <v>10</v>
      </c>
    </row>
    <row r="164" spans="6:7" x14ac:dyDescent="0.3">
      <c r="F164">
        <v>7</v>
      </c>
      <c r="G164">
        <v>3</v>
      </c>
    </row>
    <row r="165" spans="6:7" x14ac:dyDescent="0.3">
      <c r="F165">
        <v>14</v>
      </c>
      <c r="G165">
        <v>20</v>
      </c>
    </row>
    <row r="166" spans="6:7" x14ac:dyDescent="0.3">
      <c r="F166">
        <v>6</v>
      </c>
      <c r="G166">
        <v>9</v>
      </c>
    </row>
    <row r="167" spans="6:7" x14ac:dyDescent="0.3">
      <c r="F167">
        <v>11</v>
      </c>
      <c r="G167">
        <v>3</v>
      </c>
    </row>
    <row r="168" spans="6:7" x14ac:dyDescent="0.3">
      <c r="F168">
        <v>4</v>
      </c>
      <c r="G168">
        <v>7</v>
      </c>
    </row>
    <row r="169" spans="6:7" x14ac:dyDescent="0.3">
      <c r="F169">
        <v>6</v>
      </c>
      <c r="G169">
        <v>9</v>
      </c>
    </row>
    <row r="170" spans="6:7" x14ac:dyDescent="0.3">
      <c r="F170">
        <v>7</v>
      </c>
      <c r="G170">
        <v>13</v>
      </c>
    </row>
    <row r="171" spans="6:7" x14ac:dyDescent="0.3">
      <c r="F171">
        <v>10</v>
      </c>
      <c r="G171">
        <v>13</v>
      </c>
    </row>
    <row r="172" spans="6:7" x14ac:dyDescent="0.3">
      <c r="F172">
        <v>8</v>
      </c>
      <c r="G172">
        <v>8</v>
      </c>
    </row>
    <row r="173" spans="6:7" x14ac:dyDescent="0.3">
      <c r="F173">
        <v>3</v>
      </c>
      <c r="G173">
        <v>13</v>
      </c>
    </row>
    <row r="174" spans="6:7" x14ac:dyDescent="0.3">
      <c r="F174">
        <v>5</v>
      </c>
      <c r="G174">
        <v>13</v>
      </c>
    </row>
    <row r="175" spans="6:7" x14ac:dyDescent="0.3">
      <c r="F175">
        <v>10</v>
      </c>
      <c r="G175">
        <v>14</v>
      </c>
    </row>
    <row r="176" spans="6:7" x14ac:dyDescent="0.3">
      <c r="F176">
        <v>13</v>
      </c>
      <c r="G176">
        <v>11</v>
      </c>
    </row>
    <row r="177" spans="6:7" x14ac:dyDescent="0.3">
      <c r="F177">
        <v>3</v>
      </c>
      <c r="G177">
        <v>6</v>
      </c>
    </row>
    <row r="178" spans="6:7" x14ac:dyDescent="0.3">
      <c r="F178">
        <v>14</v>
      </c>
      <c r="G178">
        <v>4</v>
      </c>
    </row>
    <row r="179" spans="6:7" x14ac:dyDescent="0.3">
      <c r="F179">
        <v>13</v>
      </c>
      <c r="G179">
        <v>6</v>
      </c>
    </row>
    <row r="180" spans="6:7" x14ac:dyDescent="0.3">
      <c r="F180">
        <v>11</v>
      </c>
      <c r="G180">
        <v>3</v>
      </c>
    </row>
    <row r="181" spans="6:7" x14ac:dyDescent="0.3">
      <c r="F181">
        <v>13</v>
      </c>
      <c r="G181">
        <v>22</v>
      </c>
    </row>
    <row r="182" spans="6:7" x14ac:dyDescent="0.3">
      <c r="F182">
        <v>9</v>
      </c>
      <c r="G182">
        <v>8</v>
      </c>
    </row>
    <row r="183" spans="6:7" x14ac:dyDescent="0.3">
      <c r="F183">
        <v>9</v>
      </c>
      <c r="G183">
        <v>13</v>
      </c>
    </row>
    <row r="184" spans="6:7" x14ac:dyDescent="0.3">
      <c r="F184">
        <v>5</v>
      </c>
      <c r="G184">
        <v>8</v>
      </c>
    </row>
    <row r="185" spans="6:7" x14ac:dyDescent="0.3">
      <c r="F185">
        <v>9</v>
      </c>
      <c r="G185">
        <v>5</v>
      </c>
    </row>
    <row r="186" spans="6:7" x14ac:dyDescent="0.3">
      <c r="F186">
        <v>8</v>
      </c>
      <c r="G186">
        <v>10</v>
      </c>
    </row>
    <row r="187" spans="6:7" x14ac:dyDescent="0.3">
      <c r="F187">
        <v>10</v>
      </c>
      <c r="G187">
        <v>12</v>
      </c>
    </row>
    <row r="188" spans="6:7" x14ac:dyDescent="0.3">
      <c r="F188">
        <v>14</v>
      </c>
      <c r="G188">
        <v>4</v>
      </c>
    </row>
    <row r="189" spans="6:7" x14ac:dyDescent="0.3">
      <c r="F189">
        <v>10</v>
      </c>
      <c r="G189">
        <v>12</v>
      </c>
    </row>
    <row r="190" spans="6:7" x14ac:dyDescent="0.3">
      <c r="F190">
        <v>13</v>
      </c>
      <c r="G190">
        <v>14</v>
      </c>
    </row>
    <row r="191" spans="6:7" x14ac:dyDescent="0.3">
      <c r="F191">
        <v>9</v>
      </c>
      <c r="G191">
        <v>4</v>
      </c>
    </row>
    <row r="192" spans="6:7" x14ac:dyDescent="0.3">
      <c r="F192">
        <v>4</v>
      </c>
      <c r="G192">
        <v>13</v>
      </c>
    </row>
    <row r="193" spans="6:7" x14ac:dyDescent="0.3">
      <c r="F193">
        <v>4</v>
      </c>
      <c r="G193">
        <v>4</v>
      </c>
    </row>
    <row r="194" spans="6:7" x14ac:dyDescent="0.3">
      <c r="F194">
        <v>9</v>
      </c>
      <c r="G194">
        <v>7</v>
      </c>
    </row>
    <row r="195" spans="6:7" x14ac:dyDescent="0.3">
      <c r="F195">
        <v>7</v>
      </c>
      <c r="G195">
        <v>11</v>
      </c>
    </row>
    <row r="196" spans="6:7" x14ac:dyDescent="0.3">
      <c r="F196">
        <v>13</v>
      </c>
      <c r="G196">
        <v>6</v>
      </c>
    </row>
    <row r="197" spans="6:7" x14ac:dyDescent="0.3">
      <c r="F197">
        <v>11</v>
      </c>
      <c r="G197">
        <v>6</v>
      </c>
    </row>
    <row r="198" spans="6:7" x14ac:dyDescent="0.3">
      <c r="F198">
        <v>6</v>
      </c>
      <c r="G198">
        <v>12</v>
      </c>
    </row>
    <row r="199" spans="6:7" x14ac:dyDescent="0.3">
      <c r="F199">
        <v>13</v>
      </c>
      <c r="G199">
        <v>7</v>
      </c>
    </row>
    <row r="200" spans="6:7" x14ac:dyDescent="0.3">
      <c r="F200">
        <v>5</v>
      </c>
      <c r="G200">
        <v>3</v>
      </c>
    </row>
    <row r="201" spans="6:7" x14ac:dyDescent="0.3">
      <c r="F201">
        <v>4</v>
      </c>
      <c r="G201">
        <v>4</v>
      </c>
    </row>
    <row r="202" spans="6:7" x14ac:dyDescent="0.3">
      <c r="F202">
        <v>3</v>
      </c>
      <c r="G202">
        <v>3</v>
      </c>
    </row>
    <row r="203" spans="6:7" x14ac:dyDescent="0.3">
      <c r="F203">
        <v>13</v>
      </c>
      <c r="G203">
        <v>14</v>
      </c>
    </row>
    <row r="204" spans="6:7" x14ac:dyDescent="0.3">
      <c r="F204">
        <v>6</v>
      </c>
      <c r="G204">
        <v>14</v>
      </c>
    </row>
    <row r="205" spans="6:7" x14ac:dyDescent="0.3">
      <c r="F205">
        <v>4</v>
      </c>
      <c r="G205">
        <v>7</v>
      </c>
    </row>
    <row r="206" spans="6:7" x14ac:dyDescent="0.3">
      <c r="F206">
        <v>14</v>
      </c>
      <c r="G206">
        <v>13</v>
      </c>
    </row>
    <row r="207" spans="6:7" x14ac:dyDescent="0.3">
      <c r="F207">
        <v>10</v>
      </c>
      <c r="G207">
        <v>10</v>
      </c>
    </row>
    <row r="208" spans="6:7" x14ac:dyDescent="0.3">
      <c r="F208">
        <v>3</v>
      </c>
      <c r="G208">
        <v>4</v>
      </c>
    </row>
    <row r="209" spans="6:7" x14ac:dyDescent="0.3">
      <c r="F209">
        <v>13</v>
      </c>
      <c r="G209">
        <v>11</v>
      </c>
    </row>
    <row r="210" spans="6:7" x14ac:dyDescent="0.3">
      <c r="F210">
        <v>12</v>
      </c>
      <c r="G210">
        <v>15</v>
      </c>
    </row>
    <row r="211" spans="6:7" x14ac:dyDescent="0.3">
      <c r="F211">
        <v>5</v>
      </c>
      <c r="G211">
        <v>6</v>
      </c>
    </row>
    <row r="212" spans="6:7" x14ac:dyDescent="0.3">
      <c r="F212">
        <v>11</v>
      </c>
      <c r="G212">
        <v>13</v>
      </c>
    </row>
    <row r="213" spans="6:7" x14ac:dyDescent="0.3">
      <c r="F213">
        <v>10</v>
      </c>
      <c r="G213">
        <v>8</v>
      </c>
    </row>
    <row r="214" spans="6:7" x14ac:dyDescent="0.3">
      <c r="F214">
        <v>6</v>
      </c>
      <c r="G214">
        <v>11</v>
      </c>
    </row>
    <row r="215" spans="6:7" x14ac:dyDescent="0.3">
      <c r="F215">
        <v>4</v>
      </c>
      <c r="G215">
        <v>5</v>
      </c>
    </row>
    <row r="216" spans="6:7" x14ac:dyDescent="0.3">
      <c r="F216">
        <v>7</v>
      </c>
      <c r="G216">
        <v>14</v>
      </c>
    </row>
    <row r="217" spans="6:7" x14ac:dyDescent="0.3">
      <c r="F217">
        <v>9</v>
      </c>
      <c r="G217">
        <v>5</v>
      </c>
    </row>
    <row r="218" spans="6:7" x14ac:dyDescent="0.3">
      <c r="F218">
        <v>5</v>
      </c>
      <c r="G218">
        <v>6</v>
      </c>
    </row>
    <row r="219" spans="6:7" x14ac:dyDescent="0.3">
      <c r="F219">
        <v>5</v>
      </c>
      <c r="G219">
        <v>11</v>
      </c>
    </row>
    <row r="220" spans="6:7" x14ac:dyDescent="0.3">
      <c r="F220">
        <v>6</v>
      </c>
      <c r="G220">
        <v>15</v>
      </c>
    </row>
    <row r="221" spans="6:7" x14ac:dyDescent="0.3">
      <c r="F221">
        <v>6</v>
      </c>
      <c r="G221">
        <v>4</v>
      </c>
    </row>
    <row r="222" spans="6:7" x14ac:dyDescent="0.3">
      <c r="F222">
        <v>6</v>
      </c>
      <c r="G222">
        <v>9</v>
      </c>
    </row>
    <row r="223" spans="6:7" x14ac:dyDescent="0.3">
      <c r="F223">
        <v>6</v>
      </c>
      <c r="G223">
        <v>10</v>
      </c>
    </row>
    <row r="224" spans="6:7" x14ac:dyDescent="0.3">
      <c r="F224">
        <v>6</v>
      </c>
      <c r="G224">
        <v>5</v>
      </c>
    </row>
    <row r="225" spans="6:7" x14ac:dyDescent="0.3">
      <c r="F225">
        <v>9</v>
      </c>
      <c r="G225">
        <v>9</v>
      </c>
    </row>
    <row r="226" spans="6:7" x14ac:dyDescent="0.3">
      <c r="F226">
        <v>9</v>
      </c>
      <c r="G226">
        <v>6</v>
      </c>
    </row>
    <row r="227" spans="6:7" x14ac:dyDescent="0.3">
      <c r="F227">
        <v>1</v>
      </c>
      <c r="G227">
        <v>4</v>
      </c>
    </row>
    <row r="228" spans="6:7" x14ac:dyDescent="0.3">
      <c r="F228">
        <v>5</v>
      </c>
      <c r="G228">
        <v>7</v>
      </c>
    </row>
    <row r="229" spans="6:7" x14ac:dyDescent="0.3">
      <c r="F229">
        <v>4</v>
      </c>
      <c r="G229">
        <v>6</v>
      </c>
    </row>
    <row r="230" spans="6:7" x14ac:dyDescent="0.3">
      <c r="F230">
        <v>1</v>
      </c>
      <c r="G230">
        <v>9</v>
      </c>
    </row>
    <row r="231" spans="6:7" x14ac:dyDescent="0.3">
      <c r="F231">
        <v>3</v>
      </c>
      <c r="G231">
        <v>2</v>
      </c>
    </row>
    <row r="232" spans="6:7" x14ac:dyDescent="0.3">
      <c r="F232">
        <v>8</v>
      </c>
      <c r="G232">
        <v>10</v>
      </c>
    </row>
    <row r="233" spans="6:7" x14ac:dyDescent="0.3">
      <c r="F233">
        <v>2</v>
      </c>
      <c r="G233">
        <v>5</v>
      </c>
    </row>
    <row r="234" spans="6:7" x14ac:dyDescent="0.3">
      <c r="F234">
        <v>8</v>
      </c>
      <c r="G234">
        <v>13</v>
      </c>
    </row>
    <row r="235" spans="6:7" x14ac:dyDescent="0.3">
      <c r="F235">
        <v>5</v>
      </c>
      <c r="G235">
        <v>15</v>
      </c>
    </row>
    <row r="236" spans="6:7" x14ac:dyDescent="0.3">
      <c r="F236">
        <v>7</v>
      </c>
      <c r="G236">
        <v>11</v>
      </c>
    </row>
    <row r="237" spans="6:7" x14ac:dyDescent="0.3">
      <c r="F237">
        <v>1</v>
      </c>
      <c r="G237">
        <v>15</v>
      </c>
    </row>
    <row r="238" spans="6:7" x14ac:dyDescent="0.3">
      <c r="F238">
        <v>7</v>
      </c>
      <c r="G238">
        <v>3</v>
      </c>
    </row>
    <row r="239" spans="6:7" x14ac:dyDescent="0.3">
      <c r="F239">
        <v>7</v>
      </c>
      <c r="G239">
        <v>9</v>
      </c>
    </row>
    <row r="240" spans="6:7" x14ac:dyDescent="0.3">
      <c r="F240">
        <v>5</v>
      </c>
      <c r="G240">
        <v>10</v>
      </c>
    </row>
    <row r="241" spans="6:7" x14ac:dyDescent="0.3">
      <c r="F241">
        <v>5</v>
      </c>
      <c r="G241">
        <v>7</v>
      </c>
    </row>
    <row r="242" spans="6:7" x14ac:dyDescent="0.3">
      <c r="F242">
        <v>1</v>
      </c>
      <c r="G242">
        <v>6</v>
      </c>
    </row>
    <row r="243" spans="6:7" x14ac:dyDescent="0.3">
      <c r="F243">
        <v>8</v>
      </c>
      <c r="G243">
        <v>14</v>
      </c>
    </row>
    <row r="244" spans="6:7" x14ac:dyDescent="0.3">
      <c r="F244">
        <v>8</v>
      </c>
      <c r="G244">
        <v>8</v>
      </c>
    </row>
    <row r="245" spans="6:7" x14ac:dyDescent="0.3">
      <c r="F245">
        <v>5</v>
      </c>
      <c r="G245">
        <v>4</v>
      </c>
    </row>
    <row r="246" spans="6:7" x14ac:dyDescent="0.3">
      <c r="F246">
        <v>7</v>
      </c>
      <c r="G246">
        <v>11</v>
      </c>
    </row>
    <row r="247" spans="6:7" x14ac:dyDescent="0.3">
      <c r="F247">
        <v>5</v>
      </c>
      <c r="G247">
        <v>9</v>
      </c>
    </row>
    <row r="248" spans="6:7" x14ac:dyDescent="0.3">
      <c r="F248">
        <v>2</v>
      </c>
      <c r="G248">
        <v>4</v>
      </c>
    </row>
    <row r="249" spans="6:7" x14ac:dyDescent="0.3">
      <c r="F249">
        <v>9</v>
      </c>
      <c r="G249">
        <v>7</v>
      </c>
    </row>
    <row r="250" spans="6:7" x14ac:dyDescent="0.3">
      <c r="F250">
        <v>11</v>
      </c>
      <c r="G250">
        <v>7</v>
      </c>
    </row>
    <row r="251" spans="6:7" x14ac:dyDescent="0.3">
      <c r="F251">
        <v>3</v>
      </c>
      <c r="G251">
        <v>7</v>
      </c>
    </row>
    <row r="252" spans="6:7" x14ac:dyDescent="0.3">
      <c r="F252">
        <v>2</v>
      </c>
      <c r="G252">
        <v>15</v>
      </c>
    </row>
    <row r="253" spans="6:7" x14ac:dyDescent="0.3">
      <c r="F253">
        <v>1</v>
      </c>
      <c r="G253">
        <v>6</v>
      </c>
    </row>
    <row r="254" spans="6:7" x14ac:dyDescent="0.3">
      <c r="F254">
        <v>3</v>
      </c>
      <c r="G254">
        <v>2</v>
      </c>
    </row>
    <row r="255" spans="6:7" x14ac:dyDescent="0.3">
      <c r="F255">
        <v>5</v>
      </c>
      <c r="G255">
        <v>10</v>
      </c>
    </row>
    <row r="256" spans="6:7" x14ac:dyDescent="0.3">
      <c r="F256">
        <v>9</v>
      </c>
      <c r="G256">
        <v>4</v>
      </c>
    </row>
    <row r="257" spans="6:7" x14ac:dyDescent="0.3">
      <c r="F257">
        <v>7</v>
      </c>
      <c r="G257">
        <v>11</v>
      </c>
    </row>
    <row r="258" spans="6:7" x14ac:dyDescent="0.3">
      <c r="F258">
        <v>7</v>
      </c>
      <c r="G258">
        <v>11</v>
      </c>
    </row>
    <row r="259" spans="6:7" x14ac:dyDescent="0.3">
      <c r="F259">
        <v>10</v>
      </c>
      <c r="G259">
        <v>6</v>
      </c>
    </row>
    <row r="260" spans="6:7" x14ac:dyDescent="0.3">
      <c r="F260">
        <v>1</v>
      </c>
      <c r="G260">
        <v>8</v>
      </c>
    </row>
    <row r="261" spans="6:7" x14ac:dyDescent="0.3">
      <c r="F261">
        <v>2</v>
      </c>
      <c r="G261">
        <v>13</v>
      </c>
    </row>
    <row r="262" spans="6:7" x14ac:dyDescent="0.3">
      <c r="F262">
        <v>9</v>
      </c>
      <c r="G262">
        <v>2</v>
      </c>
    </row>
    <row r="263" spans="6:7" x14ac:dyDescent="0.3">
      <c r="F263">
        <v>7</v>
      </c>
      <c r="G263">
        <v>13</v>
      </c>
    </row>
    <row r="264" spans="6:7" x14ac:dyDescent="0.3">
      <c r="F264">
        <v>1</v>
      </c>
      <c r="G264">
        <v>13</v>
      </c>
    </row>
    <row r="265" spans="6:7" x14ac:dyDescent="0.3">
      <c r="F265">
        <v>8</v>
      </c>
      <c r="G265">
        <v>7</v>
      </c>
    </row>
    <row r="266" spans="6:7" x14ac:dyDescent="0.3">
      <c r="F266">
        <v>10</v>
      </c>
      <c r="G266">
        <v>10</v>
      </c>
    </row>
    <row r="267" spans="6:7" x14ac:dyDescent="0.3">
      <c r="F267">
        <v>3</v>
      </c>
      <c r="G267">
        <v>9</v>
      </c>
    </row>
    <row r="268" spans="6:7" x14ac:dyDescent="0.3">
      <c r="F268">
        <v>7</v>
      </c>
      <c r="G268">
        <v>3</v>
      </c>
    </row>
    <row r="269" spans="6:7" x14ac:dyDescent="0.3">
      <c r="F269">
        <v>10</v>
      </c>
      <c r="G269">
        <v>14</v>
      </c>
    </row>
    <row r="270" spans="6:7" x14ac:dyDescent="0.3">
      <c r="F270">
        <v>8</v>
      </c>
      <c r="G270">
        <v>10</v>
      </c>
    </row>
    <row r="271" spans="6:7" x14ac:dyDescent="0.3">
      <c r="F271">
        <v>10</v>
      </c>
      <c r="G271">
        <v>13</v>
      </c>
    </row>
    <row r="272" spans="6:7" x14ac:dyDescent="0.3">
      <c r="F272">
        <v>5</v>
      </c>
      <c r="G272">
        <v>5</v>
      </c>
    </row>
    <row r="273" spans="6:7" x14ac:dyDescent="0.3">
      <c r="F273">
        <v>9</v>
      </c>
      <c r="G273">
        <v>6</v>
      </c>
    </row>
    <row r="274" spans="6:7" x14ac:dyDescent="0.3">
      <c r="F274">
        <v>1</v>
      </c>
      <c r="G274">
        <v>6</v>
      </c>
    </row>
    <row r="275" spans="6:7" x14ac:dyDescent="0.3">
      <c r="F275">
        <v>8</v>
      </c>
      <c r="G275">
        <v>6</v>
      </c>
    </row>
    <row r="276" spans="6:7" x14ac:dyDescent="0.3">
      <c r="F276">
        <v>9</v>
      </c>
      <c r="G276">
        <v>6</v>
      </c>
    </row>
    <row r="277" spans="6:7" x14ac:dyDescent="0.3">
      <c r="F277">
        <v>9</v>
      </c>
      <c r="G277">
        <v>7</v>
      </c>
    </row>
    <row r="278" spans="6:7" x14ac:dyDescent="0.3">
      <c r="F278">
        <v>2</v>
      </c>
      <c r="G278">
        <v>6</v>
      </c>
    </row>
    <row r="279" spans="6:7" x14ac:dyDescent="0.3">
      <c r="F279">
        <v>10</v>
      </c>
      <c r="G279">
        <v>5</v>
      </c>
    </row>
    <row r="280" spans="6:7" x14ac:dyDescent="0.3">
      <c r="F280">
        <v>7</v>
      </c>
      <c r="G280">
        <v>6</v>
      </c>
    </row>
    <row r="281" spans="6:7" x14ac:dyDescent="0.3">
      <c r="F281">
        <v>7</v>
      </c>
      <c r="G281">
        <v>4</v>
      </c>
    </row>
    <row r="282" spans="6:7" x14ac:dyDescent="0.3">
      <c r="F282">
        <v>1</v>
      </c>
      <c r="G282">
        <v>2</v>
      </c>
    </row>
    <row r="283" spans="6:7" x14ac:dyDescent="0.3">
      <c r="F283">
        <v>10</v>
      </c>
      <c r="G283">
        <v>6</v>
      </c>
    </row>
    <row r="284" spans="6:7" x14ac:dyDescent="0.3">
      <c r="F284">
        <v>3</v>
      </c>
      <c r="G284">
        <v>4</v>
      </c>
    </row>
    <row r="285" spans="6:7" x14ac:dyDescent="0.3">
      <c r="F285">
        <v>6</v>
      </c>
      <c r="G285">
        <v>12</v>
      </c>
    </row>
    <row r="286" spans="6:7" x14ac:dyDescent="0.3">
      <c r="F286">
        <v>1</v>
      </c>
      <c r="G286">
        <v>10</v>
      </c>
    </row>
    <row r="287" spans="6:7" x14ac:dyDescent="0.3">
      <c r="F287">
        <v>6</v>
      </c>
      <c r="G287">
        <v>9</v>
      </c>
    </row>
    <row r="288" spans="6:7" x14ac:dyDescent="0.3">
      <c r="F288">
        <v>4</v>
      </c>
      <c r="G288">
        <v>7</v>
      </c>
    </row>
    <row r="289" spans="6:7" x14ac:dyDescent="0.3">
      <c r="F289">
        <v>6</v>
      </c>
      <c r="G289">
        <v>2</v>
      </c>
    </row>
    <row r="290" spans="6:7" x14ac:dyDescent="0.3">
      <c r="F290">
        <v>4</v>
      </c>
      <c r="G290">
        <v>4</v>
      </c>
    </row>
    <row r="291" spans="6:7" x14ac:dyDescent="0.3">
      <c r="F291">
        <v>6</v>
      </c>
      <c r="G291">
        <v>9</v>
      </c>
    </row>
    <row r="292" spans="6:7" x14ac:dyDescent="0.3">
      <c r="F292">
        <v>6</v>
      </c>
      <c r="G292">
        <v>6</v>
      </c>
    </row>
    <row r="293" spans="6:7" x14ac:dyDescent="0.3">
      <c r="F293">
        <v>4</v>
      </c>
      <c r="G293">
        <v>3</v>
      </c>
    </row>
    <row r="294" spans="6:7" x14ac:dyDescent="0.3">
      <c r="F294">
        <v>7</v>
      </c>
      <c r="G294">
        <v>7</v>
      </c>
    </row>
    <row r="295" spans="6:7" x14ac:dyDescent="0.3">
      <c r="F295">
        <v>10</v>
      </c>
      <c r="G295">
        <v>6</v>
      </c>
    </row>
    <row r="296" spans="6:7" x14ac:dyDescent="0.3">
      <c r="F296">
        <v>5</v>
      </c>
      <c r="G296">
        <v>3</v>
      </c>
    </row>
    <row r="297" spans="6:7" x14ac:dyDescent="0.3">
      <c r="F297">
        <v>3</v>
      </c>
      <c r="G297">
        <v>9</v>
      </c>
    </row>
    <row r="298" spans="6:7" x14ac:dyDescent="0.3">
      <c r="F298">
        <v>9</v>
      </c>
      <c r="G298">
        <v>5</v>
      </c>
    </row>
    <row r="299" spans="6:7" x14ac:dyDescent="0.3">
      <c r="F299">
        <v>3</v>
      </c>
      <c r="G299">
        <v>11</v>
      </c>
    </row>
    <row r="300" spans="6:7" x14ac:dyDescent="0.3">
      <c r="F300">
        <v>4</v>
      </c>
      <c r="G300">
        <v>6</v>
      </c>
    </row>
    <row r="301" spans="6:7" x14ac:dyDescent="0.3">
      <c r="F301">
        <v>9</v>
      </c>
      <c r="G301">
        <v>2</v>
      </c>
    </row>
    <row r="302" spans="6:7" x14ac:dyDescent="0.3">
      <c r="F302">
        <v>7</v>
      </c>
      <c r="G302">
        <v>15</v>
      </c>
    </row>
    <row r="303" spans="6:7" x14ac:dyDescent="0.3">
      <c r="F303">
        <v>3</v>
      </c>
      <c r="G303">
        <v>4</v>
      </c>
    </row>
    <row r="304" spans="6:7" x14ac:dyDescent="0.3">
      <c r="F304">
        <v>2</v>
      </c>
      <c r="G304">
        <v>12</v>
      </c>
    </row>
    <row r="305" spans="6:7" x14ac:dyDescent="0.3">
      <c r="F305">
        <v>2</v>
      </c>
      <c r="G305">
        <v>8</v>
      </c>
    </row>
    <row r="306" spans="6:7" x14ac:dyDescent="0.3">
      <c r="F306">
        <v>6</v>
      </c>
      <c r="G306">
        <v>6</v>
      </c>
    </row>
    <row r="307" spans="6:7" x14ac:dyDescent="0.3">
      <c r="F307">
        <v>10</v>
      </c>
      <c r="G307">
        <v>15</v>
      </c>
    </row>
    <row r="308" spans="6:7" x14ac:dyDescent="0.3">
      <c r="F308">
        <v>10</v>
      </c>
      <c r="G308">
        <v>14</v>
      </c>
    </row>
    <row r="309" spans="6:7" x14ac:dyDescent="0.3">
      <c r="F309">
        <v>6</v>
      </c>
      <c r="G309">
        <v>3</v>
      </c>
    </row>
    <row r="310" spans="6:7" x14ac:dyDescent="0.3">
      <c r="F310">
        <v>4</v>
      </c>
      <c r="G310">
        <v>7</v>
      </c>
    </row>
    <row r="311" spans="6:7" x14ac:dyDescent="0.3">
      <c r="F311">
        <v>7</v>
      </c>
      <c r="G311">
        <v>14</v>
      </c>
    </row>
    <row r="312" spans="6:7" x14ac:dyDescent="0.3">
      <c r="F312">
        <v>4</v>
      </c>
      <c r="G312">
        <v>9</v>
      </c>
    </row>
    <row r="313" spans="6:7" x14ac:dyDescent="0.3">
      <c r="F313">
        <v>1</v>
      </c>
      <c r="G313">
        <v>4</v>
      </c>
    </row>
    <row r="314" spans="6:7" x14ac:dyDescent="0.3">
      <c r="F314">
        <v>9</v>
      </c>
      <c r="G314">
        <v>7</v>
      </c>
    </row>
    <row r="315" spans="6:7" x14ac:dyDescent="0.3">
      <c r="F315">
        <v>3</v>
      </c>
      <c r="G315">
        <v>14</v>
      </c>
    </row>
    <row r="316" spans="6:7" x14ac:dyDescent="0.3">
      <c r="F316">
        <v>6</v>
      </c>
      <c r="G316">
        <v>10</v>
      </c>
    </row>
    <row r="317" spans="6:7" x14ac:dyDescent="0.3">
      <c r="F317">
        <v>3</v>
      </c>
      <c r="G317">
        <v>6</v>
      </c>
    </row>
    <row r="318" spans="6:7" x14ac:dyDescent="0.3">
      <c r="F318">
        <v>4</v>
      </c>
      <c r="G318">
        <v>4</v>
      </c>
    </row>
    <row r="319" spans="6:7" x14ac:dyDescent="0.3">
      <c r="F319">
        <v>6</v>
      </c>
      <c r="G319">
        <v>13</v>
      </c>
    </row>
    <row r="320" spans="6:7" x14ac:dyDescent="0.3">
      <c r="F320">
        <v>1</v>
      </c>
      <c r="G320">
        <v>6</v>
      </c>
    </row>
    <row r="321" spans="6:7" x14ac:dyDescent="0.3">
      <c r="F321">
        <v>1</v>
      </c>
      <c r="G321">
        <v>6</v>
      </c>
    </row>
    <row r="322" spans="6:7" x14ac:dyDescent="0.3">
      <c r="F322">
        <v>3</v>
      </c>
      <c r="G322">
        <v>4</v>
      </c>
    </row>
    <row r="323" spans="6:7" x14ac:dyDescent="0.3">
      <c r="F323">
        <v>8</v>
      </c>
      <c r="G323">
        <v>11</v>
      </c>
    </row>
    <row r="324" spans="6:7" x14ac:dyDescent="0.3">
      <c r="F324">
        <v>1</v>
      </c>
      <c r="G324">
        <v>8</v>
      </c>
    </row>
    <row r="325" spans="6:7" x14ac:dyDescent="0.3">
      <c r="F325">
        <v>8</v>
      </c>
      <c r="G325">
        <v>7</v>
      </c>
    </row>
    <row r="326" spans="6:7" x14ac:dyDescent="0.3">
      <c r="F326">
        <v>8</v>
      </c>
      <c r="G326">
        <v>12</v>
      </c>
    </row>
    <row r="327" spans="6:7" x14ac:dyDescent="0.3">
      <c r="F327">
        <v>6</v>
      </c>
      <c r="G327">
        <v>8</v>
      </c>
    </row>
    <row r="328" spans="6:7" x14ac:dyDescent="0.3">
      <c r="F328">
        <v>10</v>
      </c>
    </row>
    <row r="329" spans="6:7" x14ac:dyDescent="0.3">
      <c r="F329">
        <v>2</v>
      </c>
    </row>
    <row r="330" spans="6:7" x14ac:dyDescent="0.3">
      <c r="F330">
        <v>6</v>
      </c>
    </row>
    <row r="331" spans="6:7" x14ac:dyDescent="0.3">
      <c r="F331">
        <v>10</v>
      </c>
    </row>
    <row r="332" spans="6:7" x14ac:dyDescent="0.3">
      <c r="F332">
        <v>1</v>
      </c>
    </row>
    <row r="333" spans="6:7" x14ac:dyDescent="0.3">
      <c r="F333">
        <v>3</v>
      </c>
    </row>
    <row r="334" spans="6:7" x14ac:dyDescent="0.3">
      <c r="F334">
        <v>1</v>
      </c>
    </row>
    <row r="335" spans="6:7" x14ac:dyDescent="0.3">
      <c r="F335">
        <v>1</v>
      </c>
    </row>
    <row r="336" spans="6:7" x14ac:dyDescent="0.3">
      <c r="F336">
        <v>2</v>
      </c>
    </row>
    <row r="337" spans="6:6" x14ac:dyDescent="0.3">
      <c r="F337">
        <v>1</v>
      </c>
    </row>
    <row r="338" spans="6:6" x14ac:dyDescent="0.3">
      <c r="F338">
        <v>8</v>
      </c>
    </row>
    <row r="339" spans="6:6" x14ac:dyDescent="0.3">
      <c r="F339">
        <v>10</v>
      </c>
    </row>
    <row r="340" spans="6:6" x14ac:dyDescent="0.3">
      <c r="F340">
        <v>10</v>
      </c>
    </row>
    <row r="341" spans="6:6" x14ac:dyDescent="0.3">
      <c r="F341">
        <v>2</v>
      </c>
    </row>
    <row r="342" spans="6:6" x14ac:dyDescent="0.3">
      <c r="F342">
        <v>3</v>
      </c>
    </row>
    <row r="343" spans="6:6" x14ac:dyDescent="0.3">
      <c r="F343">
        <v>7</v>
      </c>
    </row>
    <row r="344" spans="6:6" x14ac:dyDescent="0.3">
      <c r="F344">
        <v>6</v>
      </c>
    </row>
    <row r="345" spans="6:6" x14ac:dyDescent="0.3">
      <c r="F345">
        <v>4</v>
      </c>
    </row>
    <row r="346" spans="6:6" x14ac:dyDescent="0.3">
      <c r="F346">
        <v>5</v>
      </c>
    </row>
  </sheetData>
  <mergeCells count="3">
    <mergeCell ref="B2:M2"/>
    <mergeCell ref="O4:Q4"/>
    <mergeCell ref="B33:E3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D0211-81C9-4DBD-8EE7-241D4BC35FCE}">
  <sheetPr codeName="Sheet6"/>
  <dimension ref="A1:L128"/>
  <sheetViews>
    <sheetView topLeftCell="A55" zoomScale="85" zoomScaleNormal="83" workbookViewId="0">
      <selection activeCell="L39" sqref="L39"/>
    </sheetView>
  </sheetViews>
  <sheetFormatPr defaultColWidth="8.33203125" defaultRowHeight="14.4" x14ac:dyDescent="0.3"/>
  <cols>
    <col min="1" max="1" width="13.44140625" bestFit="1" customWidth="1"/>
    <col min="2" max="2" width="14.88671875" bestFit="1" customWidth="1"/>
    <col min="3" max="3" width="16.6640625" bestFit="1" customWidth="1"/>
    <col min="4" max="4" width="10.33203125" bestFit="1" customWidth="1"/>
    <col min="5" max="5" width="13.44140625" bestFit="1" customWidth="1"/>
    <col min="6" max="6" width="17.88671875" customWidth="1"/>
    <col min="7" max="7" width="25.21875" bestFit="1" customWidth="1"/>
    <col min="8" max="8" width="11.109375" bestFit="1" customWidth="1"/>
    <col min="9" max="9" width="10.33203125" bestFit="1" customWidth="1"/>
    <col min="10" max="10" width="10.44140625" bestFit="1" customWidth="1"/>
    <col min="11" max="11" width="13.44140625" bestFit="1" customWidth="1"/>
    <col min="12" max="12" width="20.6640625" bestFit="1" customWidth="1"/>
    <col min="13" max="13" width="15.5546875" bestFit="1" customWidth="1"/>
    <col min="14" max="14" width="13.33203125" bestFit="1" customWidth="1"/>
  </cols>
  <sheetData>
    <row r="1" spans="1:10" x14ac:dyDescent="0.3">
      <c r="A1" s="14" t="s">
        <v>7</v>
      </c>
      <c r="B1" t="s">
        <v>13</v>
      </c>
    </row>
    <row r="3" spans="1:10" x14ac:dyDescent="0.3">
      <c r="A3" t="s">
        <v>614</v>
      </c>
      <c r="B3" t="s">
        <v>615</v>
      </c>
      <c r="C3" t="s">
        <v>616</v>
      </c>
      <c r="F3" t="s">
        <v>617</v>
      </c>
    </row>
    <row r="4" spans="1:10" x14ac:dyDescent="0.3">
      <c r="A4">
        <v>502807</v>
      </c>
      <c r="B4">
        <v>773880</v>
      </c>
      <c r="C4">
        <v>271073</v>
      </c>
      <c r="F4">
        <v>556</v>
      </c>
    </row>
    <row r="6" spans="1:10" x14ac:dyDescent="0.3">
      <c r="A6" s="29">
        <f>GETPIVOTDATA("Sum of Total Costs",$A$3)</f>
        <v>502807</v>
      </c>
      <c r="B6" s="29">
        <f>GETPIVOTDATA("Sum of Salse Revenue",$A$3)</f>
        <v>773880</v>
      </c>
      <c r="C6" s="29">
        <f>GETPIVOTDATA("Sum of Net Profit",$A$3)</f>
        <v>271073</v>
      </c>
      <c r="F6">
        <f>GETPIVOTDATA("Customer Name",$F$3)</f>
        <v>556</v>
      </c>
    </row>
    <row r="7" spans="1:10" x14ac:dyDescent="0.3">
      <c r="A7">
        <f>GETPIVOTDATA("Sum of Total Costs",$A$3)</f>
        <v>502807</v>
      </c>
      <c r="B7">
        <f>GETPIVOTDATA("Sum of Salse Revenue",$A$3)</f>
        <v>773880</v>
      </c>
      <c r="C7">
        <f>GETPIVOTDATA("Sum of Net Profit",$A$3)</f>
        <v>271073</v>
      </c>
    </row>
    <row r="12" spans="1:10" x14ac:dyDescent="0.3">
      <c r="A12" s="14" t="s">
        <v>611</v>
      </c>
      <c r="B12" t="s">
        <v>618</v>
      </c>
      <c r="D12" t="s">
        <v>7</v>
      </c>
      <c r="F12" t="s">
        <v>620</v>
      </c>
      <c r="H12" t="s">
        <v>621</v>
      </c>
      <c r="J12" t="s">
        <v>620</v>
      </c>
    </row>
    <row r="13" spans="1:10" x14ac:dyDescent="0.3">
      <c r="A13" s="15" t="s">
        <v>13</v>
      </c>
      <c r="B13">
        <v>288</v>
      </c>
      <c r="D13" t="s">
        <v>13</v>
      </c>
      <c r="E13">
        <f>GETPIVOTDATA("Status",$A$12,"Status","Completed")</f>
        <v>288</v>
      </c>
      <c r="F13" s="30">
        <f>E13/($E$13+$E$14)</f>
        <v>0.51798561151079137</v>
      </c>
      <c r="H13" t="s">
        <v>27</v>
      </c>
      <c r="I13">
        <f>GETPIVOTDATA("Status",$A$12,"Status","Returned")</f>
        <v>268</v>
      </c>
      <c r="J13" s="30">
        <f>I13/($I$13+$I$14)</f>
        <v>0.48201438848920863</v>
      </c>
    </row>
    <row r="14" spans="1:10" x14ac:dyDescent="0.3">
      <c r="A14" s="15" t="s">
        <v>27</v>
      </c>
      <c r="B14">
        <v>268</v>
      </c>
      <c r="D14" t="s">
        <v>619</v>
      </c>
      <c r="E14">
        <f>GETPIVOTDATA("Status",$A$12,"Status","Returned")</f>
        <v>268</v>
      </c>
      <c r="F14" s="30">
        <f>E14/($E$13+$E$14)</f>
        <v>0.48201438848920863</v>
      </c>
      <c r="H14" t="s">
        <v>619</v>
      </c>
      <c r="I14">
        <f>GETPIVOTDATA("Status",$A$12,"Status","Completed")</f>
        <v>288</v>
      </c>
      <c r="J14" s="30">
        <f>I14/($I$13+$I$14)</f>
        <v>0.51798561151079137</v>
      </c>
    </row>
    <row r="15" spans="1:10" x14ac:dyDescent="0.3">
      <c r="A15" s="15" t="s">
        <v>612</v>
      </c>
      <c r="B15">
        <v>556</v>
      </c>
    </row>
    <row r="20" spans="1:5" x14ac:dyDescent="0.3">
      <c r="B20" s="14" t="s">
        <v>7</v>
      </c>
      <c r="C20" t="s">
        <v>13</v>
      </c>
    </row>
    <row r="22" spans="1:5" x14ac:dyDescent="0.3">
      <c r="A22" t="s">
        <v>636</v>
      </c>
      <c r="B22" s="14" t="s">
        <v>611</v>
      </c>
      <c r="C22" t="s">
        <v>614</v>
      </c>
      <c r="D22" t="s">
        <v>615</v>
      </c>
      <c r="E22" t="s">
        <v>616</v>
      </c>
    </row>
    <row r="23" spans="1:5" x14ac:dyDescent="0.3">
      <c r="A23">
        <v>1</v>
      </c>
      <c r="B23" s="15" t="s">
        <v>622</v>
      </c>
      <c r="C23">
        <v>51842</v>
      </c>
      <c r="D23">
        <v>82131</v>
      </c>
      <c r="E23">
        <v>30289</v>
      </c>
    </row>
    <row r="24" spans="1:5" x14ac:dyDescent="0.3">
      <c r="A24">
        <v>2</v>
      </c>
      <c r="B24" s="15" t="s">
        <v>623</v>
      </c>
      <c r="C24">
        <v>35256</v>
      </c>
      <c r="D24">
        <v>51679</v>
      </c>
      <c r="E24">
        <v>16423</v>
      </c>
    </row>
    <row r="25" spans="1:5" x14ac:dyDescent="0.3">
      <c r="A25">
        <v>3</v>
      </c>
      <c r="B25" s="15" t="s">
        <v>624</v>
      </c>
      <c r="C25">
        <v>34652</v>
      </c>
      <c r="D25">
        <v>51243</v>
      </c>
      <c r="E25">
        <v>16591</v>
      </c>
    </row>
    <row r="26" spans="1:5" x14ac:dyDescent="0.3">
      <c r="A26">
        <v>4</v>
      </c>
      <c r="B26" s="15" t="s">
        <v>625</v>
      </c>
      <c r="C26">
        <v>51221</v>
      </c>
      <c r="D26">
        <v>73877</v>
      </c>
      <c r="E26">
        <v>22656</v>
      </c>
    </row>
    <row r="27" spans="1:5" x14ac:dyDescent="0.3">
      <c r="A27">
        <v>5</v>
      </c>
      <c r="B27" s="15" t="s">
        <v>626</v>
      </c>
      <c r="C27">
        <v>31228</v>
      </c>
      <c r="D27">
        <v>47421</v>
      </c>
      <c r="E27">
        <v>16193</v>
      </c>
    </row>
    <row r="28" spans="1:5" x14ac:dyDescent="0.3">
      <c r="A28">
        <v>6</v>
      </c>
      <c r="B28" s="15" t="s">
        <v>627</v>
      </c>
      <c r="C28">
        <v>38061</v>
      </c>
      <c r="D28">
        <v>64872</v>
      </c>
      <c r="E28">
        <v>26811</v>
      </c>
    </row>
    <row r="29" spans="1:5" x14ac:dyDescent="0.3">
      <c r="A29">
        <v>7</v>
      </c>
      <c r="B29" s="15" t="s">
        <v>628</v>
      </c>
      <c r="C29">
        <v>52359</v>
      </c>
      <c r="D29">
        <v>79677</v>
      </c>
      <c r="E29">
        <v>27318</v>
      </c>
    </row>
    <row r="30" spans="1:5" x14ac:dyDescent="0.3">
      <c r="A30">
        <v>8</v>
      </c>
      <c r="B30" s="15" t="s">
        <v>629</v>
      </c>
      <c r="C30">
        <v>40215</v>
      </c>
      <c r="D30">
        <v>60169</v>
      </c>
      <c r="E30">
        <v>19954</v>
      </c>
    </row>
    <row r="31" spans="1:5" x14ac:dyDescent="0.3">
      <c r="A31">
        <v>9</v>
      </c>
      <c r="B31" s="15" t="s">
        <v>630</v>
      </c>
      <c r="C31">
        <v>28979</v>
      </c>
      <c r="D31">
        <v>46973</v>
      </c>
      <c r="E31">
        <v>17994</v>
      </c>
    </row>
    <row r="32" spans="1:5" x14ac:dyDescent="0.3">
      <c r="A32">
        <v>10</v>
      </c>
      <c r="B32" s="15" t="s">
        <v>631</v>
      </c>
      <c r="C32">
        <v>39705</v>
      </c>
      <c r="D32">
        <v>59617</v>
      </c>
      <c r="E32">
        <v>19912</v>
      </c>
    </row>
    <row r="33" spans="1:8" x14ac:dyDescent="0.3">
      <c r="A33">
        <v>11</v>
      </c>
      <c r="B33" s="15" t="s">
        <v>632</v>
      </c>
      <c r="C33">
        <v>36071</v>
      </c>
      <c r="D33">
        <v>58748</v>
      </c>
      <c r="E33">
        <v>22677</v>
      </c>
    </row>
    <row r="34" spans="1:8" x14ac:dyDescent="0.3">
      <c r="A34">
        <v>12</v>
      </c>
      <c r="B34" s="15" t="s">
        <v>633</v>
      </c>
      <c r="C34">
        <v>63218</v>
      </c>
      <c r="D34">
        <v>97473</v>
      </c>
      <c r="E34">
        <v>34255</v>
      </c>
    </row>
    <row r="35" spans="1:8" x14ac:dyDescent="0.3">
      <c r="B35" s="15" t="s">
        <v>612</v>
      </c>
      <c r="C35">
        <v>502807</v>
      </c>
      <c r="D35">
        <v>773880</v>
      </c>
      <c r="E35">
        <v>271073</v>
      </c>
    </row>
    <row r="40" spans="1:8" ht="15.6" x14ac:dyDescent="0.3">
      <c r="C40" s="48" t="s">
        <v>642</v>
      </c>
      <c r="D40" s="49"/>
      <c r="E40" s="49"/>
      <c r="F40" s="49"/>
      <c r="G40" s="49"/>
      <c r="H40" s="49"/>
    </row>
    <row r="41" spans="1:8" x14ac:dyDescent="0.3">
      <c r="A41" s="14" t="s">
        <v>611</v>
      </c>
      <c r="B41" t="s">
        <v>634</v>
      </c>
      <c r="C41" t="s">
        <v>635</v>
      </c>
      <c r="D41" t="s">
        <v>637</v>
      </c>
      <c r="E41" t="s">
        <v>638</v>
      </c>
      <c r="F41" t="s">
        <v>639</v>
      </c>
      <c r="G41" t="s">
        <v>640</v>
      </c>
      <c r="H41" t="s">
        <v>641</v>
      </c>
    </row>
    <row r="42" spans="1:8" x14ac:dyDescent="0.3">
      <c r="A42" s="15" t="s">
        <v>622</v>
      </c>
      <c r="B42">
        <f>MATCH(A42,B23:B34, 0)-1</f>
        <v>0</v>
      </c>
      <c r="C42">
        <f>IFERROR(VLOOKUP(B42, A23:E34,2,0),0)</f>
        <v>0</v>
      </c>
      <c r="D42">
        <f>B7</f>
        <v>773880</v>
      </c>
      <c r="E42">
        <f>IFERROR(VLOOKUP(B42,A23:E34,4,0),0)</f>
        <v>0</v>
      </c>
      <c r="F42">
        <f>IF(E42=0,0,D42-E42)</f>
        <v>0</v>
      </c>
      <c r="G42" s="30">
        <f>IF(E42=0,0,(D42-E42)/E42)</f>
        <v>0</v>
      </c>
      <c r="H42" s="34" t="str">
        <f>G43&amp;" | "&amp;F43</f>
        <v>0.0% | $0</v>
      </c>
    </row>
    <row r="43" spans="1:8" x14ac:dyDescent="0.3">
      <c r="A43" s="15" t="s">
        <v>623</v>
      </c>
      <c r="F43" t="str">
        <f>IF(F42&lt;&gt;0, TEXT(F42,"+$#,##;-$#,##"),"$0")</f>
        <v>$0</v>
      </c>
      <c r="G43" t="str">
        <f>IF(G42&gt;0,"+"&amp;TEXT(G42,"0.0%"),TEXT(G42,"0.0%"))</f>
        <v>0.0%</v>
      </c>
    </row>
    <row r="44" spans="1:8" x14ac:dyDescent="0.3">
      <c r="A44" s="15" t="s">
        <v>624</v>
      </c>
    </row>
    <row r="45" spans="1:8" x14ac:dyDescent="0.3">
      <c r="A45" s="15" t="s">
        <v>625</v>
      </c>
    </row>
    <row r="46" spans="1:8" ht="18" x14ac:dyDescent="0.35">
      <c r="A46" s="15" t="s">
        <v>626</v>
      </c>
      <c r="C46" s="50" t="s">
        <v>643</v>
      </c>
      <c r="D46" s="49"/>
      <c r="E46" s="49"/>
      <c r="F46" s="49"/>
      <c r="G46" s="49"/>
      <c r="H46" s="49"/>
    </row>
    <row r="47" spans="1:8" x14ac:dyDescent="0.3">
      <c r="A47" s="15" t="s">
        <v>627</v>
      </c>
      <c r="D47" t="s">
        <v>644</v>
      </c>
      <c r="E47" t="s">
        <v>645</v>
      </c>
      <c r="F47" t="s">
        <v>639</v>
      </c>
      <c r="G47" t="s">
        <v>640</v>
      </c>
      <c r="H47" t="s">
        <v>648</v>
      </c>
    </row>
    <row r="48" spans="1:8" x14ac:dyDescent="0.3">
      <c r="A48" s="15" t="s">
        <v>628</v>
      </c>
      <c r="D48">
        <f>A7</f>
        <v>502807</v>
      </c>
      <c r="E48">
        <f>IFERROR(VLOOKUP(B42,A23:E34,3,0),0)</f>
        <v>0</v>
      </c>
      <c r="F48">
        <f>IF(E48=0,0,D48-E48)</f>
        <v>0</v>
      </c>
      <c r="G48" s="30">
        <f>IF(E48=0,0,(D48-E48)/E48)</f>
        <v>0</v>
      </c>
      <c r="H48" s="34" t="str">
        <f>G49&amp;" | "&amp;F49</f>
        <v>0.0% | $0</v>
      </c>
    </row>
    <row r="49" spans="1:8" x14ac:dyDescent="0.3">
      <c r="A49" s="15" t="s">
        <v>629</v>
      </c>
      <c r="F49" t="str">
        <f>IF(F48&lt;&gt;0, TEXT(F48,"+$#,##;-$#,##"),"$0")</f>
        <v>$0</v>
      </c>
      <c r="G49" t="str">
        <f>IF(G48&gt;0,"+"&amp;TEXT(G48,"0.0%"),TEXT(G48,"0.0%"))</f>
        <v>0.0%</v>
      </c>
    </row>
    <row r="50" spans="1:8" x14ac:dyDescent="0.3">
      <c r="A50" s="15" t="s">
        <v>630</v>
      </c>
    </row>
    <row r="51" spans="1:8" x14ac:dyDescent="0.3">
      <c r="A51" s="15" t="s">
        <v>631</v>
      </c>
    </row>
    <row r="52" spans="1:8" ht="18" x14ac:dyDescent="0.35">
      <c r="A52" s="15" t="s">
        <v>632</v>
      </c>
      <c r="C52" s="50" t="s">
        <v>646</v>
      </c>
      <c r="D52" s="49"/>
      <c r="E52" s="49"/>
      <c r="F52" s="49"/>
      <c r="G52" s="49"/>
      <c r="H52" s="49"/>
    </row>
    <row r="53" spans="1:8" x14ac:dyDescent="0.3">
      <c r="A53" s="15" t="s">
        <v>633</v>
      </c>
      <c r="D53" t="s">
        <v>650</v>
      </c>
      <c r="E53" t="s">
        <v>647</v>
      </c>
      <c r="F53" t="s">
        <v>639</v>
      </c>
      <c r="G53" t="s">
        <v>640</v>
      </c>
      <c r="H53" t="s">
        <v>649</v>
      </c>
    </row>
    <row r="54" spans="1:8" x14ac:dyDescent="0.3">
      <c r="A54" s="15" t="s">
        <v>612</v>
      </c>
      <c r="D54">
        <f>C7</f>
        <v>271073</v>
      </c>
      <c r="E54">
        <f>IFERROR(VLOOKUP(B42,A23:E34,5,0),0)</f>
        <v>0</v>
      </c>
      <c r="F54">
        <f>IF(E54=0,0,D54-E54)</f>
        <v>0</v>
      </c>
      <c r="G54" s="30">
        <f>IF(E54=0,0,(D54-E54)/E54)</f>
        <v>0</v>
      </c>
      <c r="H54" s="34" t="str">
        <f>G55&amp;" | "&amp;F55</f>
        <v>0.0% | $0</v>
      </c>
    </row>
    <row r="55" spans="1:8" x14ac:dyDescent="0.3">
      <c r="F55" t="str">
        <f>IF(F54&lt;&gt;0, TEXT(F54,"+$#,##;-$#,##"),"$0")</f>
        <v>$0</v>
      </c>
      <c r="G55" t="str">
        <f>IF(G54&gt;0,"+"&amp;TEXT(G54,"0.0%"),TEXT(G54,"0.0%"))</f>
        <v>0.0%</v>
      </c>
    </row>
    <row r="58" spans="1:8" ht="18" x14ac:dyDescent="0.35">
      <c r="C58" s="50" t="s">
        <v>651</v>
      </c>
      <c r="D58" s="49"/>
      <c r="E58" s="49"/>
      <c r="F58" s="49"/>
      <c r="G58" s="49"/>
      <c r="H58" s="49"/>
    </row>
    <row r="59" spans="1:8" x14ac:dyDescent="0.3">
      <c r="D59" t="s">
        <v>652</v>
      </c>
      <c r="E59" t="s">
        <v>653</v>
      </c>
      <c r="F59" t="s">
        <v>639</v>
      </c>
      <c r="G59" t="s">
        <v>640</v>
      </c>
      <c r="H59" t="s">
        <v>654</v>
      </c>
    </row>
    <row r="60" spans="1:8" x14ac:dyDescent="0.3">
      <c r="D60">
        <f>F6</f>
        <v>556</v>
      </c>
      <c r="E60">
        <f>IFERROR(VLOOKUP(B42,A68:C79,3,0),0)</f>
        <v>0</v>
      </c>
      <c r="F60">
        <f>IF(E60=0,0,D60-E60)</f>
        <v>0</v>
      </c>
      <c r="G60" s="30">
        <f>IF(E60=0,0,(D60-E60)/E60)</f>
        <v>0</v>
      </c>
      <c r="H60" s="34" t="str">
        <f>G61&amp;" | "&amp;F61</f>
        <v>0.0% | $0</v>
      </c>
    </row>
    <row r="61" spans="1:8" x14ac:dyDescent="0.3">
      <c r="F61" t="str">
        <f>IF(F60&lt;&gt;0, TEXT(F60,"+$#,##;-$#,##"),"$0")</f>
        <v>$0</v>
      </c>
      <c r="G61" t="str">
        <f>IF(G60&gt;0,"+"&amp;TEXT(G60,"0.0%"),TEXT(G60,"0.0%"))</f>
        <v>0.0%</v>
      </c>
    </row>
    <row r="65" spans="1:12" x14ac:dyDescent="0.3">
      <c r="E65" s="14" t="s">
        <v>7</v>
      </c>
      <c r="F65" t="s">
        <v>13</v>
      </c>
    </row>
    <row r="67" spans="1:12" x14ac:dyDescent="0.3">
      <c r="A67" t="s">
        <v>636</v>
      </c>
      <c r="B67" s="14" t="s">
        <v>611</v>
      </c>
      <c r="C67" t="s">
        <v>617</v>
      </c>
      <c r="E67" s="14" t="s">
        <v>611</v>
      </c>
      <c r="F67" t="s">
        <v>664</v>
      </c>
      <c r="G67" t="s">
        <v>665</v>
      </c>
      <c r="H67" t="s">
        <v>666</v>
      </c>
      <c r="K67" s="14" t="s">
        <v>7</v>
      </c>
      <c r="L67" t="s">
        <v>13</v>
      </c>
    </row>
    <row r="68" spans="1:12" x14ac:dyDescent="0.3">
      <c r="A68">
        <v>1</v>
      </c>
      <c r="B68" s="15" t="s">
        <v>622</v>
      </c>
      <c r="C68">
        <v>40</v>
      </c>
      <c r="E68" s="15" t="s">
        <v>20</v>
      </c>
      <c r="F68">
        <v>183785</v>
      </c>
      <c r="G68">
        <v>133049</v>
      </c>
      <c r="H68">
        <v>50736</v>
      </c>
    </row>
    <row r="69" spans="1:12" x14ac:dyDescent="0.3">
      <c r="A69">
        <v>2</v>
      </c>
      <c r="B69" s="15" t="s">
        <v>623</v>
      </c>
      <c r="C69">
        <v>48</v>
      </c>
      <c r="E69" s="15" t="s">
        <v>16</v>
      </c>
      <c r="F69">
        <v>195694</v>
      </c>
      <c r="G69">
        <v>106207</v>
      </c>
      <c r="H69">
        <v>89487</v>
      </c>
      <c r="K69" s="14" t="s">
        <v>611</v>
      </c>
      <c r="L69" t="s">
        <v>615</v>
      </c>
    </row>
    <row r="70" spans="1:12" x14ac:dyDescent="0.3">
      <c r="A70">
        <v>3</v>
      </c>
      <c r="B70" s="15" t="s">
        <v>624</v>
      </c>
      <c r="C70">
        <v>46</v>
      </c>
      <c r="E70" s="15" t="s">
        <v>11</v>
      </c>
      <c r="F70">
        <v>151937</v>
      </c>
      <c r="G70">
        <v>113069</v>
      </c>
      <c r="H70">
        <v>38868</v>
      </c>
      <c r="K70" s="15" t="s">
        <v>663</v>
      </c>
      <c r="L70">
        <v>102807</v>
      </c>
    </row>
    <row r="71" spans="1:12" x14ac:dyDescent="0.3">
      <c r="A71">
        <v>4</v>
      </c>
      <c r="B71" s="15" t="s">
        <v>625</v>
      </c>
      <c r="C71">
        <v>44</v>
      </c>
      <c r="E71" s="15" t="s">
        <v>23</v>
      </c>
      <c r="F71">
        <v>136602</v>
      </c>
      <c r="G71">
        <v>74919</v>
      </c>
      <c r="H71">
        <v>61683</v>
      </c>
      <c r="K71" s="15" t="s">
        <v>660</v>
      </c>
      <c r="L71">
        <v>132194</v>
      </c>
    </row>
    <row r="72" spans="1:12" x14ac:dyDescent="0.3">
      <c r="A72">
        <v>5</v>
      </c>
      <c r="B72" s="15" t="s">
        <v>626</v>
      </c>
      <c r="C72">
        <v>38</v>
      </c>
      <c r="E72" s="15" t="s">
        <v>30</v>
      </c>
      <c r="F72">
        <v>105862</v>
      </c>
      <c r="G72">
        <v>75563</v>
      </c>
      <c r="H72">
        <v>30299</v>
      </c>
      <c r="K72" s="15" t="s">
        <v>662</v>
      </c>
      <c r="L72">
        <v>61307</v>
      </c>
    </row>
    <row r="73" spans="1:12" x14ac:dyDescent="0.3">
      <c r="A73">
        <v>6</v>
      </c>
      <c r="B73" s="15" t="s">
        <v>627</v>
      </c>
      <c r="C73">
        <v>41</v>
      </c>
      <c r="E73" s="15" t="s">
        <v>612</v>
      </c>
      <c r="F73">
        <v>773880</v>
      </c>
      <c r="G73">
        <v>502807</v>
      </c>
      <c r="H73">
        <v>271073</v>
      </c>
      <c r="K73" s="15" t="s">
        <v>661</v>
      </c>
      <c r="L73">
        <v>140635</v>
      </c>
    </row>
    <row r="74" spans="1:12" x14ac:dyDescent="0.3">
      <c r="A74">
        <v>7</v>
      </c>
      <c r="B74" s="15" t="s">
        <v>628</v>
      </c>
      <c r="C74">
        <v>54</v>
      </c>
      <c r="K74" s="15" t="s">
        <v>659</v>
      </c>
      <c r="L74">
        <v>105944</v>
      </c>
    </row>
    <row r="75" spans="1:12" x14ac:dyDescent="0.3">
      <c r="A75">
        <v>8</v>
      </c>
      <c r="B75" s="15" t="s">
        <v>629</v>
      </c>
      <c r="C75">
        <v>48</v>
      </c>
      <c r="K75" s="15" t="s">
        <v>657</v>
      </c>
      <c r="L75">
        <v>137139</v>
      </c>
    </row>
    <row r="76" spans="1:12" x14ac:dyDescent="0.3">
      <c r="A76">
        <v>9</v>
      </c>
      <c r="B76" s="15" t="s">
        <v>630</v>
      </c>
      <c r="C76">
        <v>45</v>
      </c>
      <c r="K76" s="15" t="s">
        <v>658</v>
      </c>
      <c r="L76">
        <v>93854</v>
      </c>
    </row>
    <row r="77" spans="1:12" x14ac:dyDescent="0.3">
      <c r="A77">
        <v>10</v>
      </c>
      <c r="B77" s="15" t="s">
        <v>631</v>
      </c>
      <c r="C77">
        <v>52</v>
      </c>
      <c r="K77" s="15" t="s">
        <v>612</v>
      </c>
      <c r="L77">
        <v>773880</v>
      </c>
    </row>
    <row r="78" spans="1:12" x14ac:dyDescent="0.3">
      <c r="A78">
        <v>11</v>
      </c>
      <c r="B78" s="15" t="s">
        <v>632</v>
      </c>
      <c r="C78">
        <v>43</v>
      </c>
    </row>
    <row r="79" spans="1:12" x14ac:dyDescent="0.3">
      <c r="A79">
        <v>12</v>
      </c>
      <c r="B79" s="15" t="s">
        <v>633</v>
      </c>
      <c r="C79">
        <v>57</v>
      </c>
    </row>
    <row r="80" spans="1:12" x14ac:dyDescent="0.3">
      <c r="B80" s="15" t="s">
        <v>612</v>
      </c>
      <c r="C80">
        <v>556</v>
      </c>
      <c r="F80" s="14" t="s">
        <v>7</v>
      </c>
      <c r="G80" t="s">
        <v>13</v>
      </c>
    </row>
    <row r="82" spans="1:9" x14ac:dyDescent="0.3">
      <c r="F82" s="14" t="s">
        <v>611</v>
      </c>
      <c r="G82" t="s">
        <v>664</v>
      </c>
      <c r="H82" t="s">
        <v>665</v>
      </c>
      <c r="I82" t="s">
        <v>666</v>
      </c>
    </row>
    <row r="83" spans="1:9" x14ac:dyDescent="0.3">
      <c r="F83" s="15" t="s">
        <v>622</v>
      </c>
      <c r="G83">
        <v>82131</v>
      </c>
      <c r="H83">
        <v>51842</v>
      </c>
      <c r="I83">
        <v>30289</v>
      </c>
    </row>
    <row r="84" spans="1:9" x14ac:dyDescent="0.3">
      <c r="F84" s="15" t="s">
        <v>623</v>
      </c>
      <c r="G84">
        <v>51679</v>
      </c>
      <c r="H84">
        <v>35256</v>
      </c>
      <c r="I84">
        <v>16423</v>
      </c>
    </row>
    <row r="85" spans="1:9" x14ac:dyDescent="0.3">
      <c r="F85" s="15" t="s">
        <v>624</v>
      </c>
      <c r="G85">
        <v>51243</v>
      </c>
      <c r="H85">
        <v>34652</v>
      </c>
      <c r="I85">
        <v>16591</v>
      </c>
    </row>
    <row r="86" spans="1:9" x14ac:dyDescent="0.3">
      <c r="A86" s="14" t="s">
        <v>7</v>
      </c>
      <c r="B86" t="s">
        <v>13</v>
      </c>
      <c r="F86" s="15" t="s">
        <v>625</v>
      </c>
      <c r="G86">
        <v>73877</v>
      </c>
      <c r="H86">
        <v>51221</v>
      </c>
      <c r="I86">
        <v>22656</v>
      </c>
    </row>
    <row r="87" spans="1:9" x14ac:dyDescent="0.3">
      <c r="F87" s="15" t="s">
        <v>626</v>
      </c>
      <c r="G87">
        <v>47421</v>
      </c>
      <c r="H87">
        <v>31228</v>
      </c>
      <c r="I87">
        <v>16193</v>
      </c>
    </row>
    <row r="88" spans="1:9" x14ac:dyDescent="0.3">
      <c r="A88" s="14" t="s">
        <v>611</v>
      </c>
      <c r="B88" t="s">
        <v>656</v>
      </c>
      <c r="C88" t="s">
        <v>665</v>
      </c>
      <c r="D88" t="s">
        <v>666</v>
      </c>
      <c r="F88" s="15" t="s">
        <v>627</v>
      </c>
      <c r="G88">
        <v>64872</v>
      </c>
      <c r="H88">
        <v>38061</v>
      </c>
      <c r="I88">
        <v>26811</v>
      </c>
    </row>
    <row r="89" spans="1:9" x14ac:dyDescent="0.3">
      <c r="A89" s="15" t="s">
        <v>622</v>
      </c>
      <c r="B89">
        <v>82131</v>
      </c>
      <c r="C89">
        <v>51842</v>
      </c>
      <c r="D89">
        <v>30289</v>
      </c>
      <c r="F89" s="15" t="s">
        <v>628</v>
      </c>
      <c r="G89">
        <v>79677</v>
      </c>
      <c r="H89">
        <v>52359</v>
      </c>
      <c r="I89">
        <v>27318</v>
      </c>
    </row>
    <row r="90" spans="1:9" x14ac:dyDescent="0.3">
      <c r="A90" s="15" t="s">
        <v>623</v>
      </c>
      <c r="B90">
        <v>51679</v>
      </c>
      <c r="C90">
        <v>35256</v>
      </c>
      <c r="D90">
        <v>16423</v>
      </c>
      <c r="F90" s="15" t="s">
        <v>629</v>
      </c>
      <c r="G90">
        <v>60169</v>
      </c>
      <c r="H90">
        <v>40215</v>
      </c>
      <c r="I90">
        <v>19954</v>
      </c>
    </row>
    <row r="91" spans="1:9" x14ac:dyDescent="0.3">
      <c r="A91" s="15" t="s">
        <v>624</v>
      </c>
      <c r="B91">
        <v>51243</v>
      </c>
      <c r="C91">
        <v>34652</v>
      </c>
      <c r="D91">
        <v>16591</v>
      </c>
      <c r="F91" s="15" t="s">
        <v>630</v>
      </c>
      <c r="G91">
        <v>46973</v>
      </c>
      <c r="H91">
        <v>28979</v>
      </c>
      <c r="I91">
        <v>17994</v>
      </c>
    </row>
    <row r="92" spans="1:9" x14ac:dyDescent="0.3">
      <c r="A92" s="15" t="s">
        <v>625</v>
      </c>
      <c r="B92">
        <v>73877</v>
      </c>
      <c r="C92">
        <v>51221</v>
      </c>
      <c r="D92">
        <v>22656</v>
      </c>
      <c r="F92" s="15" t="s">
        <v>631</v>
      </c>
      <c r="G92">
        <v>59617</v>
      </c>
      <c r="H92">
        <v>39705</v>
      </c>
      <c r="I92">
        <v>19912</v>
      </c>
    </row>
    <row r="93" spans="1:9" x14ac:dyDescent="0.3">
      <c r="A93" s="15" t="s">
        <v>626</v>
      </c>
      <c r="B93">
        <v>47421</v>
      </c>
      <c r="C93">
        <v>31228</v>
      </c>
      <c r="D93">
        <v>16193</v>
      </c>
      <c r="F93" s="15" t="s">
        <v>632</v>
      </c>
      <c r="G93">
        <v>58748</v>
      </c>
      <c r="H93">
        <v>36071</v>
      </c>
      <c r="I93">
        <v>22677</v>
      </c>
    </row>
    <row r="94" spans="1:9" x14ac:dyDescent="0.3">
      <c r="A94" s="15" t="s">
        <v>627</v>
      </c>
      <c r="B94">
        <v>64872</v>
      </c>
      <c r="C94">
        <v>38061</v>
      </c>
      <c r="D94">
        <v>26811</v>
      </c>
      <c r="F94" s="15" t="s">
        <v>633</v>
      </c>
      <c r="G94">
        <v>97473</v>
      </c>
      <c r="H94">
        <v>63218</v>
      </c>
      <c r="I94">
        <v>34255</v>
      </c>
    </row>
    <row r="95" spans="1:9" x14ac:dyDescent="0.3">
      <c r="A95" s="15" t="s">
        <v>628</v>
      </c>
      <c r="B95">
        <v>79677</v>
      </c>
      <c r="C95">
        <v>52359</v>
      </c>
      <c r="D95">
        <v>27318</v>
      </c>
      <c r="F95" s="15" t="s">
        <v>612</v>
      </c>
      <c r="G95">
        <v>773880</v>
      </c>
      <c r="H95">
        <v>502807</v>
      </c>
      <c r="I95">
        <v>271073</v>
      </c>
    </row>
    <row r="96" spans="1:9" x14ac:dyDescent="0.3">
      <c r="A96" s="15" t="s">
        <v>629</v>
      </c>
      <c r="B96">
        <v>60169</v>
      </c>
      <c r="C96">
        <v>40215</v>
      </c>
      <c r="D96">
        <v>19954</v>
      </c>
    </row>
    <row r="97" spans="1:7" x14ac:dyDescent="0.3">
      <c r="A97" s="15" t="s">
        <v>630</v>
      </c>
      <c r="B97">
        <v>46973</v>
      </c>
      <c r="C97">
        <v>28979</v>
      </c>
      <c r="D97">
        <v>17994</v>
      </c>
    </row>
    <row r="98" spans="1:7" x14ac:dyDescent="0.3">
      <c r="A98" s="15" t="s">
        <v>631</v>
      </c>
      <c r="B98">
        <v>59617</v>
      </c>
      <c r="C98">
        <v>39705</v>
      </c>
      <c r="D98">
        <v>19912</v>
      </c>
    </row>
    <row r="99" spans="1:7" x14ac:dyDescent="0.3">
      <c r="A99" s="15" t="s">
        <v>632</v>
      </c>
      <c r="B99">
        <v>58748</v>
      </c>
      <c r="C99">
        <v>36071</v>
      </c>
      <c r="D99">
        <v>22677</v>
      </c>
    </row>
    <row r="100" spans="1:7" x14ac:dyDescent="0.3">
      <c r="A100" s="15" t="s">
        <v>633</v>
      </c>
      <c r="B100">
        <v>97473</v>
      </c>
      <c r="C100">
        <v>63218</v>
      </c>
      <c r="D100">
        <v>34255</v>
      </c>
    </row>
    <row r="101" spans="1:7" x14ac:dyDescent="0.3">
      <c r="A101" s="15" t="s">
        <v>612</v>
      </c>
      <c r="B101">
        <v>773880</v>
      </c>
      <c r="C101">
        <v>502807</v>
      </c>
      <c r="D101">
        <v>271073</v>
      </c>
    </row>
    <row r="104" spans="1:7" x14ac:dyDescent="0.3">
      <c r="F104" s="14" t="s">
        <v>7</v>
      </c>
      <c r="G104" t="s">
        <v>13</v>
      </c>
    </row>
    <row r="106" spans="1:7" x14ac:dyDescent="0.3">
      <c r="F106" s="14" t="s">
        <v>611</v>
      </c>
      <c r="G106" t="s">
        <v>667</v>
      </c>
    </row>
    <row r="107" spans="1:7" x14ac:dyDescent="0.3">
      <c r="F107" s="15" t="s">
        <v>45</v>
      </c>
      <c r="G107">
        <v>85</v>
      </c>
    </row>
    <row r="108" spans="1:7" x14ac:dyDescent="0.3">
      <c r="F108" s="15" t="s">
        <v>28</v>
      </c>
      <c r="G108">
        <v>62</v>
      </c>
    </row>
    <row r="109" spans="1:7" x14ac:dyDescent="0.3">
      <c r="F109" s="15" t="s">
        <v>18</v>
      </c>
      <c r="G109">
        <v>67</v>
      </c>
    </row>
    <row r="110" spans="1:7" x14ac:dyDescent="0.3">
      <c r="F110" s="15" t="s">
        <v>14</v>
      </c>
      <c r="G110">
        <v>74</v>
      </c>
    </row>
    <row r="111" spans="1:7" x14ac:dyDescent="0.3">
      <c r="F111" s="15" t="s">
        <v>612</v>
      </c>
      <c r="G111">
        <v>288</v>
      </c>
    </row>
    <row r="118" spans="1:6" x14ac:dyDescent="0.3">
      <c r="E118" s="14" t="s">
        <v>7</v>
      </c>
      <c r="F118" t="s">
        <v>13</v>
      </c>
    </row>
    <row r="119" spans="1:6" x14ac:dyDescent="0.3">
      <c r="A119" t="s">
        <v>8</v>
      </c>
      <c r="B119" t="s">
        <v>642</v>
      </c>
    </row>
    <row r="120" spans="1:6" x14ac:dyDescent="0.3">
      <c r="A120" t="str">
        <f>E121</f>
        <v>Antarctica</v>
      </c>
      <c r="B120" s="33">
        <f>F121</f>
        <v>14425</v>
      </c>
      <c r="E120" s="14" t="s">
        <v>611</v>
      </c>
      <c r="F120" t="s">
        <v>615</v>
      </c>
    </row>
    <row r="121" spans="1:6" x14ac:dyDescent="0.3">
      <c r="A121" t="str">
        <f t="shared" ref="A121:A126" si="0">E122</f>
        <v>Australia</v>
      </c>
      <c r="B121" s="33">
        <f t="shared" ref="B121:B126" si="1">F122</f>
        <v>153863</v>
      </c>
      <c r="E121" s="15" t="s">
        <v>551</v>
      </c>
      <c r="F121">
        <v>14425</v>
      </c>
    </row>
    <row r="122" spans="1:6" x14ac:dyDescent="0.3">
      <c r="A122" t="str">
        <f t="shared" si="0"/>
        <v>Brazil</v>
      </c>
      <c r="B122" s="33">
        <f t="shared" si="1"/>
        <v>40360</v>
      </c>
      <c r="E122" s="15" t="s">
        <v>550</v>
      </c>
      <c r="F122">
        <v>153863</v>
      </c>
    </row>
    <row r="123" spans="1:6" x14ac:dyDescent="0.3">
      <c r="A123" t="str">
        <f t="shared" si="0"/>
        <v>China</v>
      </c>
      <c r="B123" s="33">
        <f t="shared" si="1"/>
        <v>130623</v>
      </c>
      <c r="E123" s="15" t="s">
        <v>547</v>
      </c>
      <c r="F123">
        <v>40360</v>
      </c>
    </row>
    <row r="124" spans="1:6" x14ac:dyDescent="0.3">
      <c r="A124" t="str">
        <f t="shared" si="0"/>
        <v>Nigeria</v>
      </c>
      <c r="B124" s="33">
        <f t="shared" si="1"/>
        <v>186150</v>
      </c>
      <c r="E124" s="15" t="s">
        <v>549</v>
      </c>
      <c r="F124">
        <v>130623</v>
      </c>
    </row>
    <row r="125" spans="1:6" x14ac:dyDescent="0.3">
      <c r="A125" t="str">
        <f t="shared" si="0"/>
        <v>United Kingdom</v>
      </c>
      <c r="B125" s="33">
        <f t="shared" si="1"/>
        <v>148946</v>
      </c>
      <c r="E125" s="15" t="s">
        <v>32</v>
      </c>
      <c r="F125">
        <v>186150</v>
      </c>
    </row>
    <row r="126" spans="1:6" x14ac:dyDescent="0.3">
      <c r="A126" t="str">
        <f t="shared" si="0"/>
        <v>United States</v>
      </c>
      <c r="B126" s="33">
        <f t="shared" si="1"/>
        <v>99513</v>
      </c>
      <c r="E126" s="15" t="s">
        <v>548</v>
      </c>
      <c r="F126">
        <v>148946</v>
      </c>
    </row>
    <row r="127" spans="1:6" x14ac:dyDescent="0.3">
      <c r="E127" s="15" t="s">
        <v>546</v>
      </c>
      <c r="F127">
        <v>99513</v>
      </c>
    </row>
    <row r="128" spans="1:6" x14ac:dyDescent="0.3">
      <c r="E128" s="15" t="s">
        <v>612</v>
      </c>
      <c r="F128">
        <v>773880</v>
      </c>
    </row>
  </sheetData>
  <mergeCells count="4">
    <mergeCell ref="C40:H40"/>
    <mergeCell ref="C46:H46"/>
    <mergeCell ref="C52:H52"/>
    <mergeCell ref="C58:H58"/>
  </mergeCells>
  <conditionalFormatting sqref="H42">
    <cfRule type="expression" dxfId="16" priority="13">
      <formula>$F$42&lt;=0</formula>
    </cfRule>
    <cfRule type="expression" dxfId="15" priority="14">
      <formula>$F$42&gt;0</formula>
    </cfRule>
  </conditionalFormatting>
  <conditionalFormatting sqref="H48">
    <cfRule type="expression" dxfId="14" priority="9">
      <formula>$F$48&gt;0</formula>
    </cfRule>
    <cfRule type="expression" dxfId="13" priority="10">
      <formula>$F$48&lt;=0</formula>
    </cfRule>
  </conditionalFormatting>
  <conditionalFormatting sqref="H54">
    <cfRule type="expression" dxfId="12" priority="5">
      <formula>$F$54&gt;0</formula>
    </cfRule>
    <cfRule type="expression" dxfId="11" priority="6">
      <formula>$F$54&lt;=0</formula>
    </cfRule>
  </conditionalFormatting>
  <conditionalFormatting sqref="H60">
    <cfRule type="expression" dxfId="10" priority="1">
      <formula>$F$60&gt;0</formula>
    </cfRule>
    <cfRule type="expression" dxfId="9" priority="2">
      <formula>$F$60&lt;=0</formula>
    </cfRule>
  </conditionalFormatting>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2"/>
  <dimension ref="A1:W557"/>
  <sheetViews>
    <sheetView tabSelected="1" zoomScale="94" zoomScaleNormal="93" workbookViewId="0"/>
  </sheetViews>
  <sheetFormatPr defaultRowHeight="14.4" x14ac:dyDescent="0.3"/>
  <cols>
    <col min="1" max="1" width="20.44140625" customWidth="1"/>
    <col min="2" max="2" width="18" bestFit="1" customWidth="1"/>
    <col min="3" max="3" width="15.44140625" bestFit="1" customWidth="1"/>
    <col min="4" max="4" width="12.33203125" style="1" bestFit="1" customWidth="1"/>
    <col min="5" max="5" width="15.5546875" style="1" bestFit="1" customWidth="1"/>
    <col min="6" max="6" width="10.6640625" customWidth="1"/>
    <col min="7" max="7" width="11.33203125" bestFit="1" customWidth="1"/>
    <col min="8" max="8" width="9.88671875" bestFit="1" customWidth="1"/>
    <col min="9" max="9" width="14" bestFit="1" customWidth="1"/>
    <col min="10" max="10" width="18.109375" bestFit="1" customWidth="1"/>
    <col min="11" max="11" width="6.88671875" bestFit="1" customWidth="1"/>
    <col min="12" max="12" width="9" bestFit="1" customWidth="1"/>
    <col min="13" max="13" width="6.44140625" bestFit="1" customWidth="1"/>
    <col min="14" max="14" width="14.5546875" bestFit="1" customWidth="1"/>
    <col min="15" max="15" width="12.33203125" bestFit="1" customWidth="1"/>
    <col min="16" max="16" width="15.33203125" bestFit="1" customWidth="1"/>
    <col min="17" max="17" width="11.33203125" bestFit="1" customWidth="1"/>
    <col min="21" max="21" width="14.33203125" bestFit="1" customWidth="1"/>
    <col min="22" max="22" width="20.5546875" bestFit="1" customWidth="1"/>
    <col min="23" max="23" width="17.33203125" bestFit="1" customWidth="1"/>
  </cols>
  <sheetData>
    <row r="1" spans="1:17" x14ac:dyDescent="0.3">
      <c r="A1" t="s">
        <v>0</v>
      </c>
      <c r="B1" t="s">
        <v>1</v>
      </c>
      <c r="C1" t="s">
        <v>2</v>
      </c>
      <c r="D1" s="1" t="s">
        <v>3</v>
      </c>
      <c r="E1" s="1" t="s">
        <v>4</v>
      </c>
      <c r="F1" t="s">
        <v>5</v>
      </c>
      <c r="G1" t="s">
        <v>6</v>
      </c>
      <c r="H1" t="s">
        <v>7</v>
      </c>
      <c r="I1" t="s">
        <v>8</v>
      </c>
      <c r="J1" t="s">
        <v>9</v>
      </c>
      <c r="K1" t="s">
        <v>566</v>
      </c>
      <c r="L1" t="s">
        <v>567</v>
      </c>
      <c r="M1" t="s">
        <v>568</v>
      </c>
      <c r="N1" t="s">
        <v>569</v>
      </c>
      <c r="O1" t="s">
        <v>570</v>
      </c>
      <c r="P1" t="s">
        <v>571</v>
      </c>
      <c r="Q1" t="s">
        <v>572</v>
      </c>
    </row>
    <row r="2" spans="1:17" x14ac:dyDescent="0.3">
      <c r="A2" t="s">
        <v>10</v>
      </c>
      <c r="B2" t="s">
        <v>11</v>
      </c>
      <c r="C2" t="s">
        <v>12</v>
      </c>
      <c r="D2" s="1">
        <v>45432</v>
      </c>
      <c r="E2" s="1">
        <v>45436</v>
      </c>
      <c r="F2">
        <v>4</v>
      </c>
      <c r="G2">
        <v>238</v>
      </c>
      <c r="H2" t="s">
        <v>13</v>
      </c>
      <c r="I2" t="s">
        <v>550</v>
      </c>
      <c r="J2" t="s">
        <v>14</v>
      </c>
      <c r="K2" t="str">
        <f>TEXT(Table1[[#This Row],[Order Date]], "yyyy")</f>
        <v>2024</v>
      </c>
      <c r="L2" t="str">
        <f>TEXT(Table1[[#This Row],[Order Date]], "MMM")</f>
        <v>May</v>
      </c>
      <c r="M2" t="str">
        <f>TEXT(Table1[[#This Row],[Order Date]], "DDD")</f>
        <v>Mon</v>
      </c>
      <c r="N2">
        <f>DATEDIF(Table1[[#This Row],[Order Date]],Table1[[#This Row],[Delivered Date]], "D")</f>
        <v>4</v>
      </c>
      <c r="O2">
        <f>ROUND(Table1[[#This Row],[Quantity]]*Table1[[#This Row],[Unit Price]]*VLOOKUP(Table1[[#This Row],[Product Name]], Table2[#All],2, FALSE), 0)</f>
        <v>714</v>
      </c>
      <c r="P2">
        <f>Table1[[#This Row],[Quantity]]*Table1[[#This Row],[Unit Price]]</f>
        <v>952</v>
      </c>
      <c r="Q2">
        <f>Table1[[#This Row],[Salse Revenue]]-Table1[[#This Row],[Total Costs]]</f>
        <v>238</v>
      </c>
    </row>
    <row r="3" spans="1:17" hidden="1" x14ac:dyDescent="0.3">
      <c r="A3" t="s">
        <v>15</v>
      </c>
      <c r="B3" t="s">
        <v>16</v>
      </c>
      <c r="C3" t="s">
        <v>17</v>
      </c>
      <c r="D3" s="1">
        <v>45594</v>
      </c>
      <c r="E3" s="1">
        <v>45600</v>
      </c>
      <c r="F3">
        <v>7</v>
      </c>
      <c r="G3">
        <v>42</v>
      </c>
      <c r="H3" t="s">
        <v>13</v>
      </c>
      <c r="I3" t="s">
        <v>550</v>
      </c>
      <c r="J3" t="s">
        <v>18</v>
      </c>
      <c r="K3" t="str">
        <f>TEXT(Table1[[#This Row],[Order Date]], "yyyy")</f>
        <v>2024</v>
      </c>
      <c r="L3" t="str">
        <f>TEXT(Table1[[#This Row],[Order Date]], "MMM")</f>
        <v>Oct</v>
      </c>
      <c r="M3" t="str">
        <f>TEXT(Table1[[#This Row],[Order Date]], "DDD")</f>
        <v>Tue</v>
      </c>
      <c r="N3">
        <f>DATEDIF(Table1[[#This Row],[Order Date]],Table1[[#This Row],[Delivered Date]], "D")</f>
        <v>6</v>
      </c>
      <c r="O3">
        <f>ROUND(Table1[[#This Row],[Quantity]]*Table1[[#This Row],[Unit Price]]*VLOOKUP(Table1[[#This Row],[Product Name]], Table2[#All],2, FALSE), 0)</f>
        <v>147</v>
      </c>
      <c r="P3">
        <f>Table1[[#This Row],[Quantity]]*Table1[[#This Row],[Unit Price]]</f>
        <v>294</v>
      </c>
      <c r="Q3">
        <f>Table1[[#This Row],[Salse Revenue]]-Table1[[#This Row],[Total Costs]]</f>
        <v>147</v>
      </c>
    </row>
    <row r="4" spans="1:17" hidden="1" x14ac:dyDescent="0.3">
      <c r="A4" t="s">
        <v>19</v>
      </c>
      <c r="B4" t="s">
        <v>20</v>
      </c>
      <c r="C4" t="s">
        <v>21</v>
      </c>
      <c r="D4" s="1">
        <v>45593</v>
      </c>
      <c r="E4" s="1">
        <v>45603</v>
      </c>
      <c r="F4">
        <v>5</v>
      </c>
      <c r="G4">
        <v>838</v>
      </c>
      <c r="H4" t="s">
        <v>13</v>
      </c>
      <c r="I4" t="s">
        <v>548</v>
      </c>
      <c r="J4" t="s">
        <v>18</v>
      </c>
      <c r="K4" t="str">
        <f>TEXT(Table1[[#This Row],[Order Date]], "yyyy")</f>
        <v>2024</v>
      </c>
      <c r="L4" t="str">
        <f>TEXT(Table1[[#This Row],[Order Date]], "MMM")</f>
        <v>Oct</v>
      </c>
      <c r="M4" t="str">
        <f>TEXT(Table1[[#This Row],[Order Date]], "DDD")</f>
        <v>Mon</v>
      </c>
      <c r="N4">
        <f>DATEDIF(Table1[[#This Row],[Order Date]],Table1[[#This Row],[Delivered Date]], "D")</f>
        <v>10</v>
      </c>
      <c r="O4">
        <f>ROUND(Table1[[#This Row],[Quantity]]*Table1[[#This Row],[Unit Price]]*VLOOKUP(Table1[[#This Row],[Product Name]], Table2[#All],2, FALSE), 0)</f>
        <v>3143</v>
      </c>
      <c r="P4">
        <f>Table1[[#This Row],[Quantity]]*Table1[[#This Row],[Unit Price]]</f>
        <v>4190</v>
      </c>
      <c r="Q4">
        <f>Table1[[#This Row],[Salse Revenue]]-Table1[[#This Row],[Total Costs]]</f>
        <v>1047</v>
      </c>
    </row>
    <row r="5" spans="1:17" hidden="1" x14ac:dyDescent="0.3">
      <c r="A5" t="s">
        <v>22</v>
      </c>
      <c r="B5" t="s">
        <v>23</v>
      </c>
      <c r="C5" t="s">
        <v>24</v>
      </c>
      <c r="D5" s="1">
        <v>45434</v>
      </c>
      <c r="E5" s="1">
        <v>45439</v>
      </c>
      <c r="F5">
        <v>3</v>
      </c>
      <c r="G5">
        <v>230</v>
      </c>
      <c r="H5" t="s">
        <v>13</v>
      </c>
      <c r="I5" t="s">
        <v>548</v>
      </c>
      <c r="J5" t="s">
        <v>18</v>
      </c>
      <c r="K5" t="str">
        <f>TEXT(Table1[[#This Row],[Order Date]], "yyyy")</f>
        <v>2024</v>
      </c>
      <c r="L5" t="str">
        <f>TEXT(Table1[[#This Row],[Order Date]], "MMM")</f>
        <v>May</v>
      </c>
      <c r="M5" t="str">
        <f>TEXT(Table1[[#This Row],[Order Date]], "DDD")</f>
        <v>Wed</v>
      </c>
      <c r="N5">
        <f>DATEDIF(Table1[[#This Row],[Order Date]],Table1[[#This Row],[Delivered Date]], "D")</f>
        <v>5</v>
      </c>
      <c r="O5">
        <f>ROUND(Table1[[#This Row],[Quantity]]*Table1[[#This Row],[Unit Price]]*VLOOKUP(Table1[[#This Row],[Product Name]], Table2[#All],2, FALSE), 0)</f>
        <v>380</v>
      </c>
      <c r="P5">
        <f>Table1[[#This Row],[Quantity]]*Table1[[#This Row],[Unit Price]]</f>
        <v>690</v>
      </c>
      <c r="Q5">
        <f>Table1[[#This Row],[Salse Revenue]]-Table1[[#This Row],[Total Costs]]</f>
        <v>310</v>
      </c>
    </row>
    <row r="6" spans="1:17" x14ac:dyDescent="0.3">
      <c r="A6" t="s">
        <v>25</v>
      </c>
      <c r="B6" t="s">
        <v>11</v>
      </c>
      <c r="C6" t="s">
        <v>26</v>
      </c>
      <c r="D6" s="1">
        <v>45566</v>
      </c>
      <c r="E6" s="1">
        <v>45582</v>
      </c>
      <c r="F6">
        <v>2</v>
      </c>
      <c r="G6">
        <v>954</v>
      </c>
      <c r="H6" t="s">
        <v>27</v>
      </c>
      <c r="I6" t="s">
        <v>549</v>
      </c>
      <c r="J6" t="s">
        <v>28</v>
      </c>
      <c r="K6" t="str">
        <f>TEXT(Table1[[#This Row],[Order Date]], "yyyy")</f>
        <v>2024</v>
      </c>
      <c r="L6" t="str">
        <f>TEXT(Table1[[#This Row],[Order Date]], "MMM")</f>
        <v>Oct</v>
      </c>
      <c r="M6" t="str">
        <f>TEXT(Table1[[#This Row],[Order Date]], "DDD")</f>
        <v>Tue</v>
      </c>
      <c r="N6">
        <f>DATEDIF(Table1[[#This Row],[Order Date]],Table1[[#This Row],[Delivered Date]], "D")</f>
        <v>16</v>
      </c>
      <c r="O6">
        <f>ROUND(Table1[[#This Row],[Quantity]]*Table1[[#This Row],[Unit Price]]*VLOOKUP(Table1[[#This Row],[Product Name]], Table2[#All],2, FALSE), 0)</f>
        <v>1240</v>
      </c>
      <c r="P6">
        <f>Table1[[#This Row],[Quantity]]*Table1[[#This Row],[Unit Price]]</f>
        <v>1908</v>
      </c>
      <c r="Q6">
        <f>Table1[[#This Row],[Salse Revenue]]-Table1[[#This Row],[Total Costs]]</f>
        <v>668</v>
      </c>
    </row>
    <row r="7" spans="1:17" hidden="1" x14ac:dyDescent="0.3">
      <c r="A7" t="s">
        <v>29</v>
      </c>
      <c r="B7" t="s">
        <v>30</v>
      </c>
      <c r="C7" t="s">
        <v>31</v>
      </c>
      <c r="D7" s="1">
        <v>45477</v>
      </c>
      <c r="E7" s="1">
        <v>45483</v>
      </c>
      <c r="F7">
        <v>10</v>
      </c>
      <c r="G7">
        <v>206</v>
      </c>
      <c r="H7" t="s">
        <v>13</v>
      </c>
      <c r="I7" t="s">
        <v>32</v>
      </c>
      <c r="J7" t="s">
        <v>28</v>
      </c>
      <c r="K7" t="str">
        <f>TEXT(Table1[[#This Row],[Order Date]], "yyyy")</f>
        <v>2024</v>
      </c>
      <c r="L7" t="str">
        <f>TEXT(Table1[[#This Row],[Order Date]], "MMM")</f>
        <v>Jul</v>
      </c>
      <c r="M7" t="str">
        <f>TEXT(Table1[[#This Row],[Order Date]], "DDD")</f>
        <v>Thu</v>
      </c>
      <c r="N7">
        <f>DATEDIF(Table1[[#This Row],[Order Date]],Table1[[#This Row],[Delivered Date]], "D")</f>
        <v>6</v>
      </c>
      <c r="O7">
        <f>ROUND(Table1[[#This Row],[Quantity]]*Table1[[#This Row],[Unit Price]]*VLOOKUP(Table1[[#This Row],[Product Name]], Table2[#All],2, FALSE), 0)</f>
        <v>1545</v>
      </c>
      <c r="P7">
        <f>Table1[[#This Row],[Quantity]]*Table1[[#This Row],[Unit Price]]</f>
        <v>2060</v>
      </c>
      <c r="Q7">
        <f>Table1[[#This Row],[Salse Revenue]]-Table1[[#This Row],[Total Costs]]</f>
        <v>515</v>
      </c>
    </row>
    <row r="8" spans="1:17" hidden="1" x14ac:dyDescent="0.3">
      <c r="A8" t="s">
        <v>33</v>
      </c>
      <c r="B8" t="s">
        <v>23</v>
      </c>
      <c r="C8" t="s">
        <v>24</v>
      </c>
      <c r="D8" s="1">
        <v>45375</v>
      </c>
      <c r="E8" s="1">
        <v>45387</v>
      </c>
      <c r="F8">
        <v>6</v>
      </c>
      <c r="G8">
        <v>373</v>
      </c>
      <c r="H8" t="s">
        <v>27</v>
      </c>
      <c r="I8" t="s">
        <v>550</v>
      </c>
      <c r="J8" t="s">
        <v>28</v>
      </c>
      <c r="K8" t="str">
        <f>TEXT(Table1[[#This Row],[Order Date]], "yyyy")</f>
        <v>2024</v>
      </c>
      <c r="L8" t="str">
        <f>TEXT(Table1[[#This Row],[Order Date]], "MMM")</f>
        <v>Mar</v>
      </c>
      <c r="M8" t="str">
        <f>TEXT(Table1[[#This Row],[Order Date]], "DDD")</f>
        <v>Sun</v>
      </c>
      <c r="N8">
        <f>DATEDIF(Table1[[#This Row],[Order Date]],Table1[[#This Row],[Delivered Date]], "D")</f>
        <v>12</v>
      </c>
      <c r="O8">
        <f>ROUND(Table1[[#This Row],[Quantity]]*Table1[[#This Row],[Unit Price]]*VLOOKUP(Table1[[#This Row],[Product Name]], Table2[#All],2, FALSE), 0)</f>
        <v>1231</v>
      </c>
      <c r="P8">
        <f>Table1[[#This Row],[Quantity]]*Table1[[#This Row],[Unit Price]]</f>
        <v>2238</v>
      </c>
      <c r="Q8">
        <f>Table1[[#This Row],[Salse Revenue]]-Table1[[#This Row],[Total Costs]]</f>
        <v>1007</v>
      </c>
    </row>
    <row r="9" spans="1:17" x14ac:dyDescent="0.3">
      <c r="A9" t="s">
        <v>34</v>
      </c>
      <c r="B9" t="s">
        <v>11</v>
      </c>
      <c r="C9" t="s">
        <v>35</v>
      </c>
      <c r="D9" s="1">
        <v>45617</v>
      </c>
      <c r="E9" s="1">
        <v>45627</v>
      </c>
      <c r="F9">
        <v>3</v>
      </c>
      <c r="G9">
        <v>556</v>
      </c>
      <c r="H9" t="s">
        <v>13</v>
      </c>
      <c r="I9" t="s">
        <v>32</v>
      </c>
      <c r="J9" t="s">
        <v>18</v>
      </c>
      <c r="K9" t="str">
        <f>TEXT(Table1[[#This Row],[Order Date]], "yyyy")</f>
        <v>2024</v>
      </c>
      <c r="L9" t="str">
        <f>TEXT(Table1[[#This Row],[Order Date]], "MMM")</f>
        <v>Nov</v>
      </c>
      <c r="M9" t="str">
        <f>TEXT(Table1[[#This Row],[Order Date]], "DDD")</f>
        <v>Thu</v>
      </c>
      <c r="N9">
        <f>DATEDIF(Table1[[#This Row],[Order Date]],Table1[[#This Row],[Delivered Date]], "D")</f>
        <v>10</v>
      </c>
      <c r="O9">
        <f>ROUND(Table1[[#This Row],[Quantity]]*Table1[[#This Row],[Unit Price]]*VLOOKUP(Table1[[#This Row],[Product Name]], Table2[#All],2, FALSE), 0)</f>
        <v>1334</v>
      </c>
      <c r="P9">
        <f>Table1[[#This Row],[Quantity]]*Table1[[#This Row],[Unit Price]]</f>
        <v>1668</v>
      </c>
      <c r="Q9">
        <f>Table1[[#This Row],[Salse Revenue]]-Table1[[#This Row],[Total Costs]]</f>
        <v>334</v>
      </c>
    </row>
    <row r="10" spans="1:17" hidden="1" x14ac:dyDescent="0.3">
      <c r="A10" t="s">
        <v>36</v>
      </c>
      <c r="B10" t="s">
        <v>23</v>
      </c>
      <c r="C10" t="s">
        <v>37</v>
      </c>
      <c r="D10" s="1">
        <v>45430</v>
      </c>
      <c r="E10" s="1">
        <v>45434</v>
      </c>
      <c r="F10">
        <v>9</v>
      </c>
      <c r="G10">
        <v>234</v>
      </c>
      <c r="H10" t="s">
        <v>13</v>
      </c>
      <c r="I10" t="s">
        <v>32</v>
      </c>
      <c r="J10" t="s">
        <v>18</v>
      </c>
      <c r="K10" t="str">
        <f>TEXT(Table1[[#This Row],[Order Date]], "yyyy")</f>
        <v>2024</v>
      </c>
      <c r="L10" t="str">
        <f>TEXT(Table1[[#This Row],[Order Date]], "MMM")</f>
        <v>May</v>
      </c>
      <c r="M10" t="str">
        <f>TEXT(Table1[[#This Row],[Order Date]], "DDD")</f>
        <v>Sat</v>
      </c>
      <c r="N10">
        <f>DATEDIF(Table1[[#This Row],[Order Date]],Table1[[#This Row],[Delivered Date]], "D")</f>
        <v>4</v>
      </c>
      <c r="O10">
        <f>ROUND(Table1[[#This Row],[Quantity]]*Table1[[#This Row],[Unit Price]]*VLOOKUP(Table1[[#This Row],[Product Name]], Table2[#All],2, FALSE), 0)</f>
        <v>1053</v>
      </c>
      <c r="P10">
        <f>Table1[[#This Row],[Quantity]]*Table1[[#This Row],[Unit Price]]</f>
        <v>2106</v>
      </c>
      <c r="Q10">
        <f>Table1[[#This Row],[Salse Revenue]]-Table1[[#This Row],[Total Costs]]</f>
        <v>1053</v>
      </c>
    </row>
    <row r="11" spans="1:17" hidden="1" x14ac:dyDescent="0.3">
      <c r="A11" t="s">
        <v>38</v>
      </c>
      <c r="B11" t="s">
        <v>20</v>
      </c>
      <c r="C11" t="s">
        <v>39</v>
      </c>
      <c r="D11" s="1">
        <v>45453</v>
      </c>
      <c r="E11" s="1">
        <v>45468</v>
      </c>
      <c r="F11">
        <v>7</v>
      </c>
      <c r="G11">
        <v>284</v>
      </c>
      <c r="H11" t="s">
        <v>27</v>
      </c>
      <c r="I11" t="s">
        <v>550</v>
      </c>
      <c r="J11" t="s">
        <v>18</v>
      </c>
      <c r="K11" t="str">
        <f>TEXT(Table1[[#This Row],[Order Date]], "yyyy")</f>
        <v>2024</v>
      </c>
      <c r="L11" t="str">
        <f>TEXT(Table1[[#This Row],[Order Date]], "MMM")</f>
        <v>Jun</v>
      </c>
      <c r="M11" t="str">
        <f>TEXT(Table1[[#This Row],[Order Date]], "DDD")</f>
        <v>Mon</v>
      </c>
      <c r="N11">
        <f>DATEDIF(Table1[[#This Row],[Order Date]],Table1[[#This Row],[Delivered Date]], "D")</f>
        <v>15</v>
      </c>
      <c r="O11">
        <f>ROUND(Table1[[#This Row],[Quantity]]*Table1[[#This Row],[Unit Price]]*VLOOKUP(Table1[[#This Row],[Product Name]], Table2[#All],2, FALSE), 0)</f>
        <v>1292</v>
      </c>
      <c r="P11">
        <f>Table1[[#This Row],[Quantity]]*Table1[[#This Row],[Unit Price]]</f>
        <v>1988</v>
      </c>
      <c r="Q11">
        <f>Table1[[#This Row],[Salse Revenue]]-Table1[[#This Row],[Total Costs]]</f>
        <v>696</v>
      </c>
    </row>
    <row r="12" spans="1:17" hidden="1" x14ac:dyDescent="0.3">
      <c r="A12" t="s">
        <v>40</v>
      </c>
      <c r="B12" t="s">
        <v>30</v>
      </c>
      <c r="C12" t="s">
        <v>41</v>
      </c>
      <c r="D12" s="1">
        <v>45627</v>
      </c>
      <c r="E12" s="1">
        <v>45636</v>
      </c>
      <c r="F12">
        <v>8</v>
      </c>
      <c r="G12">
        <v>415</v>
      </c>
      <c r="H12" t="s">
        <v>13</v>
      </c>
      <c r="I12" t="s">
        <v>32</v>
      </c>
      <c r="J12" t="s">
        <v>28</v>
      </c>
      <c r="K12" t="str">
        <f>TEXT(Table1[[#This Row],[Order Date]], "yyyy")</f>
        <v>2024</v>
      </c>
      <c r="L12" t="str">
        <f>TEXT(Table1[[#This Row],[Order Date]], "MMM")</f>
        <v>Dec</v>
      </c>
      <c r="M12" t="str">
        <f>TEXT(Table1[[#This Row],[Order Date]], "DDD")</f>
        <v>Sun</v>
      </c>
      <c r="N12">
        <f>DATEDIF(Table1[[#This Row],[Order Date]],Table1[[#This Row],[Delivered Date]], "D")</f>
        <v>9</v>
      </c>
      <c r="O12">
        <f>ROUND(Table1[[#This Row],[Quantity]]*Table1[[#This Row],[Unit Price]]*VLOOKUP(Table1[[#This Row],[Product Name]], Table2[#All],2, FALSE), 0)</f>
        <v>2158</v>
      </c>
      <c r="P12">
        <f>Table1[[#This Row],[Quantity]]*Table1[[#This Row],[Unit Price]]</f>
        <v>3320</v>
      </c>
      <c r="Q12">
        <f>Table1[[#This Row],[Salse Revenue]]-Table1[[#This Row],[Total Costs]]</f>
        <v>1162</v>
      </c>
    </row>
    <row r="13" spans="1:17" hidden="1" x14ac:dyDescent="0.3">
      <c r="A13" t="s">
        <v>42</v>
      </c>
      <c r="B13" t="s">
        <v>16</v>
      </c>
      <c r="C13" t="s">
        <v>43</v>
      </c>
      <c r="D13" s="1">
        <v>45477</v>
      </c>
      <c r="E13" s="1">
        <v>45480</v>
      </c>
      <c r="F13">
        <v>4</v>
      </c>
      <c r="G13">
        <v>151</v>
      </c>
      <c r="H13" t="s">
        <v>13</v>
      </c>
      <c r="I13" t="s">
        <v>32</v>
      </c>
      <c r="J13" t="s">
        <v>18</v>
      </c>
      <c r="K13" t="str">
        <f>TEXT(Table1[[#This Row],[Order Date]], "yyyy")</f>
        <v>2024</v>
      </c>
      <c r="L13" t="str">
        <f>TEXT(Table1[[#This Row],[Order Date]], "MMM")</f>
        <v>Jul</v>
      </c>
      <c r="M13" t="str">
        <f>TEXT(Table1[[#This Row],[Order Date]], "DDD")</f>
        <v>Thu</v>
      </c>
      <c r="N13">
        <f>DATEDIF(Table1[[#This Row],[Order Date]],Table1[[#This Row],[Delivered Date]], "D")</f>
        <v>3</v>
      </c>
      <c r="O13">
        <f>ROUND(Table1[[#This Row],[Quantity]]*Table1[[#This Row],[Unit Price]]*VLOOKUP(Table1[[#This Row],[Product Name]], Table2[#All],2, FALSE), 0)</f>
        <v>362</v>
      </c>
      <c r="P13">
        <f>Table1[[#This Row],[Quantity]]*Table1[[#This Row],[Unit Price]]</f>
        <v>604</v>
      </c>
      <c r="Q13">
        <f>Table1[[#This Row],[Salse Revenue]]-Table1[[#This Row],[Total Costs]]</f>
        <v>242</v>
      </c>
    </row>
    <row r="14" spans="1:17" x14ac:dyDescent="0.3">
      <c r="A14" t="s">
        <v>44</v>
      </c>
      <c r="B14" t="s">
        <v>11</v>
      </c>
      <c r="C14" t="s">
        <v>12</v>
      </c>
      <c r="D14" s="1">
        <v>45370</v>
      </c>
      <c r="E14" s="1">
        <v>45380</v>
      </c>
      <c r="F14">
        <v>3</v>
      </c>
      <c r="G14">
        <v>821</v>
      </c>
      <c r="H14" t="s">
        <v>27</v>
      </c>
      <c r="I14" t="s">
        <v>32</v>
      </c>
      <c r="J14" t="s">
        <v>45</v>
      </c>
      <c r="K14" t="str">
        <f>TEXT(Table1[[#This Row],[Order Date]], "yyyy")</f>
        <v>2024</v>
      </c>
      <c r="L14" t="str">
        <f>TEXT(Table1[[#This Row],[Order Date]], "MMM")</f>
        <v>Mar</v>
      </c>
      <c r="M14" t="str">
        <f>TEXT(Table1[[#This Row],[Order Date]], "DDD")</f>
        <v>Tue</v>
      </c>
      <c r="N14">
        <f>DATEDIF(Table1[[#This Row],[Order Date]],Table1[[#This Row],[Delivered Date]], "D")</f>
        <v>10</v>
      </c>
      <c r="O14">
        <f>ROUND(Table1[[#This Row],[Quantity]]*Table1[[#This Row],[Unit Price]]*VLOOKUP(Table1[[#This Row],[Product Name]], Table2[#All],2, FALSE), 0)</f>
        <v>1847</v>
      </c>
      <c r="P14">
        <f>Table1[[#This Row],[Quantity]]*Table1[[#This Row],[Unit Price]]</f>
        <v>2463</v>
      </c>
      <c r="Q14">
        <f>Table1[[#This Row],[Salse Revenue]]-Table1[[#This Row],[Total Costs]]</f>
        <v>616</v>
      </c>
    </row>
    <row r="15" spans="1:17" x14ac:dyDescent="0.3">
      <c r="A15" t="s">
        <v>46</v>
      </c>
      <c r="B15" t="s">
        <v>11</v>
      </c>
      <c r="C15" t="s">
        <v>26</v>
      </c>
      <c r="D15" s="1">
        <v>45487</v>
      </c>
      <c r="E15" s="1">
        <v>45501</v>
      </c>
      <c r="F15">
        <v>10</v>
      </c>
      <c r="G15">
        <v>489</v>
      </c>
      <c r="H15" t="s">
        <v>27</v>
      </c>
      <c r="I15" t="s">
        <v>32</v>
      </c>
      <c r="J15" t="s">
        <v>28</v>
      </c>
      <c r="K15" t="str">
        <f>TEXT(Table1[[#This Row],[Order Date]], "yyyy")</f>
        <v>2024</v>
      </c>
      <c r="L15" t="str">
        <f>TEXT(Table1[[#This Row],[Order Date]], "MMM")</f>
        <v>Jul</v>
      </c>
      <c r="M15" t="str">
        <f>TEXT(Table1[[#This Row],[Order Date]], "DDD")</f>
        <v>Sun</v>
      </c>
      <c r="N15">
        <f>DATEDIF(Table1[[#This Row],[Order Date]],Table1[[#This Row],[Delivered Date]], "D")</f>
        <v>14</v>
      </c>
      <c r="O15">
        <f>ROUND(Table1[[#This Row],[Quantity]]*Table1[[#This Row],[Unit Price]]*VLOOKUP(Table1[[#This Row],[Product Name]], Table2[#All],2, FALSE), 0)</f>
        <v>3179</v>
      </c>
      <c r="P15">
        <f>Table1[[#This Row],[Quantity]]*Table1[[#This Row],[Unit Price]]</f>
        <v>4890</v>
      </c>
      <c r="Q15">
        <f>Table1[[#This Row],[Salse Revenue]]-Table1[[#This Row],[Total Costs]]</f>
        <v>1711</v>
      </c>
    </row>
    <row r="16" spans="1:17" x14ac:dyDescent="0.3">
      <c r="A16" t="s">
        <v>47</v>
      </c>
      <c r="B16" t="s">
        <v>11</v>
      </c>
      <c r="C16" t="s">
        <v>12</v>
      </c>
      <c r="D16" s="1">
        <v>45641</v>
      </c>
      <c r="E16" s="1">
        <v>45650</v>
      </c>
      <c r="F16">
        <v>9</v>
      </c>
      <c r="G16">
        <v>778</v>
      </c>
      <c r="H16" t="s">
        <v>13</v>
      </c>
      <c r="I16" t="s">
        <v>546</v>
      </c>
      <c r="J16" t="s">
        <v>28</v>
      </c>
      <c r="K16" t="str">
        <f>TEXT(Table1[[#This Row],[Order Date]], "yyyy")</f>
        <v>2024</v>
      </c>
      <c r="L16" t="str">
        <f>TEXT(Table1[[#This Row],[Order Date]], "MMM")</f>
        <v>Dec</v>
      </c>
      <c r="M16" t="str">
        <f>TEXT(Table1[[#This Row],[Order Date]], "DDD")</f>
        <v>Sun</v>
      </c>
      <c r="N16">
        <f>DATEDIF(Table1[[#This Row],[Order Date]],Table1[[#This Row],[Delivered Date]], "D")</f>
        <v>9</v>
      </c>
      <c r="O16">
        <f>ROUND(Table1[[#This Row],[Quantity]]*Table1[[#This Row],[Unit Price]]*VLOOKUP(Table1[[#This Row],[Product Name]], Table2[#All],2, FALSE), 0)</f>
        <v>5252</v>
      </c>
      <c r="P16">
        <f>Table1[[#This Row],[Quantity]]*Table1[[#This Row],[Unit Price]]</f>
        <v>7002</v>
      </c>
      <c r="Q16">
        <f>Table1[[#This Row],[Salse Revenue]]-Table1[[#This Row],[Total Costs]]</f>
        <v>1750</v>
      </c>
    </row>
    <row r="17" spans="1:23" hidden="1" x14ac:dyDescent="0.3">
      <c r="A17" t="s">
        <v>48</v>
      </c>
      <c r="B17" t="s">
        <v>30</v>
      </c>
      <c r="C17" t="s">
        <v>49</v>
      </c>
      <c r="D17" s="1">
        <v>45372</v>
      </c>
      <c r="E17" s="1">
        <v>45380</v>
      </c>
      <c r="F17">
        <v>8</v>
      </c>
      <c r="G17">
        <v>13</v>
      </c>
      <c r="H17" t="s">
        <v>27</v>
      </c>
      <c r="I17" t="s">
        <v>32</v>
      </c>
      <c r="J17" t="s">
        <v>45</v>
      </c>
      <c r="K17" t="str">
        <f>TEXT(Table1[[#This Row],[Order Date]], "yyyy")</f>
        <v>2024</v>
      </c>
      <c r="L17" t="str">
        <f>TEXT(Table1[[#This Row],[Order Date]], "MMM")</f>
        <v>Mar</v>
      </c>
      <c r="M17" t="str">
        <f>TEXT(Table1[[#This Row],[Order Date]], "DDD")</f>
        <v>Thu</v>
      </c>
      <c r="N17">
        <f>DATEDIF(Table1[[#This Row],[Order Date]],Table1[[#This Row],[Delivered Date]], "D")</f>
        <v>8</v>
      </c>
      <c r="O17">
        <f>ROUND(Table1[[#This Row],[Quantity]]*Table1[[#This Row],[Unit Price]]*VLOOKUP(Table1[[#This Row],[Product Name]], Table2[#All],2, FALSE), 0)</f>
        <v>73</v>
      </c>
      <c r="P17">
        <f>Table1[[#This Row],[Quantity]]*Table1[[#This Row],[Unit Price]]</f>
        <v>104</v>
      </c>
      <c r="Q17">
        <f>Table1[[#This Row],[Salse Revenue]]-Table1[[#This Row],[Total Costs]]</f>
        <v>31</v>
      </c>
    </row>
    <row r="18" spans="1:23" hidden="1" x14ac:dyDescent="0.3">
      <c r="A18" t="s">
        <v>50</v>
      </c>
      <c r="B18" t="s">
        <v>20</v>
      </c>
      <c r="C18" t="s">
        <v>51</v>
      </c>
      <c r="D18" s="1">
        <v>45346</v>
      </c>
      <c r="E18" s="1">
        <v>45354</v>
      </c>
      <c r="F18">
        <v>5</v>
      </c>
      <c r="G18">
        <v>871</v>
      </c>
      <c r="H18" t="s">
        <v>27</v>
      </c>
      <c r="I18" t="s">
        <v>32</v>
      </c>
      <c r="J18" t="s">
        <v>14</v>
      </c>
      <c r="K18" t="str">
        <f>TEXT(Table1[[#This Row],[Order Date]], "yyyy")</f>
        <v>2024</v>
      </c>
      <c r="L18" t="str">
        <f>TEXT(Table1[[#This Row],[Order Date]], "MMM")</f>
        <v>Feb</v>
      </c>
      <c r="M18" t="str">
        <f>TEXT(Table1[[#This Row],[Order Date]], "DDD")</f>
        <v>Sat</v>
      </c>
      <c r="N18">
        <f>DATEDIF(Table1[[#This Row],[Order Date]],Table1[[#This Row],[Delivered Date]], "D")</f>
        <v>8</v>
      </c>
      <c r="O18">
        <f>ROUND(Table1[[#This Row],[Quantity]]*Table1[[#This Row],[Unit Price]]*VLOOKUP(Table1[[#This Row],[Product Name]], Table2[#All],2, FALSE), 0)</f>
        <v>3049</v>
      </c>
      <c r="P18">
        <f>Table1[[#This Row],[Quantity]]*Table1[[#This Row],[Unit Price]]</f>
        <v>4355</v>
      </c>
      <c r="Q18">
        <f>Table1[[#This Row],[Salse Revenue]]-Table1[[#This Row],[Total Costs]]</f>
        <v>1306</v>
      </c>
    </row>
    <row r="19" spans="1:23" hidden="1" x14ac:dyDescent="0.3">
      <c r="A19" t="s">
        <v>52</v>
      </c>
      <c r="B19" t="s">
        <v>20</v>
      </c>
      <c r="C19" t="s">
        <v>53</v>
      </c>
      <c r="D19" s="1">
        <v>45483</v>
      </c>
      <c r="E19" s="1">
        <v>45492</v>
      </c>
      <c r="F19">
        <v>3</v>
      </c>
      <c r="G19">
        <v>562</v>
      </c>
      <c r="H19" t="s">
        <v>13</v>
      </c>
      <c r="I19" t="s">
        <v>548</v>
      </c>
      <c r="J19" t="s">
        <v>45</v>
      </c>
      <c r="K19" t="str">
        <f>TEXT(Table1[[#This Row],[Order Date]], "yyyy")</f>
        <v>2024</v>
      </c>
      <c r="L19" t="str">
        <f>TEXT(Table1[[#This Row],[Order Date]], "MMM")</f>
        <v>Jul</v>
      </c>
      <c r="M19" t="str">
        <f>TEXT(Table1[[#This Row],[Order Date]], "DDD")</f>
        <v>Wed</v>
      </c>
      <c r="N19">
        <f>DATEDIF(Table1[[#This Row],[Order Date]],Table1[[#This Row],[Delivered Date]], "D")</f>
        <v>9</v>
      </c>
      <c r="O19">
        <f>ROUND(Table1[[#This Row],[Quantity]]*Table1[[#This Row],[Unit Price]]*VLOOKUP(Table1[[#This Row],[Product Name]], Table2[#All],2, FALSE), 0)</f>
        <v>1180</v>
      </c>
      <c r="P19">
        <f>Table1[[#This Row],[Quantity]]*Table1[[#This Row],[Unit Price]]</f>
        <v>1686</v>
      </c>
      <c r="Q19">
        <f>Table1[[#This Row],[Salse Revenue]]-Table1[[#This Row],[Total Costs]]</f>
        <v>506</v>
      </c>
    </row>
    <row r="20" spans="1:23" hidden="1" x14ac:dyDescent="0.3">
      <c r="A20" t="s">
        <v>54</v>
      </c>
      <c r="B20" t="s">
        <v>16</v>
      </c>
      <c r="C20" t="s">
        <v>55</v>
      </c>
      <c r="D20" s="1">
        <v>45542</v>
      </c>
      <c r="E20" s="1">
        <v>45552</v>
      </c>
      <c r="F20">
        <v>1</v>
      </c>
      <c r="G20">
        <v>124</v>
      </c>
      <c r="H20" t="s">
        <v>13</v>
      </c>
      <c r="I20" t="s">
        <v>546</v>
      </c>
      <c r="J20" t="s">
        <v>14</v>
      </c>
      <c r="K20" t="str">
        <f>TEXT(Table1[[#This Row],[Order Date]], "yyyy")</f>
        <v>2024</v>
      </c>
      <c r="L20" t="str">
        <f>TEXT(Table1[[#This Row],[Order Date]], "MMM")</f>
        <v>Sep</v>
      </c>
      <c r="M20" t="str">
        <f>TEXT(Table1[[#This Row],[Order Date]], "DDD")</f>
        <v>Sat</v>
      </c>
      <c r="N20">
        <f>DATEDIF(Table1[[#This Row],[Order Date]],Table1[[#This Row],[Delivered Date]], "D")</f>
        <v>10</v>
      </c>
      <c r="O20">
        <f>ROUND(Table1[[#This Row],[Quantity]]*Table1[[#This Row],[Unit Price]]*VLOOKUP(Table1[[#This Row],[Product Name]], Table2[#All],2, FALSE), 0)</f>
        <v>68</v>
      </c>
      <c r="P20">
        <f>Table1[[#This Row],[Quantity]]*Table1[[#This Row],[Unit Price]]</f>
        <v>124</v>
      </c>
      <c r="Q20">
        <f>Table1[[#This Row],[Salse Revenue]]-Table1[[#This Row],[Total Costs]]</f>
        <v>56</v>
      </c>
    </row>
    <row r="21" spans="1:23" x14ac:dyDescent="0.3">
      <c r="A21" t="s">
        <v>56</v>
      </c>
      <c r="B21" t="s">
        <v>11</v>
      </c>
      <c r="C21" t="s">
        <v>57</v>
      </c>
      <c r="D21" s="1">
        <v>45582</v>
      </c>
      <c r="E21" s="1">
        <v>45588</v>
      </c>
      <c r="F21">
        <v>2</v>
      </c>
      <c r="G21">
        <v>97</v>
      </c>
      <c r="H21" t="s">
        <v>13</v>
      </c>
      <c r="I21" t="s">
        <v>32</v>
      </c>
      <c r="J21" t="s">
        <v>45</v>
      </c>
      <c r="K21" t="str">
        <f>TEXT(Table1[[#This Row],[Order Date]], "yyyy")</f>
        <v>2024</v>
      </c>
      <c r="L21" t="str">
        <f>TEXT(Table1[[#This Row],[Order Date]], "MMM")</f>
        <v>Oct</v>
      </c>
      <c r="M21" t="str">
        <f>TEXT(Table1[[#This Row],[Order Date]], "DDD")</f>
        <v>Thu</v>
      </c>
      <c r="N21">
        <f>DATEDIF(Table1[[#This Row],[Order Date]],Table1[[#This Row],[Delivered Date]], "D")</f>
        <v>6</v>
      </c>
      <c r="O21">
        <f>ROUND(Table1[[#This Row],[Quantity]]*Table1[[#This Row],[Unit Price]]*VLOOKUP(Table1[[#This Row],[Product Name]], Table2[#All],2, FALSE), 0)</f>
        <v>165</v>
      </c>
      <c r="P21">
        <f>Table1[[#This Row],[Quantity]]*Table1[[#This Row],[Unit Price]]</f>
        <v>194</v>
      </c>
      <c r="Q21">
        <f>Table1[[#This Row],[Salse Revenue]]-Table1[[#This Row],[Total Costs]]</f>
        <v>29</v>
      </c>
    </row>
    <row r="22" spans="1:23" hidden="1" x14ac:dyDescent="0.3">
      <c r="A22" t="s">
        <v>42</v>
      </c>
      <c r="B22" t="s">
        <v>16</v>
      </c>
      <c r="C22" t="s">
        <v>43</v>
      </c>
      <c r="D22" s="1">
        <v>45477</v>
      </c>
      <c r="E22" s="1">
        <v>45480</v>
      </c>
      <c r="F22">
        <v>4</v>
      </c>
      <c r="G22">
        <v>151</v>
      </c>
      <c r="H22" t="s">
        <v>13</v>
      </c>
      <c r="I22" t="s">
        <v>32</v>
      </c>
      <c r="J22" t="s">
        <v>14</v>
      </c>
      <c r="K22" t="str">
        <f>TEXT(Table1[[#This Row],[Order Date]], "yyyy")</f>
        <v>2024</v>
      </c>
      <c r="L22" t="str">
        <f>TEXT(Table1[[#This Row],[Order Date]], "MMM")</f>
        <v>Jul</v>
      </c>
      <c r="M22" t="str">
        <f>TEXT(Table1[[#This Row],[Order Date]], "DDD")</f>
        <v>Thu</v>
      </c>
      <c r="N22">
        <f>DATEDIF(Table1[[#This Row],[Order Date]],Table1[[#This Row],[Delivered Date]], "D")</f>
        <v>3</v>
      </c>
      <c r="O22">
        <f>ROUND(Table1[[#This Row],[Quantity]]*Table1[[#This Row],[Unit Price]]*VLOOKUP(Table1[[#This Row],[Product Name]], Table2[#All],2, FALSE), 0)</f>
        <v>362</v>
      </c>
      <c r="P22">
        <f>Table1[[#This Row],[Quantity]]*Table1[[#This Row],[Unit Price]]</f>
        <v>604</v>
      </c>
      <c r="Q22">
        <f>Table1[[#This Row],[Salse Revenue]]-Table1[[#This Row],[Total Costs]]</f>
        <v>242</v>
      </c>
    </row>
    <row r="23" spans="1:23" hidden="1" x14ac:dyDescent="0.3">
      <c r="A23" t="s">
        <v>58</v>
      </c>
      <c r="B23" t="s">
        <v>16</v>
      </c>
      <c r="C23" t="s">
        <v>59</v>
      </c>
      <c r="D23" s="1">
        <v>45508</v>
      </c>
      <c r="E23" s="1">
        <v>45520</v>
      </c>
      <c r="F23">
        <v>4</v>
      </c>
      <c r="G23">
        <v>961</v>
      </c>
      <c r="H23" t="s">
        <v>27</v>
      </c>
      <c r="I23" t="s">
        <v>32</v>
      </c>
      <c r="J23" t="s">
        <v>14</v>
      </c>
      <c r="K23" t="str">
        <f>TEXT(Table1[[#This Row],[Order Date]], "yyyy")</f>
        <v>2024</v>
      </c>
      <c r="L23" t="str">
        <f>TEXT(Table1[[#This Row],[Order Date]], "MMM")</f>
        <v>Aug</v>
      </c>
      <c r="M23" t="str">
        <f>TEXT(Table1[[#This Row],[Order Date]], "DDD")</f>
        <v>Sun</v>
      </c>
      <c r="N23">
        <f>DATEDIF(Table1[[#This Row],[Order Date]],Table1[[#This Row],[Delivered Date]], "D")</f>
        <v>12</v>
      </c>
      <c r="O23">
        <f>ROUND(Table1[[#This Row],[Quantity]]*Table1[[#This Row],[Unit Price]]*VLOOKUP(Table1[[#This Row],[Product Name]], Table2[#All],2, FALSE), 0)</f>
        <v>2499</v>
      </c>
      <c r="P23">
        <f>Table1[[#This Row],[Quantity]]*Table1[[#This Row],[Unit Price]]</f>
        <v>3844</v>
      </c>
      <c r="Q23">
        <f>Table1[[#This Row],[Salse Revenue]]-Table1[[#This Row],[Total Costs]]</f>
        <v>1345</v>
      </c>
    </row>
    <row r="24" spans="1:23" hidden="1" x14ac:dyDescent="0.3">
      <c r="A24" t="s">
        <v>60</v>
      </c>
      <c r="B24" t="s">
        <v>30</v>
      </c>
      <c r="C24" t="s">
        <v>49</v>
      </c>
      <c r="D24" s="1">
        <v>45635</v>
      </c>
      <c r="E24" s="1">
        <v>45638</v>
      </c>
      <c r="F24">
        <v>6</v>
      </c>
      <c r="G24">
        <v>458</v>
      </c>
      <c r="H24" t="s">
        <v>13</v>
      </c>
      <c r="I24" t="s">
        <v>32</v>
      </c>
      <c r="J24" t="s">
        <v>18</v>
      </c>
      <c r="K24" t="str">
        <f>TEXT(Table1[[#This Row],[Order Date]], "yyyy")</f>
        <v>2024</v>
      </c>
      <c r="L24" t="str">
        <f>TEXT(Table1[[#This Row],[Order Date]], "MMM")</f>
        <v>Dec</v>
      </c>
      <c r="M24" t="str">
        <f>TEXT(Table1[[#This Row],[Order Date]], "DDD")</f>
        <v>Mon</v>
      </c>
      <c r="N24">
        <f>DATEDIF(Table1[[#This Row],[Order Date]],Table1[[#This Row],[Delivered Date]], "D")</f>
        <v>3</v>
      </c>
      <c r="O24">
        <f>ROUND(Table1[[#This Row],[Quantity]]*Table1[[#This Row],[Unit Price]]*VLOOKUP(Table1[[#This Row],[Product Name]], Table2[#All],2, FALSE), 0)</f>
        <v>1924</v>
      </c>
      <c r="P24">
        <f>Table1[[#This Row],[Quantity]]*Table1[[#This Row],[Unit Price]]</f>
        <v>2748</v>
      </c>
      <c r="Q24">
        <f>Table1[[#This Row],[Salse Revenue]]-Table1[[#This Row],[Total Costs]]</f>
        <v>824</v>
      </c>
    </row>
    <row r="25" spans="1:23" hidden="1" x14ac:dyDescent="0.3">
      <c r="A25" t="s">
        <v>61</v>
      </c>
      <c r="B25" t="s">
        <v>20</v>
      </c>
      <c r="C25" t="s">
        <v>53</v>
      </c>
      <c r="D25" s="1">
        <v>45324</v>
      </c>
      <c r="E25" s="1">
        <v>45334</v>
      </c>
      <c r="F25">
        <v>6</v>
      </c>
      <c r="G25">
        <v>31</v>
      </c>
      <c r="H25" t="s">
        <v>13</v>
      </c>
      <c r="I25" t="s">
        <v>32</v>
      </c>
      <c r="J25" t="s">
        <v>28</v>
      </c>
      <c r="K25" t="str">
        <f>TEXT(Table1[[#This Row],[Order Date]], "yyyy")</f>
        <v>2024</v>
      </c>
      <c r="L25" t="str">
        <f>TEXT(Table1[[#This Row],[Order Date]], "MMM")</f>
        <v>Feb</v>
      </c>
      <c r="M25" t="str">
        <f>TEXT(Table1[[#This Row],[Order Date]], "DDD")</f>
        <v>Fri</v>
      </c>
      <c r="N25">
        <f>DATEDIF(Table1[[#This Row],[Order Date]],Table1[[#This Row],[Delivered Date]], "D")</f>
        <v>10</v>
      </c>
      <c r="O25">
        <f>ROUND(Table1[[#This Row],[Quantity]]*Table1[[#This Row],[Unit Price]]*VLOOKUP(Table1[[#This Row],[Product Name]], Table2[#All],2, FALSE), 0)</f>
        <v>130</v>
      </c>
      <c r="P25">
        <f>Table1[[#This Row],[Quantity]]*Table1[[#This Row],[Unit Price]]</f>
        <v>186</v>
      </c>
      <c r="Q25">
        <f>Table1[[#This Row],[Salse Revenue]]-Table1[[#This Row],[Total Costs]]</f>
        <v>56</v>
      </c>
    </row>
    <row r="26" spans="1:23" hidden="1" x14ac:dyDescent="0.3">
      <c r="A26" t="s">
        <v>62</v>
      </c>
      <c r="B26" t="s">
        <v>16</v>
      </c>
      <c r="C26" t="s">
        <v>63</v>
      </c>
      <c r="D26" s="1">
        <v>45295</v>
      </c>
      <c r="E26" s="1">
        <v>45306</v>
      </c>
      <c r="F26">
        <v>2</v>
      </c>
      <c r="G26">
        <v>734</v>
      </c>
      <c r="H26" t="s">
        <v>13</v>
      </c>
      <c r="I26" t="s">
        <v>32</v>
      </c>
      <c r="J26" t="s">
        <v>45</v>
      </c>
      <c r="K26" t="str">
        <f>TEXT(Table1[[#This Row],[Order Date]], "yyyy")</f>
        <v>2024</v>
      </c>
      <c r="L26" t="str">
        <f>TEXT(Table1[[#This Row],[Order Date]], "MMM")</f>
        <v>Jan</v>
      </c>
      <c r="M26" t="str">
        <f>TEXT(Table1[[#This Row],[Order Date]], "DDD")</f>
        <v>Thu</v>
      </c>
      <c r="N26">
        <f>DATEDIF(Table1[[#This Row],[Order Date]],Table1[[#This Row],[Delivered Date]], "D")</f>
        <v>11</v>
      </c>
      <c r="O26">
        <f>ROUND(Table1[[#This Row],[Quantity]]*Table1[[#This Row],[Unit Price]]*VLOOKUP(Table1[[#This Row],[Product Name]], Table2[#All],2, FALSE), 0)</f>
        <v>734</v>
      </c>
      <c r="P26">
        <f>Table1[[#This Row],[Quantity]]*Table1[[#This Row],[Unit Price]]</f>
        <v>1468</v>
      </c>
      <c r="Q26">
        <f>Table1[[#This Row],[Salse Revenue]]-Table1[[#This Row],[Total Costs]]</f>
        <v>734</v>
      </c>
      <c r="U26" s="14" t="s">
        <v>7</v>
      </c>
      <c r="V26" t="s">
        <v>13</v>
      </c>
    </row>
    <row r="27" spans="1:23" x14ac:dyDescent="0.3">
      <c r="A27" t="s">
        <v>64</v>
      </c>
      <c r="B27" t="s">
        <v>11</v>
      </c>
      <c r="C27" t="s">
        <v>12</v>
      </c>
      <c r="D27" s="1">
        <v>45461</v>
      </c>
      <c r="E27" s="1">
        <v>45472</v>
      </c>
      <c r="F27">
        <v>2</v>
      </c>
      <c r="G27">
        <v>536</v>
      </c>
      <c r="H27" t="s">
        <v>27</v>
      </c>
      <c r="I27" t="s">
        <v>550</v>
      </c>
      <c r="J27" t="s">
        <v>14</v>
      </c>
      <c r="K27" t="str">
        <f>TEXT(Table1[[#This Row],[Order Date]], "yyyy")</f>
        <v>2024</v>
      </c>
      <c r="L27" t="str">
        <f>TEXT(Table1[[#This Row],[Order Date]], "MMM")</f>
        <v>Jun</v>
      </c>
      <c r="M27" t="str">
        <f>TEXT(Table1[[#This Row],[Order Date]], "DDD")</f>
        <v>Tue</v>
      </c>
      <c r="N27">
        <f>DATEDIF(Table1[[#This Row],[Order Date]],Table1[[#This Row],[Delivered Date]], "D")</f>
        <v>11</v>
      </c>
      <c r="O27">
        <f>ROUND(Table1[[#This Row],[Quantity]]*Table1[[#This Row],[Unit Price]]*VLOOKUP(Table1[[#This Row],[Product Name]], Table2[#All],2, FALSE), 0)</f>
        <v>804</v>
      </c>
      <c r="P27">
        <f>Table1[[#This Row],[Quantity]]*Table1[[#This Row],[Unit Price]]</f>
        <v>1072</v>
      </c>
      <c r="Q27">
        <f>Table1[[#This Row],[Salse Revenue]]-Table1[[#This Row],[Total Costs]]</f>
        <v>268</v>
      </c>
    </row>
    <row r="28" spans="1:23" hidden="1" x14ac:dyDescent="0.3">
      <c r="A28" t="s">
        <v>65</v>
      </c>
      <c r="B28" t="s">
        <v>23</v>
      </c>
      <c r="C28" t="s">
        <v>37</v>
      </c>
      <c r="D28" s="1">
        <v>45531</v>
      </c>
      <c r="E28" s="1">
        <v>45534</v>
      </c>
      <c r="F28">
        <v>1</v>
      </c>
      <c r="G28">
        <v>200</v>
      </c>
      <c r="H28" t="s">
        <v>13</v>
      </c>
      <c r="I28" t="s">
        <v>32</v>
      </c>
      <c r="J28" t="s">
        <v>45</v>
      </c>
      <c r="K28" t="str">
        <f>TEXT(Table1[[#This Row],[Order Date]], "yyyy")</f>
        <v>2024</v>
      </c>
      <c r="L28" t="str">
        <f>TEXT(Table1[[#This Row],[Order Date]], "MMM")</f>
        <v>Aug</v>
      </c>
      <c r="M28" t="str">
        <f>TEXT(Table1[[#This Row],[Order Date]], "DDD")</f>
        <v>Tue</v>
      </c>
      <c r="N28">
        <f>DATEDIF(Table1[[#This Row],[Order Date]],Table1[[#This Row],[Delivered Date]], "D")</f>
        <v>3</v>
      </c>
      <c r="O28">
        <f>ROUND(Table1[[#This Row],[Quantity]]*Table1[[#This Row],[Unit Price]]*VLOOKUP(Table1[[#This Row],[Product Name]], Table2[#All],2, FALSE), 0)</f>
        <v>100</v>
      </c>
      <c r="P28">
        <f>Table1[[#This Row],[Quantity]]*Table1[[#This Row],[Unit Price]]</f>
        <v>200</v>
      </c>
      <c r="Q28">
        <f>Table1[[#This Row],[Salse Revenue]]-Table1[[#This Row],[Total Costs]]</f>
        <v>100</v>
      </c>
      <c r="U28" s="14" t="s">
        <v>611</v>
      </c>
      <c r="V28" t="s">
        <v>615</v>
      </c>
      <c r="W28" t="s">
        <v>614</v>
      </c>
    </row>
    <row r="29" spans="1:23" hidden="1" x14ac:dyDescent="0.3">
      <c r="A29" t="s">
        <v>66</v>
      </c>
      <c r="B29" t="s">
        <v>16</v>
      </c>
      <c r="C29" t="s">
        <v>17</v>
      </c>
      <c r="D29" s="1">
        <v>45317</v>
      </c>
      <c r="E29" s="1">
        <v>45329</v>
      </c>
      <c r="F29">
        <v>9</v>
      </c>
      <c r="G29">
        <v>866</v>
      </c>
      <c r="H29" t="s">
        <v>13</v>
      </c>
      <c r="I29" t="s">
        <v>550</v>
      </c>
      <c r="J29" t="s">
        <v>28</v>
      </c>
      <c r="K29" t="str">
        <f>TEXT(Table1[[#This Row],[Order Date]], "yyyy")</f>
        <v>2024</v>
      </c>
      <c r="L29" t="str">
        <f>TEXT(Table1[[#This Row],[Order Date]], "MMM")</f>
        <v>Jan</v>
      </c>
      <c r="M29" t="str">
        <f>TEXT(Table1[[#This Row],[Order Date]], "DDD")</f>
        <v>Fri</v>
      </c>
      <c r="N29">
        <f>DATEDIF(Table1[[#This Row],[Order Date]],Table1[[#This Row],[Delivered Date]], "D")</f>
        <v>12</v>
      </c>
      <c r="O29">
        <f>ROUND(Table1[[#This Row],[Quantity]]*Table1[[#This Row],[Unit Price]]*VLOOKUP(Table1[[#This Row],[Product Name]], Table2[#All],2, FALSE), 0)</f>
        <v>3897</v>
      </c>
      <c r="P29">
        <f>Table1[[#This Row],[Quantity]]*Table1[[#This Row],[Unit Price]]</f>
        <v>7794</v>
      </c>
      <c r="Q29">
        <f>Table1[[#This Row],[Salse Revenue]]-Table1[[#This Row],[Total Costs]]</f>
        <v>3897</v>
      </c>
      <c r="U29" s="15" t="s">
        <v>20</v>
      </c>
      <c r="V29">
        <v>183785</v>
      </c>
      <c r="W29">
        <v>133049</v>
      </c>
    </row>
    <row r="30" spans="1:23" hidden="1" x14ac:dyDescent="0.3">
      <c r="A30" t="s">
        <v>67</v>
      </c>
      <c r="B30" t="s">
        <v>20</v>
      </c>
      <c r="C30" t="s">
        <v>21</v>
      </c>
      <c r="D30" s="1">
        <v>45540</v>
      </c>
      <c r="E30" s="1">
        <v>45554</v>
      </c>
      <c r="F30">
        <v>8</v>
      </c>
      <c r="G30">
        <v>228</v>
      </c>
      <c r="H30" t="s">
        <v>13</v>
      </c>
      <c r="I30" t="s">
        <v>548</v>
      </c>
      <c r="J30" t="s">
        <v>28</v>
      </c>
      <c r="K30" t="str">
        <f>TEXT(Table1[[#This Row],[Order Date]], "yyyy")</f>
        <v>2024</v>
      </c>
      <c r="L30" t="str">
        <f>TEXT(Table1[[#This Row],[Order Date]], "MMM")</f>
        <v>Sep</v>
      </c>
      <c r="M30" t="str">
        <f>TEXT(Table1[[#This Row],[Order Date]], "DDD")</f>
        <v>Thu</v>
      </c>
      <c r="N30">
        <f>DATEDIF(Table1[[#This Row],[Order Date]],Table1[[#This Row],[Delivered Date]], "D")</f>
        <v>14</v>
      </c>
      <c r="O30">
        <f>ROUND(Table1[[#This Row],[Quantity]]*Table1[[#This Row],[Unit Price]]*VLOOKUP(Table1[[#This Row],[Product Name]], Table2[#All],2, FALSE), 0)</f>
        <v>1368</v>
      </c>
      <c r="P30">
        <f>Table1[[#This Row],[Quantity]]*Table1[[#This Row],[Unit Price]]</f>
        <v>1824</v>
      </c>
      <c r="Q30">
        <f>Table1[[#This Row],[Salse Revenue]]-Table1[[#This Row],[Total Costs]]</f>
        <v>456</v>
      </c>
      <c r="U30" s="15" t="s">
        <v>16</v>
      </c>
      <c r="V30">
        <v>195694</v>
      </c>
      <c r="W30">
        <v>106207</v>
      </c>
    </row>
    <row r="31" spans="1:23" hidden="1" x14ac:dyDescent="0.3">
      <c r="A31" t="s">
        <v>68</v>
      </c>
      <c r="B31" t="s">
        <v>23</v>
      </c>
      <c r="C31" t="s">
        <v>69</v>
      </c>
      <c r="D31" s="1">
        <v>45630</v>
      </c>
      <c r="E31" s="1">
        <v>45637</v>
      </c>
      <c r="F31">
        <v>8</v>
      </c>
      <c r="G31">
        <v>168</v>
      </c>
      <c r="H31" t="s">
        <v>13</v>
      </c>
      <c r="I31" t="s">
        <v>550</v>
      </c>
      <c r="J31" t="s">
        <v>18</v>
      </c>
      <c r="K31" t="str">
        <f>TEXT(Table1[[#This Row],[Order Date]], "yyyy")</f>
        <v>2024</v>
      </c>
      <c r="L31" t="str">
        <f>TEXT(Table1[[#This Row],[Order Date]], "MMM")</f>
        <v>Dec</v>
      </c>
      <c r="M31" t="str">
        <f>TEXT(Table1[[#This Row],[Order Date]], "DDD")</f>
        <v>Wed</v>
      </c>
      <c r="N31">
        <f>DATEDIF(Table1[[#This Row],[Order Date]],Table1[[#This Row],[Delivered Date]], "D")</f>
        <v>7</v>
      </c>
      <c r="O31">
        <f>ROUND(Table1[[#This Row],[Quantity]]*Table1[[#This Row],[Unit Price]]*VLOOKUP(Table1[[#This Row],[Product Name]], Table2[#All],2, FALSE), 0)</f>
        <v>739</v>
      </c>
      <c r="P31">
        <f>Table1[[#This Row],[Quantity]]*Table1[[#This Row],[Unit Price]]</f>
        <v>1344</v>
      </c>
      <c r="Q31">
        <f>Table1[[#This Row],[Salse Revenue]]-Table1[[#This Row],[Total Costs]]</f>
        <v>605</v>
      </c>
      <c r="U31" s="15" t="s">
        <v>11</v>
      </c>
      <c r="V31">
        <v>151937</v>
      </c>
      <c r="W31">
        <v>113069</v>
      </c>
    </row>
    <row r="32" spans="1:23" x14ac:dyDescent="0.3">
      <c r="A32" t="s">
        <v>70</v>
      </c>
      <c r="B32" t="s">
        <v>11</v>
      </c>
      <c r="C32" t="s">
        <v>35</v>
      </c>
      <c r="D32" s="1">
        <v>45569</v>
      </c>
      <c r="E32" s="1">
        <v>45572</v>
      </c>
      <c r="F32">
        <v>1</v>
      </c>
      <c r="G32">
        <v>775</v>
      </c>
      <c r="H32" t="s">
        <v>13</v>
      </c>
      <c r="I32" t="s">
        <v>546</v>
      </c>
      <c r="J32" t="s">
        <v>18</v>
      </c>
      <c r="K32" t="str">
        <f>TEXT(Table1[[#This Row],[Order Date]], "yyyy")</f>
        <v>2024</v>
      </c>
      <c r="L32" t="str">
        <f>TEXT(Table1[[#This Row],[Order Date]], "MMM")</f>
        <v>Oct</v>
      </c>
      <c r="M32" t="str">
        <f>TEXT(Table1[[#This Row],[Order Date]], "DDD")</f>
        <v>Fri</v>
      </c>
      <c r="N32">
        <f>DATEDIF(Table1[[#This Row],[Order Date]],Table1[[#This Row],[Delivered Date]], "D")</f>
        <v>3</v>
      </c>
      <c r="O32">
        <f>ROUND(Table1[[#This Row],[Quantity]]*Table1[[#This Row],[Unit Price]]*VLOOKUP(Table1[[#This Row],[Product Name]], Table2[#All],2, FALSE), 0)</f>
        <v>620</v>
      </c>
      <c r="P32">
        <f>Table1[[#This Row],[Quantity]]*Table1[[#This Row],[Unit Price]]</f>
        <v>775</v>
      </c>
      <c r="Q32">
        <f>Table1[[#This Row],[Salse Revenue]]-Table1[[#This Row],[Total Costs]]</f>
        <v>155</v>
      </c>
      <c r="U32" s="15" t="s">
        <v>23</v>
      </c>
      <c r="V32">
        <v>136602</v>
      </c>
      <c r="W32">
        <v>74919</v>
      </c>
    </row>
    <row r="33" spans="1:23" hidden="1" x14ac:dyDescent="0.3">
      <c r="A33" t="s">
        <v>71</v>
      </c>
      <c r="B33" t="s">
        <v>16</v>
      </c>
      <c r="C33" t="s">
        <v>43</v>
      </c>
      <c r="D33" s="1">
        <v>45549</v>
      </c>
      <c r="E33" s="1">
        <v>45554</v>
      </c>
      <c r="F33">
        <v>9</v>
      </c>
      <c r="G33">
        <v>171</v>
      </c>
      <c r="H33" t="s">
        <v>13</v>
      </c>
      <c r="I33" t="s">
        <v>550</v>
      </c>
      <c r="J33" t="s">
        <v>28</v>
      </c>
      <c r="K33" t="str">
        <f>TEXT(Table1[[#This Row],[Order Date]], "yyyy")</f>
        <v>2024</v>
      </c>
      <c r="L33" t="str">
        <f>TEXT(Table1[[#This Row],[Order Date]], "MMM")</f>
        <v>Sep</v>
      </c>
      <c r="M33" t="str">
        <f>TEXT(Table1[[#This Row],[Order Date]], "DDD")</f>
        <v>Sat</v>
      </c>
      <c r="N33">
        <f>DATEDIF(Table1[[#This Row],[Order Date]],Table1[[#This Row],[Delivered Date]], "D")</f>
        <v>5</v>
      </c>
      <c r="O33">
        <f>ROUND(Table1[[#This Row],[Quantity]]*Table1[[#This Row],[Unit Price]]*VLOOKUP(Table1[[#This Row],[Product Name]], Table2[#All],2, FALSE), 0)</f>
        <v>923</v>
      </c>
      <c r="P33">
        <f>Table1[[#This Row],[Quantity]]*Table1[[#This Row],[Unit Price]]</f>
        <v>1539</v>
      </c>
      <c r="Q33">
        <f>Table1[[#This Row],[Salse Revenue]]-Table1[[#This Row],[Total Costs]]</f>
        <v>616</v>
      </c>
      <c r="U33" s="15" t="s">
        <v>30</v>
      </c>
      <c r="V33">
        <v>105862</v>
      </c>
      <c r="W33">
        <v>75563</v>
      </c>
    </row>
    <row r="34" spans="1:23" x14ac:dyDescent="0.3">
      <c r="A34" t="s">
        <v>72</v>
      </c>
      <c r="B34" t="s">
        <v>11</v>
      </c>
      <c r="C34" t="s">
        <v>35</v>
      </c>
      <c r="D34" s="1">
        <v>45418</v>
      </c>
      <c r="E34" s="1">
        <v>45431</v>
      </c>
      <c r="F34">
        <v>10</v>
      </c>
      <c r="G34">
        <v>618</v>
      </c>
      <c r="H34" t="s">
        <v>13</v>
      </c>
      <c r="I34" t="s">
        <v>550</v>
      </c>
      <c r="J34" t="s">
        <v>45</v>
      </c>
      <c r="K34" t="str">
        <f>TEXT(Table1[[#This Row],[Order Date]], "yyyy")</f>
        <v>2024</v>
      </c>
      <c r="L34" t="str">
        <f>TEXT(Table1[[#This Row],[Order Date]], "MMM")</f>
        <v>May</v>
      </c>
      <c r="M34" t="str">
        <f>TEXT(Table1[[#This Row],[Order Date]], "DDD")</f>
        <v>Mon</v>
      </c>
      <c r="N34">
        <f>DATEDIF(Table1[[#This Row],[Order Date]],Table1[[#This Row],[Delivered Date]], "D")</f>
        <v>13</v>
      </c>
      <c r="O34">
        <f>ROUND(Table1[[#This Row],[Quantity]]*Table1[[#This Row],[Unit Price]]*VLOOKUP(Table1[[#This Row],[Product Name]], Table2[#All],2, FALSE), 0)</f>
        <v>4944</v>
      </c>
      <c r="P34">
        <f>Table1[[#This Row],[Quantity]]*Table1[[#This Row],[Unit Price]]</f>
        <v>6180</v>
      </c>
      <c r="Q34">
        <f>Table1[[#This Row],[Salse Revenue]]-Table1[[#This Row],[Total Costs]]</f>
        <v>1236</v>
      </c>
      <c r="U34" s="15" t="s">
        <v>612</v>
      </c>
      <c r="V34">
        <v>773880</v>
      </c>
      <c r="W34">
        <v>502807</v>
      </c>
    </row>
    <row r="35" spans="1:23" hidden="1" x14ac:dyDescent="0.3">
      <c r="A35" t="s">
        <v>73</v>
      </c>
      <c r="B35" t="s">
        <v>23</v>
      </c>
      <c r="C35" t="s">
        <v>69</v>
      </c>
      <c r="D35" s="1">
        <v>45581</v>
      </c>
      <c r="E35" s="1">
        <v>45586</v>
      </c>
      <c r="F35">
        <v>9</v>
      </c>
      <c r="G35">
        <v>333</v>
      </c>
      <c r="H35" t="s">
        <v>27</v>
      </c>
      <c r="I35" t="s">
        <v>546</v>
      </c>
      <c r="J35" t="s">
        <v>45</v>
      </c>
      <c r="K35" t="str">
        <f>TEXT(Table1[[#This Row],[Order Date]], "yyyy")</f>
        <v>2024</v>
      </c>
      <c r="L35" t="str">
        <f>TEXT(Table1[[#This Row],[Order Date]], "MMM")</f>
        <v>Oct</v>
      </c>
      <c r="M35" t="str">
        <f>TEXT(Table1[[#This Row],[Order Date]], "DDD")</f>
        <v>Wed</v>
      </c>
      <c r="N35">
        <f>DATEDIF(Table1[[#This Row],[Order Date]],Table1[[#This Row],[Delivered Date]], "D")</f>
        <v>5</v>
      </c>
      <c r="O35">
        <f>ROUND(Table1[[#This Row],[Quantity]]*Table1[[#This Row],[Unit Price]]*VLOOKUP(Table1[[#This Row],[Product Name]], Table2[#All],2, FALSE), 0)</f>
        <v>1648</v>
      </c>
      <c r="P35">
        <f>Table1[[#This Row],[Quantity]]*Table1[[#This Row],[Unit Price]]</f>
        <v>2997</v>
      </c>
      <c r="Q35">
        <f>Table1[[#This Row],[Salse Revenue]]-Table1[[#This Row],[Total Costs]]</f>
        <v>1349</v>
      </c>
    </row>
    <row r="36" spans="1:23" hidden="1" x14ac:dyDescent="0.3">
      <c r="A36" t="s">
        <v>74</v>
      </c>
      <c r="B36" t="s">
        <v>30</v>
      </c>
      <c r="C36" t="s">
        <v>75</v>
      </c>
      <c r="D36" s="1">
        <v>45296</v>
      </c>
      <c r="E36" s="1">
        <v>45301</v>
      </c>
      <c r="F36">
        <v>8</v>
      </c>
      <c r="G36">
        <v>646</v>
      </c>
      <c r="H36" t="s">
        <v>13</v>
      </c>
      <c r="I36" t="s">
        <v>32</v>
      </c>
      <c r="J36" t="s">
        <v>45</v>
      </c>
      <c r="K36" t="str">
        <f>TEXT(Table1[[#This Row],[Order Date]], "yyyy")</f>
        <v>2024</v>
      </c>
      <c r="L36" t="str">
        <f>TEXT(Table1[[#This Row],[Order Date]], "MMM")</f>
        <v>Jan</v>
      </c>
      <c r="M36" t="str">
        <f>TEXT(Table1[[#This Row],[Order Date]], "DDD")</f>
        <v>Fri</v>
      </c>
      <c r="N36">
        <f>DATEDIF(Table1[[#This Row],[Order Date]],Table1[[#This Row],[Delivered Date]], "D")</f>
        <v>5</v>
      </c>
      <c r="O36">
        <f>ROUND(Table1[[#This Row],[Quantity]]*Table1[[#This Row],[Unit Price]]*VLOOKUP(Table1[[#This Row],[Product Name]], Table2[#All],2, FALSE), 0)</f>
        <v>3876</v>
      </c>
      <c r="P36">
        <f>Table1[[#This Row],[Quantity]]*Table1[[#This Row],[Unit Price]]</f>
        <v>5168</v>
      </c>
      <c r="Q36">
        <f>Table1[[#This Row],[Salse Revenue]]-Table1[[#This Row],[Total Costs]]</f>
        <v>1292</v>
      </c>
    </row>
    <row r="37" spans="1:23" hidden="1" x14ac:dyDescent="0.3">
      <c r="A37" t="s">
        <v>76</v>
      </c>
      <c r="B37" t="s">
        <v>16</v>
      </c>
      <c r="C37" t="s">
        <v>63</v>
      </c>
      <c r="D37" s="1">
        <v>45551</v>
      </c>
      <c r="E37" s="1">
        <v>45556</v>
      </c>
      <c r="F37">
        <v>5</v>
      </c>
      <c r="G37">
        <v>432</v>
      </c>
      <c r="H37" t="s">
        <v>13</v>
      </c>
      <c r="I37" t="s">
        <v>546</v>
      </c>
      <c r="J37" t="s">
        <v>14</v>
      </c>
      <c r="K37" t="str">
        <f>TEXT(Table1[[#This Row],[Order Date]], "yyyy")</f>
        <v>2024</v>
      </c>
      <c r="L37" t="str">
        <f>TEXT(Table1[[#This Row],[Order Date]], "MMM")</f>
        <v>Sep</v>
      </c>
      <c r="M37" t="str">
        <f>TEXT(Table1[[#This Row],[Order Date]], "DDD")</f>
        <v>Mon</v>
      </c>
      <c r="N37">
        <f>DATEDIF(Table1[[#This Row],[Order Date]],Table1[[#This Row],[Delivered Date]], "D")</f>
        <v>5</v>
      </c>
      <c r="O37">
        <f>ROUND(Table1[[#This Row],[Quantity]]*Table1[[#This Row],[Unit Price]]*VLOOKUP(Table1[[#This Row],[Product Name]], Table2[#All],2, FALSE), 0)</f>
        <v>1080</v>
      </c>
      <c r="P37">
        <f>Table1[[#This Row],[Quantity]]*Table1[[#This Row],[Unit Price]]</f>
        <v>2160</v>
      </c>
      <c r="Q37">
        <f>Table1[[#This Row],[Salse Revenue]]-Table1[[#This Row],[Total Costs]]</f>
        <v>1080</v>
      </c>
    </row>
    <row r="38" spans="1:23" hidden="1" x14ac:dyDescent="0.3">
      <c r="A38" t="s">
        <v>77</v>
      </c>
      <c r="B38" t="s">
        <v>30</v>
      </c>
      <c r="C38" t="s">
        <v>78</v>
      </c>
      <c r="D38" s="1">
        <v>45372</v>
      </c>
      <c r="E38" s="1">
        <v>45386</v>
      </c>
      <c r="F38">
        <v>8</v>
      </c>
      <c r="G38">
        <v>863</v>
      </c>
      <c r="H38" t="s">
        <v>27</v>
      </c>
      <c r="I38" t="s">
        <v>32</v>
      </c>
      <c r="J38" t="s">
        <v>45</v>
      </c>
      <c r="K38" t="str">
        <f>TEXT(Table1[[#This Row],[Order Date]], "yyyy")</f>
        <v>2024</v>
      </c>
      <c r="L38" t="str">
        <f>TEXT(Table1[[#This Row],[Order Date]], "MMM")</f>
        <v>Mar</v>
      </c>
      <c r="M38" t="str">
        <f>TEXT(Table1[[#This Row],[Order Date]], "DDD")</f>
        <v>Thu</v>
      </c>
      <c r="N38">
        <f>DATEDIF(Table1[[#This Row],[Order Date]],Table1[[#This Row],[Delivered Date]], "D")</f>
        <v>14</v>
      </c>
      <c r="O38">
        <f>ROUND(Table1[[#This Row],[Quantity]]*Table1[[#This Row],[Unit Price]]*VLOOKUP(Table1[[#This Row],[Product Name]], Table2[#All],2, FALSE), 0)</f>
        <v>4488</v>
      </c>
      <c r="P38">
        <f>Table1[[#This Row],[Quantity]]*Table1[[#This Row],[Unit Price]]</f>
        <v>6904</v>
      </c>
      <c r="Q38">
        <f>Table1[[#This Row],[Salse Revenue]]-Table1[[#This Row],[Total Costs]]</f>
        <v>2416</v>
      </c>
    </row>
    <row r="39" spans="1:23" hidden="1" x14ac:dyDescent="0.3">
      <c r="A39" t="s">
        <v>79</v>
      </c>
      <c r="B39" t="s">
        <v>16</v>
      </c>
      <c r="C39" t="s">
        <v>17</v>
      </c>
      <c r="D39" s="1">
        <v>45633</v>
      </c>
      <c r="E39" s="1">
        <v>45645</v>
      </c>
      <c r="F39">
        <v>9</v>
      </c>
      <c r="G39">
        <v>316</v>
      </c>
      <c r="H39" t="s">
        <v>13</v>
      </c>
      <c r="I39" t="s">
        <v>32</v>
      </c>
      <c r="J39" t="s">
        <v>14</v>
      </c>
      <c r="K39" t="str">
        <f>TEXT(Table1[[#This Row],[Order Date]], "yyyy")</f>
        <v>2024</v>
      </c>
      <c r="L39" t="str">
        <f>TEXT(Table1[[#This Row],[Order Date]], "MMM")</f>
        <v>Dec</v>
      </c>
      <c r="M39" t="str">
        <f>TEXT(Table1[[#This Row],[Order Date]], "DDD")</f>
        <v>Sat</v>
      </c>
      <c r="N39">
        <f>DATEDIF(Table1[[#This Row],[Order Date]],Table1[[#This Row],[Delivered Date]], "D")</f>
        <v>12</v>
      </c>
      <c r="O39">
        <f>ROUND(Table1[[#This Row],[Quantity]]*Table1[[#This Row],[Unit Price]]*VLOOKUP(Table1[[#This Row],[Product Name]], Table2[#All],2, FALSE), 0)</f>
        <v>1422</v>
      </c>
      <c r="P39">
        <f>Table1[[#This Row],[Quantity]]*Table1[[#This Row],[Unit Price]]</f>
        <v>2844</v>
      </c>
      <c r="Q39">
        <f>Table1[[#This Row],[Salse Revenue]]-Table1[[#This Row],[Total Costs]]</f>
        <v>1422</v>
      </c>
    </row>
    <row r="40" spans="1:23" hidden="1" x14ac:dyDescent="0.3">
      <c r="A40" t="s">
        <v>80</v>
      </c>
      <c r="B40" t="s">
        <v>30</v>
      </c>
      <c r="C40" t="s">
        <v>75</v>
      </c>
      <c r="D40" s="1">
        <v>45346</v>
      </c>
      <c r="E40" s="1">
        <v>45351</v>
      </c>
      <c r="F40">
        <v>9</v>
      </c>
      <c r="G40">
        <v>169</v>
      </c>
      <c r="H40" t="s">
        <v>27</v>
      </c>
      <c r="I40" t="s">
        <v>546</v>
      </c>
      <c r="J40" t="s">
        <v>28</v>
      </c>
      <c r="K40" t="str">
        <f>TEXT(Table1[[#This Row],[Order Date]], "yyyy")</f>
        <v>2024</v>
      </c>
      <c r="L40" t="str">
        <f>TEXT(Table1[[#This Row],[Order Date]], "MMM")</f>
        <v>Feb</v>
      </c>
      <c r="M40" t="str">
        <f>TEXT(Table1[[#This Row],[Order Date]], "DDD")</f>
        <v>Sat</v>
      </c>
      <c r="N40">
        <f>DATEDIF(Table1[[#This Row],[Order Date]],Table1[[#This Row],[Delivered Date]], "D")</f>
        <v>5</v>
      </c>
      <c r="O40">
        <f>ROUND(Table1[[#This Row],[Quantity]]*Table1[[#This Row],[Unit Price]]*VLOOKUP(Table1[[#This Row],[Product Name]], Table2[#All],2, FALSE), 0)</f>
        <v>1141</v>
      </c>
      <c r="P40">
        <f>Table1[[#This Row],[Quantity]]*Table1[[#This Row],[Unit Price]]</f>
        <v>1521</v>
      </c>
      <c r="Q40">
        <f>Table1[[#This Row],[Salse Revenue]]-Table1[[#This Row],[Total Costs]]</f>
        <v>380</v>
      </c>
    </row>
    <row r="41" spans="1:23" hidden="1" x14ac:dyDescent="0.3">
      <c r="A41" t="s">
        <v>81</v>
      </c>
      <c r="B41" t="s">
        <v>20</v>
      </c>
      <c r="C41" t="s">
        <v>82</v>
      </c>
      <c r="D41" s="1">
        <v>45396</v>
      </c>
      <c r="E41" s="1">
        <v>45410</v>
      </c>
      <c r="F41">
        <v>5</v>
      </c>
      <c r="G41">
        <v>527</v>
      </c>
      <c r="H41" t="s">
        <v>13</v>
      </c>
      <c r="I41" t="s">
        <v>549</v>
      </c>
      <c r="J41" t="s">
        <v>18</v>
      </c>
      <c r="K41" t="str">
        <f>TEXT(Table1[[#This Row],[Order Date]], "yyyy")</f>
        <v>2024</v>
      </c>
      <c r="L41" t="str">
        <f>TEXT(Table1[[#This Row],[Order Date]], "MMM")</f>
        <v>Apr</v>
      </c>
      <c r="M41" t="str">
        <f>TEXT(Table1[[#This Row],[Order Date]], "DDD")</f>
        <v>Sun</v>
      </c>
      <c r="N41">
        <f>DATEDIF(Table1[[#This Row],[Order Date]],Table1[[#This Row],[Delivered Date]], "D")</f>
        <v>14</v>
      </c>
      <c r="O41">
        <f>ROUND(Table1[[#This Row],[Quantity]]*Table1[[#This Row],[Unit Price]]*VLOOKUP(Table1[[#This Row],[Product Name]], Table2[#All],2, FALSE), 0)</f>
        <v>2108</v>
      </c>
      <c r="P41">
        <f>Table1[[#This Row],[Quantity]]*Table1[[#This Row],[Unit Price]]</f>
        <v>2635</v>
      </c>
      <c r="Q41">
        <f>Table1[[#This Row],[Salse Revenue]]-Table1[[#This Row],[Total Costs]]</f>
        <v>527</v>
      </c>
    </row>
    <row r="42" spans="1:23" x14ac:dyDescent="0.3">
      <c r="A42" t="s">
        <v>83</v>
      </c>
      <c r="B42" t="s">
        <v>11</v>
      </c>
      <c r="C42" t="s">
        <v>26</v>
      </c>
      <c r="D42" s="1">
        <v>45433</v>
      </c>
      <c r="E42" s="1">
        <v>45437</v>
      </c>
      <c r="F42">
        <v>1</v>
      </c>
      <c r="G42">
        <v>13</v>
      </c>
      <c r="H42" t="s">
        <v>27</v>
      </c>
      <c r="I42" t="s">
        <v>546</v>
      </c>
      <c r="J42" t="s">
        <v>28</v>
      </c>
      <c r="K42" t="str">
        <f>TEXT(Table1[[#This Row],[Order Date]], "yyyy")</f>
        <v>2024</v>
      </c>
      <c r="L42" t="str">
        <f>TEXT(Table1[[#This Row],[Order Date]], "MMM")</f>
        <v>May</v>
      </c>
      <c r="M42" t="str">
        <f>TEXT(Table1[[#This Row],[Order Date]], "DDD")</f>
        <v>Tue</v>
      </c>
      <c r="N42">
        <f>DATEDIF(Table1[[#This Row],[Order Date]],Table1[[#This Row],[Delivered Date]], "D")</f>
        <v>4</v>
      </c>
      <c r="O42">
        <f>ROUND(Table1[[#This Row],[Quantity]]*Table1[[#This Row],[Unit Price]]*VLOOKUP(Table1[[#This Row],[Product Name]], Table2[#All],2, FALSE), 0)</f>
        <v>8</v>
      </c>
      <c r="P42">
        <f>Table1[[#This Row],[Quantity]]*Table1[[#This Row],[Unit Price]]</f>
        <v>13</v>
      </c>
      <c r="Q42">
        <f>Table1[[#This Row],[Salse Revenue]]-Table1[[#This Row],[Total Costs]]</f>
        <v>5</v>
      </c>
    </row>
    <row r="43" spans="1:23" hidden="1" x14ac:dyDescent="0.3">
      <c r="A43" t="s">
        <v>84</v>
      </c>
      <c r="B43" t="s">
        <v>30</v>
      </c>
      <c r="C43" t="s">
        <v>41</v>
      </c>
      <c r="D43" s="1">
        <v>45518</v>
      </c>
      <c r="E43" s="1">
        <v>45525</v>
      </c>
      <c r="F43">
        <v>9</v>
      </c>
      <c r="G43">
        <v>732</v>
      </c>
      <c r="H43" t="s">
        <v>13</v>
      </c>
      <c r="I43" t="s">
        <v>549</v>
      </c>
      <c r="J43" t="s">
        <v>28</v>
      </c>
      <c r="K43" t="str">
        <f>TEXT(Table1[[#This Row],[Order Date]], "yyyy")</f>
        <v>2024</v>
      </c>
      <c r="L43" t="str">
        <f>TEXT(Table1[[#This Row],[Order Date]], "MMM")</f>
        <v>Aug</v>
      </c>
      <c r="M43" t="str">
        <f>TEXT(Table1[[#This Row],[Order Date]], "DDD")</f>
        <v>Wed</v>
      </c>
      <c r="N43">
        <f>DATEDIF(Table1[[#This Row],[Order Date]],Table1[[#This Row],[Delivered Date]], "D")</f>
        <v>7</v>
      </c>
      <c r="O43">
        <f>ROUND(Table1[[#This Row],[Quantity]]*Table1[[#This Row],[Unit Price]]*VLOOKUP(Table1[[#This Row],[Product Name]], Table2[#All],2, FALSE), 0)</f>
        <v>4282</v>
      </c>
      <c r="P43">
        <f>Table1[[#This Row],[Quantity]]*Table1[[#This Row],[Unit Price]]</f>
        <v>6588</v>
      </c>
      <c r="Q43">
        <f>Table1[[#This Row],[Salse Revenue]]-Table1[[#This Row],[Total Costs]]</f>
        <v>2306</v>
      </c>
    </row>
    <row r="44" spans="1:23" x14ac:dyDescent="0.3">
      <c r="A44" t="s">
        <v>85</v>
      </c>
      <c r="B44" t="s">
        <v>11</v>
      </c>
      <c r="C44" t="s">
        <v>12</v>
      </c>
      <c r="D44" s="1">
        <v>45645</v>
      </c>
      <c r="E44" s="1">
        <v>45651</v>
      </c>
      <c r="F44">
        <v>3</v>
      </c>
      <c r="G44">
        <v>568</v>
      </c>
      <c r="H44" t="s">
        <v>27</v>
      </c>
      <c r="I44" t="s">
        <v>550</v>
      </c>
      <c r="J44" t="s">
        <v>45</v>
      </c>
      <c r="K44" t="str">
        <f>TEXT(Table1[[#This Row],[Order Date]], "yyyy")</f>
        <v>2024</v>
      </c>
      <c r="L44" t="str">
        <f>TEXT(Table1[[#This Row],[Order Date]], "MMM")</f>
        <v>Dec</v>
      </c>
      <c r="M44" t="str">
        <f>TEXT(Table1[[#This Row],[Order Date]], "DDD")</f>
        <v>Thu</v>
      </c>
      <c r="N44">
        <f>DATEDIF(Table1[[#This Row],[Order Date]],Table1[[#This Row],[Delivered Date]], "D")</f>
        <v>6</v>
      </c>
      <c r="O44">
        <f>ROUND(Table1[[#This Row],[Quantity]]*Table1[[#This Row],[Unit Price]]*VLOOKUP(Table1[[#This Row],[Product Name]], Table2[#All],2, FALSE), 0)</f>
        <v>1278</v>
      </c>
      <c r="P44">
        <f>Table1[[#This Row],[Quantity]]*Table1[[#This Row],[Unit Price]]</f>
        <v>1704</v>
      </c>
      <c r="Q44">
        <f>Table1[[#This Row],[Salse Revenue]]-Table1[[#This Row],[Total Costs]]</f>
        <v>426</v>
      </c>
    </row>
    <row r="45" spans="1:23" hidden="1" x14ac:dyDescent="0.3">
      <c r="A45" t="s">
        <v>86</v>
      </c>
      <c r="B45" t="s">
        <v>16</v>
      </c>
      <c r="C45" t="s">
        <v>63</v>
      </c>
      <c r="D45" s="1">
        <v>45512</v>
      </c>
      <c r="E45" s="1">
        <v>45516</v>
      </c>
      <c r="F45">
        <v>3</v>
      </c>
      <c r="G45">
        <v>52</v>
      </c>
      <c r="H45" t="s">
        <v>13</v>
      </c>
      <c r="I45" t="s">
        <v>546</v>
      </c>
      <c r="J45" t="s">
        <v>45</v>
      </c>
      <c r="K45" t="str">
        <f>TEXT(Table1[[#This Row],[Order Date]], "yyyy")</f>
        <v>2024</v>
      </c>
      <c r="L45" t="str">
        <f>TEXT(Table1[[#This Row],[Order Date]], "MMM")</f>
        <v>Aug</v>
      </c>
      <c r="M45" t="str">
        <f>TEXT(Table1[[#This Row],[Order Date]], "DDD")</f>
        <v>Thu</v>
      </c>
      <c r="N45">
        <f>DATEDIF(Table1[[#This Row],[Order Date]],Table1[[#This Row],[Delivered Date]], "D")</f>
        <v>4</v>
      </c>
      <c r="O45">
        <f>ROUND(Table1[[#This Row],[Quantity]]*Table1[[#This Row],[Unit Price]]*VLOOKUP(Table1[[#This Row],[Product Name]], Table2[#All],2, FALSE), 0)</f>
        <v>78</v>
      </c>
      <c r="P45">
        <f>Table1[[#This Row],[Quantity]]*Table1[[#This Row],[Unit Price]]</f>
        <v>156</v>
      </c>
      <c r="Q45">
        <f>Table1[[#This Row],[Salse Revenue]]-Table1[[#This Row],[Total Costs]]</f>
        <v>78</v>
      </c>
    </row>
    <row r="46" spans="1:23" hidden="1" x14ac:dyDescent="0.3">
      <c r="A46" t="s">
        <v>87</v>
      </c>
      <c r="B46" t="s">
        <v>30</v>
      </c>
      <c r="C46" t="s">
        <v>41</v>
      </c>
      <c r="D46" s="1">
        <v>45641</v>
      </c>
      <c r="E46" s="1">
        <v>45652</v>
      </c>
      <c r="F46">
        <v>4</v>
      </c>
      <c r="G46">
        <v>692</v>
      </c>
      <c r="H46" t="s">
        <v>27</v>
      </c>
      <c r="I46" t="s">
        <v>550</v>
      </c>
      <c r="J46" t="s">
        <v>18</v>
      </c>
      <c r="K46" t="str">
        <f>TEXT(Table1[[#This Row],[Order Date]], "yyyy")</f>
        <v>2024</v>
      </c>
      <c r="L46" t="str">
        <f>TEXT(Table1[[#This Row],[Order Date]], "MMM")</f>
        <v>Dec</v>
      </c>
      <c r="M46" t="str">
        <f>TEXT(Table1[[#This Row],[Order Date]], "DDD")</f>
        <v>Sun</v>
      </c>
      <c r="N46">
        <f>DATEDIF(Table1[[#This Row],[Order Date]],Table1[[#This Row],[Delivered Date]], "D")</f>
        <v>11</v>
      </c>
      <c r="O46">
        <f>ROUND(Table1[[#This Row],[Quantity]]*Table1[[#This Row],[Unit Price]]*VLOOKUP(Table1[[#This Row],[Product Name]], Table2[#All],2, FALSE), 0)</f>
        <v>1799</v>
      </c>
      <c r="P46">
        <f>Table1[[#This Row],[Quantity]]*Table1[[#This Row],[Unit Price]]</f>
        <v>2768</v>
      </c>
      <c r="Q46">
        <f>Table1[[#This Row],[Salse Revenue]]-Table1[[#This Row],[Total Costs]]</f>
        <v>969</v>
      </c>
    </row>
    <row r="47" spans="1:23" hidden="1" x14ac:dyDescent="0.3">
      <c r="A47" t="s">
        <v>88</v>
      </c>
      <c r="B47" t="s">
        <v>20</v>
      </c>
      <c r="C47" t="s">
        <v>39</v>
      </c>
      <c r="D47" s="1">
        <v>45487</v>
      </c>
      <c r="E47" s="1">
        <v>45495</v>
      </c>
      <c r="F47">
        <v>1</v>
      </c>
      <c r="G47">
        <v>889</v>
      </c>
      <c r="H47" t="s">
        <v>13</v>
      </c>
      <c r="I47" t="s">
        <v>549</v>
      </c>
      <c r="J47" t="s">
        <v>14</v>
      </c>
      <c r="K47" t="str">
        <f>TEXT(Table1[[#This Row],[Order Date]], "yyyy")</f>
        <v>2024</v>
      </c>
      <c r="L47" t="str">
        <f>TEXT(Table1[[#This Row],[Order Date]], "MMM")</f>
        <v>Jul</v>
      </c>
      <c r="M47" t="str">
        <f>TEXT(Table1[[#This Row],[Order Date]], "DDD")</f>
        <v>Sun</v>
      </c>
      <c r="N47">
        <f>DATEDIF(Table1[[#This Row],[Order Date]],Table1[[#This Row],[Delivered Date]], "D")</f>
        <v>8</v>
      </c>
      <c r="O47">
        <f>ROUND(Table1[[#This Row],[Quantity]]*Table1[[#This Row],[Unit Price]]*VLOOKUP(Table1[[#This Row],[Product Name]], Table2[#All],2, FALSE), 0)</f>
        <v>578</v>
      </c>
      <c r="P47">
        <f>Table1[[#This Row],[Quantity]]*Table1[[#This Row],[Unit Price]]</f>
        <v>889</v>
      </c>
      <c r="Q47">
        <f>Table1[[#This Row],[Salse Revenue]]-Table1[[#This Row],[Total Costs]]</f>
        <v>311</v>
      </c>
    </row>
    <row r="48" spans="1:23" hidden="1" x14ac:dyDescent="0.3">
      <c r="A48" t="s">
        <v>89</v>
      </c>
      <c r="B48" t="s">
        <v>16</v>
      </c>
      <c r="C48" t="s">
        <v>55</v>
      </c>
      <c r="D48" s="1">
        <v>45306</v>
      </c>
      <c r="E48" s="1">
        <v>45309</v>
      </c>
      <c r="F48">
        <v>2</v>
      </c>
      <c r="G48">
        <v>908</v>
      </c>
      <c r="H48" t="s">
        <v>27</v>
      </c>
      <c r="I48" t="s">
        <v>546</v>
      </c>
      <c r="J48" t="s">
        <v>45</v>
      </c>
      <c r="K48" t="str">
        <f>TEXT(Table1[[#This Row],[Order Date]], "yyyy")</f>
        <v>2024</v>
      </c>
      <c r="L48" t="str">
        <f>TEXT(Table1[[#This Row],[Order Date]], "MMM")</f>
        <v>Jan</v>
      </c>
      <c r="M48" t="str">
        <f>TEXT(Table1[[#This Row],[Order Date]], "DDD")</f>
        <v>Mon</v>
      </c>
      <c r="N48">
        <f>DATEDIF(Table1[[#This Row],[Order Date]],Table1[[#This Row],[Delivered Date]], "D")</f>
        <v>3</v>
      </c>
      <c r="O48">
        <f>ROUND(Table1[[#This Row],[Quantity]]*Table1[[#This Row],[Unit Price]]*VLOOKUP(Table1[[#This Row],[Product Name]], Table2[#All],2, FALSE), 0)</f>
        <v>999</v>
      </c>
      <c r="P48">
        <f>Table1[[#This Row],[Quantity]]*Table1[[#This Row],[Unit Price]]</f>
        <v>1816</v>
      </c>
      <c r="Q48">
        <f>Table1[[#This Row],[Salse Revenue]]-Table1[[#This Row],[Total Costs]]</f>
        <v>817</v>
      </c>
    </row>
    <row r="49" spans="1:17" x14ac:dyDescent="0.3">
      <c r="A49" t="s">
        <v>90</v>
      </c>
      <c r="B49" t="s">
        <v>11</v>
      </c>
      <c r="C49" t="s">
        <v>26</v>
      </c>
      <c r="D49" s="1">
        <v>45292</v>
      </c>
      <c r="E49" s="1">
        <v>45306</v>
      </c>
      <c r="F49">
        <v>9</v>
      </c>
      <c r="G49">
        <v>957</v>
      </c>
      <c r="H49" t="s">
        <v>27</v>
      </c>
      <c r="I49" t="s">
        <v>548</v>
      </c>
      <c r="J49" t="s">
        <v>45</v>
      </c>
      <c r="K49" t="str">
        <f>TEXT(Table1[[#This Row],[Order Date]], "yyyy")</f>
        <v>2024</v>
      </c>
      <c r="L49" t="str">
        <f>TEXT(Table1[[#This Row],[Order Date]], "MMM")</f>
        <v>Jan</v>
      </c>
      <c r="M49" t="str">
        <f>TEXT(Table1[[#This Row],[Order Date]], "DDD")</f>
        <v>Mon</v>
      </c>
      <c r="N49">
        <f>DATEDIF(Table1[[#This Row],[Order Date]],Table1[[#This Row],[Delivered Date]], "D")</f>
        <v>14</v>
      </c>
      <c r="O49">
        <f>ROUND(Table1[[#This Row],[Quantity]]*Table1[[#This Row],[Unit Price]]*VLOOKUP(Table1[[#This Row],[Product Name]], Table2[#All],2, FALSE), 0)</f>
        <v>5598</v>
      </c>
      <c r="P49">
        <f>Table1[[#This Row],[Quantity]]*Table1[[#This Row],[Unit Price]]</f>
        <v>8613</v>
      </c>
      <c r="Q49">
        <f>Table1[[#This Row],[Salse Revenue]]-Table1[[#This Row],[Total Costs]]</f>
        <v>3015</v>
      </c>
    </row>
    <row r="50" spans="1:17" hidden="1" x14ac:dyDescent="0.3">
      <c r="A50" t="s">
        <v>91</v>
      </c>
      <c r="B50" t="s">
        <v>20</v>
      </c>
      <c r="C50" t="s">
        <v>82</v>
      </c>
      <c r="D50" s="1">
        <v>45512</v>
      </c>
      <c r="E50" s="1">
        <v>45519</v>
      </c>
      <c r="F50">
        <v>2</v>
      </c>
      <c r="G50">
        <v>981</v>
      </c>
      <c r="H50" t="s">
        <v>27</v>
      </c>
      <c r="I50" t="s">
        <v>32</v>
      </c>
      <c r="J50" t="s">
        <v>18</v>
      </c>
      <c r="K50" t="str">
        <f>TEXT(Table1[[#This Row],[Order Date]], "yyyy")</f>
        <v>2024</v>
      </c>
      <c r="L50" t="str">
        <f>TEXT(Table1[[#This Row],[Order Date]], "MMM")</f>
        <v>Aug</v>
      </c>
      <c r="M50" t="str">
        <f>TEXT(Table1[[#This Row],[Order Date]], "DDD")</f>
        <v>Thu</v>
      </c>
      <c r="N50">
        <f>DATEDIF(Table1[[#This Row],[Order Date]],Table1[[#This Row],[Delivered Date]], "D")</f>
        <v>7</v>
      </c>
      <c r="O50">
        <f>ROUND(Table1[[#This Row],[Quantity]]*Table1[[#This Row],[Unit Price]]*VLOOKUP(Table1[[#This Row],[Product Name]], Table2[#All],2, FALSE), 0)</f>
        <v>1570</v>
      </c>
      <c r="P50">
        <f>Table1[[#This Row],[Quantity]]*Table1[[#This Row],[Unit Price]]</f>
        <v>1962</v>
      </c>
      <c r="Q50">
        <f>Table1[[#This Row],[Salse Revenue]]-Table1[[#This Row],[Total Costs]]</f>
        <v>392</v>
      </c>
    </row>
    <row r="51" spans="1:17" hidden="1" x14ac:dyDescent="0.3">
      <c r="A51" t="s">
        <v>92</v>
      </c>
      <c r="B51" t="s">
        <v>23</v>
      </c>
      <c r="C51" t="s">
        <v>24</v>
      </c>
      <c r="D51" s="1">
        <v>45575</v>
      </c>
      <c r="E51" s="1">
        <v>45578</v>
      </c>
      <c r="F51">
        <v>3</v>
      </c>
      <c r="G51">
        <v>206</v>
      </c>
      <c r="H51" t="s">
        <v>27</v>
      </c>
      <c r="I51" t="s">
        <v>549</v>
      </c>
      <c r="J51" t="s">
        <v>18</v>
      </c>
      <c r="K51" t="str">
        <f>TEXT(Table1[[#This Row],[Order Date]], "yyyy")</f>
        <v>2024</v>
      </c>
      <c r="L51" t="str">
        <f>TEXT(Table1[[#This Row],[Order Date]], "MMM")</f>
        <v>Oct</v>
      </c>
      <c r="M51" t="str">
        <f>TEXT(Table1[[#This Row],[Order Date]], "DDD")</f>
        <v>Thu</v>
      </c>
      <c r="N51">
        <f>DATEDIF(Table1[[#This Row],[Order Date]],Table1[[#This Row],[Delivered Date]], "D")</f>
        <v>3</v>
      </c>
      <c r="O51">
        <f>ROUND(Table1[[#This Row],[Quantity]]*Table1[[#This Row],[Unit Price]]*VLOOKUP(Table1[[#This Row],[Product Name]], Table2[#All],2, FALSE), 0)</f>
        <v>340</v>
      </c>
      <c r="P51">
        <f>Table1[[#This Row],[Quantity]]*Table1[[#This Row],[Unit Price]]</f>
        <v>618</v>
      </c>
      <c r="Q51">
        <f>Table1[[#This Row],[Salse Revenue]]-Table1[[#This Row],[Total Costs]]</f>
        <v>278</v>
      </c>
    </row>
    <row r="52" spans="1:17" hidden="1" x14ac:dyDescent="0.3">
      <c r="A52" t="s">
        <v>93</v>
      </c>
      <c r="B52" t="s">
        <v>23</v>
      </c>
      <c r="C52" t="s">
        <v>37</v>
      </c>
      <c r="D52" s="1">
        <v>45637</v>
      </c>
      <c r="E52" s="1">
        <v>45647</v>
      </c>
      <c r="F52">
        <v>4</v>
      </c>
      <c r="G52">
        <v>533</v>
      </c>
      <c r="H52" t="s">
        <v>27</v>
      </c>
      <c r="I52" t="s">
        <v>549</v>
      </c>
      <c r="J52" t="s">
        <v>45</v>
      </c>
      <c r="K52" t="str">
        <f>TEXT(Table1[[#This Row],[Order Date]], "yyyy")</f>
        <v>2024</v>
      </c>
      <c r="L52" t="str">
        <f>TEXT(Table1[[#This Row],[Order Date]], "MMM")</f>
        <v>Dec</v>
      </c>
      <c r="M52" t="str">
        <f>TEXT(Table1[[#This Row],[Order Date]], "DDD")</f>
        <v>Wed</v>
      </c>
      <c r="N52">
        <f>DATEDIF(Table1[[#This Row],[Order Date]],Table1[[#This Row],[Delivered Date]], "D")</f>
        <v>10</v>
      </c>
      <c r="O52">
        <f>ROUND(Table1[[#This Row],[Quantity]]*Table1[[#This Row],[Unit Price]]*VLOOKUP(Table1[[#This Row],[Product Name]], Table2[#All],2, FALSE), 0)</f>
        <v>1066</v>
      </c>
      <c r="P52">
        <f>Table1[[#This Row],[Quantity]]*Table1[[#This Row],[Unit Price]]</f>
        <v>2132</v>
      </c>
      <c r="Q52">
        <f>Table1[[#This Row],[Salse Revenue]]-Table1[[#This Row],[Total Costs]]</f>
        <v>1066</v>
      </c>
    </row>
    <row r="53" spans="1:17" x14ac:dyDescent="0.3">
      <c r="A53" t="s">
        <v>94</v>
      </c>
      <c r="B53" t="s">
        <v>11</v>
      </c>
      <c r="C53" t="s">
        <v>95</v>
      </c>
      <c r="D53" s="1">
        <v>45555</v>
      </c>
      <c r="E53" s="1">
        <v>45562</v>
      </c>
      <c r="F53">
        <v>10</v>
      </c>
      <c r="G53">
        <v>353</v>
      </c>
      <c r="H53" t="s">
        <v>27</v>
      </c>
      <c r="I53" t="s">
        <v>550</v>
      </c>
      <c r="J53" t="s">
        <v>45</v>
      </c>
      <c r="K53" t="str">
        <f>TEXT(Table1[[#This Row],[Order Date]], "yyyy")</f>
        <v>2024</v>
      </c>
      <c r="L53" t="str">
        <f>TEXT(Table1[[#This Row],[Order Date]], "MMM")</f>
        <v>Sep</v>
      </c>
      <c r="M53" t="str">
        <f>TEXT(Table1[[#This Row],[Order Date]], "DDD")</f>
        <v>Fri</v>
      </c>
      <c r="N53">
        <f>DATEDIF(Table1[[#This Row],[Order Date]],Table1[[#This Row],[Delivered Date]], "D")</f>
        <v>7</v>
      </c>
      <c r="O53">
        <f>ROUND(Table1[[#This Row],[Quantity]]*Table1[[#This Row],[Unit Price]]*VLOOKUP(Table1[[#This Row],[Product Name]], Table2[#All],2, FALSE), 0)</f>
        <v>2471</v>
      </c>
      <c r="P53">
        <f>Table1[[#This Row],[Quantity]]*Table1[[#This Row],[Unit Price]]</f>
        <v>3530</v>
      </c>
      <c r="Q53">
        <f>Table1[[#This Row],[Salse Revenue]]-Table1[[#This Row],[Total Costs]]</f>
        <v>1059</v>
      </c>
    </row>
    <row r="54" spans="1:17" hidden="1" x14ac:dyDescent="0.3">
      <c r="A54" t="s">
        <v>96</v>
      </c>
      <c r="B54" t="s">
        <v>16</v>
      </c>
      <c r="C54" t="s">
        <v>17</v>
      </c>
      <c r="D54" s="1">
        <v>45525</v>
      </c>
      <c r="E54" s="1">
        <v>45536</v>
      </c>
      <c r="F54">
        <v>7</v>
      </c>
      <c r="G54">
        <v>917</v>
      </c>
      <c r="H54" t="s">
        <v>13</v>
      </c>
      <c r="I54" t="s">
        <v>32</v>
      </c>
      <c r="J54" t="s">
        <v>14</v>
      </c>
      <c r="K54" t="str">
        <f>TEXT(Table1[[#This Row],[Order Date]], "yyyy")</f>
        <v>2024</v>
      </c>
      <c r="L54" t="str">
        <f>TEXT(Table1[[#This Row],[Order Date]], "MMM")</f>
        <v>Aug</v>
      </c>
      <c r="M54" t="str">
        <f>TEXT(Table1[[#This Row],[Order Date]], "DDD")</f>
        <v>Wed</v>
      </c>
      <c r="N54">
        <f>DATEDIF(Table1[[#This Row],[Order Date]],Table1[[#This Row],[Delivered Date]], "D")</f>
        <v>11</v>
      </c>
      <c r="O54">
        <f>ROUND(Table1[[#This Row],[Quantity]]*Table1[[#This Row],[Unit Price]]*VLOOKUP(Table1[[#This Row],[Product Name]], Table2[#All],2, FALSE), 0)</f>
        <v>3210</v>
      </c>
      <c r="P54">
        <f>Table1[[#This Row],[Quantity]]*Table1[[#This Row],[Unit Price]]</f>
        <v>6419</v>
      </c>
      <c r="Q54">
        <f>Table1[[#This Row],[Salse Revenue]]-Table1[[#This Row],[Total Costs]]</f>
        <v>3209</v>
      </c>
    </row>
    <row r="55" spans="1:17" hidden="1" x14ac:dyDescent="0.3">
      <c r="A55" t="s">
        <v>97</v>
      </c>
      <c r="B55" t="s">
        <v>23</v>
      </c>
      <c r="C55" t="s">
        <v>37</v>
      </c>
      <c r="D55" s="1">
        <v>45496</v>
      </c>
      <c r="E55" s="1">
        <v>45502</v>
      </c>
      <c r="F55">
        <v>4</v>
      </c>
      <c r="G55">
        <v>161</v>
      </c>
      <c r="H55" t="s">
        <v>13</v>
      </c>
      <c r="I55" t="s">
        <v>32</v>
      </c>
      <c r="J55" t="s">
        <v>45</v>
      </c>
      <c r="K55" t="str">
        <f>TEXT(Table1[[#This Row],[Order Date]], "yyyy")</f>
        <v>2024</v>
      </c>
      <c r="L55" t="str">
        <f>TEXT(Table1[[#This Row],[Order Date]], "MMM")</f>
        <v>Jul</v>
      </c>
      <c r="M55" t="str">
        <f>TEXT(Table1[[#This Row],[Order Date]], "DDD")</f>
        <v>Tue</v>
      </c>
      <c r="N55">
        <f>DATEDIF(Table1[[#This Row],[Order Date]],Table1[[#This Row],[Delivered Date]], "D")</f>
        <v>6</v>
      </c>
      <c r="O55">
        <f>ROUND(Table1[[#This Row],[Quantity]]*Table1[[#This Row],[Unit Price]]*VLOOKUP(Table1[[#This Row],[Product Name]], Table2[#All],2, FALSE), 0)</f>
        <v>322</v>
      </c>
      <c r="P55">
        <f>Table1[[#This Row],[Quantity]]*Table1[[#This Row],[Unit Price]]</f>
        <v>644</v>
      </c>
      <c r="Q55">
        <f>Table1[[#This Row],[Salse Revenue]]-Table1[[#This Row],[Total Costs]]</f>
        <v>322</v>
      </c>
    </row>
    <row r="56" spans="1:17" hidden="1" x14ac:dyDescent="0.3">
      <c r="A56" t="s">
        <v>98</v>
      </c>
      <c r="B56" t="s">
        <v>23</v>
      </c>
      <c r="C56" t="s">
        <v>99</v>
      </c>
      <c r="D56" s="1">
        <v>45382</v>
      </c>
      <c r="E56" s="1">
        <v>45387</v>
      </c>
      <c r="F56">
        <v>9</v>
      </c>
      <c r="G56">
        <v>485</v>
      </c>
      <c r="H56" t="s">
        <v>13</v>
      </c>
      <c r="I56" t="s">
        <v>550</v>
      </c>
      <c r="J56" t="s">
        <v>18</v>
      </c>
      <c r="K56" t="str">
        <f>TEXT(Table1[[#This Row],[Order Date]], "yyyy")</f>
        <v>2024</v>
      </c>
      <c r="L56" t="str">
        <f>TEXT(Table1[[#This Row],[Order Date]], "MMM")</f>
        <v>Mar</v>
      </c>
      <c r="M56" t="str">
        <f>TEXT(Table1[[#This Row],[Order Date]], "DDD")</f>
        <v>Sun</v>
      </c>
      <c r="N56">
        <f>DATEDIF(Table1[[#This Row],[Order Date]],Table1[[#This Row],[Delivered Date]], "D")</f>
        <v>5</v>
      </c>
      <c r="O56">
        <f>ROUND(Table1[[#This Row],[Quantity]]*Table1[[#This Row],[Unit Price]]*VLOOKUP(Table1[[#This Row],[Product Name]], Table2[#All],2, FALSE), 0)</f>
        <v>2619</v>
      </c>
      <c r="P56">
        <f>Table1[[#This Row],[Quantity]]*Table1[[#This Row],[Unit Price]]</f>
        <v>4365</v>
      </c>
      <c r="Q56">
        <f>Table1[[#This Row],[Salse Revenue]]-Table1[[#This Row],[Total Costs]]</f>
        <v>1746</v>
      </c>
    </row>
    <row r="57" spans="1:17" x14ac:dyDescent="0.3">
      <c r="A57" t="s">
        <v>100</v>
      </c>
      <c r="B57" t="s">
        <v>11</v>
      </c>
      <c r="C57" t="s">
        <v>26</v>
      </c>
      <c r="D57" s="1">
        <v>45360</v>
      </c>
      <c r="E57" s="1">
        <v>45364</v>
      </c>
      <c r="F57">
        <v>8</v>
      </c>
      <c r="G57">
        <v>693</v>
      </c>
      <c r="H57" t="s">
        <v>27</v>
      </c>
      <c r="I57" t="s">
        <v>32</v>
      </c>
      <c r="J57" t="s">
        <v>14</v>
      </c>
      <c r="K57" t="str">
        <f>TEXT(Table1[[#This Row],[Order Date]], "yyyy")</f>
        <v>2024</v>
      </c>
      <c r="L57" t="str">
        <f>TEXT(Table1[[#This Row],[Order Date]], "MMM")</f>
        <v>Mar</v>
      </c>
      <c r="M57" t="str">
        <f>TEXT(Table1[[#This Row],[Order Date]], "DDD")</f>
        <v>Sat</v>
      </c>
      <c r="N57">
        <f>DATEDIF(Table1[[#This Row],[Order Date]],Table1[[#This Row],[Delivered Date]], "D")</f>
        <v>4</v>
      </c>
      <c r="O57">
        <f>ROUND(Table1[[#This Row],[Quantity]]*Table1[[#This Row],[Unit Price]]*VLOOKUP(Table1[[#This Row],[Product Name]], Table2[#All],2, FALSE), 0)</f>
        <v>3604</v>
      </c>
      <c r="P57">
        <f>Table1[[#This Row],[Quantity]]*Table1[[#This Row],[Unit Price]]</f>
        <v>5544</v>
      </c>
      <c r="Q57">
        <f>Table1[[#This Row],[Salse Revenue]]-Table1[[#This Row],[Total Costs]]</f>
        <v>1940</v>
      </c>
    </row>
    <row r="58" spans="1:17" hidden="1" x14ac:dyDescent="0.3">
      <c r="A58" t="s">
        <v>101</v>
      </c>
      <c r="B58" t="s">
        <v>20</v>
      </c>
      <c r="C58" t="s">
        <v>21</v>
      </c>
      <c r="D58" s="1">
        <v>45522</v>
      </c>
      <c r="E58" s="1">
        <v>45532</v>
      </c>
      <c r="F58">
        <v>5</v>
      </c>
      <c r="G58">
        <v>779</v>
      </c>
      <c r="H58" t="s">
        <v>27</v>
      </c>
      <c r="I58" t="s">
        <v>550</v>
      </c>
      <c r="J58" t="s">
        <v>28</v>
      </c>
      <c r="K58" t="str">
        <f>TEXT(Table1[[#This Row],[Order Date]], "yyyy")</f>
        <v>2024</v>
      </c>
      <c r="L58" t="str">
        <f>TEXT(Table1[[#This Row],[Order Date]], "MMM")</f>
        <v>Aug</v>
      </c>
      <c r="M58" t="str">
        <f>TEXT(Table1[[#This Row],[Order Date]], "DDD")</f>
        <v>Sun</v>
      </c>
      <c r="N58">
        <f>DATEDIF(Table1[[#This Row],[Order Date]],Table1[[#This Row],[Delivered Date]], "D")</f>
        <v>10</v>
      </c>
      <c r="O58">
        <f>ROUND(Table1[[#This Row],[Quantity]]*Table1[[#This Row],[Unit Price]]*VLOOKUP(Table1[[#This Row],[Product Name]], Table2[#All],2, FALSE), 0)</f>
        <v>2921</v>
      </c>
      <c r="P58">
        <f>Table1[[#This Row],[Quantity]]*Table1[[#This Row],[Unit Price]]</f>
        <v>3895</v>
      </c>
      <c r="Q58">
        <f>Table1[[#This Row],[Salse Revenue]]-Table1[[#This Row],[Total Costs]]</f>
        <v>974</v>
      </c>
    </row>
    <row r="59" spans="1:17" hidden="1" x14ac:dyDescent="0.3">
      <c r="A59" t="s">
        <v>102</v>
      </c>
      <c r="B59" t="s">
        <v>23</v>
      </c>
      <c r="C59" t="s">
        <v>99</v>
      </c>
      <c r="D59" s="1">
        <v>45432</v>
      </c>
      <c r="E59" s="1">
        <v>45443</v>
      </c>
      <c r="F59">
        <v>8</v>
      </c>
      <c r="G59">
        <v>89</v>
      </c>
      <c r="H59" t="s">
        <v>13</v>
      </c>
      <c r="I59" t="s">
        <v>32</v>
      </c>
      <c r="J59" t="s">
        <v>18</v>
      </c>
      <c r="K59" t="str">
        <f>TEXT(Table1[[#This Row],[Order Date]], "yyyy")</f>
        <v>2024</v>
      </c>
      <c r="L59" t="str">
        <f>TEXT(Table1[[#This Row],[Order Date]], "MMM")</f>
        <v>May</v>
      </c>
      <c r="M59" t="str">
        <f>TEXT(Table1[[#This Row],[Order Date]], "DDD")</f>
        <v>Mon</v>
      </c>
      <c r="N59">
        <f>DATEDIF(Table1[[#This Row],[Order Date]],Table1[[#This Row],[Delivered Date]], "D")</f>
        <v>11</v>
      </c>
      <c r="O59">
        <f>ROUND(Table1[[#This Row],[Quantity]]*Table1[[#This Row],[Unit Price]]*VLOOKUP(Table1[[#This Row],[Product Name]], Table2[#All],2, FALSE), 0)</f>
        <v>427</v>
      </c>
      <c r="P59">
        <f>Table1[[#This Row],[Quantity]]*Table1[[#This Row],[Unit Price]]</f>
        <v>712</v>
      </c>
      <c r="Q59">
        <f>Table1[[#This Row],[Salse Revenue]]-Table1[[#This Row],[Total Costs]]</f>
        <v>285</v>
      </c>
    </row>
    <row r="60" spans="1:17" hidden="1" x14ac:dyDescent="0.3">
      <c r="A60" t="s">
        <v>103</v>
      </c>
      <c r="B60" t="s">
        <v>30</v>
      </c>
      <c r="C60" t="s">
        <v>78</v>
      </c>
      <c r="D60" s="1">
        <v>45455</v>
      </c>
      <c r="E60" s="1">
        <v>45459</v>
      </c>
      <c r="F60">
        <v>9</v>
      </c>
      <c r="G60">
        <v>92</v>
      </c>
      <c r="H60" t="s">
        <v>13</v>
      </c>
      <c r="I60" t="s">
        <v>550</v>
      </c>
      <c r="J60" t="s">
        <v>18</v>
      </c>
      <c r="K60" t="str">
        <f>TEXT(Table1[[#This Row],[Order Date]], "yyyy")</f>
        <v>2024</v>
      </c>
      <c r="L60" t="str">
        <f>TEXT(Table1[[#This Row],[Order Date]], "MMM")</f>
        <v>Jun</v>
      </c>
      <c r="M60" t="str">
        <f>TEXT(Table1[[#This Row],[Order Date]], "DDD")</f>
        <v>Wed</v>
      </c>
      <c r="N60">
        <f>DATEDIF(Table1[[#This Row],[Order Date]],Table1[[#This Row],[Delivered Date]], "D")</f>
        <v>4</v>
      </c>
      <c r="O60">
        <f>ROUND(Table1[[#This Row],[Quantity]]*Table1[[#This Row],[Unit Price]]*VLOOKUP(Table1[[#This Row],[Product Name]], Table2[#All],2, FALSE), 0)</f>
        <v>538</v>
      </c>
      <c r="P60">
        <f>Table1[[#This Row],[Quantity]]*Table1[[#This Row],[Unit Price]]</f>
        <v>828</v>
      </c>
      <c r="Q60">
        <f>Table1[[#This Row],[Salse Revenue]]-Table1[[#This Row],[Total Costs]]</f>
        <v>290</v>
      </c>
    </row>
    <row r="61" spans="1:17" hidden="1" x14ac:dyDescent="0.3">
      <c r="A61" t="s">
        <v>104</v>
      </c>
      <c r="B61" t="s">
        <v>20</v>
      </c>
      <c r="C61" t="s">
        <v>82</v>
      </c>
      <c r="D61" s="1">
        <v>45515</v>
      </c>
      <c r="E61" s="1">
        <v>45529</v>
      </c>
      <c r="F61">
        <v>8</v>
      </c>
      <c r="G61">
        <v>39</v>
      </c>
      <c r="H61" t="s">
        <v>27</v>
      </c>
      <c r="I61" t="s">
        <v>549</v>
      </c>
      <c r="J61" t="s">
        <v>18</v>
      </c>
      <c r="K61" t="str">
        <f>TEXT(Table1[[#This Row],[Order Date]], "yyyy")</f>
        <v>2024</v>
      </c>
      <c r="L61" t="str">
        <f>TEXT(Table1[[#This Row],[Order Date]], "MMM")</f>
        <v>Aug</v>
      </c>
      <c r="M61" t="str">
        <f>TEXT(Table1[[#This Row],[Order Date]], "DDD")</f>
        <v>Sun</v>
      </c>
      <c r="N61">
        <f>DATEDIF(Table1[[#This Row],[Order Date]],Table1[[#This Row],[Delivered Date]], "D")</f>
        <v>14</v>
      </c>
      <c r="O61">
        <f>ROUND(Table1[[#This Row],[Quantity]]*Table1[[#This Row],[Unit Price]]*VLOOKUP(Table1[[#This Row],[Product Name]], Table2[#All],2, FALSE), 0)</f>
        <v>250</v>
      </c>
      <c r="P61">
        <f>Table1[[#This Row],[Quantity]]*Table1[[#This Row],[Unit Price]]</f>
        <v>312</v>
      </c>
      <c r="Q61">
        <f>Table1[[#This Row],[Salse Revenue]]-Table1[[#This Row],[Total Costs]]</f>
        <v>62</v>
      </c>
    </row>
    <row r="62" spans="1:17" hidden="1" x14ac:dyDescent="0.3">
      <c r="A62" t="s">
        <v>105</v>
      </c>
      <c r="B62" t="s">
        <v>16</v>
      </c>
      <c r="C62" t="s">
        <v>59</v>
      </c>
      <c r="D62" s="1">
        <v>45631</v>
      </c>
      <c r="E62" s="1">
        <v>45638</v>
      </c>
      <c r="F62">
        <v>1</v>
      </c>
      <c r="G62">
        <v>95</v>
      </c>
      <c r="H62" t="s">
        <v>13</v>
      </c>
      <c r="I62" t="s">
        <v>32</v>
      </c>
      <c r="J62" t="s">
        <v>14</v>
      </c>
      <c r="K62" t="str">
        <f>TEXT(Table1[[#This Row],[Order Date]], "yyyy")</f>
        <v>2024</v>
      </c>
      <c r="L62" t="str">
        <f>TEXT(Table1[[#This Row],[Order Date]], "MMM")</f>
        <v>Dec</v>
      </c>
      <c r="M62" t="str">
        <f>TEXT(Table1[[#This Row],[Order Date]], "DDD")</f>
        <v>Thu</v>
      </c>
      <c r="N62">
        <f>DATEDIF(Table1[[#This Row],[Order Date]],Table1[[#This Row],[Delivered Date]], "D")</f>
        <v>7</v>
      </c>
      <c r="O62">
        <f>ROUND(Table1[[#This Row],[Quantity]]*Table1[[#This Row],[Unit Price]]*VLOOKUP(Table1[[#This Row],[Product Name]], Table2[#All],2, FALSE), 0)</f>
        <v>62</v>
      </c>
      <c r="P62">
        <f>Table1[[#This Row],[Quantity]]*Table1[[#This Row],[Unit Price]]</f>
        <v>95</v>
      </c>
      <c r="Q62">
        <f>Table1[[#This Row],[Salse Revenue]]-Table1[[#This Row],[Total Costs]]</f>
        <v>33</v>
      </c>
    </row>
    <row r="63" spans="1:17" x14ac:dyDescent="0.3">
      <c r="A63" t="s">
        <v>106</v>
      </c>
      <c r="B63" t="s">
        <v>11</v>
      </c>
      <c r="C63" t="s">
        <v>26</v>
      </c>
      <c r="D63" s="1">
        <v>45301</v>
      </c>
      <c r="E63" s="1">
        <v>45305</v>
      </c>
      <c r="F63">
        <v>9</v>
      </c>
      <c r="G63">
        <v>63</v>
      </c>
      <c r="H63" t="s">
        <v>27</v>
      </c>
      <c r="I63" t="s">
        <v>546</v>
      </c>
      <c r="J63" t="s">
        <v>14</v>
      </c>
      <c r="K63" t="str">
        <f>TEXT(Table1[[#This Row],[Order Date]], "yyyy")</f>
        <v>2024</v>
      </c>
      <c r="L63" t="str">
        <f>TEXT(Table1[[#This Row],[Order Date]], "MMM")</f>
        <v>Jan</v>
      </c>
      <c r="M63" t="str">
        <f>TEXT(Table1[[#This Row],[Order Date]], "DDD")</f>
        <v>Wed</v>
      </c>
      <c r="N63">
        <f>DATEDIF(Table1[[#This Row],[Order Date]],Table1[[#This Row],[Delivered Date]], "D")</f>
        <v>4</v>
      </c>
      <c r="O63">
        <f>ROUND(Table1[[#This Row],[Quantity]]*Table1[[#This Row],[Unit Price]]*VLOOKUP(Table1[[#This Row],[Product Name]], Table2[#All],2, FALSE), 0)</f>
        <v>369</v>
      </c>
      <c r="P63">
        <f>Table1[[#This Row],[Quantity]]*Table1[[#This Row],[Unit Price]]</f>
        <v>567</v>
      </c>
      <c r="Q63">
        <f>Table1[[#This Row],[Salse Revenue]]-Table1[[#This Row],[Total Costs]]</f>
        <v>198</v>
      </c>
    </row>
    <row r="64" spans="1:17" x14ac:dyDescent="0.3">
      <c r="A64" t="s">
        <v>107</v>
      </c>
      <c r="B64" t="s">
        <v>11</v>
      </c>
      <c r="C64" t="s">
        <v>12</v>
      </c>
      <c r="D64" s="1">
        <v>45307</v>
      </c>
      <c r="E64" s="1">
        <v>45320</v>
      </c>
      <c r="F64">
        <v>4</v>
      </c>
      <c r="G64">
        <v>214</v>
      </c>
      <c r="H64" t="s">
        <v>27</v>
      </c>
      <c r="I64" t="s">
        <v>548</v>
      </c>
      <c r="J64" t="s">
        <v>14</v>
      </c>
      <c r="K64" t="str">
        <f>TEXT(Table1[[#This Row],[Order Date]], "yyyy")</f>
        <v>2024</v>
      </c>
      <c r="L64" t="str">
        <f>TEXT(Table1[[#This Row],[Order Date]], "MMM")</f>
        <v>Jan</v>
      </c>
      <c r="M64" t="str">
        <f>TEXT(Table1[[#This Row],[Order Date]], "DDD")</f>
        <v>Tue</v>
      </c>
      <c r="N64">
        <f>DATEDIF(Table1[[#This Row],[Order Date]],Table1[[#This Row],[Delivered Date]], "D")</f>
        <v>13</v>
      </c>
      <c r="O64">
        <f>ROUND(Table1[[#This Row],[Quantity]]*Table1[[#This Row],[Unit Price]]*VLOOKUP(Table1[[#This Row],[Product Name]], Table2[#All],2, FALSE), 0)</f>
        <v>642</v>
      </c>
      <c r="P64">
        <f>Table1[[#This Row],[Quantity]]*Table1[[#This Row],[Unit Price]]</f>
        <v>856</v>
      </c>
      <c r="Q64">
        <f>Table1[[#This Row],[Salse Revenue]]-Table1[[#This Row],[Total Costs]]</f>
        <v>214</v>
      </c>
    </row>
    <row r="65" spans="1:17" hidden="1" x14ac:dyDescent="0.3">
      <c r="A65" t="s">
        <v>108</v>
      </c>
      <c r="B65" t="s">
        <v>20</v>
      </c>
      <c r="C65" t="s">
        <v>53</v>
      </c>
      <c r="D65" s="1">
        <v>45356</v>
      </c>
      <c r="E65" s="1">
        <v>45365</v>
      </c>
      <c r="F65">
        <v>8</v>
      </c>
      <c r="G65">
        <v>695</v>
      </c>
      <c r="H65" t="s">
        <v>13</v>
      </c>
      <c r="I65" t="s">
        <v>550</v>
      </c>
      <c r="J65" t="s">
        <v>18</v>
      </c>
      <c r="K65" t="str">
        <f>TEXT(Table1[[#This Row],[Order Date]], "yyyy")</f>
        <v>2024</v>
      </c>
      <c r="L65" t="str">
        <f>TEXT(Table1[[#This Row],[Order Date]], "MMM")</f>
        <v>Mar</v>
      </c>
      <c r="M65" t="str">
        <f>TEXT(Table1[[#This Row],[Order Date]], "DDD")</f>
        <v>Tue</v>
      </c>
      <c r="N65">
        <f>DATEDIF(Table1[[#This Row],[Order Date]],Table1[[#This Row],[Delivered Date]], "D")</f>
        <v>9</v>
      </c>
      <c r="O65">
        <f>ROUND(Table1[[#This Row],[Quantity]]*Table1[[#This Row],[Unit Price]]*VLOOKUP(Table1[[#This Row],[Product Name]], Table2[#All],2, FALSE), 0)</f>
        <v>3892</v>
      </c>
      <c r="P65">
        <f>Table1[[#This Row],[Quantity]]*Table1[[#This Row],[Unit Price]]</f>
        <v>5560</v>
      </c>
      <c r="Q65">
        <f>Table1[[#This Row],[Salse Revenue]]-Table1[[#This Row],[Total Costs]]</f>
        <v>1668</v>
      </c>
    </row>
    <row r="66" spans="1:17" hidden="1" x14ac:dyDescent="0.3">
      <c r="A66" t="s">
        <v>109</v>
      </c>
      <c r="B66" t="s">
        <v>23</v>
      </c>
      <c r="C66" t="s">
        <v>24</v>
      </c>
      <c r="D66" s="1">
        <v>45480</v>
      </c>
      <c r="E66" s="1">
        <v>45488</v>
      </c>
      <c r="F66">
        <v>3</v>
      </c>
      <c r="G66">
        <v>630</v>
      </c>
      <c r="H66" t="s">
        <v>13</v>
      </c>
      <c r="I66" t="s">
        <v>32</v>
      </c>
      <c r="J66" t="s">
        <v>14</v>
      </c>
      <c r="K66" t="str">
        <f>TEXT(Table1[[#This Row],[Order Date]], "yyyy")</f>
        <v>2024</v>
      </c>
      <c r="L66" t="str">
        <f>TEXT(Table1[[#This Row],[Order Date]], "MMM")</f>
        <v>Jul</v>
      </c>
      <c r="M66" t="str">
        <f>TEXT(Table1[[#This Row],[Order Date]], "DDD")</f>
        <v>Sun</v>
      </c>
      <c r="N66">
        <f>DATEDIF(Table1[[#This Row],[Order Date]],Table1[[#This Row],[Delivered Date]], "D")</f>
        <v>8</v>
      </c>
      <c r="O66">
        <f>ROUND(Table1[[#This Row],[Quantity]]*Table1[[#This Row],[Unit Price]]*VLOOKUP(Table1[[#This Row],[Product Name]], Table2[#All],2, FALSE), 0)</f>
        <v>1040</v>
      </c>
      <c r="P66">
        <f>Table1[[#This Row],[Quantity]]*Table1[[#This Row],[Unit Price]]</f>
        <v>1890</v>
      </c>
      <c r="Q66">
        <f>Table1[[#This Row],[Salse Revenue]]-Table1[[#This Row],[Total Costs]]</f>
        <v>850</v>
      </c>
    </row>
    <row r="67" spans="1:17" hidden="1" x14ac:dyDescent="0.3">
      <c r="A67" t="s">
        <v>110</v>
      </c>
      <c r="B67" t="s">
        <v>30</v>
      </c>
      <c r="C67" t="s">
        <v>75</v>
      </c>
      <c r="D67" s="1">
        <v>45588</v>
      </c>
      <c r="E67" s="1">
        <v>45600</v>
      </c>
      <c r="F67">
        <v>1</v>
      </c>
      <c r="G67">
        <v>961</v>
      </c>
      <c r="H67" t="s">
        <v>27</v>
      </c>
      <c r="I67" t="s">
        <v>546</v>
      </c>
      <c r="J67" t="s">
        <v>14</v>
      </c>
      <c r="K67" t="str">
        <f>TEXT(Table1[[#This Row],[Order Date]], "yyyy")</f>
        <v>2024</v>
      </c>
      <c r="L67" t="str">
        <f>TEXT(Table1[[#This Row],[Order Date]], "MMM")</f>
        <v>Oct</v>
      </c>
      <c r="M67" t="str">
        <f>TEXT(Table1[[#This Row],[Order Date]], "DDD")</f>
        <v>Wed</v>
      </c>
      <c r="N67">
        <f>DATEDIF(Table1[[#This Row],[Order Date]],Table1[[#This Row],[Delivered Date]], "D")</f>
        <v>12</v>
      </c>
      <c r="O67">
        <f>ROUND(Table1[[#This Row],[Quantity]]*Table1[[#This Row],[Unit Price]]*VLOOKUP(Table1[[#This Row],[Product Name]], Table2[#All],2, FALSE), 0)</f>
        <v>721</v>
      </c>
      <c r="P67">
        <f>Table1[[#This Row],[Quantity]]*Table1[[#This Row],[Unit Price]]</f>
        <v>961</v>
      </c>
      <c r="Q67">
        <f>Table1[[#This Row],[Salse Revenue]]-Table1[[#This Row],[Total Costs]]</f>
        <v>240</v>
      </c>
    </row>
    <row r="68" spans="1:17" hidden="1" x14ac:dyDescent="0.3">
      <c r="A68" t="s">
        <v>111</v>
      </c>
      <c r="B68" t="s">
        <v>23</v>
      </c>
      <c r="C68" t="s">
        <v>37</v>
      </c>
      <c r="D68" s="1">
        <v>45393</v>
      </c>
      <c r="E68" s="1">
        <v>45406</v>
      </c>
      <c r="F68">
        <v>2</v>
      </c>
      <c r="G68">
        <v>616</v>
      </c>
      <c r="H68" t="s">
        <v>13</v>
      </c>
      <c r="I68" t="s">
        <v>32</v>
      </c>
      <c r="J68" t="s">
        <v>14</v>
      </c>
      <c r="K68" t="str">
        <f>TEXT(Table1[[#This Row],[Order Date]], "yyyy")</f>
        <v>2024</v>
      </c>
      <c r="L68" t="str">
        <f>TEXT(Table1[[#This Row],[Order Date]], "MMM")</f>
        <v>Apr</v>
      </c>
      <c r="M68" t="str">
        <f>TEXT(Table1[[#This Row],[Order Date]], "DDD")</f>
        <v>Thu</v>
      </c>
      <c r="N68">
        <f>DATEDIF(Table1[[#This Row],[Order Date]],Table1[[#This Row],[Delivered Date]], "D")</f>
        <v>13</v>
      </c>
      <c r="O68">
        <f>ROUND(Table1[[#This Row],[Quantity]]*Table1[[#This Row],[Unit Price]]*VLOOKUP(Table1[[#This Row],[Product Name]], Table2[#All],2, FALSE), 0)</f>
        <v>616</v>
      </c>
      <c r="P68">
        <f>Table1[[#This Row],[Quantity]]*Table1[[#This Row],[Unit Price]]</f>
        <v>1232</v>
      </c>
      <c r="Q68">
        <f>Table1[[#This Row],[Salse Revenue]]-Table1[[#This Row],[Total Costs]]</f>
        <v>616</v>
      </c>
    </row>
    <row r="69" spans="1:17" hidden="1" x14ac:dyDescent="0.3">
      <c r="A69" t="s">
        <v>112</v>
      </c>
      <c r="B69" t="s">
        <v>30</v>
      </c>
      <c r="C69" t="s">
        <v>31</v>
      </c>
      <c r="D69" s="1">
        <v>45353</v>
      </c>
      <c r="E69" s="1">
        <v>45364</v>
      </c>
      <c r="F69">
        <v>10</v>
      </c>
      <c r="G69">
        <v>811</v>
      </c>
      <c r="H69" t="s">
        <v>27</v>
      </c>
      <c r="I69" t="s">
        <v>550</v>
      </c>
      <c r="J69" t="s">
        <v>14</v>
      </c>
      <c r="K69" t="str">
        <f>TEXT(Table1[[#This Row],[Order Date]], "yyyy")</f>
        <v>2024</v>
      </c>
      <c r="L69" t="str">
        <f>TEXT(Table1[[#This Row],[Order Date]], "MMM")</f>
        <v>Mar</v>
      </c>
      <c r="M69" t="str">
        <f>TEXT(Table1[[#This Row],[Order Date]], "DDD")</f>
        <v>Sat</v>
      </c>
      <c r="N69">
        <f>DATEDIF(Table1[[#This Row],[Order Date]],Table1[[#This Row],[Delivered Date]], "D")</f>
        <v>11</v>
      </c>
      <c r="O69">
        <f>ROUND(Table1[[#This Row],[Quantity]]*Table1[[#This Row],[Unit Price]]*VLOOKUP(Table1[[#This Row],[Product Name]], Table2[#All],2, FALSE), 0)</f>
        <v>6083</v>
      </c>
      <c r="P69">
        <f>Table1[[#This Row],[Quantity]]*Table1[[#This Row],[Unit Price]]</f>
        <v>8110</v>
      </c>
      <c r="Q69">
        <f>Table1[[#This Row],[Salse Revenue]]-Table1[[#This Row],[Total Costs]]</f>
        <v>2027</v>
      </c>
    </row>
    <row r="70" spans="1:17" hidden="1" x14ac:dyDescent="0.3">
      <c r="A70" t="s">
        <v>113</v>
      </c>
      <c r="B70" t="s">
        <v>23</v>
      </c>
      <c r="C70" t="s">
        <v>114</v>
      </c>
      <c r="D70" s="1">
        <v>45513</v>
      </c>
      <c r="E70" s="1">
        <v>45519</v>
      </c>
      <c r="F70">
        <v>6</v>
      </c>
      <c r="G70">
        <v>660</v>
      </c>
      <c r="H70" t="s">
        <v>27</v>
      </c>
      <c r="I70" t="s">
        <v>548</v>
      </c>
      <c r="J70" t="s">
        <v>18</v>
      </c>
      <c r="K70" t="str">
        <f>TEXT(Table1[[#This Row],[Order Date]], "yyyy")</f>
        <v>2024</v>
      </c>
      <c r="L70" t="str">
        <f>TEXT(Table1[[#This Row],[Order Date]], "MMM")</f>
        <v>Aug</v>
      </c>
      <c r="M70" t="str">
        <f>TEXT(Table1[[#This Row],[Order Date]], "DDD")</f>
        <v>Fri</v>
      </c>
      <c r="N70">
        <f>DATEDIF(Table1[[#This Row],[Order Date]],Table1[[#This Row],[Delivered Date]], "D")</f>
        <v>6</v>
      </c>
      <c r="O70">
        <f>ROUND(Table1[[#This Row],[Quantity]]*Table1[[#This Row],[Unit Price]]*VLOOKUP(Table1[[#This Row],[Product Name]], Table2[#All],2, FALSE), 0)</f>
        <v>2376</v>
      </c>
      <c r="P70">
        <f>Table1[[#This Row],[Quantity]]*Table1[[#This Row],[Unit Price]]</f>
        <v>3960</v>
      </c>
      <c r="Q70">
        <f>Table1[[#This Row],[Salse Revenue]]-Table1[[#This Row],[Total Costs]]</f>
        <v>1584</v>
      </c>
    </row>
    <row r="71" spans="1:17" hidden="1" x14ac:dyDescent="0.3">
      <c r="A71" t="s">
        <v>115</v>
      </c>
      <c r="B71" t="s">
        <v>20</v>
      </c>
      <c r="C71" t="s">
        <v>21</v>
      </c>
      <c r="D71" s="1">
        <v>45382</v>
      </c>
      <c r="E71" s="1">
        <v>45395</v>
      </c>
      <c r="F71">
        <v>9</v>
      </c>
      <c r="G71">
        <v>998</v>
      </c>
      <c r="H71" t="s">
        <v>27</v>
      </c>
      <c r="I71" t="s">
        <v>32</v>
      </c>
      <c r="J71" t="s">
        <v>28</v>
      </c>
      <c r="K71" t="str">
        <f>TEXT(Table1[[#This Row],[Order Date]], "yyyy")</f>
        <v>2024</v>
      </c>
      <c r="L71" t="str">
        <f>TEXT(Table1[[#This Row],[Order Date]], "MMM")</f>
        <v>Mar</v>
      </c>
      <c r="M71" t="str">
        <f>TEXT(Table1[[#This Row],[Order Date]], "DDD")</f>
        <v>Sun</v>
      </c>
      <c r="N71">
        <f>DATEDIF(Table1[[#This Row],[Order Date]],Table1[[#This Row],[Delivered Date]], "D")</f>
        <v>13</v>
      </c>
      <c r="O71">
        <f>ROUND(Table1[[#This Row],[Quantity]]*Table1[[#This Row],[Unit Price]]*VLOOKUP(Table1[[#This Row],[Product Name]], Table2[#All],2, FALSE), 0)</f>
        <v>6737</v>
      </c>
      <c r="P71">
        <f>Table1[[#This Row],[Quantity]]*Table1[[#This Row],[Unit Price]]</f>
        <v>8982</v>
      </c>
      <c r="Q71">
        <f>Table1[[#This Row],[Salse Revenue]]-Table1[[#This Row],[Total Costs]]</f>
        <v>2245</v>
      </c>
    </row>
    <row r="72" spans="1:17" hidden="1" x14ac:dyDescent="0.3">
      <c r="A72" t="s">
        <v>116</v>
      </c>
      <c r="B72" t="s">
        <v>16</v>
      </c>
      <c r="C72" t="s">
        <v>55</v>
      </c>
      <c r="D72" s="1">
        <v>45576</v>
      </c>
      <c r="E72" s="1">
        <v>45582</v>
      </c>
      <c r="F72">
        <v>1</v>
      </c>
      <c r="G72">
        <v>539</v>
      </c>
      <c r="H72" t="s">
        <v>13</v>
      </c>
      <c r="I72" t="s">
        <v>550</v>
      </c>
      <c r="J72" t="s">
        <v>45</v>
      </c>
      <c r="K72" t="str">
        <f>TEXT(Table1[[#This Row],[Order Date]], "yyyy")</f>
        <v>2024</v>
      </c>
      <c r="L72" t="str">
        <f>TEXT(Table1[[#This Row],[Order Date]], "MMM")</f>
        <v>Oct</v>
      </c>
      <c r="M72" t="str">
        <f>TEXT(Table1[[#This Row],[Order Date]], "DDD")</f>
        <v>Fri</v>
      </c>
      <c r="N72">
        <f>DATEDIF(Table1[[#This Row],[Order Date]],Table1[[#This Row],[Delivered Date]], "D")</f>
        <v>6</v>
      </c>
      <c r="O72">
        <f>ROUND(Table1[[#This Row],[Quantity]]*Table1[[#This Row],[Unit Price]]*VLOOKUP(Table1[[#This Row],[Product Name]], Table2[#All],2, FALSE), 0)</f>
        <v>296</v>
      </c>
      <c r="P72">
        <f>Table1[[#This Row],[Quantity]]*Table1[[#This Row],[Unit Price]]</f>
        <v>539</v>
      </c>
      <c r="Q72">
        <f>Table1[[#This Row],[Salse Revenue]]-Table1[[#This Row],[Total Costs]]</f>
        <v>243</v>
      </c>
    </row>
    <row r="73" spans="1:17" hidden="1" x14ac:dyDescent="0.3">
      <c r="A73" t="s">
        <v>117</v>
      </c>
      <c r="B73" t="s">
        <v>16</v>
      </c>
      <c r="C73" t="s">
        <v>55</v>
      </c>
      <c r="D73" s="1">
        <v>45534</v>
      </c>
      <c r="E73" s="1">
        <v>45547</v>
      </c>
      <c r="F73">
        <v>9</v>
      </c>
      <c r="G73">
        <v>553</v>
      </c>
      <c r="H73" t="s">
        <v>27</v>
      </c>
      <c r="I73" t="s">
        <v>546</v>
      </c>
      <c r="J73" t="s">
        <v>45</v>
      </c>
      <c r="K73" t="str">
        <f>TEXT(Table1[[#This Row],[Order Date]], "yyyy")</f>
        <v>2024</v>
      </c>
      <c r="L73" t="str">
        <f>TEXT(Table1[[#This Row],[Order Date]], "MMM")</f>
        <v>Aug</v>
      </c>
      <c r="M73" t="str">
        <f>TEXT(Table1[[#This Row],[Order Date]], "DDD")</f>
        <v>Fri</v>
      </c>
      <c r="N73">
        <f>DATEDIF(Table1[[#This Row],[Order Date]],Table1[[#This Row],[Delivered Date]], "D")</f>
        <v>13</v>
      </c>
      <c r="O73">
        <f>ROUND(Table1[[#This Row],[Quantity]]*Table1[[#This Row],[Unit Price]]*VLOOKUP(Table1[[#This Row],[Product Name]], Table2[#All],2, FALSE), 0)</f>
        <v>2737</v>
      </c>
      <c r="P73">
        <f>Table1[[#This Row],[Quantity]]*Table1[[#This Row],[Unit Price]]</f>
        <v>4977</v>
      </c>
      <c r="Q73">
        <f>Table1[[#This Row],[Salse Revenue]]-Table1[[#This Row],[Total Costs]]</f>
        <v>2240</v>
      </c>
    </row>
    <row r="74" spans="1:17" hidden="1" x14ac:dyDescent="0.3">
      <c r="A74" t="s">
        <v>118</v>
      </c>
      <c r="B74" t="s">
        <v>16</v>
      </c>
      <c r="C74" t="s">
        <v>55</v>
      </c>
      <c r="D74" s="1">
        <v>45472</v>
      </c>
      <c r="E74" s="1">
        <v>45486</v>
      </c>
      <c r="F74">
        <v>8</v>
      </c>
      <c r="G74">
        <v>287</v>
      </c>
      <c r="H74" t="s">
        <v>13</v>
      </c>
      <c r="I74" t="s">
        <v>546</v>
      </c>
      <c r="J74" t="s">
        <v>28</v>
      </c>
      <c r="K74" t="str">
        <f>TEXT(Table1[[#This Row],[Order Date]], "yyyy")</f>
        <v>2024</v>
      </c>
      <c r="L74" t="str">
        <f>TEXT(Table1[[#This Row],[Order Date]], "MMM")</f>
        <v>Jun</v>
      </c>
      <c r="M74" t="str">
        <f>TEXT(Table1[[#This Row],[Order Date]], "DDD")</f>
        <v>Sat</v>
      </c>
      <c r="N74">
        <f>DATEDIF(Table1[[#This Row],[Order Date]],Table1[[#This Row],[Delivered Date]], "D")</f>
        <v>14</v>
      </c>
      <c r="O74">
        <f>ROUND(Table1[[#This Row],[Quantity]]*Table1[[#This Row],[Unit Price]]*VLOOKUP(Table1[[#This Row],[Product Name]], Table2[#All],2, FALSE), 0)</f>
        <v>1263</v>
      </c>
      <c r="P74">
        <f>Table1[[#This Row],[Quantity]]*Table1[[#This Row],[Unit Price]]</f>
        <v>2296</v>
      </c>
      <c r="Q74">
        <f>Table1[[#This Row],[Salse Revenue]]-Table1[[#This Row],[Total Costs]]</f>
        <v>1033</v>
      </c>
    </row>
    <row r="75" spans="1:17" x14ac:dyDescent="0.3">
      <c r="A75" t="s">
        <v>119</v>
      </c>
      <c r="B75" t="s">
        <v>11</v>
      </c>
      <c r="C75" t="s">
        <v>57</v>
      </c>
      <c r="D75" s="1">
        <v>45453</v>
      </c>
      <c r="E75" s="1">
        <v>45462</v>
      </c>
      <c r="F75">
        <v>2</v>
      </c>
      <c r="G75">
        <v>770</v>
      </c>
      <c r="H75" t="s">
        <v>13</v>
      </c>
      <c r="I75" t="s">
        <v>32</v>
      </c>
      <c r="J75" t="s">
        <v>45</v>
      </c>
      <c r="K75" t="str">
        <f>TEXT(Table1[[#This Row],[Order Date]], "yyyy")</f>
        <v>2024</v>
      </c>
      <c r="L75" t="str">
        <f>TEXT(Table1[[#This Row],[Order Date]], "MMM")</f>
        <v>Jun</v>
      </c>
      <c r="M75" t="str">
        <f>TEXT(Table1[[#This Row],[Order Date]], "DDD")</f>
        <v>Mon</v>
      </c>
      <c r="N75">
        <f>DATEDIF(Table1[[#This Row],[Order Date]],Table1[[#This Row],[Delivered Date]], "D")</f>
        <v>9</v>
      </c>
      <c r="O75">
        <f>ROUND(Table1[[#This Row],[Quantity]]*Table1[[#This Row],[Unit Price]]*VLOOKUP(Table1[[#This Row],[Product Name]], Table2[#All],2, FALSE), 0)</f>
        <v>1309</v>
      </c>
      <c r="P75">
        <f>Table1[[#This Row],[Quantity]]*Table1[[#This Row],[Unit Price]]</f>
        <v>1540</v>
      </c>
      <c r="Q75">
        <f>Table1[[#This Row],[Salse Revenue]]-Table1[[#This Row],[Total Costs]]</f>
        <v>231</v>
      </c>
    </row>
    <row r="76" spans="1:17" x14ac:dyDescent="0.3">
      <c r="A76" t="s">
        <v>120</v>
      </c>
      <c r="B76" t="s">
        <v>11</v>
      </c>
      <c r="C76" t="s">
        <v>57</v>
      </c>
      <c r="D76" s="1">
        <v>45443</v>
      </c>
      <c r="E76" s="1">
        <v>45457</v>
      </c>
      <c r="F76">
        <v>4</v>
      </c>
      <c r="G76">
        <v>379</v>
      </c>
      <c r="H76" t="s">
        <v>13</v>
      </c>
      <c r="I76" t="s">
        <v>550</v>
      </c>
      <c r="J76" t="s">
        <v>28</v>
      </c>
      <c r="K76" t="str">
        <f>TEXT(Table1[[#This Row],[Order Date]], "yyyy")</f>
        <v>2024</v>
      </c>
      <c r="L76" t="str">
        <f>TEXT(Table1[[#This Row],[Order Date]], "MMM")</f>
        <v>May</v>
      </c>
      <c r="M76" t="str">
        <f>TEXT(Table1[[#This Row],[Order Date]], "DDD")</f>
        <v>Fri</v>
      </c>
      <c r="N76">
        <f>DATEDIF(Table1[[#This Row],[Order Date]],Table1[[#This Row],[Delivered Date]], "D")</f>
        <v>14</v>
      </c>
      <c r="O76">
        <f>ROUND(Table1[[#This Row],[Quantity]]*Table1[[#This Row],[Unit Price]]*VLOOKUP(Table1[[#This Row],[Product Name]], Table2[#All],2, FALSE), 0)</f>
        <v>1289</v>
      </c>
      <c r="P76">
        <f>Table1[[#This Row],[Quantity]]*Table1[[#This Row],[Unit Price]]</f>
        <v>1516</v>
      </c>
      <c r="Q76">
        <f>Table1[[#This Row],[Salse Revenue]]-Table1[[#This Row],[Total Costs]]</f>
        <v>227</v>
      </c>
    </row>
    <row r="77" spans="1:17" hidden="1" x14ac:dyDescent="0.3">
      <c r="A77" t="s">
        <v>121</v>
      </c>
      <c r="B77" t="s">
        <v>16</v>
      </c>
      <c r="C77" t="s">
        <v>63</v>
      </c>
      <c r="D77" s="1">
        <v>45432</v>
      </c>
      <c r="E77" s="1">
        <v>45438</v>
      </c>
      <c r="F77">
        <v>1</v>
      </c>
      <c r="G77">
        <v>65</v>
      </c>
      <c r="H77" t="s">
        <v>27</v>
      </c>
      <c r="I77" t="s">
        <v>32</v>
      </c>
      <c r="J77" t="s">
        <v>28</v>
      </c>
      <c r="K77" t="str">
        <f>TEXT(Table1[[#This Row],[Order Date]], "yyyy")</f>
        <v>2024</v>
      </c>
      <c r="L77" t="str">
        <f>TEXT(Table1[[#This Row],[Order Date]], "MMM")</f>
        <v>May</v>
      </c>
      <c r="M77" t="str">
        <f>TEXT(Table1[[#This Row],[Order Date]], "DDD")</f>
        <v>Mon</v>
      </c>
      <c r="N77">
        <f>DATEDIF(Table1[[#This Row],[Order Date]],Table1[[#This Row],[Delivered Date]], "D")</f>
        <v>6</v>
      </c>
      <c r="O77">
        <f>ROUND(Table1[[#This Row],[Quantity]]*Table1[[#This Row],[Unit Price]]*VLOOKUP(Table1[[#This Row],[Product Name]], Table2[#All],2, FALSE), 0)</f>
        <v>33</v>
      </c>
      <c r="P77">
        <f>Table1[[#This Row],[Quantity]]*Table1[[#This Row],[Unit Price]]</f>
        <v>65</v>
      </c>
      <c r="Q77">
        <f>Table1[[#This Row],[Salse Revenue]]-Table1[[#This Row],[Total Costs]]</f>
        <v>32</v>
      </c>
    </row>
    <row r="78" spans="1:17" hidden="1" x14ac:dyDescent="0.3">
      <c r="A78" t="s">
        <v>122</v>
      </c>
      <c r="B78" t="s">
        <v>23</v>
      </c>
      <c r="C78" t="s">
        <v>24</v>
      </c>
      <c r="D78" s="1">
        <v>45386</v>
      </c>
      <c r="E78" s="1">
        <v>45397</v>
      </c>
      <c r="F78">
        <v>1</v>
      </c>
      <c r="G78">
        <v>268</v>
      </c>
      <c r="H78" t="s">
        <v>13</v>
      </c>
      <c r="I78" t="s">
        <v>548</v>
      </c>
      <c r="J78" t="s">
        <v>14</v>
      </c>
      <c r="K78" t="str">
        <f>TEXT(Table1[[#This Row],[Order Date]], "yyyy")</f>
        <v>2024</v>
      </c>
      <c r="L78" t="str">
        <f>TEXT(Table1[[#This Row],[Order Date]], "MMM")</f>
        <v>Apr</v>
      </c>
      <c r="M78" t="str">
        <f>TEXT(Table1[[#This Row],[Order Date]], "DDD")</f>
        <v>Thu</v>
      </c>
      <c r="N78">
        <f>DATEDIF(Table1[[#This Row],[Order Date]],Table1[[#This Row],[Delivered Date]], "D")</f>
        <v>11</v>
      </c>
      <c r="O78">
        <f>ROUND(Table1[[#This Row],[Quantity]]*Table1[[#This Row],[Unit Price]]*VLOOKUP(Table1[[#This Row],[Product Name]], Table2[#All],2, FALSE), 0)</f>
        <v>147</v>
      </c>
      <c r="P78">
        <f>Table1[[#This Row],[Quantity]]*Table1[[#This Row],[Unit Price]]</f>
        <v>268</v>
      </c>
      <c r="Q78">
        <f>Table1[[#This Row],[Salse Revenue]]-Table1[[#This Row],[Total Costs]]</f>
        <v>121</v>
      </c>
    </row>
    <row r="79" spans="1:17" x14ac:dyDescent="0.3">
      <c r="A79" t="s">
        <v>123</v>
      </c>
      <c r="B79" t="s">
        <v>11</v>
      </c>
      <c r="C79" t="s">
        <v>26</v>
      </c>
      <c r="D79" s="1">
        <v>45543</v>
      </c>
      <c r="E79" s="1">
        <v>45556</v>
      </c>
      <c r="F79">
        <v>2</v>
      </c>
      <c r="G79">
        <v>600</v>
      </c>
      <c r="H79" t="s">
        <v>13</v>
      </c>
      <c r="I79" t="s">
        <v>32</v>
      </c>
      <c r="J79" t="s">
        <v>28</v>
      </c>
      <c r="K79" t="str">
        <f>TEXT(Table1[[#This Row],[Order Date]], "yyyy")</f>
        <v>2024</v>
      </c>
      <c r="L79" t="str">
        <f>TEXT(Table1[[#This Row],[Order Date]], "MMM")</f>
        <v>Sep</v>
      </c>
      <c r="M79" t="str">
        <f>TEXT(Table1[[#This Row],[Order Date]], "DDD")</f>
        <v>Sun</v>
      </c>
      <c r="N79">
        <f>DATEDIF(Table1[[#This Row],[Order Date]],Table1[[#This Row],[Delivered Date]], "D")</f>
        <v>13</v>
      </c>
      <c r="O79">
        <f>ROUND(Table1[[#This Row],[Quantity]]*Table1[[#This Row],[Unit Price]]*VLOOKUP(Table1[[#This Row],[Product Name]], Table2[#All],2, FALSE), 0)</f>
        <v>780</v>
      </c>
      <c r="P79">
        <f>Table1[[#This Row],[Quantity]]*Table1[[#This Row],[Unit Price]]</f>
        <v>1200</v>
      </c>
      <c r="Q79">
        <f>Table1[[#This Row],[Salse Revenue]]-Table1[[#This Row],[Total Costs]]</f>
        <v>420</v>
      </c>
    </row>
    <row r="80" spans="1:17" hidden="1" x14ac:dyDescent="0.3">
      <c r="A80" t="s">
        <v>124</v>
      </c>
      <c r="B80" t="s">
        <v>23</v>
      </c>
      <c r="C80" t="s">
        <v>24</v>
      </c>
      <c r="D80" s="1">
        <v>45593</v>
      </c>
      <c r="E80" s="1">
        <v>45600</v>
      </c>
      <c r="F80">
        <v>7</v>
      </c>
      <c r="G80">
        <v>322</v>
      </c>
      <c r="H80" t="s">
        <v>13</v>
      </c>
      <c r="I80" t="s">
        <v>32</v>
      </c>
      <c r="J80" t="s">
        <v>28</v>
      </c>
      <c r="K80" t="str">
        <f>TEXT(Table1[[#This Row],[Order Date]], "yyyy")</f>
        <v>2024</v>
      </c>
      <c r="L80" t="str">
        <f>TEXT(Table1[[#This Row],[Order Date]], "MMM")</f>
        <v>Oct</v>
      </c>
      <c r="M80" t="str">
        <f>TEXT(Table1[[#This Row],[Order Date]], "DDD")</f>
        <v>Mon</v>
      </c>
      <c r="N80">
        <f>DATEDIF(Table1[[#This Row],[Order Date]],Table1[[#This Row],[Delivered Date]], "D")</f>
        <v>7</v>
      </c>
      <c r="O80">
        <f>ROUND(Table1[[#This Row],[Quantity]]*Table1[[#This Row],[Unit Price]]*VLOOKUP(Table1[[#This Row],[Product Name]], Table2[#All],2, FALSE), 0)</f>
        <v>1240</v>
      </c>
      <c r="P80">
        <f>Table1[[#This Row],[Quantity]]*Table1[[#This Row],[Unit Price]]</f>
        <v>2254</v>
      </c>
      <c r="Q80">
        <f>Table1[[#This Row],[Salse Revenue]]-Table1[[#This Row],[Total Costs]]</f>
        <v>1014</v>
      </c>
    </row>
    <row r="81" spans="1:17" hidden="1" x14ac:dyDescent="0.3">
      <c r="A81" t="s">
        <v>125</v>
      </c>
      <c r="B81" t="s">
        <v>16</v>
      </c>
      <c r="C81" t="s">
        <v>17</v>
      </c>
      <c r="D81" s="1">
        <v>45398</v>
      </c>
      <c r="E81" s="1">
        <v>45404</v>
      </c>
      <c r="F81">
        <v>4</v>
      </c>
      <c r="G81">
        <v>280</v>
      </c>
      <c r="H81" t="s">
        <v>13</v>
      </c>
      <c r="I81" t="s">
        <v>32</v>
      </c>
      <c r="J81" t="s">
        <v>18</v>
      </c>
      <c r="K81" t="str">
        <f>TEXT(Table1[[#This Row],[Order Date]], "yyyy")</f>
        <v>2024</v>
      </c>
      <c r="L81" t="str">
        <f>TEXT(Table1[[#This Row],[Order Date]], "MMM")</f>
        <v>Apr</v>
      </c>
      <c r="M81" t="str">
        <f>TEXT(Table1[[#This Row],[Order Date]], "DDD")</f>
        <v>Tue</v>
      </c>
      <c r="N81">
        <f>DATEDIF(Table1[[#This Row],[Order Date]],Table1[[#This Row],[Delivered Date]], "D")</f>
        <v>6</v>
      </c>
      <c r="O81">
        <f>ROUND(Table1[[#This Row],[Quantity]]*Table1[[#This Row],[Unit Price]]*VLOOKUP(Table1[[#This Row],[Product Name]], Table2[#All],2, FALSE), 0)</f>
        <v>560</v>
      </c>
      <c r="P81">
        <f>Table1[[#This Row],[Quantity]]*Table1[[#This Row],[Unit Price]]</f>
        <v>1120</v>
      </c>
      <c r="Q81">
        <f>Table1[[#This Row],[Salse Revenue]]-Table1[[#This Row],[Total Costs]]</f>
        <v>560</v>
      </c>
    </row>
    <row r="82" spans="1:17" hidden="1" x14ac:dyDescent="0.3">
      <c r="A82" t="s">
        <v>126</v>
      </c>
      <c r="B82" t="s">
        <v>16</v>
      </c>
      <c r="C82" t="s">
        <v>43</v>
      </c>
      <c r="D82" s="1">
        <v>45441</v>
      </c>
      <c r="E82" s="1">
        <v>45455</v>
      </c>
      <c r="F82">
        <v>1</v>
      </c>
      <c r="G82">
        <v>247</v>
      </c>
      <c r="H82" t="s">
        <v>27</v>
      </c>
      <c r="I82" t="s">
        <v>546</v>
      </c>
      <c r="J82" t="s">
        <v>28</v>
      </c>
      <c r="K82" t="str">
        <f>TEXT(Table1[[#This Row],[Order Date]], "yyyy")</f>
        <v>2024</v>
      </c>
      <c r="L82" t="str">
        <f>TEXT(Table1[[#This Row],[Order Date]], "MMM")</f>
        <v>May</v>
      </c>
      <c r="M82" t="str">
        <f>TEXT(Table1[[#This Row],[Order Date]], "DDD")</f>
        <v>Wed</v>
      </c>
      <c r="N82">
        <f>DATEDIF(Table1[[#This Row],[Order Date]],Table1[[#This Row],[Delivered Date]], "D")</f>
        <v>14</v>
      </c>
      <c r="O82">
        <f>ROUND(Table1[[#This Row],[Quantity]]*Table1[[#This Row],[Unit Price]]*VLOOKUP(Table1[[#This Row],[Product Name]], Table2[#All],2, FALSE), 0)</f>
        <v>148</v>
      </c>
      <c r="P82">
        <f>Table1[[#This Row],[Quantity]]*Table1[[#This Row],[Unit Price]]</f>
        <v>247</v>
      </c>
      <c r="Q82">
        <f>Table1[[#This Row],[Salse Revenue]]-Table1[[#This Row],[Total Costs]]</f>
        <v>99</v>
      </c>
    </row>
    <row r="83" spans="1:17" hidden="1" x14ac:dyDescent="0.3">
      <c r="A83" t="s">
        <v>127</v>
      </c>
      <c r="B83" t="s">
        <v>23</v>
      </c>
      <c r="C83" t="s">
        <v>114</v>
      </c>
      <c r="D83" s="1">
        <v>45643</v>
      </c>
      <c r="E83" s="1">
        <v>45656</v>
      </c>
      <c r="F83">
        <v>4</v>
      </c>
      <c r="G83">
        <v>956</v>
      </c>
      <c r="H83" t="s">
        <v>27</v>
      </c>
      <c r="I83" t="s">
        <v>546</v>
      </c>
      <c r="J83" t="s">
        <v>18</v>
      </c>
      <c r="K83" t="str">
        <f>TEXT(Table1[[#This Row],[Order Date]], "yyyy")</f>
        <v>2024</v>
      </c>
      <c r="L83" t="str">
        <f>TEXT(Table1[[#This Row],[Order Date]], "MMM")</f>
        <v>Dec</v>
      </c>
      <c r="M83" t="str">
        <f>TEXT(Table1[[#This Row],[Order Date]], "DDD")</f>
        <v>Tue</v>
      </c>
      <c r="N83">
        <f>DATEDIF(Table1[[#This Row],[Order Date]],Table1[[#This Row],[Delivered Date]], "D")</f>
        <v>13</v>
      </c>
      <c r="O83">
        <f>ROUND(Table1[[#This Row],[Quantity]]*Table1[[#This Row],[Unit Price]]*VLOOKUP(Table1[[#This Row],[Product Name]], Table2[#All],2, FALSE), 0)</f>
        <v>2294</v>
      </c>
      <c r="P83">
        <f>Table1[[#This Row],[Quantity]]*Table1[[#This Row],[Unit Price]]</f>
        <v>3824</v>
      </c>
      <c r="Q83">
        <f>Table1[[#This Row],[Salse Revenue]]-Table1[[#This Row],[Total Costs]]</f>
        <v>1530</v>
      </c>
    </row>
    <row r="84" spans="1:17" hidden="1" x14ac:dyDescent="0.3">
      <c r="A84" t="s">
        <v>128</v>
      </c>
      <c r="B84" t="s">
        <v>20</v>
      </c>
      <c r="C84" t="s">
        <v>39</v>
      </c>
      <c r="D84" s="1">
        <v>45322</v>
      </c>
      <c r="E84" s="1">
        <v>45336</v>
      </c>
      <c r="F84">
        <v>3</v>
      </c>
      <c r="G84">
        <v>821</v>
      </c>
      <c r="H84" t="s">
        <v>27</v>
      </c>
      <c r="I84" t="s">
        <v>546</v>
      </c>
      <c r="J84" t="s">
        <v>14</v>
      </c>
      <c r="K84" t="str">
        <f>TEXT(Table1[[#This Row],[Order Date]], "yyyy")</f>
        <v>2024</v>
      </c>
      <c r="L84" t="str">
        <f>TEXT(Table1[[#This Row],[Order Date]], "MMM")</f>
        <v>Jan</v>
      </c>
      <c r="M84" t="str">
        <f>TEXT(Table1[[#This Row],[Order Date]], "DDD")</f>
        <v>Wed</v>
      </c>
      <c r="N84">
        <f>DATEDIF(Table1[[#This Row],[Order Date]],Table1[[#This Row],[Delivered Date]], "D")</f>
        <v>14</v>
      </c>
      <c r="O84">
        <f>ROUND(Table1[[#This Row],[Quantity]]*Table1[[#This Row],[Unit Price]]*VLOOKUP(Table1[[#This Row],[Product Name]], Table2[#All],2, FALSE), 0)</f>
        <v>1601</v>
      </c>
      <c r="P84">
        <f>Table1[[#This Row],[Quantity]]*Table1[[#This Row],[Unit Price]]</f>
        <v>2463</v>
      </c>
      <c r="Q84">
        <f>Table1[[#This Row],[Salse Revenue]]-Table1[[#This Row],[Total Costs]]</f>
        <v>862</v>
      </c>
    </row>
    <row r="85" spans="1:17" hidden="1" x14ac:dyDescent="0.3">
      <c r="A85" t="s">
        <v>129</v>
      </c>
      <c r="B85" t="s">
        <v>16</v>
      </c>
      <c r="C85" t="s">
        <v>55</v>
      </c>
      <c r="D85" s="1">
        <v>45516</v>
      </c>
      <c r="E85" s="1">
        <v>45521</v>
      </c>
      <c r="F85">
        <v>2</v>
      </c>
      <c r="G85">
        <v>489</v>
      </c>
      <c r="H85" t="s">
        <v>27</v>
      </c>
      <c r="I85" t="s">
        <v>32</v>
      </c>
      <c r="J85" t="s">
        <v>28</v>
      </c>
      <c r="K85" t="str">
        <f>TEXT(Table1[[#This Row],[Order Date]], "yyyy")</f>
        <v>2024</v>
      </c>
      <c r="L85" t="str">
        <f>TEXT(Table1[[#This Row],[Order Date]], "MMM")</f>
        <v>Aug</v>
      </c>
      <c r="M85" t="str">
        <f>TEXT(Table1[[#This Row],[Order Date]], "DDD")</f>
        <v>Mon</v>
      </c>
      <c r="N85">
        <f>DATEDIF(Table1[[#This Row],[Order Date]],Table1[[#This Row],[Delivered Date]], "D")</f>
        <v>5</v>
      </c>
      <c r="O85">
        <f>ROUND(Table1[[#This Row],[Quantity]]*Table1[[#This Row],[Unit Price]]*VLOOKUP(Table1[[#This Row],[Product Name]], Table2[#All],2, FALSE), 0)</f>
        <v>538</v>
      </c>
      <c r="P85">
        <f>Table1[[#This Row],[Quantity]]*Table1[[#This Row],[Unit Price]]</f>
        <v>978</v>
      </c>
      <c r="Q85">
        <f>Table1[[#This Row],[Salse Revenue]]-Table1[[#This Row],[Total Costs]]</f>
        <v>440</v>
      </c>
    </row>
    <row r="86" spans="1:17" hidden="1" x14ac:dyDescent="0.3">
      <c r="A86" t="s">
        <v>130</v>
      </c>
      <c r="B86" t="s">
        <v>23</v>
      </c>
      <c r="C86" t="s">
        <v>24</v>
      </c>
      <c r="D86" s="1">
        <v>45548</v>
      </c>
      <c r="E86" s="1">
        <v>45560</v>
      </c>
      <c r="F86">
        <v>9</v>
      </c>
      <c r="G86">
        <v>515</v>
      </c>
      <c r="H86" t="s">
        <v>27</v>
      </c>
      <c r="I86" t="s">
        <v>549</v>
      </c>
      <c r="J86" t="s">
        <v>14</v>
      </c>
      <c r="K86" t="str">
        <f>TEXT(Table1[[#This Row],[Order Date]], "yyyy")</f>
        <v>2024</v>
      </c>
      <c r="L86" t="str">
        <f>TEXT(Table1[[#This Row],[Order Date]], "MMM")</f>
        <v>Sep</v>
      </c>
      <c r="M86" t="str">
        <f>TEXT(Table1[[#This Row],[Order Date]], "DDD")</f>
        <v>Fri</v>
      </c>
      <c r="N86">
        <f>DATEDIF(Table1[[#This Row],[Order Date]],Table1[[#This Row],[Delivered Date]], "D")</f>
        <v>12</v>
      </c>
      <c r="O86">
        <f>ROUND(Table1[[#This Row],[Quantity]]*Table1[[#This Row],[Unit Price]]*VLOOKUP(Table1[[#This Row],[Product Name]], Table2[#All],2, FALSE), 0)</f>
        <v>2549</v>
      </c>
      <c r="P86">
        <f>Table1[[#This Row],[Quantity]]*Table1[[#This Row],[Unit Price]]</f>
        <v>4635</v>
      </c>
      <c r="Q86">
        <f>Table1[[#This Row],[Salse Revenue]]-Table1[[#This Row],[Total Costs]]</f>
        <v>2086</v>
      </c>
    </row>
    <row r="87" spans="1:17" x14ac:dyDescent="0.3">
      <c r="A87" t="s">
        <v>131</v>
      </c>
      <c r="B87" t="s">
        <v>11</v>
      </c>
      <c r="C87" t="s">
        <v>26</v>
      </c>
      <c r="D87" s="1">
        <v>45457</v>
      </c>
      <c r="E87" s="1">
        <v>45462</v>
      </c>
      <c r="F87">
        <v>10</v>
      </c>
      <c r="G87">
        <v>266</v>
      </c>
      <c r="H87" t="s">
        <v>13</v>
      </c>
      <c r="I87" t="s">
        <v>550</v>
      </c>
      <c r="J87" t="s">
        <v>14</v>
      </c>
      <c r="K87" t="str">
        <f>TEXT(Table1[[#This Row],[Order Date]], "yyyy")</f>
        <v>2024</v>
      </c>
      <c r="L87" t="str">
        <f>TEXT(Table1[[#This Row],[Order Date]], "MMM")</f>
        <v>Jun</v>
      </c>
      <c r="M87" t="str">
        <f>TEXT(Table1[[#This Row],[Order Date]], "DDD")</f>
        <v>Fri</v>
      </c>
      <c r="N87">
        <f>DATEDIF(Table1[[#This Row],[Order Date]],Table1[[#This Row],[Delivered Date]], "D")</f>
        <v>5</v>
      </c>
      <c r="O87">
        <f>ROUND(Table1[[#This Row],[Quantity]]*Table1[[#This Row],[Unit Price]]*VLOOKUP(Table1[[#This Row],[Product Name]], Table2[#All],2, FALSE), 0)</f>
        <v>1729</v>
      </c>
      <c r="P87">
        <f>Table1[[#This Row],[Quantity]]*Table1[[#This Row],[Unit Price]]</f>
        <v>2660</v>
      </c>
      <c r="Q87">
        <f>Table1[[#This Row],[Salse Revenue]]-Table1[[#This Row],[Total Costs]]</f>
        <v>931</v>
      </c>
    </row>
    <row r="88" spans="1:17" hidden="1" x14ac:dyDescent="0.3">
      <c r="A88" t="s">
        <v>132</v>
      </c>
      <c r="B88" t="s">
        <v>16</v>
      </c>
      <c r="C88" t="s">
        <v>43</v>
      </c>
      <c r="D88" s="1">
        <v>45434</v>
      </c>
      <c r="E88" s="1">
        <v>45444</v>
      </c>
      <c r="F88">
        <v>3</v>
      </c>
      <c r="G88">
        <v>609</v>
      </c>
      <c r="H88" t="s">
        <v>13</v>
      </c>
      <c r="I88" t="s">
        <v>549</v>
      </c>
      <c r="J88" t="s">
        <v>14</v>
      </c>
      <c r="K88" t="str">
        <f>TEXT(Table1[[#This Row],[Order Date]], "yyyy")</f>
        <v>2024</v>
      </c>
      <c r="L88" t="str">
        <f>TEXT(Table1[[#This Row],[Order Date]], "MMM")</f>
        <v>May</v>
      </c>
      <c r="M88" t="str">
        <f>TEXT(Table1[[#This Row],[Order Date]], "DDD")</f>
        <v>Wed</v>
      </c>
      <c r="N88">
        <f>DATEDIF(Table1[[#This Row],[Order Date]],Table1[[#This Row],[Delivered Date]], "D")</f>
        <v>10</v>
      </c>
      <c r="O88">
        <f>ROUND(Table1[[#This Row],[Quantity]]*Table1[[#This Row],[Unit Price]]*VLOOKUP(Table1[[#This Row],[Product Name]], Table2[#All],2, FALSE), 0)</f>
        <v>1096</v>
      </c>
      <c r="P88">
        <f>Table1[[#This Row],[Quantity]]*Table1[[#This Row],[Unit Price]]</f>
        <v>1827</v>
      </c>
      <c r="Q88">
        <f>Table1[[#This Row],[Salse Revenue]]-Table1[[#This Row],[Total Costs]]</f>
        <v>731</v>
      </c>
    </row>
    <row r="89" spans="1:17" hidden="1" x14ac:dyDescent="0.3">
      <c r="A89" t="s">
        <v>133</v>
      </c>
      <c r="B89" t="s">
        <v>23</v>
      </c>
      <c r="C89" t="s">
        <v>24</v>
      </c>
      <c r="D89" s="1">
        <v>45501</v>
      </c>
      <c r="E89" s="1">
        <v>45505</v>
      </c>
      <c r="F89">
        <v>6</v>
      </c>
      <c r="G89">
        <v>338</v>
      </c>
      <c r="H89" t="s">
        <v>13</v>
      </c>
      <c r="I89" t="s">
        <v>32</v>
      </c>
      <c r="J89" t="s">
        <v>14</v>
      </c>
      <c r="K89" t="str">
        <f>TEXT(Table1[[#This Row],[Order Date]], "yyyy")</f>
        <v>2024</v>
      </c>
      <c r="L89" t="str">
        <f>TEXT(Table1[[#This Row],[Order Date]], "MMM")</f>
        <v>Jul</v>
      </c>
      <c r="M89" t="str">
        <f>TEXT(Table1[[#This Row],[Order Date]], "DDD")</f>
        <v>Sun</v>
      </c>
      <c r="N89">
        <f>DATEDIF(Table1[[#This Row],[Order Date]],Table1[[#This Row],[Delivered Date]], "D")</f>
        <v>4</v>
      </c>
      <c r="O89">
        <f>ROUND(Table1[[#This Row],[Quantity]]*Table1[[#This Row],[Unit Price]]*VLOOKUP(Table1[[#This Row],[Product Name]], Table2[#All],2, FALSE), 0)</f>
        <v>1115</v>
      </c>
      <c r="P89">
        <f>Table1[[#This Row],[Quantity]]*Table1[[#This Row],[Unit Price]]</f>
        <v>2028</v>
      </c>
      <c r="Q89">
        <f>Table1[[#This Row],[Salse Revenue]]-Table1[[#This Row],[Total Costs]]</f>
        <v>913</v>
      </c>
    </row>
    <row r="90" spans="1:17" hidden="1" x14ac:dyDescent="0.3">
      <c r="A90" t="s">
        <v>134</v>
      </c>
      <c r="B90" t="s">
        <v>30</v>
      </c>
      <c r="C90" t="s">
        <v>49</v>
      </c>
      <c r="D90" s="1">
        <v>45647</v>
      </c>
      <c r="E90" s="1">
        <v>45650</v>
      </c>
      <c r="F90">
        <v>8</v>
      </c>
      <c r="G90">
        <v>305</v>
      </c>
      <c r="H90" t="s">
        <v>27</v>
      </c>
      <c r="I90" t="s">
        <v>32</v>
      </c>
      <c r="J90" t="s">
        <v>18</v>
      </c>
      <c r="K90" t="str">
        <f>TEXT(Table1[[#This Row],[Order Date]], "yyyy")</f>
        <v>2024</v>
      </c>
      <c r="L90" t="str">
        <f>TEXT(Table1[[#This Row],[Order Date]], "MMM")</f>
        <v>Dec</v>
      </c>
      <c r="M90" t="str">
        <f>TEXT(Table1[[#This Row],[Order Date]], "DDD")</f>
        <v>Sat</v>
      </c>
      <c r="N90">
        <f>DATEDIF(Table1[[#This Row],[Order Date]],Table1[[#This Row],[Delivered Date]], "D")</f>
        <v>3</v>
      </c>
      <c r="O90">
        <f>ROUND(Table1[[#This Row],[Quantity]]*Table1[[#This Row],[Unit Price]]*VLOOKUP(Table1[[#This Row],[Product Name]], Table2[#All],2, FALSE), 0)</f>
        <v>1708</v>
      </c>
      <c r="P90">
        <f>Table1[[#This Row],[Quantity]]*Table1[[#This Row],[Unit Price]]</f>
        <v>2440</v>
      </c>
      <c r="Q90">
        <f>Table1[[#This Row],[Salse Revenue]]-Table1[[#This Row],[Total Costs]]</f>
        <v>732</v>
      </c>
    </row>
    <row r="91" spans="1:17" hidden="1" x14ac:dyDescent="0.3">
      <c r="A91" t="s">
        <v>135</v>
      </c>
      <c r="B91" t="s">
        <v>16</v>
      </c>
      <c r="C91" t="s">
        <v>17</v>
      </c>
      <c r="D91" s="1">
        <v>45628</v>
      </c>
      <c r="E91" s="1">
        <v>45641</v>
      </c>
      <c r="F91">
        <v>9</v>
      </c>
      <c r="G91">
        <v>483</v>
      </c>
      <c r="H91" t="s">
        <v>13</v>
      </c>
      <c r="I91" t="s">
        <v>549</v>
      </c>
      <c r="J91" t="s">
        <v>18</v>
      </c>
      <c r="K91" t="str">
        <f>TEXT(Table1[[#This Row],[Order Date]], "yyyy")</f>
        <v>2024</v>
      </c>
      <c r="L91" t="str">
        <f>TEXT(Table1[[#This Row],[Order Date]], "MMM")</f>
        <v>Dec</v>
      </c>
      <c r="M91" t="str">
        <f>TEXT(Table1[[#This Row],[Order Date]], "DDD")</f>
        <v>Mon</v>
      </c>
      <c r="N91">
        <f>DATEDIF(Table1[[#This Row],[Order Date]],Table1[[#This Row],[Delivered Date]], "D")</f>
        <v>13</v>
      </c>
      <c r="O91">
        <f>ROUND(Table1[[#This Row],[Quantity]]*Table1[[#This Row],[Unit Price]]*VLOOKUP(Table1[[#This Row],[Product Name]], Table2[#All],2, FALSE), 0)</f>
        <v>2174</v>
      </c>
      <c r="P91">
        <f>Table1[[#This Row],[Quantity]]*Table1[[#This Row],[Unit Price]]</f>
        <v>4347</v>
      </c>
      <c r="Q91">
        <f>Table1[[#This Row],[Salse Revenue]]-Table1[[#This Row],[Total Costs]]</f>
        <v>2173</v>
      </c>
    </row>
    <row r="92" spans="1:17" hidden="1" x14ac:dyDescent="0.3">
      <c r="A92" t="s">
        <v>136</v>
      </c>
      <c r="B92" t="s">
        <v>16</v>
      </c>
      <c r="C92" t="s">
        <v>55</v>
      </c>
      <c r="D92" s="1">
        <v>45610</v>
      </c>
      <c r="E92" s="1">
        <v>45614</v>
      </c>
      <c r="F92">
        <v>8</v>
      </c>
      <c r="G92">
        <v>650</v>
      </c>
      <c r="H92" t="s">
        <v>13</v>
      </c>
      <c r="I92" t="s">
        <v>549</v>
      </c>
      <c r="J92" t="s">
        <v>28</v>
      </c>
      <c r="K92" t="str">
        <f>TEXT(Table1[[#This Row],[Order Date]], "yyyy")</f>
        <v>2024</v>
      </c>
      <c r="L92" t="str">
        <f>TEXT(Table1[[#This Row],[Order Date]], "MMM")</f>
        <v>Nov</v>
      </c>
      <c r="M92" t="str">
        <f>TEXT(Table1[[#This Row],[Order Date]], "DDD")</f>
        <v>Thu</v>
      </c>
      <c r="N92">
        <f>DATEDIF(Table1[[#This Row],[Order Date]],Table1[[#This Row],[Delivered Date]], "D")</f>
        <v>4</v>
      </c>
      <c r="O92">
        <f>ROUND(Table1[[#This Row],[Quantity]]*Table1[[#This Row],[Unit Price]]*VLOOKUP(Table1[[#This Row],[Product Name]], Table2[#All],2, FALSE), 0)</f>
        <v>2860</v>
      </c>
      <c r="P92">
        <f>Table1[[#This Row],[Quantity]]*Table1[[#This Row],[Unit Price]]</f>
        <v>5200</v>
      </c>
      <c r="Q92">
        <f>Table1[[#This Row],[Salse Revenue]]-Table1[[#This Row],[Total Costs]]</f>
        <v>2340</v>
      </c>
    </row>
    <row r="93" spans="1:17" hidden="1" x14ac:dyDescent="0.3">
      <c r="A93" t="s">
        <v>137</v>
      </c>
      <c r="B93" t="s">
        <v>30</v>
      </c>
      <c r="C93" t="s">
        <v>31</v>
      </c>
      <c r="D93" s="1">
        <v>45359</v>
      </c>
      <c r="E93" s="1">
        <v>45373</v>
      </c>
      <c r="F93">
        <v>5</v>
      </c>
      <c r="G93">
        <v>458</v>
      </c>
      <c r="H93" t="s">
        <v>13</v>
      </c>
      <c r="I93" t="s">
        <v>32</v>
      </c>
      <c r="J93" t="s">
        <v>14</v>
      </c>
      <c r="K93" t="str">
        <f>TEXT(Table1[[#This Row],[Order Date]], "yyyy")</f>
        <v>2024</v>
      </c>
      <c r="L93" t="str">
        <f>TEXT(Table1[[#This Row],[Order Date]], "MMM")</f>
        <v>Mar</v>
      </c>
      <c r="M93" t="str">
        <f>TEXT(Table1[[#This Row],[Order Date]], "DDD")</f>
        <v>Fri</v>
      </c>
      <c r="N93">
        <f>DATEDIF(Table1[[#This Row],[Order Date]],Table1[[#This Row],[Delivered Date]], "D")</f>
        <v>14</v>
      </c>
      <c r="O93">
        <f>ROUND(Table1[[#This Row],[Quantity]]*Table1[[#This Row],[Unit Price]]*VLOOKUP(Table1[[#This Row],[Product Name]], Table2[#All],2, FALSE), 0)</f>
        <v>1718</v>
      </c>
      <c r="P93">
        <f>Table1[[#This Row],[Quantity]]*Table1[[#This Row],[Unit Price]]</f>
        <v>2290</v>
      </c>
      <c r="Q93">
        <f>Table1[[#This Row],[Salse Revenue]]-Table1[[#This Row],[Total Costs]]</f>
        <v>572</v>
      </c>
    </row>
    <row r="94" spans="1:17" x14ac:dyDescent="0.3">
      <c r="A94" t="s">
        <v>138</v>
      </c>
      <c r="B94" t="s">
        <v>11</v>
      </c>
      <c r="C94" t="s">
        <v>35</v>
      </c>
      <c r="D94" s="1">
        <v>45414</v>
      </c>
      <c r="E94" s="1">
        <v>45425</v>
      </c>
      <c r="F94">
        <v>3</v>
      </c>
      <c r="G94">
        <v>328</v>
      </c>
      <c r="H94" t="s">
        <v>27</v>
      </c>
      <c r="I94" t="s">
        <v>32</v>
      </c>
      <c r="J94" t="s">
        <v>14</v>
      </c>
      <c r="K94" t="str">
        <f>TEXT(Table1[[#This Row],[Order Date]], "yyyy")</f>
        <v>2024</v>
      </c>
      <c r="L94" t="str">
        <f>TEXT(Table1[[#This Row],[Order Date]], "MMM")</f>
        <v>May</v>
      </c>
      <c r="M94" t="str">
        <f>TEXT(Table1[[#This Row],[Order Date]], "DDD")</f>
        <v>Thu</v>
      </c>
      <c r="N94">
        <f>DATEDIF(Table1[[#This Row],[Order Date]],Table1[[#This Row],[Delivered Date]], "D")</f>
        <v>11</v>
      </c>
      <c r="O94">
        <f>ROUND(Table1[[#This Row],[Quantity]]*Table1[[#This Row],[Unit Price]]*VLOOKUP(Table1[[#This Row],[Product Name]], Table2[#All],2, FALSE), 0)</f>
        <v>787</v>
      </c>
      <c r="P94">
        <f>Table1[[#This Row],[Quantity]]*Table1[[#This Row],[Unit Price]]</f>
        <v>984</v>
      </c>
      <c r="Q94">
        <f>Table1[[#This Row],[Salse Revenue]]-Table1[[#This Row],[Total Costs]]</f>
        <v>197</v>
      </c>
    </row>
    <row r="95" spans="1:17" hidden="1" x14ac:dyDescent="0.3">
      <c r="A95" t="s">
        <v>139</v>
      </c>
      <c r="B95" t="s">
        <v>20</v>
      </c>
      <c r="C95" t="s">
        <v>21</v>
      </c>
      <c r="D95" s="1">
        <v>45574</v>
      </c>
      <c r="E95" s="1">
        <v>45581</v>
      </c>
      <c r="F95">
        <v>3</v>
      </c>
      <c r="G95">
        <v>402</v>
      </c>
      <c r="H95" t="s">
        <v>27</v>
      </c>
      <c r="I95" t="s">
        <v>550</v>
      </c>
      <c r="J95" t="s">
        <v>45</v>
      </c>
      <c r="K95" t="str">
        <f>TEXT(Table1[[#This Row],[Order Date]], "yyyy")</f>
        <v>2024</v>
      </c>
      <c r="L95" t="str">
        <f>TEXT(Table1[[#This Row],[Order Date]], "MMM")</f>
        <v>Oct</v>
      </c>
      <c r="M95" t="str">
        <f>TEXT(Table1[[#This Row],[Order Date]], "DDD")</f>
        <v>Wed</v>
      </c>
      <c r="N95">
        <f>DATEDIF(Table1[[#This Row],[Order Date]],Table1[[#This Row],[Delivered Date]], "D")</f>
        <v>7</v>
      </c>
      <c r="O95">
        <f>ROUND(Table1[[#This Row],[Quantity]]*Table1[[#This Row],[Unit Price]]*VLOOKUP(Table1[[#This Row],[Product Name]], Table2[#All],2, FALSE), 0)</f>
        <v>905</v>
      </c>
      <c r="P95">
        <f>Table1[[#This Row],[Quantity]]*Table1[[#This Row],[Unit Price]]</f>
        <v>1206</v>
      </c>
      <c r="Q95">
        <f>Table1[[#This Row],[Salse Revenue]]-Table1[[#This Row],[Total Costs]]</f>
        <v>301</v>
      </c>
    </row>
    <row r="96" spans="1:17" x14ac:dyDescent="0.3">
      <c r="A96" t="s">
        <v>140</v>
      </c>
      <c r="B96" t="s">
        <v>11</v>
      </c>
      <c r="C96" t="s">
        <v>95</v>
      </c>
      <c r="D96" s="1">
        <v>45444</v>
      </c>
      <c r="E96" s="1">
        <v>45456</v>
      </c>
      <c r="F96">
        <v>10</v>
      </c>
      <c r="G96">
        <v>603</v>
      </c>
      <c r="H96" t="s">
        <v>13</v>
      </c>
      <c r="I96" t="s">
        <v>32</v>
      </c>
      <c r="J96" t="s">
        <v>45</v>
      </c>
      <c r="K96" t="str">
        <f>TEXT(Table1[[#This Row],[Order Date]], "yyyy")</f>
        <v>2024</v>
      </c>
      <c r="L96" t="str">
        <f>TEXT(Table1[[#This Row],[Order Date]], "MMM")</f>
        <v>Jun</v>
      </c>
      <c r="M96" t="str">
        <f>TEXT(Table1[[#This Row],[Order Date]], "DDD")</f>
        <v>Sat</v>
      </c>
      <c r="N96">
        <f>DATEDIF(Table1[[#This Row],[Order Date]],Table1[[#This Row],[Delivered Date]], "D")</f>
        <v>12</v>
      </c>
      <c r="O96">
        <f>ROUND(Table1[[#This Row],[Quantity]]*Table1[[#This Row],[Unit Price]]*VLOOKUP(Table1[[#This Row],[Product Name]], Table2[#All],2, FALSE), 0)</f>
        <v>4221</v>
      </c>
      <c r="P96">
        <f>Table1[[#This Row],[Quantity]]*Table1[[#This Row],[Unit Price]]</f>
        <v>6030</v>
      </c>
      <c r="Q96">
        <f>Table1[[#This Row],[Salse Revenue]]-Table1[[#This Row],[Total Costs]]</f>
        <v>1809</v>
      </c>
    </row>
    <row r="97" spans="1:17" x14ac:dyDescent="0.3">
      <c r="A97" t="s">
        <v>141</v>
      </c>
      <c r="B97" t="s">
        <v>11</v>
      </c>
      <c r="C97" t="s">
        <v>35</v>
      </c>
      <c r="D97" s="1">
        <v>45525</v>
      </c>
      <c r="E97" s="1">
        <v>45537</v>
      </c>
      <c r="F97">
        <v>1</v>
      </c>
      <c r="G97">
        <v>749</v>
      </c>
      <c r="H97" t="s">
        <v>27</v>
      </c>
      <c r="I97" t="s">
        <v>550</v>
      </c>
      <c r="J97" t="s">
        <v>14</v>
      </c>
      <c r="K97" t="str">
        <f>TEXT(Table1[[#This Row],[Order Date]], "yyyy")</f>
        <v>2024</v>
      </c>
      <c r="L97" t="str">
        <f>TEXT(Table1[[#This Row],[Order Date]], "MMM")</f>
        <v>Aug</v>
      </c>
      <c r="M97" t="str">
        <f>TEXT(Table1[[#This Row],[Order Date]], "DDD")</f>
        <v>Wed</v>
      </c>
      <c r="N97">
        <f>DATEDIF(Table1[[#This Row],[Order Date]],Table1[[#This Row],[Delivered Date]], "D")</f>
        <v>12</v>
      </c>
      <c r="O97">
        <f>ROUND(Table1[[#This Row],[Quantity]]*Table1[[#This Row],[Unit Price]]*VLOOKUP(Table1[[#This Row],[Product Name]], Table2[#All],2, FALSE), 0)</f>
        <v>599</v>
      </c>
      <c r="P97">
        <f>Table1[[#This Row],[Quantity]]*Table1[[#This Row],[Unit Price]]</f>
        <v>749</v>
      </c>
      <c r="Q97">
        <f>Table1[[#This Row],[Salse Revenue]]-Table1[[#This Row],[Total Costs]]</f>
        <v>150</v>
      </c>
    </row>
    <row r="98" spans="1:17" hidden="1" x14ac:dyDescent="0.3">
      <c r="A98" t="s">
        <v>142</v>
      </c>
      <c r="B98" t="s">
        <v>20</v>
      </c>
      <c r="C98" t="s">
        <v>39</v>
      </c>
      <c r="D98" s="1">
        <v>45532</v>
      </c>
      <c r="E98" s="1">
        <v>45539</v>
      </c>
      <c r="F98">
        <v>5</v>
      </c>
      <c r="G98">
        <v>356</v>
      </c>
      <c r="H98" t="s">
        <v>27</v>
      </c>
      <c r="I98" t="s">
        <v>32</v>
      </c>
      <c r="J98" t="s">
        <v>14</v>
      </c>
      <c r="K98" t="str">
        <f>TEXT(Table1[[#This Row],[Order Date]], "yyyy")</f>
        <v>2024</v>
      </c>
      <c r="L98" t="str">
        <f>TEXT(Table1[[#This Row],[Order Date]], "MMM")</f>
        <v>Aug</v>
      </c>
      <c r="M98" t="str">
        <f>TEXT(Table1[[#This Row],[Order Date]], "DDD")</f>
        <v>Wed</v>
      </c>
      <c r="N98">
        <f>DATEDIF(Table1[[#This Row],[Order Date]],Table1[[#This Row],[Delivered Date]], "D")</f>
        <v>7</v>
      </c>
      <c r="O98">
        <f>ROUND(Table1[[#This Row],[Quantity]]*Table1[[#This Row],[Unit Price]]*VLOOKUP(Table1[[#This Row],[Product Name]], Table2[#All],2, FALSE), 0)</f>
        <v>1157</v>
      </c>
      <c r="P98">
        <f>Table1[[#This Row],[Quantity]]*Table1[[#This Row],[Unit Price]]</f>
        <v>1780</v>
      </c>
      <c r="Q98">
        <f>Table1[[#This Row],[Salse Revenue]]-Table1[[#This Row],[Total Costs]]</f>
        <v>623</v>
      </c>
    </row>
    <row r="99" spans="1:17" x14ac:dyDescent="0.3">
      <c r="A99" t="s">
        <v>143</v>
      </c>
      <c r="B99" t="s">
        <v>11</v>
      </c>
      <c r="C99" t="s">
        <v>95</v>
      </c>
      <c r="D99" s="1">
        <v>45637</v>
      </c>
      <c r="E99" s="1">
        <v>45649</v>
      </c>
      <c r="F99">
        <v>9</v>
      </c>
      <c r="G99">
        <v>399</v>
      </c>
      <c r="H99" t="s">
        <v>27</v>
      </c>
      <c r="I99" t="s">
        <v>546</v>
      </c>
      <c r="J99" t="s">
        <v>14</v>
      </c>
      <c r="K99" t="str">
        <f>TEXT(Table1[[#This Row],[Order Date]], "yyyy")</f>
        <v>2024</v>
      </c>
      <c r="L99" t="str">
        <f>TEXT(Table1[[#This Row],[Order Date]], "MMM")</f>
        <v>Dec</v>
      </c>
      <c r="M99" t="str">
        <f>TEXT(Table1[[#This Row],[Order Date]], "DDD")</f>
        <v>Wed</v>
      </c>
      <c r="N99">
        <f>DATEDIF(Table1[[#This Row],[Order Date]],Table1[[#This Row],[Delivered Date]], "D")</f>
        <v>12</v>
      </c>
      <c r="O99">
        <f>ROUND(Table1[[#This Row],[Quantity]]*Table1[[#This Row],[Unit Price]]*VLOOKUP(Table1[[#This Row],[Product Name]], Table2[#All],2, FALSE), 0)</f>
        <v>2514</v>
      </c>
      <c r="P99">
        <f>Table1[[#This Row],[Quantity]]*Table1[[#This Row],[Unit Price]]</f>
        <v>3591</v>
      </c>
      <c r="Q99">
        <f>Table1[[#This Row],[Salse Revenue]]-Table1[[#This Row],[Total Costs]]</f>
        <v>1077</v>
      </c>
    </row>
    <row r="100" spans="1:17" x14ac:dyDescent="0.3">
      <c r="A100" t="s">
        <v>144</v>
      </c>
      <c r="B100" t="s">
        <v>11</v>
      </c>
      <c r="C100" t="s">
        <v>35</v>
      </c>
      <c r="D100" s="1">
        <v>45327</v>
      </c>
      <c r="E100" s="1">
        <v>45331</v>
      </c>
      <c r="F100">
        <v>4</v>
      </c>
      <c r="G100">
        <v>656</v>
      </c>
      <c r="H100" t="s">
        <v>13</v>
      </c>
      <c r="I100" t="s">
        <v>32</v>
      </c>
      <c r="J100" t="s">
        <v>28</v>
      </c>
      <c r="K100" t="str">
        <f>TEXT(Table1[[#This Row],[Order Date]], "yyyy")</f>
        <v>2024</v>
      </c>
      <c r="L100" t="str">
        <f>TEXT(Table1[[#This Row],[Order Date]], "MMM")</f>
        <v>Feb</v>
      </c>
      <c r="M100" t="str">
        <f>TEXT(Table1[[#This Row],[Order Date]], "DDD")</f>
        <v>Mon</v>
      </c>
      <c r="N100">
        <f>DATEDIF(Table1[[#This Row],[Order Date]],Table1[[#This Row],[Delivered Date]], "D")</f>
        <v>4</v>
      </c>
      <c r="O100">
        <f>ROUND(Table1[[#This Row],[Quantity]]*Table1[[#This Row],[Unit Price]]*VLOOKUP(Table1[[#This Row],[Product Name]], Table2[#All],2, FALSE), 0)</f>
        <v>2099</v>
      </c>
      <c r="P100">
        <f>Table1[[#This Row],[Quantity]]*Table1[[#This Row],[Unit Price]]</f>
        <v>2624</v>
      </c>
      <c r="Q100">
        <f>Table1[[#This Row],[Salse Revenue]]-Table1[[#This Row],[Total Costs]]</f>
        <v>525</v>
      </c>
    </row>
    <row r="101" spans="1:17" x14ac:dyDescent="0.3">
      <c r="A101" t="s">
        <v>145</v>
      </c>
      <c r="B101" t="s">
        <v>11</v>
      </c>
      <c r="C101" t="s">
        <v>26</v>
      </c>
      <c r="D101" s="1">
        <v>45342</v>
      </c>
      <c r="E101" s="1">
        <v>45346</v>
      </c>
      <c r="F101">
        <v>2</v>
      </c>
      <c r="G101">
        <v>464</v>
      </c>
      <c r="H101" t="s">
        <v>13</v>
      </c>
      <c r="I101" t="s">
        <v>550</v>
      </c>
      <c r="J101" t="s">
        <v>18</v>
      </c>
      <c r="K101" t="str">
        <f>TEXT(Table1[[#This Row],[Order Date]], "yyyy")</f>
        <v>2024</v>
      </c>
      <c r="L101" t="str">
        <f>TEXT(Table1[[#This Row],[Order Date]], "MMM")</f>
        <v>Feb</v>
      </c>
      <c r="M101" t="str">
        <f>TEXT(Table1[[#This Row],[Order Date]], "DDD")</f>
        <v>Tue</v>
      </c>
      <c r="N101">
        <f>DATEDIF(Table1[[#This Row],[Order Date]],Table1[[#This Row],[Delivered Date]], "D")</f>
        <v>4</v>
      </c>
      <c r="O101">
        <f>ROUND(Table1[[#This Row],[Quantity]]*Table1[[#This Row],[Unit Price]]*VLOOKUP(Table1[[#This Row],[Product Name]], Table2[#All],2, FALSE), 0)</f>
        <v>603</v>
      </c>
      <c r="P101">
        <f>Table1[[#This Row],[Quantity]]*Table1[[#This Row],[Unit Price]]</f>
        <v>928</v>
      </c>
      <c r="Q101">
        <f>Table1[[#This Row],[Salse Revenue]]-Table1[[#This Row],[Total Costs]]</f>
        <v>325</v>
      </c>
    </row>
    <row r="102" spans="1:17" x14ac:dyDescent="0.3">
      <c r="A102" t="s">
        <v>146</v>
      </c>
      <c r="B102" t="s">
        <v>11</v>
      </c>
      <c r="C102" t="s">
        <v>95</v>
      </c>
      <c r="D102" s="1">
        <v>45320</v>
      </c>
      <c r="E102" s="1">
        <v>45327</v>
      </c>
      <c r="F102">
        <v>5</v>
      </c>
      <c r="G102">
        <v>377</v>
      </c>
      <c r="H102" t="s">
        <v>13</v>
      </c>
      <c r="I102" t="s">
        <v>546</v>
      </c>
      <c r="J102" t="s">
        <v>18</v>
      </c>
      <c r="K102" t="str">
        <f>TEXT(Table1[[#This Row],[Order Date]], "yyyy")</f>
        <v>2024</v>
      </c>
      <c r="L102" t="str">
        <f>TEXT(Table1[[#This Row],[Order Date]], "MMM")</f>
        <v>Jan</v>
      </c>
      <c r="M102" t="str">
        <f>TEXT(Table1[[#This Row],[Order Date]], "DDD")</f>
        <v>Mon</v>
      </c>
      <c r="N102">
        <f>DATEDIF(Table1[[#This Row],[Order Date]],Table1[[#This Row],[Delivered Date]], "D")</f>
        <v>7</v>
      </c>
      <c r="O102">
        <f>ROUND(Table1[[#This Row],[Quantity]]*Table1[[#This Row],[Unit Price]]*VLOOKUP(Table1[[#This Row],[Product Name]], Table2[#All],2, FALSE), 0)</f>
        <v>1320</v>
      </c>
      <c r="P102">
        <f>Table1[[#This Row],[Quantity]]*Table1[[#This Row],[Unit Price]]</f>
        <v>1885</v>
      </c>
      <c r="Q102">
        <f>Table1[[#This Row],[Salse Revenue]]-Table1[[#This Row],[Total Costs]]</f>
        <v>565</v>
      </c>
    </row>
    <row r="103" spans="1:17" hidden="1" x14ac:dyDescent="0.3">
      <c r="A103" t="s">
        <v>147</v>
      </c>
      <c r="B103" t="s">
        <v>20</v>
      </c>
      <c r="C103" t="s">
        <v>51</v>
      </c>
      <c r="D103" s="1">
        <v>45502</v>
      </c>
      <c r="E103" s="1">
        <v>45513</v>
      </c>
      <c r="F103">
        <v>10</v>
      </c>
      <c r="G103">
        <v>708</v>
      </c>
      <c r="H103" t="s">
        <v>13</v>
      </c>
      <c r="I103" t="s">
        <v>548</v>
      </c>
      <c r="J103" t="s">
        <v>28</v>
      </c>
      <c r="K103" t="str">
        <f>TEXT(Table1[[#This Row],[Order Date]], "yyyy")</f>
        <v>2024</v>
      </c>
      <c r="L103" t="str">
        <f>TEXT(Table1[[#This Row],[Order Date]], "MMM")</f>
        <v>Jul</v>
      </c>
      <c r="M103" t="str">
        <f>TEXT(Table1[[#This Row],[Order Date]], "DDD")</f>
        <v>Mon</v>
      </c>
      <c r="N103">
        <f>DATEDIF(Table1[[#This Row],[Order Date]],Table1[[#This Row],[Delivered Date]], "D")</f>
        <v>11</v>
      </c>
      <c r="O103">
        <f>ROUND(Table1[[#This Row],[Quantity]]*Table1[[#This Row],[Unit Price]]*VLOOKUP(Table1[[#This Row],[Product Name]], Table2[#All],2, FALSE), 0)</f>
        <v>4956</v>
      </c>
      <c r="P103">
        <f>Table1[[#This Row],[Quantity]]*Table1[[#This Row],[Unit Price]]</f>
        <v>7080</v>
      </c>
      <c r="Q103">
        <f>Table1[[#This Row],[Salse Revenue]]-Table1[[#This Row],[Total Costs]]</f>
        <v>2124</v>
      </c>
    </row>
    <row r="104" spans="1:17" hidden="1" x14ac:dyDescent="0.3">
      <c r="A104" t="s">
        <v>148</v>
      </c>
      <c r="B104" t="s">
        <v>20</v>
      </c>
      <c r="C104" t="s">
        <v>39</v>
      </c>
      <c r="D104" s="1">
        <v>45613</v>
      </c>
      <c r="E104" s="1">
        <v>45619</v>
      </c>
      <c r="F104">
        <v>1</v>
      </c>
      <c r="G104">
        <v>326</v>
      </c>
      <c r="H104" t="s">
        <v>13</v>
      </c>
      <c r="I104" t="s">
        <v>548</v>
      </c>
      <c r="J104" t="s">
        <v>45</v>
      </c>
      <c r="K104" t="str">
        <f>TEXT(Table1[[#This Row],[Order Date]], "yyyy")</f>
        <v>2024</v>
      </c>
      <c r="L104" t="str">
        <f>TEXT(Table1[[#This Row],[Order Date]], "MMM")</f>
        <v>Nov</v>
      </c>
      <c r="M104" t="str">
        <f>TEXT(Table1[[#This Row],[Order Date]], "DDD")</f>
        <v>Sun</v>
      </c>
      <c r="N104">
        <f>DATEDIF(Table1[[#This Row],[Order Date]],Table1[[#This Row],[Delivered Date]], "D")</f>
        <v>6</v>
      </c>
      <c r="O104">
        <f>ROUND(Table1[[#This Row],[Quantity]]*Table1[[#This Row],[Unit Price]]*VLOOKUP(Table1[[#This Row],[Product Name]], Table2[#All],2, FALSE), 0)</f>
        <v>212</v>
      </c>
      <c r="P104">
        <f>Table1[[#This Row],[Quantity]]*Table1[[#This Row],[Unit Price]]</f>
        <v>326</v>
      </c>
      <c r="Q104">
        <f>Table1[[#This Row],[Salse Revenue]]-Table1[[#This Row],[Total Costs]]</f>
        <v>114</v>
      </c>
    </row>
    <row r="105" spans="1:17" hidden="1" x14ac:dyDescent="0.3">
      <c r="A105" t="s">
        <v>149</v>
      </c>
      <c r="B105" t="s">
        <v>16</v>
      </c>
      <c r="C105" t="s">
        <v>55</v>
      </c>
      <c r="D105" s="1">
        <v>45359</v>
      </c>
      <c r="E105" s="1">
        <v>45369</v>
      </c>
      <c r="F105">
        <v>2</v>
      </c>
      <c r="G105">
        <v>941</v>
      </c>
      <c r="H105" t="s">
        <v>27</v>
      </c>
      <c r="I105" t="s">
        <v>546</v>
      </c>
      <c r="J105" t="s">
        <v>28</v>
      </c>
      <c r="K105" t="str">
        <f>TEXT(Table1[[#This Row],[Order Date]], "yyyy")</f>
        <v>2024</v>
      </c>
      <c r="L105" t="str">
        <f>TEXT(Table1[[#This Row],[Order Date]], "MMM")</f>
        <v>Mar</v>
      </c>
      <c r="M105" t="str">
        <f>TEXT(Table1[[#This Row],[Order Date]], "DDD")</f>
        <v>Fri</v>
      </c>
      <c r="N105">
        <f>DATEDIF(Table1[[#This Row],[Order Date]],Table1[[#This Row],[Delivered Date]], "D")</f>
        <v>10</v>
      </c>
      <c r="O105">
        <f>ROUND(Table1[[#This Row],[Quantity]]*Table1[[#This Row],[Unit Price]]*VLOOKUP(Table1[[#This Row],[Product Name]], Table2[#All],2, FALSE), 0)</f>
        <v>1035</v>
      </c>
      <c r="P105">
        <f>Table1[[#This Row],[Quantity]]*Table1[[#This Row],[Unit Price]]</f>
        <v>1882</v>
      </c>
      <c r="Q105">
        <f>Table1[[#This Row],[Salse Revenue]]-Table1[[#This Row],[Total Costs]]</f>
        <v>847</v>
      </c>
    </row>
    <row r="106" spans="1:17" hidden="1" x14ac:dyDescent="0.3">
      <c r="A106" t="s">
        <v>150</v>
      </c>
      <c r="B106" t="s">
        <v>23</v>
      </c>
      <c r="C106" t="s">
        <v>99</v>
      </c>
      <c r="D106" s="1">
        <v>45394</v>
      </c>
      <c r="E106" s="1">
        <v>45403</v>
      </c>
      <c r="F106">
        <v>3</v>
      </c>
      <c r="G106">
        <v>815</v>
      </c>
      <c r="H106" t="s">
        <v>27</v>
      </c>
      <c r="I106" t="s">
        <v>32</v>
      </c>
      <c r="J106" t="s">
        <v>28</v>
      </c>
      <c r="K106" t="str">
        <f>TEXT(Table1[[#This Row],[Order Date]], "yyyy")</f>
        <v>2024</v>
      </c>
      <c r="L106" t="str">
        <f>TEXT(Table1[[#This Row],[Order Date]], "MMM")</f>
        <v>Apr</v>
      </c>
      <c r="M106" t="str">
        <f>TEXT(Table1[[#This Row],[Order Date]], "DDD")</f>
        <v>Fri</v>
      </c>
      <c r="N106">
        <f>DATEDIF(Table1[[#This Row],[Order Date]],Table1[[#This Row],[Delivered Date]], "D")</f>
        <v>9</v>
      </c>
      <c r="O106">
        <f>ROUND(Table1[[#This Row],[Quantity]]*Table1[[#This Row],[Unit Price]]*VLOOKUP(Table1[[#This Row],[Product Name]], Table2[#All],2, FALSE), 0)</f>
        <v>1467</v>
      </c>
      <c r="P106">
        <f>Table1[[#This Row],[Quantity]]*Table1[[#This Row],[Unit Price]]</f>
        <v>2445</v>
      </c>
      <c r="Q106">
        <f>Table1[[#This Row],[Salse Revenue]]-Table1[[#This Row],[Total Costs]]</f>
        <v>978</v>
      </c>
    </row>
    <row r="107" spans="1:17" hidden="1" x14ac:dyDescent="0.3">
      <c r="A107" t="s">
        <v>151</v>
      </c>
      <c r="B107" t="s">
        <v>30</v>
      </c>
      <c r="C107" t="s">
        <v>75</v>
      </c>
      <c r="D107" s="1">
        <v>45531</v>
      </c>
      <c r="E107" s="1">
        <v>45538</v>
      </c>
      <c r="F107">
        <v>2</v>
      </c>
      <c r="G107">
        <v>154</v>
      </c>
      <c r="H107" t="s">
        <v>27</v>
      </c>
      <c r="I107" t="s">
        <v>548</v>
      </c>
      <c r="J107" t="s">
        <v>28</v>
      </c>
      <c r="K107" t="str">
        <f>TEXT(Table1[[#This Row],[Order Date]], "yyyy")</f>
        <v>2024</v>
      </c>
      <c r="L107" t="str">
        <f>TEXT(Table1[[#This Row],[Order Date]], "MMM")</f>
        <v>Aug</v>
      </c>
      <c r="M107" t="str">
        <f>TEXT(Table1[[#This Row],[Order Date]], "DDD")</f>
        <v>Tue</v>
      </c>
      <c r="N107">
        <f>DATEDIF(Table1[[#This Row],[Order Date]],Table1[[#This Row],[Delivered Date]], "D")</f>
        <v>7</v>
      </c>
      <c r="O107">
        <f>ROUND(Table1[[#This Row],[Quantity]]*Table1[[#This Row],[Unit Price]]*VLOOKUP(Table1[[#This Row],[Product Name]], Table2[#All],2, FALSE), 0)</f>
        <v>231</v>
      </c>
      <c r="P107">
        <f>Table1[[#This Row],[Quantity]]*Table1[[#This Row],[Unit Price]]</f>
        <v>308</v>
      </c>
      <c r="Q107">
        <f>Table1[[#This Row],[Salse Revenue]]-Table1[[#This Row],[Total Costs]]</f>
        <v>77</v>
      </c>
    </row>
    <row r="108" spans="1:17" hidden="1" x14ac:dyDescent="0.3">
      <c r="A108" t="s">
        <v>152</v>
      </c>
      <c r="B108" t="s">
        <v>16</v>
      </c>
      <c r="C108" t="s">
        <v>17</v>
      </c>
      <c r="D108" s="1">
        <v>45524</v>
      </c>
      <c r="E108" s="1">
        <v>45534</v>
      </c>
      <c r="F108">
        <v>6</v>
      </c>
      <c r="G108">
        <v>698</v>
      </c>
      <c r="H108" t="s">
        <v>27</v>
      </c>
      <c r="I108" t="s">
        <v>32</v>
      </c>
      <c r="J108" t="s">
        <v>28</v>
      </c>
      <c r="K108" t="str">
        <f>TEXT(Table1[[#This Row],[Order Date]], "yyyy")</f>
        <v>2024</v>
      </c>
      <c r="L108" t="str">
        <f>TEXT(Table1[[#This Row],[Order Date]], "MMM")</f>
        <v>Aug</v>
      </c>
      <c r="M108" t="str">
        <f>TEXT(Table1[[#This Row],[Order Date]], "DDD")</f>
        <v>Tue</v>
      </c>
      <c r="N108">
        <f>DATEDIF(Table1[[#This Row],[Order Date]],Table1[[#This Row],[Delivered Date]], "D")</f>
        <v>10</v>
      </c>
      <c r="O108">
        <f>ROUND(Table1[[#This Row],[Quantity]]*Table1[[#This Row],[Unit Price]]*VLOOKUP(Table1[[#This Row],[Product Name]], Table2[#All],2, FALSE), 0)</f>
        <v>2094</v>
      </c>
      <c r="P108">
        <f>Table1[[#This Row],[Quantity]]*Table1[[#This Row],[Unit Price]]</f>
        <v>4188</v>
      </c>
      <c r="Q108">
        <f>Table1[[#This Row],[Salse Revenue]]-Table1[[#This Row],[Total Costs]]</f>
        <v>2094</v>
      </c>
    </row>
    <row r="109" spans="1:17" hidden="1" x14ac:dyDescent="0.3">
      <c r="A109" t="s">
        <v>153</v>
      </c>
      <c r="B109" t="s">
        <v>23</v>
      </c>
      <c r="C109" t="s">
        <v>24</v>
      </c>
      <c r="D109" s="1">
        <v>45347</v>
      </c>
      <c r="E109" s="1">
        <v>45353</v>
      </c>
      <c r="F109">
        <v>4</v>
      </c>
      <c r="G109">
        <v>492</v>
      </c>
      <c r="H109" t="s">
        <v>27</v>
      </c>
      <c r="I109" t="s">
        <v>550</v>
      </c>
      <c r="J109" t="s">
        <v>14</v>
      </c>
      <c r="K109" t="str">
        <f>TEXT(Table1[[#This Row],[Order Date]], "yyyy")</f>
        <v>2024</v>
      </c>
      <c r="L109" t="str">
        <f>TEXT(Table1[[#This Row],[Order Date]], "MMM")</f>
        <v>Feb</v>
      </c>
      <c r="M109" t="str">
        <f>TEXT(Table1[[#This Row],[Order Date]], "DDD")</f>
        <v>Sun</v>
      </c>
      <c r="N109">
        <f>DATEDIF(Table1[[#This Row],[Order Date]],Table1[[#This Row],[Delivered Date]], "D")</f>
        <v>6</v>
      </c>
      <c r="O109">
        <f>ROUND(Table1[[#This Row],[Quantity]]*Table1[[#This Row],[Unit Price]]*VLOOKUP(Table1[[#This Row],[Product Name]], Table2[#All],2, FALSE), 0)</f>
        <v>1082</v>
      </c>
      <c r="P109">
        <f>Table1[[#This Row],[Quantity]]*Table1[[#This Row],[Unit Price]]</f>
        <v>1968</v>
      </c>
      <c r="Q109">
        <f>Table1[[#This Row],[Salse Revenue]]-Table1[[#This Row],[Total Costs]]</f>
        <v>886</v>
      </c>
    </row>
    <row r="110" spans="1:17" hidden="1" x14ac:dyDescent="0.3">
      <c r="A110" t="s">
        <v>154</v>
      </c>
      <c r="B110" t="s">
        <v>30</v>
      </c>
      <c r="C110" t="s">
        <v>31</v>
      </c>
      <c r="D110" s="1">
        <v>45405</v>
      </c>
      <c r="E110" s="1">
        <v>45410</v>
      </c>
      <c r="F110">
        <v>2</v>
      </c>
      <c r="G110">
        <v>660</v>
      </c>
      <c r="H110" t="s">
        <v>27</v>
      </c>
      <c r="I110" t="s">
        <v>548</v>
      </c>
      <c r="J110" t="s">
        <v>45</v>
      </c>
      <c r="K110" t="str">
        <f>TEXT(Table1[[#This Row],[Order Date]], "yyyy")</f>
        <v>2024</v>
      </c>
      <c r="L110" t="str">
        <f>TEXT(Table1[[#This Row],[Order Date]], "MMM")</f>
        <v>Apr</v>
      </c>
      <c r="M110" t="str">
        <f>TEXT(Table1[[#This Row],[Order Date]], "DDD")</f>
        <v>Tue</v>
      </c>
      <c r="N110">
        <f>DATEDIF(Table1[[#This Row],[Order Date]],Table1[[#This Row],[Delivered Date]], "D")</f>
        <v>5</v>
      </c>
      <c r="O110">
        <f>ROUND(Table1[[#This Row],[Quantity]]*Table1[[#This Row],[Unit Price]]*VLOOKUP(Table1[[#This Row],[Product Name]], Table2[#All],2, FALSE), 0)</f>
        <v>990</v>
      </c>
      <c r="P110">
        <f>Table1[[#This Row],[Quantity]]*Table1[[#This Row],[Unit Price]]</f>
        <v>1320</v>
      </c>
      <c r="Q110">
        <f>Table1[[#This Row],[Salse Revenue]]-Table1[[#This Row],[Total Costs]]</f>
        <v>330</v>
      </c>
    </row>
    <row r="111" spans="1:17" hidden="1" x14ac:dyDescent="0.3">
      <c r="A111" t="s">
        <v>155</v>
      </c>
      <c r="B111" t="s">
        <v>23</v>
      </c>
      <c r="C111" t="s">
        <v>99</v>
      </c>
      <c r="D111" s="1">
        <v>45477</v>
      </c>
      <c r="E111" s="1">
        <v>45484</v>
      </c>
      <c r="F111">
        <v>2</v>
      </c>
      <c r="G111">
        <v>712</v>
      </c>
      <c r="H111" t="s">
        <v>27</v>
      </c>
      <c r="I111" t="s">
        <v>546</v>
      </c>
      <c r="J111" t="s">
        <v>14</v>
      </c>
      <c r="K111" t="str">
        <f>TEXT(Table1[[#This Row],[Order Date]], "yyyy")</f>
        <v>2024</v>
      </c>
      <c r="L111" t="str">
        <f>TEXT(Table1[[#This Row],[Order Date]], "MMM")</f>
        <v>Jul</v>
      </c>
      <c r="M111" t="str">
        <f>TEXT(Table1[[#This Row],[Order Date]], "DDD")</f>
        <v>Thu</v>
      </c>
      <c r="N111">
        <f>DATEDIF(Table1[[#This Row],[Order Date]],Table1[[#This Row],[Delivered Date]], "D")</f>
        <v>7</v>
      </c>
      <c r="O111">
        <f>ROUND(Table1[[#This Row],[Quantity]]*Table1[[#This Row],[Unit Price]]*VLOOKUP(Table1[[#This Row],[Product Name]], Table2[#All],2, FALSE), 0)</f>
        <v>854</v>
      </c>
      <c r="P111">
        <f>Table1[[#This Row],[Quantity]]*Table1[[#This Row],[Unit Price]]</f>
        <v>1424</v>
      </c>
      <c r="Q111">
        <f>Table1[[#This Row],[Salse Revenue]]-Table1[[#This Row],[Total Costs]]</f>
        <v>570</v>
      </c>
    </row>
    <row r="112" spans="1:17" hidden="1" x14ac:dyDescent="0.3">
      <c r="A112" t="s">
        <v>156</v>
      </c>
      <c r="B112" t="s">
        <v>30</v>
      </c>
      <c r="C112" t="s">
        <v>75</v>
      </c>
      <c r="D112" s="1">
        <v>45495</v>
      </c>
      <c r="E112" s="1">
        <v>45499</v>
      </c>
      <c r="F112">
        <v>5</v>
      </c>
      <c r="G112">
        <v>204</v>
      </c>
      <c r="H112" t="s">
        <v>13</v>
      </c>
      <c r="I112" t="s">
        <v>550</v>
      </c>
      <c r="J112" t="s">
        <v>45</v>
      </c>
      <c r="K112" t="str">
        <f>TEXT(Table1[[#This Row],[Order Date]], "yyyy")</f>
        <v>2024</v>
      </c>
      <c r="L112" t="str">
        <f>TEXT(Table1[[#This Row],[Order Date]], "MMM")</f>
        <v>Jul</v>
      </c>
      <c r="M112" t="str">
        <f>TEXT(Table1[[#This Row],[Order Date]], "DDD")</f>
        <v>Mon</v>
      </c>
      <c r="N112">
        <f>DATEDIF(Table1[[#This Row],[Order Date]],Table1[[#This Row],[Delivered Date]], "D")</f>
        <v>4</v>
      </c>
      <c r="O112">
        <f>ROUND(Table1[[#This Row],[Quantity]]*Table1[[#This Row],[Unit Price]]*VLOOKUP(Table1[[#This Row],[Product Name]], Table2[#All],2, FALSE), 0)</f>
        <v>765</v>
      </c>
      <c r="P112">
        <f>Table1[[#This Row],[Quantity]]*Table1[[#This Row],[Unit Price]]</f>
        <v>1020</v>
      </c>
      <c r="Q112">
        <f>Table1[[#This Row],[Salse Revenue]]-Table1[[#This Row],[Total Costs]]</f>
        <v>255</v>
      </c>
    </row>
    <row r="113" spans="1:17" hidden="1" x14ac:dyDescent="0.3">
      <c r="A113" t="s">
        <v>157</v>
      </c>
      <c r="B113" t="s">
        <v>20</v>
      </c>
      <c r="C113" t="s">
        <v>51</v>
      </c>
      <c r="D113" s="1">
        <v>45302</v>
      </c>
      <c r="E113" s="1">
        <v>45308</v>
      </c>
      <c r="F113">
        <v>1</v>
      </c>
      <c r="G113">
        <v>815</v>
      </c>
      <c r="H113" t="s">
        <v>13</v>
      </c>
      <c r="I113" t="s">
        <v>546</v>
      </c>
      <c r="J113" t="s">
        <v>14</v>
      </c>
      <c r="K113" t="str">
        <f>TEXT(Table1[[#This Row],[Order Date]], "yyyy")</f>
        <v>2024</v>
      </c>
      <c r="L113" t="str">
        <f>TEXT(Table1[[#This Row],[Order Date]], "MMM")</f>
        <v>Jan</v>
      </c>
      <c r="M113" t="str">
        <f>TEXT(Table1[[#This Row],[Order Date]], "DDD")</f>
        <v>Thu</v>
      </c>
      <c r="N113">
        <f>DATEDIF(Table1[[#This Row],[Order Date]],Table1[[#This Row],[Delivered Date]], "D")</f>
        <v>6</v>
      </c>
      <c r="O113">
        <f>ROUND(Table1[[#This Row],[Quantity]]*Table1[[#This Row],[Unit Price]]*VLOOKUP(Table1[[#This Row],[Product Name]], Table2[#All],2, FALSE), 0)</f>
        <v>571</v>
      </c>
      <c r="P113">
        <f>Table1[[#This Row],[Quantity]]*Table1[[#This Row],[Unit Price]]</f>
        <v>815</v>
      </c>
      <c r="Q113">
        <f>Table1[[#This Row],[Salse Revenue]]-Table1[[#This Row],[Total Costs]]</f>
        <v>244</v>
      </c>
    </row>
    <row r="114" spans="1:17" hidden="1" x14ac:dyDescent="0.3">
      <c r="A114" t="s">
        <v>158</v>
      </c>
      <c r="B114" t="s">
        <v>16</v>
      </c>
      <c r="C114" t="s">
        <v>63</v>
      </c>
      <c r="D114" s="1">
        <v>45327</v>
      </c>
      <c r="E114" s="1">
        <v>45335</v>
      </c>
      <c r="F114">
        <v>9</v>
      </c>
      <c r="G114">
        <v>222</v>
      </c>
      <c r="H114" t="s">
        <v>13</v>
      </c>
      <c r="I114" t="s">
        <v>32</v>
      </c>
      <c r="J114" t="s">
        <v>18</v>
      </c>
      <c r="K114" t="str">
        <f>TEXT(Table1[[#This Row],[Order Date]], "yyyy")</f>
        <v>2024</v>
      </c>
      <c r="L114" t="str">
        <f>TEXT(Table1[[#This Row],[Order Date]], "MMM")</f>
        <v>Feb</v>
      </c>
      <c r="M114" t="str">
        <f>TEXT(Table1[[#This Row],[Order Date]], "DDD")</f>
        <v>Mon</v>
      </c>
      <c r="N114">
        <f>DATEDIF(Table1[[#This Row],[Order Date]],Table1[[#This Row],[Delivered Date]], "D")</f>
        <v>8</v>
      </c>
      <c r="O114">
        <f>ROUND(Table1[[#This Row],[Quantity]]*Table1[[#This Row],[Unit Price]]*VLOOKUP(Table1[[#This Row],[Product Name]], Table2[#All],2, FALSE), 0)</f>
        <v>999</v>
      </c>
      <c r="P114">
        <f>Table1[[#This Row],[Quantity]]*Table1[[#This Row],[Unit Price]]</f>
        <v>1998</v>
      </c>
      <c r="Q114">
        <f>Table1[[#This Row],[Salse Revenue]]-Table1[[#This Row],[Total Costs]]</f>
        <v>999</v>
      </c>
    </row>
    <row r="115" spans="1:17" hidden="1" x14ac:dyDescent="0.3">
      <c r="A115" t="s">
        <v>159</v>
      </c>
      <c r="B115" t="s">
        <v>30</v>
      </c>
      <c r="C115" t="s">
        <v>41</v>
      </c>
      <c r="D115" s="1">
        <v>45597</v>
      </c>
      <c r="E115" s="1">
        <v>45605</v>
      </c>
      <c r="F115">
        <v>1</v>
      </c>
      <c r="G115">
        <v>293</v>
      </c>
      <c r="H115" t="s">
        <v>13</v>
      </c>
      <c r="I115" t="s">
        <v>548</v>
      </c>
      <c r="J115" t="s">
        <v>28</v>
      </c>
      <c r="K115" t="str">
        <f>TEXT(Table1[[#This Row],[Order Date]], "yyyy")</f>
        <v>2024</v>
      </c>
      <c r="L115" t="str">
        <f>TEXT(Table1[[#This Row],[Order Date]], "MMM")</f>
        <v>Nov</v>
      </c>
      <c r="M115" t="str">
        <f>TEXT(Table1[[#This Row],[Order Date]], "DDD")</f>
        <v>Fri</v>
      </c>
      <c r="N115">
        <f>DATEDIF(Table1[[#This Row],[Order Date]],Table1[[#This Row],[Delivered Date]], "D")</f>
        <v>8</v>
      </c>
      <c r="O115">
        <f>ROUND(Table1[[#This Row],[Quantity]]*Table1[[#This Row],[Unit Price]]*VLOOKUP(Table1[[#This Row],[Product Name]], Table2[#All],2, FALSE), 0)</f>
        <v>190</v>
      </c>
      <c r="P115">
        <f>Table1[[#This Row],[Quantity]]*Table1[[#This Row],[Unit Price]]</f>
        <v>293</v>
      </c>
      <c r="Q115">
        <f>Table1[[#This Row],[Salse Revenue]]-Table1[[#This Row],[Total Costs]]</f>
        <v>103</v>
      </c>
    </row>
    <row r="116" spans="1:17" hidden="1" x14ac:dyDescent="0.3">
      <c r="A116" t="s">
        <v>160</v>
      </c>
      <c r="B116" t="s">
        <v>16</v>
      </c>
      <c r="C116" t="s">
        <v>55</v>
      </c>
      <c r="D116" s="1">
        <v>45381</v>
      </c>
      <c r="E116" s="1">
        <v>45387</v>
      </c>
      <c r="F116">
        <v>2</v>
      </c>
      <c r="G116">
        <v>686</v>
      </c>
      <c r="H116" t="s">
        <v>13</v>
      </c>
      <c r="I116" t="s">
        <v>548</v>
      </c>
      <c r="J116" t="s">
        <v>14</v>
      </c>
      <c r="K116" t="str">
        <f>TEXT(Table1[[#This Row],[Order Date]], "yyyy")</f>
        <v>2024</v>
      </c>
      <c r="L116" t="str">
        <f>TEXT(Table1[[#This Row],[Order Date]], "MMM")</f>
        <v>Mar</v>
      </c>
      <c r="M116" t="str">
        <f>TEXT(Table1[[#This Row],[Order Date]], "DDD")</f>
        <v>Sat</v>
      </c>
      <c r="N116">
        <f>DATEDIF(Table1[[#This Row],[Order Date]],Table1[[#This Row],[Delivered Date]], "D")</f>
        <v>6</v>
      </c>
      <c r="O116">
        <f>ROUND(Table1[[#This Row],[Quantity]]*Table1[[#This Row],[Unit Price]]*VLOOKUP(Table1[[#This Row],[Product Name]], Table2[#All],2, FALSE), 0)</f>
        <v>755</v>
      </c>
      <c r="P116">
        <f>Table1[[#This Row],[Quantity]]*Table1[[#This Row],[Unit Price]]</f>
        <v>1372</v>
      </c>
      <c r="Q116">
        <f>Table1[[#This Row],[Salse Revenue]]-Table1[[#This Row],[Total Costs]]</f>
        <v>617</v>
      </c>
    </row>
    <row r="117" spans="1:17" hidden="1" x14ac:dyDescent="0.3">
      <c r="A117" t="s">
        <v>161</v>
      </c>
      <c r="B117" t="s">
        <v>23</v>
      </c>
      <c r="C117" t="s">
        <v>24</v>
      </c>
      <c r="D117" s="1">
        <v>45554</v>
      </c>
      <c r="E117" s="1">
        <v>45564</v>
      </c>
      <c r="F117">
        <v>10</v>
      </c>
      <c r="G117">
        <v>121</v>
      </c>
      <c r="H117" t="s">
        <v>13</v>
      </c>
      <c r="I117" t="s">
        <v>549</v>
      </c>
      <c r="J117" t="s">
        <v>28</v>
      </c>
      <c r="K117" t="str">
        <f>TEXT(Table1[[#This Row],[Order Date]], "yyyy")</f>
        <v>2024</v>
      </c>
      <c r="L117" t="str">
        <f>TEXT(Table1[[#This Row],[Order Date]], "MMM")</f>
        <v>Sep</v>
      </c>
      <c r="M117" t="str">
        <f>TEXT(Table1[[#This Row],[Order Date]], "DDD")</f>
        <v>Thu</v>
      </c>
      <c r="N117">
        <f>DATEDIF(Table1[[#This Row],[Order Date]],Table1[[#This Row],[Delivered Date]], "D")</f>
        <v>10</v>
      </c>
      <c r="O117">
        <f>ROUND(Table1[[#This Row],[Quantity]]*Table1[[#This Row],[Unit Price]]*VLOOKUP(Table1[[#This Row],[Product Name]], Table2[#All],2, FALSE), 0)</f>
        <v>666</v>
      </c>
      <c r="P117">
        <f>Table1[[#This Row],[Quantity]]*Table1[[#This Row],[Unit Price]]</f>
        <v>1210</v>
      </c>
      <c r="Q117">
        <f>Table1[[#This Row],[Salse Revenue]]-Table1[[#This Row],[Total Costs]]</f>
        <v>544</v>
      </c>
    </row>
    <row r="118" spans="1:17" hidden="1" x14ac:dyDescent="0.3">
      <c r="A118" t="s">
        <v>162</v>
      </c>
      <c r="B118" t="s">
        <v>16</v>
      </c>
      <c r="C118" t="s">
        <v>17</v>
      </c>
      <c r="D118" s="1">
        <v>45629</v>
      </c>
      <c r="E118" s="1">
        <v>45633</v>
      </c>
      <c r="F118">
        <v>9</v>
      </c>
      <c r="G118">
        <v>318</v>
      </c>
      <c r="H118" t="s">
        <v>13</v>
      </c>
      <c r="I118" t="s">
        <v>549</v>
      </c>
      <c r="J118" t="s">
        <v>18</v>
      </c>
      <c r="K118" t="str">
        <f>TEXT(Table1[[#This Row],[Order Date]], "yyyy")</f>
        <v>2024</v>
      </c>
      <c r="L118" t="str">
        <f>TEXT(Table1[[#This Row],[Order Date]], "MMM")</f>
        <v>Dec</v>
      </c>
      <c r="M118" t="str">
        <f>TEXT(Table1[[#This Row],[Order Date]], "DDD")</f>
        <v>Tue</v>
      </c>
      <c r="N118">
        <f>DATEDIF(Table1[[#This Row],[Order Date]],Table1[[#This Row],[Delivered Date]], "D")</f>
        <v>4</v>
      </c>
      <c r="O118">
        <f>ROUND(Table1[[#This Row],[Quantity]]*Table1[[#This Row],[Unit Price]]*VLOOKUP(Table1[[#This Row],[Product Name]], Table2[#All],2, FALSE), 0)</f>
        <v>1431</v>
      </c>
      <c r="P118">
        <f>Table1[[#This Row],[Quantity]]*Table1[[#This Row],[Unit Price]]</f>
        <v>2862</v>
      </c>
      <c r="Q118">
        <f>Table1[[#This Row],[Salse Revenue]]-Table1[[#This Row],[Total Costs]]</f>
        <v>1431</v>
      </c>
    </row>
    <row r="119" spans="1:17" hidden="1" x14ac:dyDescent="0.3">
      <c r="A119" t="s">
        <v>163</v>
      </c>
      <c r="B119" t="s">
        <v>23</v>
      </c>
      <c r="C119" t="s">
        <v>37</v>
      </c>
      <c r="D119" s="1">
        <v>45510</v>
      </c>
      <c r="E119" s="1">
        <v>45521</v>
      </c>
      <c r="F119">
        <v>2</v>
      </c>
      <c r="G119">
        <v>512</v>
      </c>
      <c r="H119" t="s">
        <v>13</v>
      </c>
      <c r="I119" t="s">
        <v>32</v>
      </c>
      <c r="J119" t="s">
        <v>14</v>
      </c>
      <c r="K119" t="str">
        <f>TEXT(Table1[[#This Row],[Order Date]], "yyyy")</f>
        <v>2024</v>
      </c>
      <c r="L119" t="str">
        <f>TEXT(Table1[[#This Row],[Order Date]], "MMM")</f>
        <v>Aug</v>
      </c>
      <c r="M119" t="str">
        <f>TEXT(Table1[[#This Row],[Order Date]], "DDD")</f>
        <v>Tue</v>
      </c>
      <c r="N119">
        <f>DATEDIF(Table1[[#This Row],[Order Date]],Table1[[#This Row],[Delivered Date]], "D")</f>
        <v>11</v>
      </c>
      <c r="O119">
        <f>ROUND(Table1[[#This Row],[Quantity]]*Table1[[#This Row],[Unit Price]]*VLOOKUP(Table1[[#This Row],[Product Name]], Table2[#All],2, FALSE), 0)</f>
        <v>512</v>
      </c>
      <c r="P119">
        <f>Table1[[#This Row],[Quantity]]*Table1[[#This Row],[Unit Price]]</f>
        <v>1024</v>
      </c>
      <c r="Q119">
        <f>Table1[[#This Row],[Salse Revenue]]-Table1[[#This Row],[Total Costs]]</f>
        <v>512</v>
      </c>
    </row>
    <row r="120" spans="1:17" x14ac:dyDescent="0.3">
      <c r="A120" t="s">
        <v>164</v>
      </c>
      <c r="B120" t="s">
        <v>11</v>
      </c>
      <c r="C120" t="s">
        <v>95</v>
      </c>
      <c r="D120" s="1">
        <v>45603</v>
      </c>
      <c r="E120" s="1">
        <v>45608</v>
      </c>
      <c r="F120">
        <v>3</v>
      </c>
      <c r="G120">
        <v>77</v>
      </c>
      <c r="H120" t="s">
        <v>27</v>
      </c>
      <c r="I120" t="s">
        <v>550</v>
      </c>
      <c r="J120" t="s">
        <v>28</v>
      </c>
      <c r="K120" t="str">
        <f>TEXT(Table1[[#This Row],[Order Date]], "yyyy")</f>
        <v>2024</v>
      </c>
      <c r="L120" t="str">
        <f>TEXT(Table1[[#This Row],[Order Date]], "MMM")</f>
        <v>Nov</v>
      </c>
      <c r="M120" t="str">
        <f>TEXT(Table1[[#This Row],[Order Date]], "DDD")</f>
        <v>Thu</v>
      </c>
      <c r="N120">
        <f>DATEDIF(Table1[[#This Row],[Order Date]],Table1[[#This Row],[Delivered Date]], "D")</f>
        <v>5</v>
      </c>
      <c r="O120">
        <f>ROUND(Table1[[#This Row],[Quantity]]*Table1[[#This Row],[Unit Price]]*VLOOKUP(Table1[[#This Row],[Product Name]], Table2[#All],2, FALSE), 0)</f>
        <v>162</v>
      </c>
      <c r="P120">
        <f>Table1[[#This Row],[Quantity]]*Table1[[#This Row],[Unit Price]]</f>
        <v>231</v>
      </c>
      <c r="Q120">
        <f>Table1[[#This Row],[Salse Revenue]]-Table1[[#This Row],[Total Costs]]</f>
        <v>69</v>
      </c>
    </row>
    <row r="121" spans="1:17" hidden="1" x14ac:dyDescent="0.3">
      <c r="A121" t="s">
        <v>165</v>
      </c>
      <c r="B121" t="s">
        <v>23</v>
      </c>
      <c r="C121" t="s">
        <v>69</v>
      </c>
      <c r="D121" s="1">
        <v>45601</v>
      </c>
      <c r="E121" s="1">
        <v>45605</v>
      </c>
      <c r="F121">
        <v>7</v>
      </c>
      <c r="G121">
        <v>111</v>
      </c>
      <c r="H121" t="s">
        <v>27</v>
      </c>
      <c r="I121" t="s">
        <v>548</v>
      </c>
      <c r="J121" t="s">
        <v>45</v>
      </c>
      <c r="K121" t="str">
        <f>TEXT(Table1[[#This Row],[Order Date]], "yyyy")</f>
        <v>2024</v>
      </c>
      <c r="L121" t="str">
        <f>TEXT(Table1[[#This Row],[Order Date]], "MMM")</f>
        <v>Nov</v>
      </c>
      <c r="M121" t="str">
        <f>TEXT(Table1[[#This Row],[Order Date]], "DDD")</f>
        <v>Tue</v>
      </c>
      <c r="N121">
        <f>DATEDIF(Table1[[#This Row],[Order Date]],Table1[[#This Row],[Delivered Date]], "D")</f>
        <v>4</v>
      </c>
      <c r="O121">
        <f>ROUND(Table1[[#This Row],[Quantity]]*Table1[[#This Row],[Unit Price]]*VLOOKUP(Table1[[#This Row],[Product Name]], Table2[#All],2, FALSE), 0)</f>
        <v>427</v>
      </c>
      <c r="P121">
        <f>Table1[[#This Row],[Quantity]]*Table1[[#This Row],[Unit Price]]</f>
        <v>777</v>
      </c>
      <c r="Q121">
        <f>Table1[[#This Row],[Salse Revenue]]-Table1[[#This Row],[Total Costs]]</f>
        <v>350</v>
      </c>
    </row>
    <row r="122" spans="1:17" hidden="1" x14ac:dyDescent="0.3">
      <c r="A122" t="s">
        <v>166</v>
      </c>
      <c r="B122" t="s">
        <v>23</v>
      </c>
      <c r="C122" t="s">
        <v>37</v>
      </c>
      <c r="D122" s="1">
        <v>45504</v>
      </c>
      <c r="E122" s="1">
        <v>45509</v>
      </c>
      <c r="F122">
        <v>2</v>
      </c>
      <c r="G122">
        <v>330</v>
      </c>
      <c r="H122" t="s">
        <v>27</v>
      </c>
      <c r="I122" t="s">
        <v>549</v>
      </c>
      <c r="J122" t="s">
        <v>45</v>
      </c>
      <c r="K122" t="str">
        <f>TEXT(Table1[[#This Row],[Order Date]], "yyyy")</f>
        <v>2024</v>
      </c>
      <c r="L122" t="str">
        <f>TEXT(Table1[[#This Row],[Order Date]], "MMM")</f>
        <v>Jul</v>
      </c>
      <c r="M122" t="str">
        <f>TEXT(Table1[[#This Row],[Order Date]], "DDD")</f>
        <v>Wed</v>
      </c>
      <c r="N122">
        <f>DATEDIF(Table1[[#This Row],[Order Date]],Table1[[#This Row],[Delivered Date]], "D")</f>
        <v>5</v>
      </c>
      <c r="O122">
        <f>ROUND(Table1[[#This Row],[Quantity]]*Table1[[#This Row],[Unit Price]]*VLOOKUP(Table1[[#This Row],[Product Name]], Table2[#All],2, FALSE), 0)</f>
        <v>330</v>
      </c>
      <c r="P122">
        <f>Table1[[#This Row],[Quantity]]*Table1[[#This Row],[Unit Price]]</f>
        <v>660</v>
      </c>
      <c r="Q122">
        <f>Table1[[#This Row],[Salse Revenue]]-Table1[[#This Row],[Total Costs]]</f>
        <v>330</v>
      </c>
    </row>
    <row r="123" spans="1:17" hidden="1" x14ac:dyDescent="0.3">
      <c r="A123" t="s">
        <v>167</v>
      </c>
      <c r="B123" t="s">
        <v>30</v>
      </c>
      <c r="C123" t="s">
        <v>78</v>
      </c>
      <c r="D123" s="1">
        <v>45370</v>
      </c>
      <c r="E123" s="1">
        <v>45374</v>
      </c>
      <c r="F123">
        <v>8</v>
      </c>
      <c r="G123">
        <v>78</v>
      </c>
      <c r="H123" t="s">
        <v>13</v>
      </c>
      <c r="I123" t="s">
        <v>550</v>
      </c>
      <c r="J123" t="s">
        <v>18</v>
      </c>
      <c r="K123" t="str">
        <f>TEXT(Table1[[#This Row],[Order Date]], "yyyy")</f>
        <v>2024</v>
      </c>
      <c r="L123" t="str">
        <f>TEXT(Table1[[#This Row],[Order Date]], "MMM")</f>
        <v>Mar</v>
      </c>
      <c r="M123" t="str">
        <f>TEXT(Table1[[#This Row],[Order Date]], "DDD")</f>
        <v>Tue</v>
      </c>
      <c r="N123">
        <f>DATEDIF(Table1[[#This Row],[Order Date]],Table1[[#This Row],[Delivered Date]], "D")</f>
        <v>4</v>
      </c>
      <c r="O123">
        <f>ROUND(Table1[[#This Row],[Quantity]]*Table1[[#This Row],[Unit Price]]*VLOOKUP(Table1[[#This Row],[Product Name]], Table2[#All],2, FALSE), 0)</f>
        <v>406</v>
      </c>
      <c r="P123">
        <f>Table1[[#This Row],[Quantity]]*Table1[[#This Row],[Unit Price]]</f>
        <v>624</v>
      </c>
      <c r="Q123">
        <f>Table1[[#This Row],[Salse Revenue]]-Table1[[#This Row],[Total Costs]]</f>
        <v>218</v>
      </c>
    </row>
    <row r="124" spans="1:17" hidden="1" x14ac:dyDescent="0.3">
      <c r="A124" t="s">
        <v>168</v>
      </c>
      <c r="B124" t="s">
        <v>23</v>
      </c>
      <c r="C124" t="s">
        <v>114</v>
      </c>
      <c r="D124" s="1">
        <v>45482</v>
      </c>
      <c r="E124" s="1">
        <v>45486</v>
      </c>
      <c r="F124">
        <v>3</v>
      </c>
      <c r="G124">
        <v>579</v>
      </c>
      <c r="H124" t="s">
        <v>27</v>
      </c>
      <c r="I124" t="s">
        <v>550</v>
      </c>
      <c r="J124" t="s">
        <v>18</v>
      </c>
      <c r="K124" t="str">
        <f>TEXT(Table1[[#This Row],[Order Date]], "yyyy")</f>
        <v>2024</v>
      </c>
      <c r="L124" t="str">
        <f>TEXT(Table1[[#This Row],[Order Date]], "MMM")</f>
        <v>Jul</v>
      </c>
      <c r="M124" t="str">
        <f>TEXT(Table1[[#This Row],[Order Date]], "DDD")</f>
        <v>Tue</v>
      </c>
      <c r="N124">
        <f>DATEDIF(Table1[[#This Row],[Order Date]],Table1[[#This Row],[Delivered Date]], "D")</f>
        <v>4</v>
      </c>
      <c r="O124">
        <f>ROUND(Table1[[#This Row],[Quantity]]*Table1[[#This Row],[Unit Price]]*VLOOKUP(Table1[[#This Row],[Product Name]], Table2[#All],2, FALSE), 0)</f>
        <v>1042</v>
      </c>
      <c r="P124">
        <f>Table1[[#This Row],[Quantity]]*Table1[[#This Row],[Unit Price]]</f>
        <v>1737</v>
      </c>
      <c r="Q124">
        <f>Table1[[#This Row],[Salse Revenue]]-Table1[[#This Row],[Total Costs]]</f>
        <v>695</v>
      </c>
    </row>
    <row r="125" spans="1:17" hidden="1" x14ac:dyDescent="0.3">
      <c r="A125" t="s">
        <v>169</v>
      </c>
      <c r="B125" t="s">
        <v>16</v>
      </c>
      <c r="C125" t="s">
        <v>55</v>
      </c>
      <c r="D125" s="1">
        <v>45635</v>
      </c>
      <c r="E125" s="1">
        <v>45649</v>
      </c>
      <c r="F125">
        <v>2</v>
      </c>
      <c r="G125">
        <v>430</v>
      </c>
      <c r="H125" t="s">
        <v>27</v>
      </c>
      <c r="I125" t="s">
        <v>546</v>
      </c>
      <c r="J125" t="s">
        <v>45</v>
      </c>
      <c r="K125" t="str">
        <f>TEXT(Table1[[#This Row],[Order Date]], "yyyy")</f>
        <v>2024</v>
      </c>
      <c r="L125" t="str">
        <f>TEXT(Table1[[#This Row],[Order Date]], "MMM")</f>
        <v>Dec</v>
      </c>
      <c r="M125" t="str">
        <f>TEXT(Table1[[#This Row],[Order Date]], "DDD")</f>
        <v>Mon</v>
      </c>
      <c r="N125">
        <f>DATEDIF(Table1[[#This Row],[Order Date]],Table1[[#This Row],[Delivered Date]], "D")</f>
        <v>14</v>
      </c>
      <c r="O125">
        <f>ROUND(Table1[[#This Row],[Quantity]]*Table1[[#This Row],[Unit Price]]*VLOOKUP(Table1[[#This Row],[Product Name]], Table2[#All],2, FALSE), 0)</f>
        <v>473</v>
      </c>
      <c r="P125">
        <f>Table1[[#This Row],[Quantity]]*Table1[[#This Row],[Unit Price]]</f>
        <v>860</v>
      </c>
      <c r="Q125">
        <f>Table1[[#This Row],[Salse Revenue]]-Table1[[#This Row],[Total Costs]]</f>
        <v>387</v>
      </c>
    </row>
    <row r="126" spans="1:17" x14ac:dyDescent="0.3">
      <c r="A126" t="s">
        <v>170</v>
      </c>
      <c r="B126" t="s">
        <v>11</v>
      </c>
      <c r="C126" t="s">
        <v>95</v>
      </c>
      <c r="D126" s="1">
        <v>45599</v>
      </c>
      <c r="E126" s="1">
        <v>45620</v>
      </c>
      <c r="F126">
        <v>5</v>
      </c>
      <c r="G126">
        <v>370</v>
      </c>
      <c r="H126" t="s">
        <v>27</v>
      </c>
      <c r="I126" t="s">
        <v>550</v>
      </c>
      <c r="J126" t="s">
        <v>14</v>
      </c>
      <c r="K126" t="str">
        <f>TEXT(Table1[[#This Row],[Order Date]], "yyyy")</f>
        <v>2024</v>
      </c>
      <c r="L126" t="str">
        <f>TEXT(Table1[[#This Row],[Order Date]], "MMM")</f>
        <v>Nov</v>
      </c>
      <c r="M126" t="str">
        <f>TEXT(Table1[[#This Row],[Order Date]], "DDD")</f>
        <v>Sun</v>
      </c>
      <c r="N126">
        <f>DATEDIF(Table1[[#This Row],[Order Date]],Table1[[#This Row],[Delivered Date]], "D")</f>
        <v>21</v>
      </c>
      <c r="O126">
        <f>ROUND(Table1[[#This Row],[Quantity]]*Table1[[#This Row],[Unit Price]]*VLOOKUP(Table1[[#This Row],[Product Name]], Table2[#All],2, FALSE), 0)</f>
        <v>1295</v>
      </c>
      <c r="P126">
        <f>Table1[[#This Row],[Quantity]]*Table1[[#This Row],[Unit Price]]</f>
        <v>1850</v>
      </c>
      <c r="Q126">
        <f>Table1[[#This Row],[Salse Revenue]]-Table1[[#This Row],[Total Costs]]</f>
        <v>555</v>
      </c>
    </row>
    <row r="127" spans="1:17" hidden="1" x14ac:dyDescent="0.3">
      <c r="A127" t="s">
        <v>171</v>
      </c>
      <c r="B127" t="s">
        <v>16</v>
      </c>
      <c r="C127" t="s">
        <v>55</v>
      </c>
      <c r="D127" s="1">
        <v>45350</v>
      </c>
      <c r="E127" s="1">
        <v>45354</v>
      </c>
      <c r="F127">
        <v>5</v>
      </c>
      <c r="G127">
        <v>597</v>
      </c>
      <c r="H127" t="s">
        <v>27</v>
      </c>
      <c r="I127" t="s">
        <v>550</v>
      </c>
      <c r="J127" t="s">
        <v>45</v>
      </c>
      <c r="K127" t="str">
        <f>TEXT(Table1[[#This Row],[Order Date]], "yyyy")</f>
        <v>2024</v>
      </c>
      <c r="L127" t="str">
        <f>TEXT(Table1[[#This Row],[Order Date]], "MMM")</f>
        <v>Feb</v>
      </c>
      <c r="M127" t="str">
        <f>TEXT(Table1[[#This Row],[Order Date]], "DDD")</f>
        <v>Wed</v>
      </c>
      <c r="N127">
        <f>DATEDIF(Table1[[#This Row],[Order Date]],Table1[[#This Row],[Delivered Date]], "D")</f>
        <v>4</v>
      </c>
      <c r="O127">
        <f>ROUND(Table1[[#This Row],[Quantity]]*Table1[[#This Row],[Unit Price]]*VLOOKUP(Table1[[#This Row],[Product Name]], Table2[#All],2, FALSE), 0)</f>
        <v>1642</v>
      </c>
      <c r="P127">
        <f>Table1[[#This Row],[Quantity]]*Table1[[#This Row],[Unit Price]]</f>
        <v>2985</v>
      </c>
      <c r="Q127">
        <f>Table1[[#This Row],[Salse Revenue]]-Table1[[#This Row],[Total Costs]]</f>
        <v>1343</v>
      </c>
    </row>
    <row r="128" spans="1:17" hidden="1" x14ac:dyDescent="0.3">
      <c r="A128" t="s">
        <v>172</v>
      </c>
      <c r="B128" t="s">
        <v>16</v>
      </c>
      <c r="C128" t="s">
        <v>59</v>
      </c>
      <c r="D128" s="1">
        <v>45637</v>
      </c>
      <c r="E128" s="1">
        <v>45645</v>
      </c>
      <c r="F128">
        <v>9</v>
      </c>
      <c r="G128">
        <v>36</v>
      </c>
      <c r="H128" t="s">
        <v>13</v>
      </c>
      <c r="I128" t="s">
        <v>32</v>
      </c>
      <c r="J128" t="s">
        <v>45</v>
      </c>
      <c r="K128" t="str">
        <f>TEXT(Table1[[#This Row],[Order Date]], "yyyy")</f>
        <v>2024</v>
      </c>
      <c r="L128" t="str">
        <f>TEXT(Table1[[#This Row],[Order Date]], "MMM")</f>
        <v>Dec</v>
      </c>
      <c r="M128" t="str">
        <f>TEXT(Table1[[#This Row],[Order Date]], "DDD")</f>
        <v>Wed</v>
      </c>
      <c r="N128">
        <f>DATEDIF(Table1[[#This Row],[Order Date]],Table1[[#This Row],[Delivered Date]], "D")</f>
        <v>8</v>
      </c>
      <c r="O128">
        <f>ROUND(Table1[[#This Row],[Quantity]]*Table1[[#This Row],[Unit Price]]*VLOOKUP(Table1[[#This Row],[Product Name]], Table2[#All],2, FALSE), 0)</f>
        <v>211</v>
      </c>
      <c r="P128">
        <f>Table1[[#This Row],[Quantity]]*Table1[[#This Row],[Unit Price]]</f>
        <v>324</v>
      </c>
      <c r="Q128">
        <f>Table1[[#This Row],[Salse Revenue]]-Table1[[#This Row],[Total Costs]]</f>
        <v>113</v>
      </c>
    </row>
    <row r="129" spans="1:17" hidden="1" x14ac:dyDescent="0.3">
      <c r="A129" t="s">
        <v>173</v>
      </c>
      <c r="B129" t="s">
        <v>20</v>
      </c>
      <c r="C129" t="s">
        <v>82</v>
      </c>
      <c r="D129" s="1">
        <v>45651</v>
      </c>
      <c r="E129" s="1">
        <v>45660</v>
      </c>
      <c r="F129">
        <v>5</v>
      </c>
      <c r="G129">
        <v>953</v>
      </c>
      <c r="H129" t="s">
        <v>13</v>
      </c>
      <c r="I129" t="s">
        <v>546</v>
      </c>
      <c r="J129" t="s">
        <v>14</v>
      </c>
      <c r="K129" t="str">
        <f>TEXT(Table1[[#This Row],[Order Date]], "yyyy")</f>
        <v>2024</v>
      </c>
      <c r="L129" t="str">
        <f>TEXT(Table1[[#This Row],[Order Date]], "MMM")</f>
        <v>Dec</v>
      </c>
      <c r="M129" t="str">
        <f>TEXT(Table1[[#This Row],[Order Date]], "DDD")</f>
        <v>Wed</v>
      </c>
      <c r="N129">
        <f>DATEDIF(Table1[[#This Row],[Order Date]],Table1[[#This Row],[Delivered Date]], "D")</f>
        <v>9</v>
      </c>
      <c r="O129">
        <f>ROUND(Table1[[#This Row],[Quantity]]*Table1[[#This Row],[Unit Price]]*VLOOKUP(Table1[[#This Row],[Product Name]], Table2[#All],2, FALSE), 0)</f>
        <v>3812</v>
      </c>
      <c r="P129">
        <f>Table1[[#This Row],[Quantity]]*Table1[[#This Row],[Unit Price]]</f>
        <v>4765</v>
      </c>
      <c r="Q129">
        <f>Table1[[#This Row],[Salse Revenue]]-Table1[[#This Row],[Total Costs]]</f>
        <v>953</v>
      </c>
    </row>
    <row r="130" spans="1:17" hidden="1" x14ac:dyDescent="0.3">
      <c r="A130" t="s">
        <v>174</v>
      </c>
      <c r="B130" t="s">
        <v>20</v>
      </c>
      <c r="C130" t="s">
        <v>53</v>
      </c>
      <c r="D130" s="1">
        <v>45581</v>
      </c>
      <c r="E130" s="1">
        <v>45584</v>
      </c>
      <c r="F130">
        <v>7</v>
      </c>
      <c r="G130">
        <v>81</v>
      </c>
      <c r="H130" t="s">
        <v>13</v>
      </c>
      <c r="I130" t="s">
        <v>550</v>
      </c>
      <c r="J130" t="s">
        <v>18</v>
      </c>
      <c r="K130" t="str">
        <f>TEXT(Table1[[#This Row],[Order Date]], "yyyy")</f>
        <v>2024</v>
      </c>
      <c r="L130" t="str">
        <f>TEXT(Table1[[#This Row],[Order Date]], "MMM")</f>
        <v>Oct</v>
      </c>
      <c r="M130" t="str">
        <f>TEXT(Table1[[#This Row],[Order Date]], "DDD")</f>
        <v>Wed</v>
      </c>
      <c r="N130">
        <f>DATEDIF(Table1[[#This Row],[Order Date]],Table1[[#This Row],[Delivered Date]], "D")</f>
        <v>3</v>
      </c>
      <c r="O130">
        <f>ROUND(Table1[[#This Row],[Quantity]]*Table1[[#This Row],[Unit Price]]*VLOOKUP(Table1[[#This Row],[Product Name]], Table2[#All],2, FALSE), 0)</f>
        <v>397</v>
      </c>
      <c r="P130">
        <f>Table1[[#This Row],[Quantity]]*Table1[[#This Row],[Unit Price]]</f>
        <v>567</v>
      </c>
      <c r="Q130">
        <f>Table1[[#This Row],[Salse Revenue]]-Table1[[#This Row],[Total Costs]]</f>
        <v>170</v>
      </c>
    </row>
    <row r="131" spans="1:17" hidden="1" x14ac:dyDescent="0.3">
      <c r="A131" t="s">
        <v>175</v>
      </c>
      <c r="B131" t="s">
        <v>30</v>
      </c>
      <c r="C131" t="s">
        <v>78</v>
      </c>
      <c r="D131" s="1">
        <v>45582</v>
      </c>
      <c r="E131" s="1">
        <v>45594</v>
      </c>
      <c r="F131">
        <v>10</v>
      </c>
      <c r="G131">
        <v>96</v>
      </c>
      <c r="H131" t="s">
        <v>13</v>
      </c>
      <c r="I131" t="s">
        <v>550</v>
      </c>
      <c r="J131" t="s">
        <v>28</v>
      </c>
      <c r="K131" t="str">
        <f>TEXT(Table1[[#This Row],[Order Date]], "yyyy")</f>
        <v>2024</v>
      </c>
      <c r="L131" t="str">
        <f>TEXT(Table1[[#This Row],[Order Date]], "MMM")</f>
        <v>Oct</v>
      </c>
      <c r="M131" t="str">
        <f>TEXT(Table1[[#This Row],[Order Date]], "DDD")</f>
        <v>Thu</v>
      </c>
      <c r="N131">
        <f>DATEDIF(Table1[[#This Row],[Order Date]],Table1[[#This Row],[Delivered Date]], "D")</f>
        <v>12</v>
      </c>
      <c r="O131">
        <f>ROUND(Table1[[#This Row],[Quantity]]*Table1[[#This Row],[Unit Price]]*VLOOKUP(Table1[[#This Row],[Product Name]], Table2[#All],2, FALSE), 0)</f>
        <v>624</v>
      </c>
      <c r="P131">
        <f>Table1[[#This Row],[Quantity]]*Table1[[#This Row],[Unit Price]]</f>
        <v>960</v>
      </c>
      <c r="Q131">
        <f>Table1[[#This Row],[Salse Revenue]]-Table1[[#This Row],[Total Costs]]</f>
        <v>336</v>
      </c>
    </row>
    <row r="132" spans="1:17" hidden="1" x14ac:dyDescent="0.3">
      <c r="A132" t="s">
        <v>176</v>
      </c>
      <c r="B132" t="s">
        <v>16</v>
      </c>
      <c r="C132" t="s">
        <v>43</v>
      </c>
      <c r="D132" s="1">
        <v>45504</v>
      </c>
      <c r="E132" s="1">
        <v>45507</v>
      </c>
      <c r="F132">
        <v>5</v>
      </c>
      <c r="G132">
        <v>230</v>
      </c>
      <c r="H132" t="s">
        <v>13</v>
      </c>
      <c r="I132" t="s">
        <v>548</v>
      </c>
      <c r="J132" t="s">
        <v>18</v>
      </c>
      <c r="K132" t="str">
        <f>TEXT(Table1[[#This Row],[Order Date]], "yyyy")</f>
        <v>2024</v>
      </c>
      <c r="L132" t="str">
        <f>TEXT(Table1[[#This Row],[Order Date]], "MMM")</f>
        <v>Jul</v>
      </c>
      <c r="M132" t="str">
        <f>TEXT(Table1[[#This Row],[Order Date]], "DDD")</f>
        <v>Wed</v>
      </c>
      <c r="N132">
        <f>DATEDIF(Table1[[#This Row],[Order Date]],Table1[[#This Row],[Delivered Date]], "D")</f>
        <v>3</v>
      </c>
      <c r="O132">
        <f>ROUND(Table1[[#This Row],[Quantity]]*Table1[[#This Row],[Unit Price]]*VLOOKUP(Table1[[#This Row],[Product Name]], Table2[#All],2, FALSE), 0)</f>
        <v>690</v>
      </c>
      <c r="P132">
        <f>Table1[[#This Row],[Quantity]]*Table1[[#This Row],[Unit Price]]</f>
        <v>1150</v>
      </c>
      <c r="Q132">
        <f>Table1[[#This Row],[Salse Revenue]]-Table1[[#This Row],[Total Costs]]</f>
        <v>460</v>
      </c>
    </row>
    <row r="133" spans="1:17" hidden="1" x14ac:dyDescent="0.3">
      <c r="A133" t="s">
        <v>177</v>
      </c>
      <c r="B133" t="s">
        <v>16</v>
      </c>
      <c r="C133" t="s">
        <v>55</v>
      </c>
      <c r="D133" s="1">
        <v>45315</v>
      </c>
      <c r="E133" s="1">
        <v>45329</v>
      </c>
      <c r="F133">
        <v>4</v>
      </c>
      <c r="G133">
        <v>414</v>
      </c>
      <c r="H133" t="s">
        <v>13</v>
      </c>
      <c r="I133" t="s">
        <v>32</v>
      </c>
      <c r="J133" t="s">
        <v>14</v>
      </c>
      <c r="K133" t="str">
        <f>TEXT(Table1[[#This Row],[Order Date]], "yyyy")</f>
        <v>2024</v>
      </c>
      <c r="L133" t="str">
        <f>TEXT(Table1[[#This Row],[Order Date]], "MMM")</f>
        <v>Jan</v>
      </c>
      <c r="M133" t="str">
        <f>TEXT(Table1[[#This Row],[Order Date]], "DDD")</f>
        <v>Wed</v>
      </c>
      <c r="N133">
        <f>DATEDIF(Table1[[#This Row],[Order Date]],Table1[[#This Row],[Delivered Date]], "D")</f>
        <v>14</v>
      </c>
      <c r="O133">
        <f>ROUND(Table1[[#This Row],[Quantity]]*Table1[[#This Row],[Unit Price]]*VLOOKUP(Table1[[#This Row],[Product Name]], Table2[#All],2, FALSE), 0)</f>
        <v>911</v>
      </c>
      <c r="P133">
        <f>Table1[[#This Row],[Quantity]]*Table1[[#This Row],[Unit Price]]</f>
        <v>1656</v>
      </c>
      <c r="Q133">
        <f>Table1[[#This Row],[Salse Revenue]]-Table1[[#This Row],[Total Costs]]</f>
        <v>745</v>
      </c>
    </row>
    <row r="134" spans="1:17" x14ac:dyDescent="0.3">
      <c r="A134" t="s">
        <v>178</v>
      </c>
      <c r="B134" t="s">
        <v>11</v>
      </c>
      <c r="C134" t="s">
        <v>12</v>
      </c>
      <c r="D134" s="1">
        <v>45546</v>
      </c>
      <c r="E134" s="1">
        <v>45559</v>
      </c>
      <c r="F134">
        <v>7</v>
      </c>
      <c r="G134">
        <v>189</v>
      </c>
      <c r="H134" t="s">
        <v>27</v>
      </c>
      <c r="I134" t="s">
        <v>550</v>
      </c>
      <c r="J134" t="s">
        <v>18</v>
      </c>
      <c r="K134" t="str">
        <f>TEXT(Table1[[#This Row],[Order Date]], "yyyy")</f>
        <v>2024</v>
      </c>
      <c r="L134" t="str">
        <f>TEXT(Table1[[#This Row],[Order Date]], "MMM")</f>
        <v>Sep</v>
      </c>
      <c r="M134" t="str">
        <f>TEXT(Table1[[#This Row],[Order Date]], "DDD")</f>
        <v>Wed</v>
      </c>
      <c r="N134">
        <f>DATEDIF(Table1[[#This Row],[Order Date]],Table1[[#This Row],[Delivered Date]], "D")</f>
        <v>13</v>
      </c>
      <c r="O134">
        <f>ROUND(Table1[[#This Row],[Quantity]]*Table1[[#This Row],[Unit Price]]*VLOOKUP(Table1[[#This Row],[Product Name]], Table2[#All],2, FALSE), 0)</f>
        <v>992</v>
      </c>
      <c r="P134">
        <f>Table1[[#This Row],[Quantity]]*Table1[[#This Row],[Unit Price]]</f>
        <v>1323</v>
      </c>
      <c r="Q134">
        <f>Table1[[#This Row],[Salse Revenue]]-Table1[[#This Row],[Total Costs]]</f>
        <v>331</v>
      </c>
    </row>
    <row r="135" spans="1:17" hidden="1" x14ac:dyDescent="0.3">
      <c r="A135" t="s">
        <v>179</v>
      </c>
      <c r="B135" t="s">
        <v>23</v>
      </c>
      <c r="C135" t="s">
        <v>24</v>
      </c>
      <c r="D135" s="1">
        <v>45350</v>
      </c>
      <c r="E135" s="1">
        <v>45356</v>
      </c>
      <c r="F135">
        <v>7</v>
      </c>
      <c r="G135">
        <v>31</v>
      </c>
      <c r="H135" t="s">
        <v>27</v>
      </c>
      <c r="I135" t="s">
        <v>546</v>
      </c>
      <c r="J135" t="s">
        <v>18</v>
      </c>
      <c r="K135" t="str">
        <f>TEXT(Table1[[#This Row],[Order Date]], "yyyy")</f>
        <v>2024</v>
      </c>
      <c r="L135" t="str">
        <f>TEXT(Table1[[#This Row],[Order Date]], "MMM")</f>
        <v>Feb</v>
      </c>
      <c r="M135" t="str">
        <f>TEXT(Table1[[#This Row],[Order Date]], "DDD")</f>
        <v>Wed</v>
      </c>
      <c r="N135">
        <f>DATEDIF(Table1[[#This Row],[Order Date]],Table1[[#This Row],[Delivered Date]], "D")</f>
        <v>6</v>
      </c>
      <c r="O135">
        <f>ROUND(Table1[[#This Row],[Quantity]]*Table1[[#This Row],[Unit Price]]*VLOOKUP(Table1[[#This Row],[Product Name]], Table2[#All],2, FALSE), 0)</f>
        <v>119</v>
      </c>
      <c r="P135">
        <f>Table1[[#This Row],[Quantity]]*Table1[[#This Row],[Unit Price]]</f>
        <v>217</v>
      </c>
      <c r="Q135">
        <f>Table1[[#This Row],[Salse Revenue]]-Table1[[#This Row],[Total Costs]]</f>
        <v>98</v>
      </c>
    </row>
    <row r="136" spans="1:17" hidden="1" x14ac:dyDescent="0.3">
      <c r="A136" t="s">
        <v>180</v>
      </c>
      <c r="B136" t="s">
        <v>16</v>
      </c>
      <c r="C136" t="s">
        <v>43</v>
      </c>
      <c r="D136" s="1">
        <v>45560</v>
      </c>
      <c r="E136" s="1">
        <v>45572</v>
      </c>
      <c r="F136">
        <v>2</v>
      </c>
      <c r="G136">
        <v>415</v>
      </c>
      <c r="H136" t="s">
        <v>27</v>
      </c>
      <c r="I136" t="s">
        <v>548</v>
      </c>
      <c r="J136" t="s">
        <v>28</v>
      </c>
      <c r="K136" t="str">
        <f>TEXT(Table1[[#This Row],[Order Date]], "yyyy")</f>
        <v>2024</v>
      </c>
      <c r="L136" t="str">
        <f>TEXT(Table1[[#This Row],[Order Date]], "MMM")</f>
        <v>Sep</v>
      </c>
      <c r="M136" t="str">
        <f>TEXT(Table1[[#This Row],[Order Date]], "DDD")</f>
        <v>Wed</v>
      </c>
      <c r="N136">
        <f>DATEDIF(Table1[[#This Row],[Order Date]],Table1[[#This Row],[Delivered Date]], "D")</f>
        <v>12</v>
      </c>
      <c r="O136">
        <f>ROUND(Table1[[#This Row],[Quantity]]*Table1[[#This Row],[Unit Price]]*VLOOKUP(Table1[[#This Row],[Product Name]], Table2[#All],2, FALSE), 0)</f>
        <v>498</v>
      </c>
      <c r="P136">
        <f>Table1[[#This Row],[Quantity]]*Table1[[#This Row],[Unit Price]]</f>
        <v>830</v>
      </c>
      <c r="Q136">
        <f>Table1[[#This Row],[Salse Revenue]]-Table1[[#This Row],[Total Costs]]</f>
        <v>332</v>
      </c>
    </row>
    <row r="137" spans="1:17" hidden="1" x14ac:dyDescent="0.3">
      <c r="A137" t="s">
        <v>181</v>
      </c>
      <c r="B137" t="s">
        <v>30</v>
      </c>
      <c r="C137" t="s">
        <v>41</v>
      </c>
      <c r="D137" s="1">
        <v>45462</v>
      </c>
      <c r="E137" s="1">
        <v>45469</v>
      </c>
      <c r="F137">
        <v>3</v>
      </c>
      <c r="G137">
        <v>88</v>
      </c>
      <c r="H137" t="s">
        <v>27</v>
      </c>
      <c r="I137" t="s">
        <v>32</v>
      </c>
      <c r="J137" t="s">
        <v>14</v>
      </c>
      <c r="K137" t="str">
        <f>TEXT(Table1[[#This Row],[Order Date]], "yyyy")</f>
        <v>2024</v>
      </c>
      <c r="L137" t="str">
        <f>TEXT(Table1[[#This Row],[Order Date]], "MMM")</f>
        <v>Jun</v>
      </c>
      <c r="M137" t="str">
        <f>TEXT(Table1[[#This Row],[Order Date]], "DDD")</f>
        <v>Wed</v>
      </c>
      <c r="N137">
        <f>DATEDIF(Table1[[#This Row],[Order Date]],Table1[[#This Row],[Delivered Date]], "D")</f>
        <v>7</v>
      </c>
      <c r="O137">
        <f>ROUND(Table1[[#This Row],[Quantity]]*Table1[[#This Row],[Unit Price]]*VLOOKUP(Table1[[#This Row],[Product Name]], Table2[#All],2, FALSE), 0)</f>
        <v>172</v>
      </c>
      <c r="P137">
        <f>Table1[[#This Row],[Quantity]]*Table1[[#This Row],[Unit Price]]</f>
        <v>264</v>
      </c>
      <c r="Q137">
        <f>Table1[[#This Row],[Salse Revenue]]-Table1[[#This Row],[Total Costs]]</f>
        <v>92</v>
      </c>
    </row>
    <row r="138" spans="1:17" hidden="1" x14ac:dyDescent="0.3">
      <c r="A138" t="s">
        <v>182</v>
      </c>
      <c r="B138" t="s">
        <v>16</v>
      </c>
      <c r="C138" t="s">
        <v>63</v>
      </c>
      <c r="D138" s="1">
        <v>45470</v>
      </c>
      <c r="E138" s="1">
        <v>45478</v>
      </c>
      <c r="F138">
        <v>6</v>
      </c>
      <c r="G138">
        <v>754</v>
      </c>
      <c r="H138" t="s">
        <v>13</v>
      </c>
      <c r="I138" t="s">
        <v>548</v>
      </c>
      <c r="J138" t="s">
        <v>14</v>
      </c>
      <c r="K138" t="str">
        <f>TEXT(Table1[[#This Row],[Order Date]], "yyyy")</f>
        <v>2024</v>
      </c>
      <c r="L138" t="str">
        <f>TEXT(Table1[[#This Row],[Order Date]], "MMM")</f>
        <v>Jun</v>
      </c>
      <c r="M138" t="str">
        <f>TEXT(Table1[[#This Row],[Order Date]], "DDD")</f>
        <v>Thu</v>
      </c>
      <c r="N138">
        <f>DATEDIF(Table1[[#This Row],[Order Date]],Table1[[#This Row],[Delivered Date]], "D")</f>
        <v>8</v>
      </c>
      <c r="O138">
        <f>ROUND(Table1[[#This Row],[Quantity]]*Table1[[#This Row],[Unit Price]]*VLOOKUP(Table1[[#This Row],[Product Name]], Table2[#All],2, FALSE), 0)</f>
        <v>2262</v>
      </c>
      <c r="P138">
        <f>Table1[[#This Row],[Quantity]]*Table1[[#This Row],[Unit Price]]</f>
        <v>4524</v>
      </c>
      <c r="Q138">
        <f>Table1[[#This Row],[Salse Revenue]]-Table1[[#This Row],[Total Costs]]</f>
        <v>2262</v>
      </c>
    </row>
    <row r="139" spans="1:17" x14ac:dyDescent="0.3">
      <c r="A139" t="s">
        <v>183</v>
      </c>
      <c r="B139" t="s">
        <v>11</v>
      </c>
      <c r="C139" t="s">
        <v>57</v>
      </c>
      <c r="D139" s="1">
        <v>45423</v>
      </c>
      <c r="E139" s="1">
        <v>45435</v>
      </c>
      <c r="F139">
        <v>4</v>
      </c>
      <c r="G139">
        <v>187</v>
      </c>
      <c r="H139" t="s">
        <v>27</v>
      </c>
      <c r="I139" t="s">
        <v>32</v>
      </c>
      <c r="J139" t="s">
        <v>14</v>
      </c>
      <c r="K139" t="str">
        <f>TEXT(Table1[[#This Row],[Order Date]], "yyyy")</f>
        <v>2024</v>
      </c>
      <c r="L139" t="str">
        <f>TEXT(Table1[[#This Row],[Order Date]], "MMM")</f>
        <v>May</v>
      </c>
      <c r="M139" t="str">
        <f>TEXT(Table1[[#This Row],[Order Date]], "DDD")</f>
        <v>Sat</v>
      </c>
      <c r="N139">
        <f>DATEDIF(Table1[[#This Row],[Order Date]],Table1[[#This Row],[Delivered Date]], "D")</f>
        <v>12</v>
      </c>
      <c r="O139">
        <f>ROUND(Table1[[#This Row],[Quantity]]*Table1[[#This Row],[Unit Price]]*VLOOKUP(Table1[[#This Row],[Product Name]], Table2[#All],2, FALSE), 0)</f>
        <v>636</v>
      </c>
      <c r="P139">
        <f>Table1[[#This Row],[Quantity]]*Table1[[#This Row],[Unit Price]]</f>
        <v>748</v>
      </c>
      <c r="Q139">
        <f>Table1[[#This Row],[Salse Revenue]]-Table1[[#This Row],[Total Costs]]</f>
        <v>112</v>
      </c>
    </row>
    <row r="140" spans="1:17" x14ac:dyDescent="0.3">
      <c r="A140" t="s">
        <v>184</v>
      </c>
      <c r="B140" t="s">
        <v>11</v>
      </c>
      <c r="C140" t="s">
        <v>57</v>
      </c>
      <c r="D140" s="1">
        <v>45613</v>
      </c>
      <c r="E140" s="1">
        <v>45623</v>
      </c>
      <c r="F140">
        <v>8</v>
      </c>
      <c r="G140">
        <v>485</v>
      </c>
      <c r="H140" t="s">
        <v>27</v>
      </c>
      <c r="I140" t="s">
        <v>548</v>
      </c>
      <c r="J140" t="s">
        <v>45</v>
      </c>
      <c r="K140" t="str">
        <f>TEXT(Table1[[#This Row],[Order Date]], "yyyy")</f>
        <v>2024</v>
      </c>
      <c r="L140" t="str">
        <f>TEXT(Table1[[#This Row],[Order Date]], "MMM")</f>
        <v>Nov</v>
      </c>
      <c r="M140" t="str">
        <f>TEXT(Table1[[#This Row],[Order Date]], "DDD")</f>
        <v>Sun</v>
      </c>
      <c r="N140">
        <f>DATEDIF(Table1[[#This Row],[Order Date]],Table1[[#This Row],[Delivered Date]], "D")</f>
        <v>10</v>
      </c>
      <c r="O140">
        <f>ROUND(Table1[[#This Row],[Quantity]]*Table1[[#This Row],[Unit Price]]*VLOOKUP(Table1[[#This Row],[Product Name]], Table2[#All],2, FALSE), 0)</f>
        <v>3298</v>
      </c>
      <c r="P140">
        <f>Table1[[#This Row],[Quantity]]*Table1[[#This Row],[Unit Price]]</f>
        <v>3880</v>
      </c>
      <c r="Q140">
        <f>Table1[[#This Row],[Salse Revenue]]-Table1[[#This Row],[Total Costs]]</f>
        <v>582</v>
      </c>
    </row>
    <row r="141" spans="1:17" hidden="1" x14ac:dyDescent="0.3">
      <c r="A141" t="s">
        <v>185</v>
      </c>
      <c r="B141" t="s">
        <v>23</v>
      </c>
      <c r="C141" t="s">
        <v>69</v>
      </c>
      <c r="D141" s="1">
        <v>45621</v>
      </c>
      <c r="E141" s="1">
        <v>45624</v>
      </c>
      <c r="F141">
        <v>10</v>
      </c>
      <c r="G141">
        <v>340</v>
      </c>
      <c r="H141" t="s">
        <v>13</v>
      </c>
      <c r="I141" t="s">
        <v>548</v>
      </c>
      <c r="J141" t="s">
        <v>28</v>
      </c>
      <c r="K141" t="str">
        <f>TEXT(Table1[[#This Row],[Order Date]], "yyyy")</f>
        <v>2024</v>
      </c>
      <c r="L141" t="str">
        <f>TEXT(Table1[[#This Row],[Order Date]], "MMM")</f>
        <v>Nov</v>
      </c>
      <c r="M141" t="str">
        <f>TEXT(Table1[[#This Row],[Order Date]], "DDD")</f>
        <v>Mon</v>
      </c>
      <c r="N141">
        <f>DATEDIF(Table1[[#This Row],[Order Date]],Table1[[#This Row],[Delivered Date]], "D")</f>
        <v>3</v>
      </c>
      <c r="O141">
        <f>ROUND(Table1[[#This Row],[Quantity]]*Table1[[#This Row],[Unit Price]]*VLOOKUP(Table1[[#This Row],[Product Name]], Table2[#All],2, FALSE), 0)</f>
        <v>1870</v>
      </c>
      <c r="P141">
        <f>Table1[[#This Row],[Quantity]]*Table1[[#This Row],[Unit Price]]</f>
        <v>3400</v>
      </c>
      <c r="Q141">
        <f>Table1[[#This Row],[Salse Revenue]]-Table1[[#This Row],[Total Costs]]</f>
        <v>1530</v>
      </c>
    </row>
    <row r="142" spans="1:17" hidden="1" x14ac:dyDescent="0.3">
      <c r="A142" t="s">
        <v>186</v>
      </c>
      <c r="B142" t="s">
        <v>23</v>
      </c>
      <c r="C142" t="s">
        <v>114</v>
      </c>
      <c r="D142" s="1">
        <v>45532</v>
      </c>
      <c r="E142" s="1">
        <v>45543</v>
      </c>
      <c r="F142">
        <v>8</v>
      </c>
      <c r="G142">
        <v>656</v>
      </c>
      <c r="H142" t="s">
        <v>27</v>
      </c>
      <c r="I142" t="s">
        <v>546</v>
      </c>
      <c r="J142" t="s">
        <v>14</v>
      </c>
      <c r="K142" t="str">
        <f>TEXT(Table1[[#This Row],[Order Date]], "yyyy")</f>
        <v>2024</v>
      </c>
      <c r="L142" t="str">
        <f>TEXT(Table1[[#This Row],[Order Date]], "MMM")</f>
        <v>Aug</v>
      </c>
      <c r="M142" t="str">
        <f>TEXT(Table1[[#This Row],[Order Date]], "DDD")</f>
        <v>Wed</v>
      </c>
      <c r="N142">
        <f>DATEDIF(Table1[[#This Row],[Order Date]],Table1[[#This Row],[Delivered Date]], "D")</f>
        <v>11</v>
      </c>
      <c r="O142">
        <f>ROUND(Table1[[#This Row],[Quantity]]*Table1[[#This Row],[Unit Price]]*VLOOKUP(Table1[[#This Row],[Product Name]], Table2[#All],2, FALSE), 0)</f>
        <v>3149</v>
      </c>
      <c r="P142">
        <f>Table1[[#This Row],[Quantity]]*Table1[[#This Row],[Unit Price]]</f>
        <v>5248</v>
      </c>
      <c r="Q142">
        <f>Table1[[#This Row],[Salse Revenue]]-Table1[[#This Row],[Total Costs]]</f>
        <v>2099</v>
      </c>
    </row>
    <row r="143" spans="1:17" x14ac:dyDescent="0.3">
      <c r="A143" t="s">
        <v>187</v>
      </c>
      <c r="B143" t="s">
        <v>11</v>
      </c>
      <c r="C143" t="s">
        <v>95</v>
      </c>
      <c r="D143" s="1">
        <v>45551</v>
      </c>
      <c r="E143" s="1">
        <v>45555</v>
      </c>
      <c r="F143">
        <v>2</v>
      </c>
      <c r="G143">
        <v>327</v>
      </c>
      <c r="H143" t="s">
        <v>13</v>
      </c>
      <c r="I143" t="s">
        <v>549</v>
      </c>
      <c r="J143" t="s">
        <v>45</v>
      </c>
      <c r="K143" t="str">
        <f>TEXT(Table1[[#This Row],[Order Date]], "yyyy")</f>
        <v>2024</v>
      </c>
      <c r="L143" t="str">
        <f>TEXT(Table1[[#This Row],[Order Date]], "MMM")</f>
        <v>Sep</v>
      </c>
      <c r="M143" t="str">
        <f>TEXT(Table1[[#This Row],[Order Date]], "DDD")</f>
        <v>Mon</v>
      </c>
      <c r="N143">
        <f>DATEDIF(Table1[[#This Row],[Order Date]],Table1[[#This Row],[Delivered Date]], "D")</f>
        <v>4</v>
      </c>
      <c r="O143">
        <f>ROUND(Table1[[#This Row],[Quantity]]*Table1[[#This Row],[Unit Price]]*VLOOKUP(Table1[[#This Row],[Product Name]], Table2[#All],2, FALSE), 0)</f>
        <v>458</v>
      </c>
      <c r="P143">
        <f>Table1[[#This Row],[Quantity]]*Table1[[#This Row],[Unit Price]]</f>
        <v>654</v>
      </c>
      <c r="Q143">
        <f>Table1[[#This Row],[Salse Revenue]]-Table1[[#This Row],[Total Costs]]</f>
        <v>196</v>
      </c>
    </row>
    <row r="144" spans="1:17" x14ac:dyDescent="0.3">
      <c r="A144" t="s">
        <v>188</v>
      </c>
      <c r="B144" t="s">
        <v>11</v>
      </c>
      <c r="C144" t="s">
        <v>95</v>
      </c>
      <c r="D144" s="1">
        <v>45438</v>
      </c>
      <c r="E144" s="1">
        <v>45444</v>
      </c>
      <c r="F144">
        <v>2</v>
      </c>
      <c r="G144">
        <v>670</v>
      </c>
      <c r="H144" t="s">
        <v>27</v>
      </c>
      <c r="I144" t="s">
        <v>548</v>
      </c>
      <c r="J144" t="s">
        <v>18</v>
      </c>
      <c r="K144" t="str">
        <f>TEXT(Table1[[#This Row],[Order Date]], "yyyy")</f>
        <v>2024</v>
      </c>
      <c r="L144" t="str">
        <f>TEXT(Table1[[#This Row],[Order Date]], "MMM")</f>
        <v>May</v>
      </c>
      <c r="M144" t="str">
        <f>TEXT(Table1[[#This Row],[Order Date]], "DDD")</f>
        <v>Sun</v>
      </c>
      <c r="N144">
        <f>DATEDIF(Table1[[#This Row],[Order Date]],Table1[[#This Row],[Delivered Date]], "D")</f>
        <v>6</v>
      </c>
      <c r="O144">
        <f>ROUND(Table1[[#This Row],[Quantity]]*Table1[[#This Row],[Unit Price]]*VLOOKUP(Table1[[#This Row],[Product Name]], Table2[#All],2, FALSE), 0)</f>
        <v>938</v>
      </c>
      <c r="P144">
        <f>Table1[[#This Row],[Quantity]]*Table1[[#This Row],[Unit Price]]</f>
        <v>1340</v>
      </c>
      <c r="Q144">
        <f>Table1[[#This Row],[Salse Revenue]]-Table1[[#This Row],[Total Costs]]</f>
        <v>402</v>
      </c>
    </row>
    <row r="145" spans="1:17" hidden="1" x14ac:dyDescent="0.3">
      <c r="A145" t="s">
        <v>189</v>
      </c>
      <c r="B145" t="s">
        <v>16</v>
      </c>
      <c r="C145" t="s">
        <v>63</v>
      </c>
      <c r="D145" s="1">
        <v>45456</v>
      </c>
      <c r="E145" s="1">
        <v>45461</v>
      </c>
      <c r="F145">
        <v>10</v>
      </c>
      <c r="G145">
        <v>497</v>
      </c>
      <c r="H145" t="s">
        <v>13</v>
      </c>
      <c r="I145" t="s">
        <v>32</v>
      </c>
      <c r="J145" t="s">
        <v>45</v>
      </c>
      <c r="K145" t="str">
        <f>TEXT(Table1[[#This Row],[Order Date]], "yyyy")</f>
        <v>2024</v>
      </c>
      <c r="L145" t="str">
        <f>TEXT(Table1[[#This Row],[Order Date]], "MMM")</f>
        <v>Jun</v>
      </c>
      <c r="M145" t="str">
        <f>TEXT(Table1[[#This Row],[Order Date]], "DDD")</f>
        <v>Thu</v>
      </c>
      <c r="N145">
        <f>DATEDIF(Table1[[#This Row],[Order Date]],Table1[[#This Row],[Delivered Date]], "D")</f>
        <v>5</v>
      </c>
      <c r="O145">
        <f>ROUND(Table1[[#This Row],[Quantity]]*Table1[[#This Row],[Unit Price]]*VLOOKUP(Table1[[#This Row],[Product Name]], Table2[#All],2, FALSE), 0)</f>
        <v>2485</v>
      </c>
      <c r="P145">
        <f>Table1[[#This Row],[Quantity]]*Table1[[#This Row],[Unit Price]]</f>
        <v>4970</v>
      </c>
      <c r="Q145">
        <f>Table1[[#This Row],[Salse Revenue]]-Table1[[#This Row],[Total Costs]]</f>
        <v>2485</v>
      </c>
    </row>
    <row r="146" spans="1:17" hidden="1" x14ac:dyDescent="0.3">
      <c r="A146" t="s">
        <v>190</v>
      </c>
      <c r="B146" t="s">
        <v>23</v>
      </c>
      <c r="C146" t="s">
        <v>114</v>
      </c>
      <c r="D146" s="1">
        <v>45467</v>
      </c>
      <c r="E146" s="1">
        <v>45476</v>
      </c>
      <c r="F146">
        <v>2</v>
      </c>
      <c r="G146">
        <v>526</v>
      </c>
      <c r="H146" t="s">
        <v>13</v>
      </c>
      <c r="I146" t="s">
        <v>32</v>
      </c>
      <c r="J146" t="s">
        <v>28</v>
      </c>
      <c r="K146" t="str">
        <f>TEXT(Table1[[#This Row],[Order Date]], "yyyy")</f>
        <v>2024</v>
      </c>
      <c r="L146" t="str">
        <f>TEXT(Table1[[#This Row],[Order Date]], "MMM")</f>
        <v>Jun</v>
      </c>
      <c r="M146" t="str">
        <f>TEXT(Table1[[#This Row],[Order Date]], "DDD")</f>
        <v>Mon</v>
      </c>
      <c r="N146">
        <f>DATEDIF(Table1[[#This Row],[Order Date]],Table1[[#This Row],[Delivered Date]], "D")</f>
        <v>9</v>
      </c>
      <c r="O146">
        <f>ROUND(Table1[[#This Row],[Quantity]]*Table1[[#This Row],[Unit Price]]*VLOOKUP(Table1[[#This Row],[Product Name]], Table2[#All],2, FALSE), 0)</f>
        <v>631</v>
      </c>
      <c r="P146">
        <f>Table1[[#This Row],[Quantity]]*Table1[[#This Row],[Unit Price]]</f>
        <v>1052</v>
      </c>
      <c r="Q146">
        <f>Table1[[#This Row],[Salse Revenue]]-Table1[[#This Row],[Total Costs]]</f>
        <v>421</v>
      </c>
    </row>
    <row r="147" spans="1:17" hidden="1" x14ac:dyDescent="0.3">
      <c r="A147" t="s">
        <v>191</v>
      </c>
      <c r="B147" t="s">
        <v>30</v>
      </c>
      <c r="C147" t="s">
        <v>78</v>
      </c>
      <c r="D147" s="1">
        <v>45490</v>
      </c>
      <c r="E147" s="1">
        <v>45504</v>
      </c>
      <c r="F147">
        <v>7</v>
      </c>
      <c r="G147">
        <v>803</v>
      </c>
      <c r="H147" t="s">
        <v>13</v>
      </c>
      <c r="I147" t="s">
        <v>546</v>
      </c>
      <c r="J147" t="s">
        <v>14</v>
      </c>
      <c r="K147" t="str">
        <f>TEXT(Table1[[#This Row],[Order Date]], "yyyy")</f>
        <v>2024</v>
      </c>
      <c r="L147" t="str">
        <f>TEXT(Table1[[#This Row],[Order Date]], "MMM")</f>
        <v>Jul</v>
      </c>
      <c r="M147" t="str">
        <f>TEXT(Table1[[#This Row],[Order Date]], "DDD")</f>
        <v>Wed</v>
      </c>
      <c r="N147">
        <f>DATEDIF(Table1[[#This Row],[Order Date]],Table1[[#This Row],[Delivered Date]], "D")</f>
        <v>14</v>
      </c>
      <c r="O147">
        <f>ROUND(Table1[[#This Row],[Quantity]]*Table1[[#This Row],[Unit Price]]*VLOOKUP(Table1[[#This Row],[Product Name]], Table2[#All],2, FALSE), 0)</f>
        <v>3654</v>
      </c>
      <c r="P147">
        <f>Table1[[#This Row],[Quantity]]*Table1[[#This Row],[Unit Price]]</f>
        <v>5621</v>
      </c>
      <c r="Q147">
        <f>Table1[[#This Row],[Salse Revenue]]-Table1[[#This Row],[Total Costs]]</f>
        <v>1967</v>
      </c>
    </row>
    <row r="148" spans="1:17" hidden="1" x14ac:dyDescent="0.3">
      <c r="A148" t="s">
        <v>192</v>
      </c>
      <c r="B148" t="s">
        <v>30</v>
      </c>
      <c r="C148" t="s">
        <v>49</v>
      </c>
      <c r="D148" s="1">
        <v>45358</v>
      </c>
      <c r="E148" s="1">
        <v>45364</v>
      </c>
      <c r="F148">
        <v>10</v>
      </c>
      <c r="G148">
        <v>735</v>
      </c>
      <c r="H148" t="s">
        <v>27</v>
      </c>
      <c r="I148" t="s">
        <v>550</v>
      </c>
      <c r="J148" t="s">
        <v>18</v>
      </c>
      <c r="K148" t="str">
        <f>TEXT(Table1[[#This Row],[Order Date]], "yyyy")</f>
        <v>2024</v>
      </c>
      <c r="L148" t="str">
        <f>TEXT(Table1[[#This Row],[Order Date]], "MMM")</f>
        <v>Mar</v>
      </c>
      <c r="M148" t="str">
        <f>TEXT(Table1[[#This Row],[Order Date]], "DDD")</f>
        <v>Thu</v>
      </c>
      <c r="N148">
        <f>DATEDIF(Table1[[#This Row],[Order Date]],Table1[[#This Row],[Delivered Date]], "D")</f>
        <v>6</v>
      </c>
      <c r="O148">
        <f>ROUND(Table1[[#This Row],[Quantity]]*Table1[[#This Row],[Unit Price]]*VLOOKUP(Table1[[#This Row],[Product Name]], Table2[#All],2, FALSE), 0)</f>
        <v>5145</v>
      </c>
      <c r="P148">
        <f>Table1[[#This Row],[Quantity]]*Table1[[#This Row],[Unit Price]]</f>
        <v>7350</v>
      </c>
      <c r="Q148">
        <f>Table1[[#This Row],[Salse Revenue]]-Table1[[#This Row],[Total Costs]]</f>
        <v>2205</v>
      </c>
    </row>
    <row r="149" spans="1:17" hidden="1" x14ac:dyDescent="0.3">
      <c r="A149" t="s">
        <v>193</v>
      </c>
      <c r="B149" t="s">
        <v>23</v>
      </c>
      <c r="C149" t="s">
        <v>24</v>
      </c>
      <c r="D149" s="1">
        <v>45357</v>
      </c>
      <c r="E149" s="1">
        <v>45362</v>
      </c>
      <c r="F149">
        <v>9</v>
      </c>
      <c r="G149">
        <v>105</v>
      </c>
      <c r="H149" t="s">
        <v>27</v>
      </c>
      <c r="I149" t="s">
        <v>32</v>
      </c>
      <c r="J149" t="s">
        <v>45</v>
      </c>
      <c r="K149" t="str">
        <f>TEXT(Table1[[#This Row],[Order Date]], "yyyy")</f>
        <v>2024</v>
      </c>
      <c r="L149" t="str">
        <f>TEXT(Table1[[#This Row],[Order Date]], "MMM")</f>
        <v>Mar</v>
      </c>
      <c r="M149" t="str">
        <f>TEXT(Table1[[#This Row],[Order Date]], "DDD")</f>
        <v>Wed</v>
      </c>
      <c r="N149">
        <f>DATEDIF(Table1[[#This Row],[Order Date]],Table1[[#This Row],[Delivered Date]], "D")</f>
        <v>5</v>
      </c>
      <c r="O149">
        <f>ROUND(Table1[[#This Row],[Quantity]]*Table1[[#This Row],[Unit Price]]*VLOOKUP(Table1[[#This Row],[Product Name]], Table2[#All],2, FALSE), 0)</f>
        <v>520</v>
      </c>
      <c r="P149">
        <f>Table1[[#This Row],[Quantity]]*Table1[[#This Row],[Unit Price]]</f>
        <v>945</v>
      </c>
      <c r="Q149">
        <f>Table1[[#This Row],[Salse Revenue]]-Table1[[#This Row],[Total Costs]]</f>
        <v>425</v>
      </c>
    </row>
    <row r="150" spans="1:17" hidden="1" x14ac:dyDescent="0.3">
      <c r="A150" t="s">
        <v>194</v>
      </c>
      <c r="B150" t="s">
        <v>20</v>
      </c>
      <c r="C150" t="s">
        <v>53</v>
      </c>
      <c r="D150" s="1">
        <v>45362</v>
      </c>
      <c r="E150" s="1">
        <v>45367</v>
      </c>
      <c r="F150">
        <v>3</v>
      </c>
      <c r="G150">
        <v>89</v>
      </c>
      <c r="H150" t="s">
        <v>27</v>
      </c>
      <c r="I150" t="s">
        <v>546</v>
      </c>
      <c r="J150" t="s">
        <v>45</v>
      </c>
      <c r="K150" t="str">
        <f>TEXT(Table1[[#This Row],[Order Date]], "yyyy")</f>
        <v>2024</v>
      </c>
      <c r="L150" t="str">
        <f>TEXT(Table1[[#This Row],[Order Date]], "MMM")</f>
        <v>Mar</v>
      </c>
      <c r="M150" t="str">
        <f>TEXT(Table1[[#This Row],[Order Date]], "DDD")</f>
        <v>Mon</v>
      </c>
      <c r="N150">
        <f>DATEDIF(Table1[[#This Row],[Order Date]],Table1[[#This Row],[Delivered Date]], "D")</f>
        <v>5</v>
      </c>
      <c r="O150">
        <f>ROUND(Table1[[#This Row],[Quantity]]*Table1[[#This Row],[Unit Price]]*VLOOKUP(Table1[[#This Row],[Product Name]], Table2[#All],2, FALSE), 0)</f>
        <v>187</v>
      </c>
      <c r="P150">
        <f>Table1[[#This Row],[Quantity]]*Table1[[#This Row],[Unit Price]]</f>
        <v>267</v>
      </c>
      <c r="Q150">
        <f>Table1[[#This Row],[Salse Revenue]]-Table1[[#This Row],[Total Costs]]</f>
        <v>80</v>
      </c>
    </row>
    <row r="151" spans="1:17" hidden="1" x14ac:dyDescent="0.3">
      <c r="A151" t="s">
        <v>195</v>
      </c>
      <c r="B151" t="s">
        <v>16</v>
      </c>
      <c r="C151" t="s">
        <v>59</v>
      </c>
      <c r="D151" s="1">
        <v>45311</v>
      </c>
      <c r="E151" s="1">
        <v>45316</v>
      </c>
      <c r="F151">
        <v>6</v>
      </c>
      <c r="G151">
        <v>907</v>
      </c>
      <c r="H151" t="s">
        <v>13</v>
      </c>
      <c r="I151" t="s">
        <v>548</v>
      </c>
      <c r="J151" t="s">
        <v>14</v>
      </c>
      <c r="K151" t="str">
        <f>TEXT(Table1[[#This Row],[Order Date]], "yyyy")</f>
        <v>2024</v>
      </c>
      <c r="L151" t="str">
        <f>TEXT(Table1[[#This Row],[Order Date]], "MMM")</f>
        <v>Jan</v>
      </c>
      <c r="M151" t="str">
        <f>TEXT(Table1[[#This Row],[Order Date]], "DDD")</f>
        <v>Sat</v>
      </c>
      <c r="N151">
        <f>DATEDIF(Table1[[#This Row],[Order Date]],Table1[[#This Row],[Delivered Date]], "D")</f>
        <v>5</v>
      </c>
      <c r="O151">
        <f>ROUND(Table1[[#This Row],[Quantity]]*Table1[[#This Row],[Unit Price]]*VLOOKUP(Table1[[#This Row],[Product Name]], Table2[#All],2, FALSE), 0)</f>
        <v>3537</v>
      </c>
      <c r="P151">
        <f>Table1[[#This Row],[Quantity]]*Table1[[#This Row],[Unit Price]]</f>
        <v>5442</v>
      </c>
      <c r="Q151">
        <f>Table1[[#This Row],[Salse Revenue]]-Table1[[#This Row],[Total Costs]]</f>
        <v>1905</v>
      </c>
    </row>
    <row r="152" spans="1:17" hidden="1" x14ac:dyDescent="0.3">
      <c r="A152" t="s">
        <v>196</v>
      </c>
      <c r="B152" t="s">
        <v>16</v>
      </c>
      <c r="C152" t="s">
        <v>43</v>
      </c>
      <c r="D152" s="1">
        <v>45370</v>
      </c>
      <c r="E152" s="1">
        <v>45376</v>
      </c>
      <c r="F152">
        <v>3</v>
      </c>
      <c r="G152">
        <v>195</v>
      </c>
      <c r="H152" t="s">
        <v>13</v>
      </c>
      <c r="I152" t="s">
        <v>548</v>
      </c>
      <c r="J152" t="s">
        <v>14</v>
      </c>
      <c r="K152" t="str">
        <f>TEXT(Table1[[#This Row],[Order Date]], "yyyy")</f>
        <v>2024</v>
      </c>
      <c r="L152" t="str">
        <f>TEXT(Table1[[#This Row],[Order Date]], "MMM")</f>
        <v>Mar</v>
      </c>
      <c r="M152" t="str">
        <f>TEXT(Table1[[#This Row],[Order Date]], "DDD")</f>
        <v>Tue</v>
      </c>
      <c r="N152">
        <f>DATEDIF(Table1[[#This Row],[Order Date]],Table1[[#This Row],[Delivered Date]], "D")</f>
        <v>6</v>
      </c>
      <c r="O152">
        <f>ROUND(Table1[[#This Row],[Quantity]]*Table1[[#This Row],[Unit Price]]*VLOOKUP(Table1[[#This Row],[Product Name]], Table2[#All],2, FALSE), 0)</f>
        <v>351</v>
      </c>
      <c r="P152">
        <f>Table1[[#This Row],[Quantity]]*Table1[[#This Row],[Unit Price]]</f>
        <v>585</v>
      </c>
      <c r="Q152">
        <f>Table1[[#This Row],[Salse Revenue]]-Table1[[#This Row],[Total Costs]]</f>
        <v>234</v>
      </c>
    </row>
    <row r="153" spans="1:17" hidden="1" x14ac:dyDescent="0.3">
      <c r="A153" t="s">
        <v>197</v>
      </c>
      <c r="B153" t="s">
        <v>16</v>
      </c>
      <c r="C153" t="s">
        <v>59</v>
      </c>
      <c r="D153" s="1">
        <v>45506</v>
      </c>
      <c r="E153" s="1">
        <v>45515</v>
      </c>
      <c r="F153">
        <v>3</v>
      </c>
      <c r="G153">
        <v>846</v>
      </c>
      <c r="H153" t="s">
        <v>13</v>
      </c>
      <c r="I153" t="s">
        <v>550</v>
      </c>
      <c r="J153" t="s">
        <v>45</v>
      </c>
      <c r="K153" t="str">
        <f>TEXT(Table1[[#This Row],[Order Date]], "yyyy")</f>
        <v>2024</v>
      </c>
      <c r="L153" t="str">
        <f>TEXT(Table1[[#This Row],[Order Date]], "MMM")</f>
        <v>Aug</v>
      </c>
      <c r="M153" t="str">
        <f>TEXT(Table1[[#This Row],[Order Date]], "DDD")</f>
        <v>Fri</v>
      </c>
      <c r="N153">
        <f>DATEDIF(Table1[[#This Row],[Order Date]],Table1[[#This Row],[Delivered Date]], "D")</f>
        <v>9</v>
      </c>
      <c r="O153">
        <f>ROUND(Table1[[#This Row],[Quantity]]*Table1[[#This Row],[Unit Price]]*VLOOKUP(Table1[[#This Row],[Product Name]], Table2[#All],2, FALSE), 0)</f>
        <v>1650</v>
      </c>
      <c r="P153">
        <f>Table1[[#This Row],[Quantity]]*Table1[[#This Row],[Unit Price]]</f>
        <v>2538</v>
      </c>
      <c r="Q153">
        <f>Table1[[#This Row],[Salse Revenue]]-Table1[[#This Row],[Total Costs]]</f>
        <v>888</v>
      </c>
    </row>
    <row r="154" spans="1:17" hidden="1" x14ac:dyDescent="0.3">
      <c r="A154" t="s">
        <v>198</v>
      </c>
      <c r="B154" t="s">
        <v>30</v>
      </c>
      <c r="C154" t="s">
        <v>75</v>
      </c>
      <c r="D154" s="1">
        <v>45620</v>
      </c>
      <c r="E154" s="1">
        <v>45628</v>
      </c>
      <c r="F154">
        <v>8</v>
      </c>
      <c r="G154">
        <v>905</v>
      </c>
      <c r="H154" t="s">
        <v>13</v>
      </c>
      <c r="I154" t="s">
        <v>546</v>
      </c>
      <c r="J154" t="s">
        <v>45</v>
      </c>
      <c r="K154" t="str">
        <f>TEXT(Table1[[#This Row],[Order Date]], "yyyy")</f>
        <v>2024</v>
      </c>
      <c r="L154" t="str">
        <f>TEXT(Table1[[#This Row],[Order Date]], "MMM")</f>
        <v>Nov</v>
      </c>
      <c r="M154" t="str">
        <f>TEXT(Table1[[#This Row],[Order Date]], "DDD")</f>
        <v>Sun</v>
      </c>
      <c r="N154">
        <f>DATEDIF(Table1[[#This Row],[Order Date]],Table1[[#This Row],[Delivered Date]], "D")</f>
        <v>8</v>
      </c>
      <c r="O154">
        <f>ROUND(Table1[[#This Row],[Quantity]]*Table1[[#This Row],[Unit Price]]*VLOOKUP(Table1[[#This Row],[Product Name]], Table2[#All],2, FALSE), 0)</f>
        <v>5430</v>
      </c>
      <c r="P154">
        <f>Table1[[#This Row],[Quantity]]*Table1[[#This Row],[Unit Price]]</f>
        <v>7240</v>
      </c>
      <c r="Q154">
        <f>Table1[[#This Row],[Salse Revenue]]-Table1[[#This Row],[Total Costs]]</f>
        <v>1810</v>
      </c>
    </row>
    <row r="155" spans="1:17" x14ac:dyDescent="0.3">
      <c r="A155" t="s">
        <v>199</v>
      </c>
      <c r="B155" t="s">
        <v>11</v>
      </c>
      <c r="C155" t="s">
        <v>95</v>
      </c>
      <c r="D155" s="1">
        <v>45406</v>
      </c>
      <c r="E155" s="1">
        <v>45418</v>
      </c>
      <c r="F155">
        <v>1</v>
      </c>
      <c r="G155">
        <v>336</v>
      </c>
      <c r="H155" t="s">
        <v>13</v>
      </c>
      <c r="I155" t="s">
        <v>550</v>
      </c>
      <c r="J155" t="s">
        <v>18</v>
      </c>
      <c r="K155" t="str">
        <f>TEXT(Table1[[#This Row],[Order Date]], "yyyy")</f>
        <v>2024</v>
      </c>
      <c r="L155" t="str">
        <f>TEXT(Table1[[#This Row],[Order Date]], "MMM")</f>
        <v>Apr</v>
      </c>
      <c r="M155" t="str">
        <f>TEXT(Table1[[#This Row],[Order Date]], "DDD")</f>
        <v>Wed</v>
      </c>
      <c r="N155">
        <f>DATEDIF(Table1[[#This Row],[Order Date]],Table1[[#This Row],[Delivered Date]], "D")</f>
        <v>12</v>
      </c>
      <c r="O155">
        <f>ROUND(Table1[[#This Row],[Quantity]]*Table1[[#This Row],[Unit Price]]*VLOOKUP(Table1[[#This Row],[Product Name]], Table2[#All],2, FALSE), 0)</f>
        <v>235</v>
      </c>
      <c r="P155">
        <f>Table1[[#This Row],[Quantity]]*Table1[[#This Row],[Unit Price]]</f>
        <v>336</v>
      </c>
      <c r="Q155">
        <f>Table1[[#This Row],[Salse Revenue]]-Table1[[#This Row],[Total Costs]]</f>
        <v>101</v>
      </c>
    </row>
    <row r="156" spans="1:17" hidden="1" x14ac:dyDescent="0.3">
      <c r="A156" t="s">
        <v>200</v>
      </c>
      <c r="B156" t="s">
        <v>20</v>
      </c>
      <c r="C156" t="s">
        <v>39</v>
      </c>
      <c r="D156" s="1">
        <v>45438</v>
      </c>
      <c r="E156" s="1">
        <v>45452</v>
      </c>
      <c r="F156">
        <v>8</v>
      </c>
      <c r="G156">
        <v>722</v>
      </c>
      <c r="H156" t="s">
        <v>27</v>
      </c>
      <c r="I156" t="s">
        <v>548</v>
      </c>
      <c r="J156" t="s">
        <v>28</v>
      </c>
      <c r="K156" t="str">
        <f>TEXT(Table1[[#This Row],[Order Date]], "yyyy")</f>
        <v>2024</v>
      </c>
      <c r="L156" t="str">
        <f>TEXT(Table1[[#This Row],[Order Date]], "MMM")</f>
        <v>May</v>
      </c>
      <c r="M156" t="str">
        <f>TEXT(Table1[[#This Row],[Order Date]], "DDD")</f>
        <v>Sun</v>
      </c>
      <c r="N156">
        <f>DATEDIF(Table1[[#This Row],[Order Date]],Table1[[#This Row],[Delivered Date]], "D")</f>
        <v>14</v>
      </c>
      <c r="O156">
        <f>ROUND(Table1[[#This Row],[Quantity]]*Table1[[#This Row],[Unit Price]]*VLOOKUP(Table1[[#This Row],[Product Name]], Table2[#All],2, FALSE), 0)</f>
        <v>3754</v>
      </c>
      <c r="P156">
        <f>Table1[[#This Row],[Quantity]]*Table1[[#This Row],[Unit Price]]</f>
        <v>5776</v>
      </c>
      <c r="Q156">
        <f>Table1[[#This Row],[Salse Revenue]]-Table1[[#This Row],[Total Costs]]</f>
        <v>2022</v>
      </c>
    </row>
    <row r="157" spans="1:17" x14ac:dyDescent="0.3">
      <c r="A157" t="s">
        <v>201</v>
      </c>
      <c r="B157" t="s">
        <v>11</v>
      </c>
      <c r="C157" t="s">
        <v>12</v>
      </c>
      <c r="D157" s="1">
        <v>45547</v>
      </c>
      <c r="E157" s="1">
        <v>45558</v>
      </c>
      <c r="F157">
        <v>10</v>
      </c>
      <c r="G157">
        <v>558</v>
      </c>
      <c r="H157" t="s">
        <v>27</v>
      </c>
      <c r="I157" t="s">
        <v>550</v>
      </c>
      <c r="J157" t="s">
        <v>14</v>
      </c>
      <c r="K157" t="str">
        <f>TEXT(Table1[[#This Row],[Order Date]], "yyyy")</f>
        <v>2024</v>
      </c>
      <c r="L157" t="str">
        <f>TEXT(Table1[[#This Row],[Order Date]], "MMM")</f>
        <v>Sep</v>
      </c>
      <c r="M157" t="str">
        <f>TEXT(Table1[[#This Row],[Order Date]], "DDD")</f>
        <v>Thu</v>
      </c>
      <c r="N157">
        <f>DATEDIF(Table1[[#This Row],[Order Date]],Table1[[#This Row],[Delivered Date]], "D")</f>
        <v>11</v>
      </c>
      <c r="O157">
        <f>ROUND(Table1[[#This Row],[Quantity]]*Table1[[#This Row],[Unit Price]]*VLOOKUP(Table1[[#This Row],[Product Name]], Table2[#All],2, FALSE), 0)</f>
        <v>4185</v>
      </c>
      <c r="P157">
        <f>Table1[[#This Row],[Quantity]]*Table1[[#This Row],[Unit Price]]</f>
        <v>5580</v>
      </c>
      <c r="Q157">
        <f>Table1[[#This Row],[Salse Revenue]]-Table1[[#This Row],[Total Costs]]</f>
        <v>1395</v>
      </c>
    </row>
    <row r="158" spans="1:17" hidden="1" x14ac:dyDescent="0.3">
      <c r="A158" t="s">
        <v>202</v>
      </c>
      <c r="B158" t="s">
        <v>20</v>
      </c>
      <c r="C158" t="s">
        <v>53</v>
      </c>
      <c r="D158" s="1">
        <v>45441</v>
      </c>
      <c r="E158" s="1">
        <v>45446</v>
      </c>
      <c r="F158">
        <v>7</v>
      </c>
      <c r="G158">
        <v>11</v>
      </c>
      <c r="H158" t="s">
        <v>13</v>
      </c>
      <c r="I158" t="s">
        <v>32</v>
      </c>
      <c r="J158" t="s">
        <v>14</v>
      </c>
      <c r="K158" t="str">
        <f>TEXT(Table1[[#This Row],[Order Date]], "yyyy")</f>
        <v>2024</v>
      </c>
      <c r="L158" t="str">
        <f>TEXT(Table1[[#This Row],[Order Date]], "MMM")</f>
        <v>May</v>
      </c>
      <c r="M158" t="str">
        <f>TEXT(Table1[[#This Row],[Order Date]], "DDD")</f>
        <v>Wed</v>
      </c>
      <c r="N158">
        <f>DATEDIF(Table1[[#This Row],[Order Date]],Table1[[#This Row],[Delivered Date]], "D")</f>
        <v>5</v>
      </c>
      <c r="O158">
        <f>ROUND(Table1[[#This Row],[Quantity]]*Table1[[#This Row],[Unit Price]]*VLOOKUP(Table1[[#This Row],[Product Name]], Table2[#All],2, FALSE), 0)</f>
        <v>54</v>
      </c>
      <c r="P158">
        <f>Table1[[#This Row],[Quantity]]*Table1[[#This Row],[Unit Price]]</f>
        <v>77</v>
      </c>
      <c r="Q158">
        <f>Table1[[#This Row],[Salse Revenue]]-Table1[[#This Row],[Total Costs]]</f>
        <v>23</v>
      </c>
    </row>
    <row r="159" spans="1:17" hidden="1" x14ac:dyDescent="0.3">
      <c r="A159" t="s">
        <v>203</v>
      </c>
      <c r="B159" t="s">
        <v>16</v>
      </c>
      <c r="C159" t="s">
        <v>43</v>
      </c>
      <c r="D159" s="1">
        <v>45387</v>
      </c>
      <c r="E159" s="1">
        <v>45396</v>
      </c>
      <c r="F159">
        <v>2</v>
      </c>
      <c r="G159">
        <v>546</v>
      </c>
      <c r="H159" t="s">
        <v>27</v>
      </c>
      <c r="I159" t="s">
        <v>546</v>
      </c>
      <c r="J159" t="s">
        <v>28</v>
      </c>
      <c r="K159" t="str">
        <f>TEXT(Table1[[#This Row],[Order Date]], "yyyy")</f>
        <v>2024</v>
      </c>
      <c r="L159" t="str">
        <f>TEXT(Table1[[#This Row],[Order Date]], "MMM")</f>
        <v>Apr</v>
      </c>
      <c r="M159" t="str">
        <f>TEXT(Table1[[#This Row],[Order Date]], "DDD")</f>
        <v>Fri</v>
      </c>
      <c r="N159">
        <f>DATEDIF(Table1[[#This Row],[Order Date]],Table1[[#This Row],[Delivered Date]], "D")</f>
        <v>9</v>
      </c>
      <c r="O159">
        <f>ROUND(Table1[[#This Row],[Quantity]]*Table1[[#This Row],[Unit Price]]*VLOOKUP(Table1[[#This Row],[Product Name]], Table2[#All],2, FALSE), 0)</f>
        <v>655</v>
      </c>
      <c r="P159">
        <f>Table1[[#This Row],[Quantity]]*Table1[[#This Row],[Unit Price]]</f>
        <v>1092</v>
      </c>
      <c r="Q159">
        <f>Table1[[#This Row],[Salse Revenue]]-Table1[[#This Row],[Total Costs]]</f>
        <v>437</v>
      </c>
    </row>
    <row r="160" spans="1:17" hidden="1" x14ac:dyDescent="0.3">
      <c r="A160" t="s">
        <v>204</v>
      </c>
      <c r="B160" t="s">
        <v>16</v>
      </c>
      <c r="C160" t="s">
        <v>59</v>
      </c>
      <c r="D160" s="1">
        <v>45551</v>
      </c>
      <c r="E160" s="1">
        <v>45558</v>
      </c>
      <c r="F160">
        <v>9</v>
      </c>
      <c r="G160">
        <v>30</v>
      </c>
      <c r="H160" t="s">
        <v>13</v>
      </c>
      <c r="I160" t="s">
        <v>549</v>
      </c>
      <c r="J160" t="s">
        <v>14</v>
      </c>
      <c r="K160" t="str">
        <f>TEXT(Table1[[#This Row],[Order Date]], "yyyy")</f>
        <v>2024</v>
      </c>
      <c r="L160" t="str">
        <f>TEXT(Table1[[#This Row],[Order Date]], "MMM")</f>
        <v>Sep</v>
      </c>
      <c r="M160" t="str">
        <f>TEXT(Table1[[#This Row],[Order Date]], "DDD")</f>
        <v>Mon</v>
      </c>
      <c r="N160">
        <f>DATEDIF(Table1[[#This Row],[Order Date]],Table1[[#This Row],[Delivered Date]], "D")</f>
        <v>7</v>
      </c>
      <c r="O160">
        <f>ROUND(Table1[[#This Row],[Quantity]]*Table1[[#This Row],[Unit Price]]*VLOOKUP(Table1[[#This Row],[Product Name]], Table2[#All],2, FALSE), 0)</f>
        <v>176</v>
      </c>
      <c r="P160">
        <f>Table1[[#This Row],[Quantity]]*Table1[[#This Row],[Unit Price]]</f>
        <v>270</v>
      </c>
      <c r="Q160">
        <f>Table1[[#This Row],[Salse Revenue]]-Table1[[#This Row],[Total Costs]]</f>
        <v>94</v>
      </c>
    </row>
    <row r="161" spans="1:17" hidden="1" x14ac:dyDescent="0.3">
      <c r="A161" t="s">
        <v>205</v>
      </c>
      <c r="B161" t="s">
        <v>20</v>
      </c>
      <c r="C161" t="s">
        <v>39</v>
      </c>
      <c r="D161" s="1">
        <v>45589</v>
      </c>
      <c r="E161" s="1">
        <v>45608</v>
      </c>
      <c r="F161">
        <v>6</v>
      </c>
      <c r="G161">
        <v>146</v>
      </c>
      <c r="H161" t="s">
        <v>27</v>
      </c>
      <c r="I161" t="s">
        <v>550</v>
      </c>
      <c r="J161" t="s">
        <v>18</v>
      </c>
      <c r="K161" t="str">
        <f>TEXT(Table1[[#This Row],[Order Date]], "yyyy")</f>
        <v>2024</v>
      </c>
      <c r="L161" t="str">
        <f>TEXT(Table1[[#This Row],[Order Date]], "MMM")</f>
        <v>Oct</v>
      </c>
      <c r="M161" t="str">
        <f>TEXT(Table1[[#This Row],[Order Date]], "DDD")</f>
        <v>Thu</v>
      </c>
      <c r="N161">
        <f>DATEDIF(Table1[[#This Row],[Order Date]],Table1[[#This Row],[Delivered Date]], "D")</f>
        <v>19</v>
      </c>
      <c r="O161">
        <f>ROUND(Table1[[#This Row],[Quantity]]*Table1[[#This Row],[Unit Price]]*VLOOKUP(Table1[[#This Row],[Product Name]], Table2[#All],2, FALSE), 0)</f>
        <v>569</v>
      </c>
      <c r="P161">
        <f>Table1[[#This Row],[Quantity]]*Table1[[#This Row],[Unit Price]]</f>
        <v>876</v>
      </c>
      <c r="Q161">
        <f>Table1[[#This Row],[Salse Revenue]]-Table1[[#This Row],[Total Costs]]</f>
        <v>307</v>
      </c>
    </row>
    <row r="162" spans="1:17" hidden="1" x14ac:dyDescent="0.3">
      <c r="A162" t="s">
        <v>206</v>
      </c>
      <c r="B162" t="s">
        <v>30</v>
      </c>
      <c r="C162" t="s">
        <v>41</v>
      </c>
      <c r="D162" s="1">
        <v>45642</v>
      </c>
      <c r="E162" s="1">
        <v>45646</v>
      </c>
      <c r="F162">
        <v>8</v>
      </c>
      <c r="G162">
        <v>722</v>
      </c>
      <c r="H162" t="s">
        <v>13</v>
      </c>
      <c r="I162" t="s">
        <v>549</v>
      </c>
      <c r="J162" t="s">
        <v>45</v>
      </c>
      <c r="K162" t="str">
        <f>TEXT(Table1[[#This Row],[Order Date]], "yyyy")</f>
        <v>2024</v>
      </c>
      <c r="L162" t="str">
        <f>TEXT(Table1[[#This Row],[Order Date]], "MMM")</f>
        <v>Dec</v>
      </c>
      <c r="M162" t="str">
        <f>TEXT(Table1[[#This Row],[Order Date]], "DDD")</f>
        <v>Mon</v>
      </c>
      <c r="N162">
        <f>DATEDIF(Table1[[#This Row],[Order Date]],Table1[[#This Row],[Delivered Date]], "D")</f>
        <v>4</v>
      </c>
      <c r="O162">
        <f>ROUND(Table1[[#This Row],[Quantity]]*Table1[[#This Row],[Unit Price]]*VLOOKUP(Table1[[#This Row],[Product Name]], Table2[#All],2, FALSE), 0)</f>
        <v>3754</v>
      </c>
      <c r="P162">
        <f>Table1[[#This Row],[Quantity]]*Table1[[#This Row],[Unit Price]]</f>
        <v>5776</v>
      </c>
      <c r="Q162">
        <f>Table1[[#This Row],[Salse Revenue]]-Table1[[#This Row],[Total Costs]]</f>
        <v>2022</v>
      </c>
    </row>
    <row r="163" spans="1:17" x14ac:dyDescent="0.3">
      <c r="A163" t="s">
        <v>207</v>
      </c>
      <c r="B163" t="s">
        <v>11</v>
      </c>
      <c r="C163" t="s">
        <v>26</v>
      </c>
      <c r="D163" s="1">
        <v>45310</v>
      </c>
      <c r="E163" s="1">
        <v>45324</v>
      </c>
      <c r="F163">
        <v>5</v>
      </c>
      <c r="G163">
        <v>216</v>
      </c>
      <c r="H163" t="s">
        <v>13</v>
      </c>
      <c r="I163" t="s">
        <v>550</v>
      </c>
      <c r="J163" t="s">
        <v>45</v>
      </c>
      <c r="K163" t="str">
        <f>TEXT(Table1[[#This Row],[Order Date]], "yyyy")</f>
        <v>2024</v>
      </c>
      <c r="L163" t="str">
        <f>TEXT(Table1[[#This Row],[Order Date]], "MMM")</f>
        <v>Jan</v>
      </c>
      <c r="M163" t="str">
        <f>TEXT(Table1[[#This Row],[Order Date]], "DDD")</f>
        <v>Fri</v>
      </c>
      <c r="N163">
        <f>DATEDIF(Table1[[#This Row],[Order Date]],Table1[[#This Row],[Delivered Date]], "D")</f>
        <v>14</v>
      </c>
      <c r="O163">
        <f>ROUND(Table1[[#This Row],[Quantity]]*Table1[[#This Row],[Unit Price]]*VLOOKUP(Table1[[#This Row],[Product Name]], Table2[#All],2, FALSE), 0)</f>
        <v>702</v>
      </c>
      <c r="P163">
        <f>Table1[[#This Row],[Quantity]]*Table1[[#This Row],[Unit Price]]</f>
        <v>1080</v>
      </c>
      <c r="Q163">
        <f>Table1[[#This Row],[Salse Revenue]]-Table1[[#This Row],[Total Costs]]</f>
        <v>378</v>
      </c>
    </row>
    <row r="164" spans="1:17" x14ac:dyDescent="0.3">
      <c r="A164" t="s">
        <v>208</v>
      </c>
      <c r="B164" t="s">
        <v>11</v>
      </c>
      <c r="C164" t="s">
        <v>57</v>
      </c>
      <c r="D164" s="1">
        <v>45438</v>
      </c>
      <c r="E164" s="1">
        <v>45445</v>
      </c>
      <c r="F164">
        <v>6</v>
      </c>
      <c r="G164">
        <v>892</v>
      </c>
      <c r="H164" t="s">
        <v>27</v>
      </c>
      <c r="I164" t="s">
        <v>548</v>
      </c>
      <c r="J164" t="s">
        <v>18</v>
      </c>
      <c r="K164" t="str">
        <f>TEXT(Table1[[#This Row],[Order Date]], "yyyy")</f>
        <v>2024</v>
      </c>
      <c r="L164" t="str">
        <f>TEXT(Table1[[#This Row],[Order Date]], "MMM")</f>
        <v>May</v>
      </c>
      <c r="M164" t="str">
        <f>TEXT(Table1[[#This Row],[Order Date]], "DDD")</f>
        <v>Sun</v>
      </c>
      <c r="N164">
        <f>DATEDIF(Table1[[#This Row],[Order Date]],Table1[[#This Row],[Delivered Date]], "D")</f>
        <v>7</v>
      </c>
      <c r="O164">
        <f>ROUND(Table1[[#This Row],[Quantity]]*Table1[[#This Row],[Unit Price]]*VLOOKUP(Table1[[#This Row],[Product Name]], Table2[#All],2, FALSE), 0)</f>
        <v>4549</v>
      </c>
      <c r="P164">
        <f>Table1[[#This Row],[Quantity]]*Table1[[#This Row],[Unit Price]]</f>
        <v>5352</v>
      </c>
      <c r="Q164">
        <f>Table1[[#This Row],[Salse Revenue]]-Table1[[#This Row],[Total Costs]]</f>
        <v>803</v>
      </c>
    </row>
    <row r="165" spans="1:17" x14ac:dyDescent="0.3">
      <c r="A165" t="s">
        <v>209</v>
      </c>
      <c r="B165" t="s">
        <v>11</v>
      </c>
      <c r="C165" t="s">
        <v>26</v>
      </c>
      <c r="D165" s="1">
        <v>45332</v>
      </c>
      <c r="E165" s="1">
        <v>45340</v>
      </c>
      <c r="F165">
        <v>7</v>
      </c>
      <c r="G165">
        <v>626</v>
      </c>
      <c r="H165" t="s">
        <v>27</v>
      </c>
      <c r="I165" t="s">
        <v>548</v>
      </c>
      <c r="J165" t="s">
        <v>28</v>
      </c>
      <c r="K165" t="str">
        <f>TEXT(Table1[[#This Row],[Order Date]], "yyyy")</f>
        <v>2024</v>
      </c>
      <c r="L165" t="str">
        <f>TEXT(Table1[[#This Row],[Order Date]], "MMM")</f>
        <v>Feb</v>
      </c>
      <c r="M165" t="str">
        <f>TEXT(Table1[[#This Row],[Order Date]], "DDD")</f>
        <v>Sat</v>
      </c>
      <c r="N165">
        <f>DATEDIF(Table1[[#This Row],[Order Date]],Table1[[#This Row],[Delivered Date]], "D")</f>
        <v>8</v>
      </c>
      <c r="O165">
        <f>ROUND(Table1[[#This Row],[Quantity]]*Table1[[#This Row],[Unit Price]]*VLOOKUP(Table1[[#This Row],[Product Name]], Table2[#All],2, FALSE), 0)</f>
        <v>2848</v>
      </c>
      <c r="P165">
        <f>Table1[[#This Row],[Quantity]]*Table1[[#This Row],[Unit Price]]</f>
        <v>4382</v>
      </c>
      <c r="Q165">
        <f>Table1[[#This Row],[Salse Revenue]]-Table1[[#This Row],[Total Costs]]</f>
        <v>1534</v>
      </c>
    </row>
    <row r="166" spans="1:17" x14ac:dyDescent="0.3">
      <c r="A166" t="s">
        <v>210</v>
      </c>
      <c r="B166" t="s">
        <v>11</v>
      </c>
      <c r="C166" t="s">
        <v>95</v>
      </c>
      <c r="D166" s="1">
        <v>45606</v>
      </c>
      <c r="E166" s="1">
        <v>45620</v>
      </c>
      <c r="F166">
        <v>7</v>
      </c>
      <c r="G166">
        <v>291</v>
      </c>
      <c r="H166" t="s">
        <v>13</v>
      </c>
      <c r="I166" t="s">
        <v>32</v>
      </c>
      <c r="J166" t="s">
        <v>18</v>
      </c>
      <c r="K166" t="str">
        <f>TEXT(Table1[[#This Row],[Order Date]], "yyyy")</f>
        <v>2024</v>
      </c>
      <c r="L166" t="str">
        <f>TEXT(Table1[[#This Row],[Order Date]], "MMM")</f>
        <v>Nov</v>
      </c>
      <c r="M166" t="str">
        <f>TEXT(Table1[[#This Row],[Order Date]], "DDD")</f>
        <v>Sun</v>
      </c>
      <c r="N166">
        <f>DATEDIF(Table1[[#This Row],[Order Date]],Table1[[#This Row],[Delivered Date]], "D")</f>
        <v>14</v>
      </c>
      <c r="O166">
        <f>ROUND(Table1[[#This Row],[Quantity]]*Table1[[#This Row],[Unit Price]]*VLOOKUP(Table1[[#This Row],[Product Name]], Table2[#All],2, FALSE), 0)</f>
        <v>1426</v>
      </c>
      <c r="P166">
        <f>Table1[[#This Row],[Quantity]]*Table1[[#This Row],[Unit Price]]</f>
        <v>2037</v>
      </c>
      <c r="Q166">
        <f>Table1[[#This Row],[Salse Revenue]]-Table1[[#This Row],[Total Costs]]</f>
        <v>611</v>
      </c>
    </row>
    <row r="167" spans="1:17" hidden="1" x14ac:dyDescent="0.3">
      <c r="A167" t="s">
        <v>211</v>
      </c>
      <c r="B167" t="s">
        <v>23</v>
      </c>
      <c r="C167" t="s">
        <v>24</v>
      </c>
      <c r="D167" s="1">
        <v>45554</v>
      </c>
      <c r="E167" s="1">
        <v>45574</v>
      </c>
      <c r="F167">
        <v>3</v>
      </c>
      <c r="G167">
        <v>985</v>
      </c>
      <c r="H167" t="s">
        <v>27</v>
      </c>
      <c r="I167" t="s">
        <v>550</v>
      </c>
      <c r="J167" t="s">
        <v>28</v>
      </c>
      <c r="K167" t="str">
        <f>TEXT(Table1[[#This Row],[Order Date]], "yyyy")</f>
        <v>2024</v>
      </c>
      <c r="L167" t="str">
        <f>TEXT(Table1[[#This Row],[Order Date]], "MMM")</f>
        <v>Sep</v>
      </c>
      <c r="M167" t="str">
        <f>TEXT(Table1[[#This Row],[Order Date]], "DDD")</f>
        <v>Thu</v>
      </c>
      <c r="N167">
        <f>DATEDIF(Table1[[#This Row],[Order Date]],Table1[[#This Row],[Delivered Date]], "D")</f>
        <v>20</v>
      </c>
      <c r="O167">
        <f>ROUND(Table1[[#This Row],[Quantity]]*Table1[[#This Row],[Unit Price]]*VLOOKUP(Table1[[#This Row],[Product Name]], Table2[#All],2, FALSE), 0)</f>
        <v>1625</v>
      </c>
      <c r="P167">
        <f>Table1[[#This Row],[Quantity]]*Table1[[#This Row],[Unit Price]]</f>
        <v>2955</v>
      </c>
      <c r="Q167">
        <f>Table1[[#This Row],[Salse Revenue]]-Table1[[#This Row],[Total Costs]]</f>
        <v>1330</v>
      </c>
    </row>
    <row r="168" spans="1:17" hidden="1" x14ac:dyDescent="0.3">
      <c r="A168" t="s">
        <v>212</v>
      </c>
      <c r="B168" t="s">
        <v>16</v>
      </c>
      <c r="C168" t="s">
        <v>43</v>
      </c>
      <c r="D168" s="1">
        <v>45579</v>
      </c>
      <c r="E168" s="1">
        <v>45592</v>
      </c>
      <c r="F168">
        <v>2</v>
      </c>
      <c r="G168">
        <v>278</v>
      </c>
      <c r="H168" t="s">
        <v>27</v>
      </c>
      <c r="I168" t="s">
        <v>548</v>
      </c>
      <c r="J168" t="s">
        <v>14</v>
      </c>
      <c r="K168" t="str">
        <f>TEXT(Table1[[#This Row],[Order Date]], "yyyy")</f>
        <v>2024</v>
      </c>
      <c r="L168" t="str">
        <f>TEXT(Table1[[#This Row],[Order Date]], "MMM")</f>
        <v>Oct</v>
      </c>
      <c r="M168" t="str">
        <f>TEXT(Table1[[#This Row],[Order Date]], "DDD")</f>
        <v>Mon</v>
      </c>
      <c r="N168">
        <f>DATEDIF(Table1[[#This Row],[Order Date]],Table1[[#This Row],[Delivered Date]], "D")</f>
        <v>13</v>
      </c>
      <c r="O168">
        <f>ROUND(Table1[[#This Row],[Quantity]]*Table1[[#This Row],[Unit Price]]*VLOOKUP(Table1[[#This Row],[Product Name]], Table2[#All],2, FALSE), 0)</f>
        <v>334</v>
      </c>
      <c r="P168">
        <f>Table1[[#This Row],[Quantity]]*Table1[[#This Row],[Unit Price]]</f>
        <v>556</v>
      </c>
      <c r="Q168">
        <f>Table1[[#This Row],[Salse Revenue]]-Table1[[#This Row],[Total Costs]]</f>
        <v>222</v>
      </c>
    </row>
    <row r="169" spans="1:17" hidden="1" x14ac:dyDescent="0.3">
      <c r="A169" t="s">
        <v>213</v>
      </c>
      <c r="B169" t="s">
        <v>23</v>
      </c>
      <c r="C169" t="s">
        <v>99</v>
      </c>
      <c r="D169" s="1">
        <v>45605</v>
      </c>
      <c r="E169" s="1">
        <v>45612</v>
      </c>
      <c r="F169">
        <v>5</v>
      </c>
      <c r="G169">
        <v>720</v>
      </c>
      <c r="H169" t="s">
        <v>13</v>
      </c>
      <c r="I169" t="s">
        <v>549</v>
      </c>
      <c r="J169" t="s">
        <v>18</v>
      </c>
      <c r="K169" t="str">
        <f>TEXT(Table1[[#This Row],[Order Date]], "yyyy")</f>
        <v>2024</v>
      </c>
      <c r="L169" t="str">
        <f>TEXT(Table1[[#This Row],[Order Date]], "MMM")</f>
        <v>Nov</v>
      </c>
      <c r="M169" t="str">
        <f>TEXT(Table1[[#This Row],[Order Date]], "DDD")</f>
        <v>Sat</v>
      </c>
      <c r="N169">
        <f>DATEDIF(Table1[[#This Row],[Order Date]],Table1[[#This Row],[Delivered Date]], "D")</f>
        <v>7</v>
      </c>
      <c r="O169">
        <f>ROUND(Table1[[#This Row],[Quantity]]*Table1[[#This Row],[Unit Price]]*VLOOKUP(Table1[[#This Row],[Product Name]], Table2[#All],2, FALSE), 0)</f>
        <v>2160</v>
      </c>
      <c r="P169">
        <f>Table1[[#This Row],[Quantity]]*Table1[[#This Row],[Unit Price]]</f>
        <v>3600</v>
      </c>
      <c r="Q169">
        <f>Table1[[#This Row],[Salse Revenue]]-Table1[[#This Row],[Total Costs]]</f>
        <v>1440</v>
      </c>
    </row>
    <row r="170" spans="1:17" hidden="1" x14ac:dyDescent="0.3">
      <c r="A170" t="s">
        <v>214</v>
      </c>
      <c r="B170" t="s">
        <v>20</v>
      </c>
      <c r="C170" t="s">
        <v>39</v>
      </c>
      <c r="D170" s="1">
        <v>45523</v>
      </c>
      <c r="E170" s="1">
        <v>45536</v>
      </c>
      <c r="F170">
        <v>3</v>
      </c>
      <c r="G170">
        <v>930</v>
      </c>
      <c r="H170" t="s">
        <v>13</v>
      </c>
      <c r="I170" t="s">
        <v>32</v>
      </c>
      <c r="J170" t="s">
        <v>28</v>
      </c>
      <c r="K170" t="str">
        <f>TEXT(Table1[[#This Row],[Order Date]], "yyyy")</f>
        <v>2024</v>
      </c>
      <c r="L170" t="str">
        <f>TEXT(Table1[[#This Row],[Order Date]], "MMM")</f>
        <v>Aug</v>
      </c>
      <c r="M170" t="str">
        <f>TEXT(Table1[[#This Row],[Order Date]], "DDD")</f>
        <v>Mon</v>
      </c>
      <c r="N170">
        <f>DATEDIF(Table1[[#This Row],[Order Date]],Table1[[#This Row],[Delivered Date]], "D")</f>
        <v>13</v>
      </c>
      <c r="O170">
        <f>ROUND(Table1[[#This Row],[Quantity]]*Table1[[#This Row],[Unit Price]]*VLOOKUP(Table1[[#This Row],[Product Name]], Table2[#All],2, FALSE), 0)</f>
        <v>1814</v>
      </c>
      <c r="P170">
        <f>Table1[[#This Row],[Quantity]]*Table1[[#This Row],[Unit Price]]</f>
        <v>2790</v>
      </c>
      <c r="Q170">
        <f>Table1[[#This Row],[Salse Revenue]]-Table1[[#This Row],[Total Costs]]</f>
        <v>976</v>
      </c>
    </row>
    <row r="171" spans="1:17" hidden="1" x14ac:dyDescent="0.3">
      <c r="A171" t="s">
        <v>215</v>
      </c>
      <c r="B171" t="s">
        <v>20</v>
      </c>
      <c r="C171" t="s">
        <v>53</v>
      </c>
      <c r="D171" s="1">
        <v>45477</v>
      </c>
      <c r="E171" s="1">
        <v>45490</v>
      </c>
      <c r="F171">
        <v>9</v>
      </c>
      <c r="G171">
        <v>239</v>
      </c>
      <c r="H171" t="s">
        <v>13</v>
      </c>
      <c r="I171" t="s">
        <v>550</v>
      </c>
      <c r="J171" t="s">
        <v>28</v>
      </c>
      <c r="K171" t="str">
        <f>TEXT(Table1[[#This Row],[Order Date]], "yyyy")</f>
        <v>2024</v>
      </c>
      <c r="L171" t="str">
        <f>TEXT(Table1[[#This Row],[Order Date]], "MMM")</f>
        <v>Jul</v>
      </c>
      <c r="M171" t="str">
        <f>TEXT(Table1[[#This Row],[Order Date]], "DDD")</f>
        <v>Thu</v>
      </c>
      <c r="N171">
        <f>DATEDIF(Table1[[#This Row],[Order Date]],Table1[[#This Row],[Delivered Date]], "D")</f>
        <v>13</v>
      </c>
      <c r="O171">
        <f>ROUND(Table1[[#This Row],[Quantity]]*Table1[[#This Row],[Unit Price]]*VLOOKUP(Table1[[#This Row],[Product Name]], Table2[#All],2, FALSE), 0)</f>
        <v>1506</v>
      </c>
      <c r="P171">
        <f>Table1[[#This Row],[Quantity]]*Table1[[#This Row],[Unit Price]]</f>
        <v>2151</v>
      </c>
      <c r="Q171">
        <f>Table1[[#This Row],[Salse Revenue]]-Table1[[#This Row],[Total Costs]]</f>
        <v>645</v>
      </c>
    </row>
    <row r="172" spans="1:17" hidden="1" x14ac:dyDescent="0.3">
      <c r="A172" t="s">
        <v>216</v>
      </c>
      <c r="B172" t="s">
        <v>16</v>
      </c>
      <c r="C172" t="s">
        <v>63</v>
      </c>
      <c r="D172" s="1">
        <v>45605</v>
      </c>
      <c r="E172" s="1">
        <v>45618</v>
      </c>
      <c r="F172">
        <v>2</v>
      </c>
      <c r="G172">
        <v>77</v>
      </c>
      <c r="H172" t="s">
        <v>27</v>
      </c>
      <c r="I172" t="s">
        <v>546</v>
      </c>
      <c r="J172" t="s">
        <v>18</v>
      </c>
      <c r="K172" t="str">
        <f>TEXT(Table1[[#This Row],[Order Date]], "yyyy")</f>
        <v>2024</v>
      </c>
      <c r="L172" t="str">
        <f>TEXT(Table1[[#This Row],[Order Date]], "MMM")</f>
        <v>Nov</v>
      </c>
      <c r="M172" t="str">
        <f>TEXT(Table1[[#This Row],[Order Date]], "DDD")</f>
        <v>Sat</v>
      </c>
      <c r="N172">
        <f>DATEDIF(Table1[[#This Row],[Order Date]],Table1[[#This Row],[Delivered Date]], "D")</f>
        <v>13</v>
      </c>
      <c r="O172">
        <f>ROUND(Table1[[#This Row],[Quantity]]*Table1[[#This Row],[Unit Price]]*VLOOKUP(Table1[[#This Row],[Product Name]], Table2[#All],2, FALSE), 0)</f>
        <v>77</v>
      </c>
      <c r="P172">
        <f>Table1[[#This Row],[Quantity]]*Table1[[#This Row],[Unit Price]]</f>
        <v>154</v>
      </c>
      <c r="Q172">
        <f>Table1[[#This Row],[Salse Revenue]]-Table1[[#This Row],[Total Costs]]</f>
        <v>77</v>
      </c>
    </row>
    <row r="173" spans="1:17" hidden="1" x14ac:dyDescent="0.3">
      <c r="A173" t="s">
        <v>217</v>
      </c>
      <c r="B173" t="s">
        <v>23</v>
      </c>
      <c r="C173" t="s">
        <v>69</v>
      </c>
      <c r="D173" s="1">
        <v>45502</v>
      </c>
      <c r="E173" s="1">
        <v>45512</v>
      </c>
      <c r="F173">
        <v>7</v>
      </c>
      <c r="G173">
        <v>853</v>
      </c>
      <c r="H173" t="s">
        <v>13</v>
      </c>
      <c r="I173" t="s">
        <v>32</v>
      </c>
      <c r="J173" t="s">
        <v>14</v>
      </c>
      <c r="K173" t="str">
        <f>TEXT(Table1[[#This Row],[Order Date]], "yyyy")</f>
        <v>2024</v>
      </c>
      <c r="L173" t="str">
        <f>TEXT(Table1[[#This Row],[Order Date]], "MMM")</f>
        <v>Jul</v>
      </c>
      <c r="M173" t="str">
        <f>TEXT(Table1[[#This Row],[Order Date]], "DDD")</f>
        <v>Mon</v>
      </c>
      <c r="N173">
        <f>DATEDIF(Table1[[#This Row],[Order Date]],Table1[[#This Row],[Delivered Date]], "D")</f>
        <v>10</v>
      </c>
      <c r="O173">
        <f>ROUND(Table1[[#This Row],[Quantity]]*Table1[[#This Row],[Unit Price]]*VLOOKUP(Table1[[#This Row],[Product Name]], Table2[#All],2, FALSE), 0)</f>
        <v>3284</v>
      </c>
      <c r="P173">
        <f>Table1[[#This Row],[Quantity]]*Table1[[#This Row],[Unit Price]]</f>
        <v>5971</v>
      </c>
      <c r="Q173">
        <f>Table1[[#This Row],[Salse Revenue]]-Table1[[#This Row],[Total Costs]]</f>
        <v>2687</v>
      </c>
    </row>
    <row r="174" spans="1:17" hidden="1" x14ac:dyDescent="0.3">
      <c r="A174" t="s">
        <v>218</v>
      </c>
      <c r="B174" t="s">
        <v>30</v>
      </c>
      <c r="C174" t="s">
        <v>75</v>
      </c>
      <c r="D174" s="1">
        <v>45522</v>
      </c>
      <c r="E174" s="1">
        <v>45529</v>
      </c>
      <c r="F174">
        <v>8</v>
      </c>
      <c r="G174">
        <v>706</v>
      </c>
      <c r="H174" t="s">
        <v>13</v>
      </c>
      <c r="I174" t="s">
        <v>32</v>
      </c>
      <c r="J174" t="s">
        <v>14</v>
      </c>
      <c r="K174" t="str">
        <f>TEXT(Table1[[#This Row],[Order Date]], "yyyy")</f>
        <v>2024</v>
      </c>
      <c r="L174" t="str">
        <f>TEXT(Table1[[#This Row],[Order Date]], "MMM")</f>
        <v>Aug</v>
      </c>
      <c r="M174" t="str">
        <f>TEXT(Table1[[#This Row],[Order Date]], "DDD")</f>
        <v>Sun</v>
      </c>
      <c r="N174">
        <f>DATEDIF(Table1[[#This Row],[Order Date]],Table1[[#This Row],[Delivered Date]], "D")</f>
        <v>7</v>
      </c>
      <c r="O174">
        <f>ROUND(Table1[[#This Row],[Quantity]]*Table1[[#This Row],[Unit Price]]*VLOOKUP(Table1[[#This Row],[Product Name]], Table2[#All],2, FALSE), 0)</f>
        <v>4236</v>
      </c>
      <c r="P174">
        <f>Table1[[#This Row],[Quantity]]*Table1[[#This Row],[Unit Price]]</f>
        <v>5648</v>
      </c>
      <c r="Q174">
        <f>Table1[[#This Row],[Salse Revenue]]-Table1[[#This Row],[Total Costs]]</f>
        <v>1412</v>
      </c>
    </row>
    <row r="175" spans="1:17" hidden="1" x14ac:dyDescent="0.3">
      <c r="A175" t="s">
        <v>219</v>
      </c>
      <c r="B175" t="s">
        <v>16</v>
      </c>
      <c r="C175" t="s">
        <v>59</v>
      </c>
      <c r="D175" s="1">
        <v>45385</v>
      </c>
      <c r="E175" s="1">
        <v>45393</v>
      </c>
      <c r="F175">
        <v>3</v>
      </c>
      <c r="G175">
        <v>453</v>
      </c>
      <c r="H175" t="s">
        <v>13</v>
      </c>
      <c r="I175" t="s">
        <v>32</v>
      </c>
      <c r="J175" t="s">
        <v>28</v>
      </c>
      <c r="K175" t="str">
        <f>TEXT(Table1[[#This Row],[Order Date]], "yyyy")</f>
        <v>2024</v>
      </c>
      <c r="L175" t="str">
        <f>TEXT(Table1[[#This Row],[Order Date]], "MMM")</f>
        <v>Apr</v>
      </c>
      <c r="M175" t="str">
        <f>TEXT(Table1[[#This Row],[Order Date]], "DDD")</f>
        <v>Wed</v>
      </c>
      <c r="N175">
        <f>DATEDIF(Table1[[#This Row],[Order Date]],Table1[[#This Row],[Delivered Date]], "D")</f>
        <v>8</v>
      </c>
      <c r="O175">
        <f>ROUND(Table1[[#This Row],[Quantity]]*Table1[[#This Row],[Unit Price]]*VLOOKUP(Table1[[#This Row],[Product Name]], Table2[#All],2, FALSE), 0)</f>
        <v>883</v>
      </c>
      <c r="P175">
        <f>Table1[[#This Row],[Quantity]]*Table1[[#This Row],[Unit Price]]</f>
        <v>1359</v>
      </c>
      <c r="Q175">
        <f>Table1[[#This Row],[Salse Revenue]]-Table1[[#This Row],[Total Costs]]</f>
        <v>476</v>
      </c>
    </row>
    <row r="176" spans="1:17" hidden="1" x14ac:dyDescent="0.3">
      <c r="A176" t="s">
        <v>220</v>
      </c>
      <c r="B176" t="s">
        <v>20</v>
      </c>
      <c r="C176" t="s">
        <v>82</v>
      </c>
      <c r="D176" s="1">
        <v>45606</v>
      </c>
      <c r="E176" s="1">
        <v>45614</v>
      </c>
      <c r="F176">
        <v>9</v>
      </c>
      <c r="G176">
        <v>105</v>
      </c>
      <c r="H176" t="s">
        <v>27</v>
      </c>
      <c r="I176" t="s">
        <v>32</v>
      </c>
      <c r="J176" t="s">
        <v>28</v>
      </c>
      <c r="K176" t="str">
        <f>TEXT(Table1[[#This Row],[Order Date]], "yyyy")</f>
        <v>2024</v>
      </c>
      <c r="L176" t="str">
        <f>TEXT(Table1[[#This Row],[Order Date]], "MMM")</f>
        <v>Nov</v>
      </c>
      <c r="M176" t="str">
        <f>TEXT(Table1[[#This Row],[Order Date]], "DDD")</f>
        <v>Sun</v>
      </c>
      <c r="N176">
        <f>DATEDIF(Table1[[#This Row],[Order Date]],Table1[[#This Row],[Delivered Date]], "D")</f>
        <v>8</v>
      </c>
      <c r="O176">
        <f>ROUND(Table1[[#This Row],[Quantity]]*Table1[[#This Row],[Unit Price]]*VLOOKUP(Table1[[#This Row],[Product Name]], Table2[#All],2, FALSE), 0)</f>
        <v>756</v>
      </c>
      <c r="P176">
        <f>Table1[[#This Row],[Quantity]]*Table1[[#This Row],[Unit Price]]</f>
        <v>945</v>
      </c>
      <c r="Q176">
        <f>Table1[[#This Row],[Salse Revenue]]-Table1[[#This Row],[Total Costs]]</f>
        <v>189</v>
      </c>
    </row>
    <row r="177" spans="1:17" hidden="1" x14ac:dyDescent="0.3">
      <c r="A177" t="s">
        <v>221</v>
      </c>
      <c r="B177" t="s">
        <v>16</v>
      </c>
      <c r="C177" t="s">
        <v>63</v>
      </c>
      <c r="D177" s="1">
        <v>45379</v>
      </c>
      <c r="E177" s="1">
        <v>45390</v>
      </c>
      <c r="F177">
        <v>10</v>
      </c>
      <c r="G177">
        <v>747</v>
      </c>
      <c r="H177" t="s">
        <v>27</v>
      </c>
      <c r="I177" t="s">
        <v>32</v>
      </c>
      <c r="J177" t="s">
        <v>28</v>
      </c>
      <c r="K177" t="str">
        <f>TEXT(Table1[[#This Row],[Order Date]], "yyyy")</f>
        <v>2024</v>
      </c>
      <c r="L177" t="str">
        <f>TEXT(Table1[[#This Row],[Order Date]], "MMM")</f>
        <v>Mar</v>
      </c>
      <c r="M177" t="str">
        <f>TEXT(Table1[[#This Row],[Order Date]], "DDD")</f>
        <v>Thu</v>
      </c>
      <c r="N177">
        <f>DATEDIF(Table1[[#This Row],[Order Date]],Table1[[#This Row],[Delivered Date]], "D")</f>
        <v>11</v>
      </c>
      <c r="O177">
        <f>ROUND(Table1[[#This Row],[Quantity]]*Table1[[#This Row],[Unit Price]]*VLOOKUP(Table1[[#This Row],[Product Name]], Table2[#All],2, FALSE), 0)</f>
        <v>3735</v>
      </c>
      <c r="P177">
        <f>Table1[[#This Row],[Quantity]]*Table1[[#This Row],[Unit Price]]</f>
        <v>7470</v>
      </c>
      <c r="Q177">
        <f>Table1[[#This Row],[Salse Revenue]]-Table1[[#This Row],[Total Costs]]</f>
        <v>3735</v>
      </c>
    </row>
    <row r="178" spans="1:17" hidden="1" x14ac:dyDescent="0.3">
      <c r="A178" t="s">
        <v>222</v>
      </c>
      <c r="B178" t="s">
        <v>20</v>
      </c>
      <c r="C178" t="s">
        <v>51</v>
      </c>
      <c r="D178" s="1">
        <v>45505</v>
      </c>
      <c r="E178" s="1">
        <v>45515</v>
      </c>
      <c r="F178">
        <v>10</v>
      </c>
      <c r="G178">
        <v>664</v>
      </c>
      <c r="H178" t="s">
        <v>27</v>
      </c>
      <c r="I178" t="s">
        <v>550</v>
      </c>
      <c r="J178" t="s">
        <v>45</v>
      </c>
      <c r="K178" t="str">
        <f>TEXT(Table1[[#This Row],[Order Date]], "yyyy")</f>
        <v>2024</v>
      </c>
      <c r="L178" t="str">
        <f>TEXT(Table1[[#This Row],[Order Date]], "MMM")</f>
        <v>Aug</v>
      </c>
      <c r="M178" t="str">
        <f>TEXT(Table1[[#This Row],[Order Date]], "DDD")</f>
        <v>Thu</v>
      </c>
      <c r="N178">
        <f>DATEDIF(Table1[[#This Row],[Order Date]],Table1[[#This Row],[Delivered Date]], "D")</f>
        <v>10</v>
      </c>
      <c r="O178">
        <f>ROUND(Table1[[#This Row],[Quantity]]*Table1[[#This Row],[Unit Price]]*VLOOKUP(Table1[[#This Row],[Product Name]], Table2[#All],2, FALSE), 0)</f>
        <v>4648</v>
      </c>
      <c r="P178">
        <f>Table1[[#This Row],[Quantity]]*Table1[[#This Row],[Unit Price]]</f>
        <v>6640</v>
      </c>
      <c r="Q178">
        <f>Table1[[#This Row],[Salse Revenue]]-Table1[[#This Row],[Total Costs]]</f>
        <v>1992</v>
      </c>
    </row>
    <row r="179" spans="1:17" hidden="1" x14ac:dyDescent="0.3">
      <c r="A179" t="s">
        <v>223</v>
      </c>
      <c r="B179" t="s">
        <v>23</v>
      </c>
      <c r="C179" t="s">
        <v>99</v>
      </c>
      <c r="D179" s="1">
        <v>45466</v>
      </c>
      <c r="E179" s="1">
        <v>45470</v>
      </c>
      <c r="F179">
        <v>10</v>
      </c>
      <c r="G179">
        <v>157</v>
      </c>
      <c r="H179" t="s">
        <v>27</v>
      </c>
      <c r="I179" t="s">
        <v>546</v>
      </c>
      <c r="J179" t="s">
        <v>45</v>
      </c>
      <c r="K179" t="str">
        <f>TEXT(Table1[[#This Row],[Order Date]], "yyyy")</f>
        <v>2024</v>
      </c>
      <c r="L179" t="str">
        <f>TEXT(Table1[[#This Row],[Order Date]], "MMM")</f>
        <v>Jun</v>
      </c>
      <c r="M179" t="str">
        <f>TEXT(Table1[[#This Row],[Order Date]], "DDD")</f>
        <v>Sun</v>
      </c>
      <c r="N179">
        <f>DATEDIF(Table1[[#This Row],[Order Date]],Table1[[#This Row],[Delivered Date]], "D")</f>
        <v>4</v>
      </c>
      <c r="O179">
        <f>ROUND(Table1[[#This Row],[Quantity]]*Table1[[#This Row],[Unit Price]]*VLOOKUP(Table1[[#This Row],[Product Name]], Table2[#All],2, FALSE), 0)</f>
        <v>942</v>
      </c>
      <c r="P179">
        <f>Table1[[#This Row],[Quantity]]*Table1[[#This Row],[Unit Price]]</f>
        <v>1570</v>
      </c>
      <c r="Q179">
        <f>Table1[[#This Row],[Salse Revenue]]-Table1[[#This Row],[Total Costs]]</f>
        <v>628</v>
      </c>
    </row>
    <row r="180" spans="1:17" hidden="1" x14ac:dyDescent="0.3">
      <c r="A180" t="s">
        <v>224</v>
      </c>
      <c r="B180" t="s">
        <v>20</v>
      </c>
      <c r="C180" t="s">
        <v>21</v>
      </c>
      <c r="D180" s="1">
        <v>45354</v>
      </c>
      <c r="E180" s="1">
        <v>45366</v>
      </c>
      <c r="F180">
        <v>5</v>
      </c>
      <c r="G180">
        <v>470</v>
      </c>
      <c r="H180" t="s">
        <v>13</v>
      </c>
      <c r="I180" t="s">
        <v>550</v>
      </c>
      <c r="J180" t="s">
        <v>45</v>
      </c>
      <c r="K180" t="str">
        <f>TEXT(Table1[[#This Row],[Order Date]], "yyyy")</f>
        <v>2024</v>
      </c>
      <c r="L180" t="str">
        <f>TEXT(Table1[[#This Row],[Order Date]], "MMM")</f>
        <v>Mar</v>
      </c>
      <c r="M180" t="str">
        <f>TEXT(Table1[[#This Row],[Order Date]], "DDD")</f>
        <v>Sun</v>
      </c>
      <c r="N180">
        <f>DATEDIF(Table1[[#This Row],[Order Date]],Table1[[#This Row],[Delivered Date]], "D")</f>
        <v>12</v>
      </c>
      <c r="O180">
        <f>ROUND(Table1[[#This Row],[Quantity]]*Table1[[#This Row],[Unit Price]]*VLOOKUP(Table1[[#This Row],[Product Name]], Table2[#All],2, FALSE), 0)</f>
        <v>1763</v>
      </c>
      <c r="P180">
        <f>Table1[[#This Row],[Quantity]]*Table1[[#This Row],[Unit Price]]</f>
        <v>2350</v>
      </c>
      <c r="Q180">
        <f>Table1[[#This Row],[Salse Revenue]]-Table1[[#This Row],[Total Costs]]</f>
        <v>587</v>
      </c>
    </row>
    <row r="181" spans="1:17" hidden="1" x14ac:dyDescent="0.3">
      <c r="A181" t="s">
        <v>225</v>
      </c>
      <c r="B181" t="s">
        <v>20</v>
      </c>
      <c r="C181" t="s">
        <v>82</v>
      </c>
      <c r="D181" s="1">
        <v>45479</v>
      </c>
      <c r="E181" s="1">
        <v>45489</v>
      </c>
      <c r="F181">
        <v>7</v>
      </c>
      <c r="G181">
        <v>384</v>
      </c>
      <c r="H181" t="s">
        <v>13</v>
      </c>
      <c r="I181" t="s">
        <v>550</v>
      </c>
      <c r="J181" t="s">
        <v>14</v>
      </c>
      <c r="K181" t="str">
        <f>TEXT(Table1[[#This Row],[Order Date]], "yyyy")</f>
        <v>2024</v>
      </c>
      <c r="L181" t="str">
        <f>TEXT(Table1[[#This Row],[Order Date]], "MMM")</f>
        <v>Jul</v>
      </c>
      <c r="M181" t="str">
        <f>TEXT(Table1[[#This Row],[Order Date]], "DDD")</f>
        <v>Sat</v>
      </c>
      <c r="N181">
        <f>DATEDIF(Table1[[#This Row],[Order Date]],Table1[[#This Row],[Delivered Date]], "D")</f>
        <v>10</v>
      </c>
      <c r="O181">
        <f>ROUND(Table1[[#This Row],[Quantity]]*Table1[[#This Row],[Unit Price]]*VLOOKUP(Table1[[#This Row],[Product Name]], Table2[#All],2, FALSE), 0)</f>
        <v>2150</v>
      </c>
      <c r="P181">
        <f>Table1[[#This Row],[Quantity]]*Table1[[#This Row],[Unit Price]]</f>
        <v>2688</v>
      </c>
      <c r="Q181">
        <f>Table1[[#This Row],[Salse Revenue]]-Table1[[#This Row],[Total Costs]]</f>
        <v>538</v>
      </c>
    </row>
    <row r="182" spans="1:17" hidden="1" x14ac:dyDescent="0.3">
      <c r="A182" t="s">
        <v>226</v>
      </c>
      <c r="B182" t="s">
        <v>16</v>
      </c>
      <c r="C182" t="s">
        <v>43</v>
      </c>
      <c r="D182" s="1">
        <v>45573</v>
      </c>
      <c r="E182" s="1">
        <v>45577</v>
      </c>
      <c r="F182">
        <v>5</v>
      </c>
      <c r="G182">
        <v>855</v>
      </c>
      <c r="H182" t="s">
        <v>13</v>
      </c>
      <c r="I182" t="s">
        <v>32</v>
      </c>
      <c r="J182" t="s">
        <v>28</v>
      </c>
      <c r="K182" t="str">
        <f>TEXT(Table1[[#This Row],[Order Date]], "yyyy")</f>
        <v>2024</v>
      </c>
      <c r="L182" t="str">
        <f>TEXT(Table1[[#This Row],[Order Date]], "MMM")</f>
        <v>Oct</v>
      </c>
      <c r="M182" t="str">
        <f>TEXT(Table1[[#This Row],[Order Date]], "DDD")</f>
        <v>Tue</v>
      </c>
      <c r="N182">
        <f>DATEDIF(Table1[[#This Row],[Order Date]],Table1[[#This Row],[Delivered Date]], "D")</f>
        <v>4</v>
      </c>
      <c r="O182">
        <f>ROUND(Table1[[#This Row],[Quantity]]*Table1[[#This Row],[Unit Price]]*VLOOKUP(Table1[[#This Row],[Product Name]], Table2[#All],2, FALSE), 0)</f>
        <v>2565</v>
      </c>
      <c r="P182">
        <f>Table1[[#This Row],[Quantity]]*Table1[[#This Row],[Unit Price]]</f>
        <v>4275</v>
      </c>
      <c r="Q182">
        <f>Table1[[#This Row],[Salse Revenue]]-Table1[[#This Row],[Total Costs]]</f>
        <v>1710</v>
      </c>
    </row>
    <row r="183" spans="1:17" hidden="1" x14ac:dyDescent="0.3">
      <c r="A183" t="s">
        <v>227</v>
      </c>
      <c r="B183" t="s">
        <v>20</v>
      </c>
      <c r="C183" t="s">
        <v>53</v>
      </c>
      <c r="D183" s="1">
        <v>45600</v>
      </c>
      <c r="E183" s="1">
        <v>45612</v>
      </c>
      <c r="F183">
        <v>9</v>
      </c>
      <c r="G183">
        <v>421</v>
      </c>
      <c r="H183" t="s">
        <v>13</v>
      </c>
      <c r="I183" t="s">
        <v>32</v>
      </c>
      <c r="J183" t="s">
        <v>14</v>
      </c>
      <c r="K183" t="str">
        <f>TEXT(Table1[[#This Row],[Order Date]], "yyyy")</f>
        <v>2024</v>
      </c>
      <c r="L183" t="str">
        <f>TEXT(Table1[[#This Row],[Order Date]], "MMM")</f>
        <v>Nov</v>
      </c>
      <c r="M183" t="str">
        <f>TEXT(Table1[[#This Row],[Order Date]], "DDD")</f>
        <v>Mon</v>
      </c>
      <c r="N183">
        <f>DATEDIF(Table1[[#This Row],[Order Date]],Table1[[#This Row],[Delivered Date]], "D")</f>
        <v>12</v>
      </c>
      <c r="O183">
        <f>ROUND(Table1[[#This Row],[Quantity]]*Table1[[#This Row],[Unit Price]]*VLOOKUP(Table1[[#This Row],[Product Name]], Table2[#All],2, FALSE), 0)</f>
        <v>2652</v>
      </c>
      <c r="P183">
        <f>Table1[[#This Row],[Quantity]]*Table1[[#This Row],[Unit Price]]</f>
        <v>3789</v>
      </c>
      <c r="Q183">
        <f>Table1[[#This Row],[Salse Revenue]]-Table1[[#This Row],[Total Costs]]</f>
        <v>1137</v>
      </c>
    </row>
    <row r="184" spans="1:17" hidden="1" x14ac:dyDescent="0.3">
      <c r="A184" t="s">
        <v>228</v>
      </c>
      <c r="B184" t="s">
        <v>20</v>
      </c>
      <c r="C184" t="s">
        <v>51</v>
      </c>
      <c r="D184" s="1">
        <v>45555</v>
      </c>
      <c r="E184" s="1">
        <v>45562</v>
      </c>
      <c r="F184">
        <v>3</v>
      </c>
      <c r="G184">
        <v>345</v>
      </c>
      <c r="H184" t="s">
        <v>13</v>
      </c>
      <c r="I184" t="s">
        <v>32</v>
      </c>
      <c r="J184" t="s">
        <v>45</v>
      </c>
      <c r="K184" t="str">
        <f>TEXT(Table1[[#This Row],[Order Date]], "yyyy")</f>
        <v>2024</v>
      </c>
      <c r="L184" t="str">
        <f>TEXT(Table1[[#This Row],[Order Date]], "MMM")</f>
        <v>Sep</v>
      </c>
      <c r="M184" t="str">
        <f>TEXT(Table1[[#This Row],[Order Date]], "DDD")</f>
        <v>Fri</v>
      </c>
      <c r="N184">
        <f>DATEDIF(Table1[[#This Row],[Order Date]],Table1[[#This Row],[Delivered Date]], "D")</f>
        <v>7</v>
      </c>
      <c r="O184">
        <f>ROUND(Table1[[#This Row],[Quantity]]*Table1[[#This Row],[Unit Price]]*VLOOKUP(Table1[[#This Row],[Product Name]], Table2[#All],2, FALSE), 0)</f>
        <v>725</v>
      </c>
      <c r="P184">
        <f>Table1[[#This Row],[Quantity]]*Table1[[#This Row],[Unit Price]]</f>
        <v>1035</v>
      </c>
      <c r="Q184">
        <f>Table1[[#This Row],[Salse Revenue]]-Table1[[#This Row],[Total Costs]]</f>
        <v>310</v>
      </c>
    </row>
    <row r="185" spans="1:17" hidden="1" x14ac:dyDescent="0.3">
      <c r="A185" t="s">
        <v>229</v>
      </c>
      <c r="B185" t="s">
        <v>23</v>
      </c>
      <c r="C185" t="s">
        <v>69</v>
      </c>
      <c r="D185" s="1">
        <v>45445</v>
      </c>
      <c r="E185" s="1">
        <v>45458</v>
      </c>
      <c r="F185">
        <v>10</v>
      </c>
      <c r="G185">
        <v>354</v>
      </c>
      <c r="H185" t="s">
        <v>27</v>
      </c>
      <c r="I185" t="s">
        <v>32</v>
      </c>
      <c r="J185" t="s">
        <v>45</v>
      </c>
      <c r="K185" t="str">
        <f>TEXT(Table1[[#This Row],[Order Date]], "yyyy")</f>
        <v>2024</v>
      </c>
      <c r="L185" t="str">
        <f>TEXT(Table1[[#This Row],[Order Date]], "MMM")</f>
        <v>Jun</v>
      </c>
      <c r="M185" t="str">
        <f>TEXT(Table1[[#This Row],[Order Date]], "DDD")</f>
        <v>Sun</v>
      </c>
      <c r="N185">
        <f>DATEDIF(Table1[[#This Row],[Order Date]],Table1[[#This Row],[Delivered Date]], "D")</f>
        <v>13</v>
      </c>
      <c r="O185">
        <f>ROUND(Table1[[#This Row],[Quantity]]*Table1[[#This Row],[Unit Price]]*VLOOKUP(Table1[[#This Row],[Product Name]], Table2[#All],2, FALSE), 0)</f>
        <v>1947</v>
      </c>
      <c r="P185">
        <f>Table1[[#This Row],[Quantity]]*Table1[[#This Row],[Unit Price]]</f>
        <v>3540</v>
      </c>
      <c r="Q185">
        <f>Table1[[#This Row],[Salse Revenue]]-Table1[[#This Row],[Total Costs]]</f>
        <v>1593</v>
      </c>
    </row>
    <row r="186" spans="1:17" x14ac:dyDescent="0.3">
      <c r="A186" t="s">
        <v>230</v>
      </c>
      <c r="B186" t="s">
        <v>11</v>
      </c>
      <c r="C186" t="s">
        <v>26</v>
      </c>
      <c r="D186" s="1">
        <v>45590</v>
      </c>
      <c r="E186" s="1">
        <v>45602</v>
      </c>
      <c r="F186">
        <v>5</v>
      </c>
      <c r="G186">
        <v>825</v>
      </c>
      <c r="H186" t="s">
        <v>27</v>
      </c>
      <c r="I186" t="s">
        <v>32</v>
      </c>
      <c r="J186" t="s">
        <v>14</v>
      </c>
      <c r="K186" t="str">
        <f>TEXT(Table1[[#This Row],[Order Date]], "yyyy")</f>
        <v>2024</v>
      </c>
      <c r="L186" t="str">
        <f>TEXT(Table1[[#This Row],[Order Date]], "MMM")</f>
        <v>Oct</v>
      </c>
      <c r="M186" t="str">
        <f>TEXT(Table1[[#This Row],[Order Date]], "DDD")</f>
        <v>Fri</v>
      </c>
      <c r="N186">
        <f>DATEDIF(Table1[[#This Row],[Order Date]],Table1[[#This Row],[Delivered Date]], "D")</f>
        <v>12</v>
      </c>
      <c r="O186">
        <f>ROUND(Table1[[#This Row],[Quantity]]*Table1[[#This Row],[Unit Price]]*VLOOKUP(Table1[[#This Row],[Product Name]], Table2[#All],2, FALSE), 0)</f>
        <v>2681</v>
      </c>
      <c r="P186">
        <f>Table1[[#This Row],[Quantity]]*Table1[[#This Row],[Unit Price]]</f>
        <v>4125</v>
      </c>
      <c r="Q186">
        <f>Table1[[#This Row],[Salse Revenue]]-Table1[[#This Row],[Total Costs]]</f>
        <v>1444</v>
      </c>
    </row>
    <row r="187" spans="1:17" hidden="1" x14ac:dyDescent="0.3">
      <c r="A187" t="s">
        <v>231</v>
      </c>
      <c r="B187" t="s">
        <v>23</v>
      </c>
      <c r="C187" t="s">
        <v>24</v>
      </c>
      <c r="D187" s="1">
        <v>45627</v>
      </c>
      <c r="E187" s="1">
        <v>45630</v>
      </c>
      <c r="F187">
        <v>10</v>
      </c>
      <c r="G187">
        <v>601</v>
      </c>
      <c r="H187" t="s">
        <v>27</v>
      </c>
      <c r="I187" t="s">
        <v>550</v>
      </c>
      <c r="J187" t="s">
        <v>14</v>
      </c>
      <c r="K187" t="str">
        <f>TEXT(Table1[[#This Row],[Order Date]], "yyyy")</f>
        <v>2024</v>
      </c>
      <c r="L187" t="str">
        <f>TEXT(Table1[[#This Row],[Order Date]], "MMM")</f>
        <v>Dec</v>
      </c>
      <c r="M187" t="str">
        <f>TEXT(Table1[[#This Row],[Order Date]], "DDD")</f>
        <v>Sun</v>
      </c>
      <c r="N187">
        <f>DATEDIF(Table1[[#This Row],[Order Date]],Table1[[#This Row],[Delivered Date]], "D")</f>
        <v>3</v>
      </c>
      <c r="O187">
        <f>ROUND(Table1[[#This Row],[Quantity]]*Table1[[#This Row],[Unit Price]]*VLOOKUP(Table1[[#This Row],[Product Name]], Table2[#All],2, FALSE), 0)</f>
        <v>3306</v>
      </c>
      <c r="P187">
        <f>Table1[[#This Row],[Quantity]]*Table1[[#This Row],[Unit Price]]</f>
        <v>6010</v>
      </c>
      <c r="Q187">
        <f>Table1[[#This Row],[Salse Revenue]]-Table1[[#This Row],[Total Costs]]</f>
        <v>2704</v>
      </c>
    </row>
    <row r="188" spans="1:17" hidden="1" x14ac:dyDescent="0.3">
      <c r="A188" t="s">
        <v>232</v>
      </c>
      <c r="B188" t="s">
        <v>23</v>
      </c>
      <c r="C188" t="s">
        <v>99</v>
      </c>
      <c r="D188" s="1">
        <v>45560</v>
      </c>
      <c r="E188" s="1">
        <v>45572</v>
      </c>
      <c r="F188">
        <v>10</v>
      </c>
      <c r="G188">
        <v>803</v>
      </c>
      <c r="H188" t="s">
        <v>13</v>
      </c>
      <c r="I188" t="s">
        <v>548</v>
      </c>
      <c r="J188" t="s">
        <v>45</v>
      </c>
      <c r="K188" t="str">
        <f>TEXT(Table1[[#This Row],[Order Date]], "yyyy")</f>
        <v>2024</v>
      </c>
      <c r="L188" t="str">
        <f>TEXT(Table1[[#This Row],[Order Date]], "MMM")</f>
        <v>Sep</v>
      </c>
      <c r="M188" t="str">
        <f>TEXT(Table1[[#This Row],[Order Date]], "DDD")</f>
        <v>Wed</v>
      </c>
      <c r="N188">
        <f>DATEDIF(Table1[[#This Row],[Order Date]],Table1[[#This Row],[Delivered Date]], "D")</f>
        <v>12</v>
      </c>
      <c r="O188">
        <f>ROUND(Table1[[#This Row],[Quantity]]*Table1[[#This Row],[Unit Price]]*VLOOKUP(Table1[[#This Row],[Product Name]], Table2[#All],2, FALSE), 0)</f>
        <v>4818</v>
      </c>
      <c r="P188">
        <f>Table1[[#This Row],[Quantity]]*Table1[[#This Row],[Unit Price]]</f>
        <v>8030</v>
      </c>
      <c r="Q188">
        <f>Table1[[#This Row],[Salse Revenue]]-Table1[[#This Row],[Total Costs]]</f>
        <v>3212</v>
      </c>
    </row>
    <row r="189" spans="1:17" x14ac:dyDescent="0.3">
      <c r="A189" t="s">
        <v>233</v>
      </c>
      <c r="B189" t="s">
        <v>11</v>
      </c>
      <c r="C189" t="s">
        <v>57</v>
      </c>
      <c r="D189" s="1">
        <v>45557</v>
      </c>
      <c r="E189" s="1">
        <v>45572</v>
      </c>
      <c r="F189">
        <v>4</v>
      </c>
      <c r="G189">
        <v>584</v>
      </c>
      <c r="H189" t="s">
        <v>27</v>
      </c>
      <c r="I189" t="s">
        <v>546</v>
      </c>
      <c r="J189" t="s">
        <v>14</v>
      </c>
      <c r="K189" t="str">
        <f>TEXT(Table1[[#This Row],[Order Date]], "yyyy")</f>
        <v>2024</v>
      </c>
      <c r="L189" t="str">
        <f>TEXT(Table1[[#This Row],[Order Date]], "MMM")</f>
        <v>Sep</v>
      </c>
      <c r="M189" t="str">
        <f>TEXT(Table1[[#This Row],[Order Date]], "DDD")</f>
        <v>Sun</v>
      </c>
      <c r="N189">
        <f>DATEDIF(Table1[[#This Row],[Order Date]],Table1[[#This Row],[Delivered Date]], "D")</f>
        <v>15</v>
      </c>
      <c r="O189">
        <f>ROUND(Table1[[#This Row],[Quantity]]*Table1[[#This Row],[Unit Price]]*VLOOKUP(Table1[[#This Row],[Product Name]], Table2[#All],2, FALSE), 0)</f>
        <v>1986</v>
      </c>
      <c r="P189">
        <f>Table1[[#This Row],[Quantity]]*Table1[[#This Row],[Unit Price]]</f>
        <v>2336</v>
      </c>
      <c r="Q189">
        <f>Table1[[#This Row],[Salse Revenue]]-Table1[[#This Row],[Total Costs]]</f>
        <v>350</v>
      </c>
    </row>
    <row r="190" spans="1:17" hidden="1" x14ac:dyDescent="0.3">
      <c r="A190" t="s">
        <v>234</v>
      </c>
      <c r="B190" t="s">
        <v>23</v>
      </c>
      <c r="C190" t="s">
        <v>24</v>
      </c>
      <c r="D190" s="1">
        <v>45380</v>
      </c>
      <c r="E190" s="1">
        <v>45385</v>
      </c>
      <c r="F190">
        <v>8</v>
      </c>
      <c r="G190">
        <v>944</v>
      </c>
      <c r="H190" t="s">
        <v>27</v>
      </c>
      <c r="I190" t="s">
        <v>32</v>
      </c>
      <c r="J190" t="s">
        <v>18</v>
      </c>
      <c r="K190" t="str">
        <f>TEXT(Table1[[#This Row],[Order Date]], "yyyy")</f>
        <v>2024</v>
      </c>
      <c r="L190" t="str">
        <f>TEXT(Table1[[#This Row],[Order Date]], "MMM")</f>
        <v>Mar</v>
      </c>
      <c r="M190" t="str">
        <f>TEXT(Table1[[#This Row],[Order Date]], "DDD")</f>
        <v>Fri</v>
      </c>
      <c r="N190">
        <f>DATEDIF(Table1[[#This Row],[Order Date]],Table1[[#This Row],[Delivered Date]], "D")</f>
        <v>5</v>
      </c>
      <c r="O190">
        <f>ROUND(Table1[[#This Row],[Quantity]]*Table1[[#This Row],[Unit Price]]*VLOOKUP(Table1[[#This Row],[Product Name]], Table2[#All],2, FALSE), 0)</f>
        <v>4154</v>
      </c>
      <c r="P190">
        <f>Table1[[#This Row],[Quantity]]*Table1[[#This Row],[Unit Price]]</f>
        <v>7552</v>
      </c>
      <c r="Q190">
        <f>Table1[[#This Row],[Salse Revenue]]-Table1[[#This Row],[Total Costs]]</f>
        <v>3398</v>
      </c>
    </row>
    <row r="191" spans="1:17" hidden="1" x14ac:dyDescent="0.3">
      <c r="A191" t="s">
        <v>235</v>
      </c>
      <c r="B191" t="s">
        <v>30</v>
      </c>
      <c r="C191" t="s">
        <v>78</v>
      </c>
      <c r="D191" s="1">
        <v>45604</v>
      </c>
      <c r="E191" s="1">
        <v>45616</v>
      </c>
      <c r="F191">
        <v>8</v>
      </c>
      <c r="G191">
        <v>206</v>
      </c>
      <c r="H191" t="s">
        <v>27</v>
      </c>
      <c r="I191" t="s">
        <v>550</v>
      </c>
      <c r="J191" t="s">
        <v>28</v>
      </c>
      <c r="K191" t="str">
        <f>TEXT(Table1[[#This Row],[Order Date]], "yyyy")</f>
        <v>2024</v>
      </c>
      <c r="L191" t="str">
        <f>TEXT(Table1[[#This Row],[Order Date]], "MMM")</f>
        <v>Nov</v>
      </c>
      <c r="M191" t="str">
        <f>TEXT(Table1[[#This Row],[Order Date]], "DDD")</f>
        <v>Fri</v>
      </c>
      <c r="N191">
        <f>DATEDIF(Table1[[#This Row],[Order Date]],Table1[[#This Row],[Delivered Date]], "D")</f>
        <v>12</v>
      </c>
      <c r="O191">
        <f>ROUND(Table1[[#This Row],[Quantity]]*Table1[[#This Row],[Unit Price]]*VLOOKUP(Table1[[#This Row],[Product Name]], Table2[#All],2, FALSE), 0)</f>
        <v>1071</v>
      </c>
      <c r="P191">
        <f>Table1[[#This Row],[Quantity]]*Table1[[#This Row],[Unit Price]]</f>
        <v>1648</v>
      </c>
      <c r="Q191">
        <f>Table1[[#This Row],[Salse Revenue]]-Table1[[#This Row],[Total Costs]]</f>
        <v>577</v>
      </c>
    </row>
    <row r="192" spans="1:17" hidden="1" x14ac:dyDescent="0.3">
      <c r="A192" t="s">
        <v>236</v>
      </c>
      <c r="B192" t="s">
        <v>23</v>
      </c>
      <c r="C192" t="s">
        <v>24</v>
      </c>
      <c r="D192" s="1">
        <v>45578</v>
      </c>
      <c r="E192" s="1">
        <v>45586</v>
      </c>
      <c r="F192">
        <v>5</v>
      </c>
      <c r="G192">
        <v>304</v>
      </c>
      <c r="H192" t="s">
        <v>27</v>
      </c>
      <c r="I192" t="s">
        <v>550</v>
      </c>
      <c r="J192" t="s">
        <v>45</v>
      </c>
      <c r="K192" t="str">
        <f>TEXT(Table1[[#This Row],[Order Date]], "yyyy")</f>
        <v>2024</v>
      </c>
      <c r="L192" t="str">
        <f>TEXT(Table1[[#This Row],[Order Date]], "MMM")</f>
        <v>Oct</v>
      </c>
      <c r="M192" t="str">
        <f>TEXT(Table1[[#This Row],[Order Date]], "DDD")</f>
        <v>Sun</v>
      </c>
      <c r="N192">
        <f>DATEDIF(Table1[[#This Row],[Order Date]],Table1[[#This Row],[Delivered Date]], "D")</f>
        <v>8</v>
      </c>
      <c r="O192">
        <f>ROUND(Table1[[#This Row],[Quantity]]*Table1[[#This Row],[Unit Price]]*VLOOKUP(Table1[[#This Row],[Product Name]], Table2[#All],2, FALSE), 0)</f>
        <v>836</v>
      </c>
      <c r="P192">
        <f>Table1[[#This Row],[Quantity]]*Table1[[#This Row],[Unit Price]]</f>
        <v>1520</v>
      </c>
      <c r="Q192">
        <f>Table1[[#This Row],[Salse Revenue]]-Table1[[#This Row],[Total Costs]]</f>
        <v>684</v>
      </c>
    </row>
    <row r="193" spans="1:17" x14ac:dyDescent="0.3">
      <c r="A193" t="s">
        <v>237</v>
      </c>
      <c r="B193" t="s">
        <v>11</v>
      </c>
      <c r="C193" t="s">
        <v>95</v>
      </c>
      <c r="D193" s="1">
        <v>45657</v>
      </c>
      <c r="E193" s="1">
        <v>45671</v>
      </c>
      <c r="F193">
        <v>2</v>
      </c>
      <c r="G193">
        <v>364</v>
      </c>
      <c r="H193" t="s">
        <v>27</v>
      </c>
      <c r="I193" t="s">
        <v>549</v>
      </c>
      <c r="J193" t="s">
        <v>28</v>
      </c>
      <c r="K193" t="str">
        <f>TEXT(Table1[[#This Row],[Order Date]], "yyyy")</f>
        <v>2024</v>
      </c>
      <c r="L193" t="str">
        <f>TEXT(Table1[[#This Row],[Order Date]], "MMM")</f>
        <v>Dec</v>
      </c>
      <c r="M193" t="str">
        <f>TEXT(Table1[[#This Row],[Order Date]], "DDD")</f>
        <v>Tue</v>
      </c>
      <c r="N193">
        <f>DATEDIF(Table1[[#This Row],[Order Date]],Table1[[#This Row],[Delivered Date]], "D")</f>
        <v>14</v>
      </c>
      <c r="O193">
        <f>ROUND(Table1[[#This Row],[Quantity]]*Table1[[#This Row],[Unit Price]]*VLOOKUP(Table1[[#This Row],[Product Name]], Table2[#All],2, FALSE), 0)</f>
        <v>510</v>
      </c>
      <c r="P193">
        <f>Table1[[#This Row],[Quantity]]*Table1[[#This Row],[Unit Price]]</f>
        <v>728</v>
      </c>
      <c r="Q193">
        <f>Table1[[#This Row],[Salse Revenue]]-Table1[[#This Row],[Total Costs]]</f>
        <v>218</v>
      </c>
    </row>
    <row r="194" spans="1:17" hidden="1" x14ac:dyDescent="0.3">
      <c r="A194" t="s">
        <v>238</v>
      </c>
      <c r="B194" t="s">
        <v>23</v>
      </c>
      <c r="C194" t="s">
        <v>99</v>
      </c>
      <c r="D194" s="1">
        <v>45395</v>
      </c>
      <c r="E194" s="1">
        <v>45408</v>
      </c>
      <c r="F194">
        <v>9</v>
      </c>
      <c r="G194">
        <v>287</v>
      </c>
      <c r="H194" t="s">
        <v>13</v>
      </c>
      <c r="I194" t="s">
        <v>32</v>
      </c>
      <c r="J194" t="s">
        <v>18</v>
      </c>
      <c r="K194" t="str">
        <f>TEXT(Table1[[#This Row],[Order Date]], "yyyy")</f>
        <v>2024</v>
      </c>
      <c r="L194" t="str">
        <f>TEXT(Table1[[#This Row],[Order Date]], "MMM")</f>
        <v>Apr</v>
      </c>
      <c r="M194" t="str">
        <f>TEXT(Table1[[#This Row],[Order Date]], "DDD")</f>
        <v>Sat</v>
      </c>
      <c r="N194">
        <f>DATEDIF(Table1[[#This Row],[Order Date]],Table1[[#This Row],[Delivered Date]], "D")</f>
        <v>13</v>
      </c>
      <c r="O194">
        <f>ROUND(Table1[[#This Row],[Quantity]]*Table1[[#This Row],[Unit Price]]*VLOOKUP(Table1[[#This Row],[Product Name]], Table2[#All],2, FALSE), 0)</f>
        <v>1550</v>
      </c>
      <c r="P194">
        <f>Table1[[#This Row],[Quantity]]*Table1[[#This Row],[Unit Price]]</f>
        <v>2583</v>
      </c>
      <c r="Q194">
        <f>Table1[[#This Row],[Salse Revenue]]-Table1[[#This Row],[Total Costs]]</f>
        <v>1033</v>
      </c>
    </row>
    <row r="195" spans="1:17" x14ac:dyDescent="0.3">
      <c r="A195" t="s">
        <v>239</v>
      </c>
      <c r="B195" t="s">
        <v>11</v>
      </c>
      <c r="C195" t="s">
        <v>35</v>
      </c>
      <c r="D195" s="1">
        <v>45592</v>
      </c>
      <c r="E195" s="1">
        <v>45599</v>
      </c>
      <c r="F195">
        <v>4</v>
      </c>
      <c r="G195">
        <v>258</v>
      </c>
      <c r="H195" t="s">
        <v>13</v>
      </c>
      <c r="I195" t="s">
        <v>550</v>
      </c>
      <c r="J195" t="s">
        <v>18</v>
      </c>
      <c r="K195" t="str">
        <f>TEXT(Table1[[#This Row],[Order Date]], "yyyy")</f>
        <v>2024</v>
      </c>
      <c r="L195" t="str">
        <f>TEXT(Table1[[#This Row],[Order Date]], "MMM")</f>
        <v>Oct</v>
      </c>
      <c r="M195" t="str">
        <f>TEXT(Table1[[#This Row],[Order Date]], "DDD")</f>
        <v>Sun</v>
      </c>
      <c r="N195">
        <f>DATEDIF(Table1[[#This Row],[Order Date]],Table1[[#This Row],[Delivered Date]], "D")</f>
        <v>7</v>
      </c>
      <c r="O195">
        <f>ROUND(Table1[[#This Row],[Quantity]]*Table1[[#This Row],[Unit Price]]*VLOOKUP(Table1[[#This Row],[Product Name]], Table2[#All],2, FALSE), 0)</f>
        <v>826</v>
      </c>
      <c r="P195">
        <f>Table1[[#This Row],[Quantity]]*Table1[[#This Row],[Unit Price]]</f>
        <v>1032</v>
      </c>
      <c r="Q195">
        <f>Table1[[#This Row],[Salse Revenue]]-Table1[[#This Row],[Total Costs]]</f>
        <v>206</v>
      </c>
    </row>
    <row r="196" spans="1:17" hidden="1" x14ac:dyDescent="0.3">
      <c r="A196" t="s">
        <v>240</v>
      </c>
      <c r="B196" t="s">
        <v>20</v>
      </c>
      <c r="C196" t="s">
        <v>39</v>
      </c>
      <c r="D196" s="1">
        <v>45343</v>
      </c>
      <c r="E196" s="1">
        <v>45357</v>
      </c>
      <c r="F196">
        <v>7</v>
      </c>
      <c r="G196">
        <v>348</v>
      </c>
      <c r="H196" t="s">
        <v>13</v>
      </c>
      <c r="I196" t="s">
        <v>32</v>
      </c>
      <c r="J196" t="s">
        <v>18</v>
      </c>
      <c r="K196" t="str">
        <f>TEXT(Table1[[#This Row],[Order Date]], "yyyy")</f>
        <v>2024</v>
      </c>
      <c r="L196" t="str">
        <f>TEXT(Table1[[#This Row],[Order Date]], "MMM")</f>
        <v>Feb</v>
      </c>
      <c r="M196" t="str">
        <f>TEXT(Table1[[#This Row],[Order Date]], "DDD")</f>
        <v>Wed</v>
      </c>
      <c r="N196">
        <f>DATEDIF(Table1[[#This Row],[Order Date]],Table1[[#This Row],[Delivered Date]], "D")</f>
        <v>14</v>
      </c>
      <c r="O196">
        <f>ROUND(Table1[[#This Row],[Quantity]]*Table1[[#This Row],[Unit Price]]*VLOOKUP(Table1[[#This Row],[Product Name]], Table2[#All],2, FALSE), 0)</f>
        <v>1583</v>
      </c>
      <c r="P196">
        <f>Table1[[#This Row],[Quantity]]*Table1[[#This Row],[Unit Price]]</f>
        <v>2436</v>
      </c>
      <c r="Q196">
        <f>Table1[[#This Row],[Salse Revenue]]-Table1[[#This Row],[Total Costs]]</f>
        <v>853</v>
      </c>
    </row>
    <row r="197" spans="1:17" hidden="1" x14ac:dyDescent="0.3">
      <c r="A197" t="s">
        <v>241</v>
      </c>
      <c r="B197" t="s">
        <v>20</v>
      </c>
      <c r="C197" t="s">
        <v>82</v>
      </c>
      <c r="D197" s="1">
        <v>45456</v>
      </c>
      <c r="E197" s="1">
        <v>45460</v>
      </c>
      <c r="F197">
        <v>5</v>
      </c>
      <c r="G197">
        <v>671</v>
      </c>
      <c r="H197" t="s">
        <v>27</v>
      </c>
      <c r="I197" t="s">
        <v>550</v>
      </c>
      <c r="J197" t="s">
        <v>14</v>
      </c>
      <c r="K197" t="str">
        <f>TEXT(Table1[[#This Row],[Order Date]], "yyyy")</f>
        <v>2024</v>
      </c>
      <c r="L197" t="str">
        <f>TEXT(Table1[[#This Row],[Order Date]], "MMM")</f>
        <v>Jun</v>
      </c>
      <c r="M197" t="str">
        <f>TEXT(Table1[[#This Row],[Order Date]], "DDD")</f>
        <v>Thu</v>
      </c>
      <c r="N197">
        <f>DATEDIF(Table1[[#This Row],[Order Date]],Table1[[#This Row],[Delivered Date]], "D")</f>
        <v>4</v>
      </c>
      <c r="O197">
        <f>ROUND(Table1[[#This Row],[Quantity]]*Table1[[#This Row],[Unit Price]]*VLOOKUP(Table1[[#This Row],[Product Name]], Table2[#All],2, FALSE), 0)</f>
        <v>2684</v>
      </c>
      <c r="P197">
        <f>Table1[[#This Row],[Quantity]]*Table1[[#This Row],[Unit Price]]</f>
        <v>3355</v>
      </c>
      <c r="Q197">
        <f>Table1[[#This Row],[Salse Revenue]]-Table1[[#This Row],[Total Costs]]</f>
        <v>671</v>
      </c>
    </row>
    <row r="198" spans="1:17" hidden="1" x14ac:dyDescent="0.3">
      <c r="A198" t="s">
        <v>242</v>
      </c>
      <c r="B198" t="s">
        <v>16</v>
      </c>
      <c r="C198" t="s">
        <v>63</v>
      </c>
      <c r="D198" s="1">
        <v>45565</v>
      </c>
      <c r="E198" s="1">
        <v>45571</v>
      </c>
      <c r="F198">
        <v>1</v>
      </c>
      <c r="G198">
        <v>945</v>
      </c>
      <c r="H198" t="s">
        <v>13</v>
      </c>
      <c r="I198" t="s">
        <v>550</v>
      </c>
      <c r="J198" t="s">
        <v>45</v>
      </c>
      <c r="K198" t="str">
        <f>TEXT(Table1[[#This Row],[Order Date]], "yyyy")</f>
        <v>2024</v>
      </c>
      <c r="L198" t="str">
        <f>TEXT(Table1[[#This Row],[Order Date]], "MMM")</f>
        <v>Sep</v>
      </c>
      <c r="M198" t="str">
        <f>TEXT(Table1[[#This Row],[Order Date]], "DDD")</f>
        <v>Mon</v>
      </c>
      <c r="N198">
        <f>DATEDIF(Table1[[#This Row],[Order Date]],Table1[[#This Row],[Delivered Date]], "D")</f>
        <v>6</v>
      </c>
      <c r="O198">
        <f>ROUND(Table1[[#This Row],[Quantity]]*Table1[[#This Row],[Unit Price]]*VLOOKUP(Table1[[#This Row],[Product Name]], Table2[#All],2, FALSE), 0)</f>
        <v>473</v>
      </c>
      <c r="P198">
        <f>Table1[[#This Row],[Quantity]]*Table1[[#This Row],[Unit Price]]</f>
        <v>945</v>
      </c>
      <c r="Q198">
        <f>Table1[[#This Row],[Salse Revenue]]-Table1[[#This Row],[Total Costs]]</f>
        <v>472</v>
      </c>
    </row>
    <row r="199" spans="1:17" x14ac:dyDescent="0.3">
      <c r="A199" t="s">
        <v>243</v>
      </c>
      <c r="B199" t="s">
        <v>11</v>
      </c>
      <c r="C199" t="s">
        <v>26</v>
      </c>
      <c r="D199" s="1">
        <v>45545</v>
      </c>
      <c r="E199" s="1">
        <v>45556</v>
      </c>
      <c r="F199">
        <v>3</v>
      </c>
      <c r="G199">
        <v>969</v>
      </c>
      <c r="H199" t="s">
        <v>13</v>
      </c>
      <c r="I199" t="s">
        <v>32</v>
      </c>
      <c r="J199" t="s">
        <v>28</v>
      </c>
      <c r="K199" t="str">
        <f>TEXT(Table1[[#This Row],[Order Date]], "yyyy")</f>
        <v>2024</v>
      </c>
      <c r="L199" t="str">
        <f>TEXT(Table1[[#This Row],[Order Date]], "MMM")</f>
        <v>Sep</v>
      </c>
      <c r="M199" t="str">
        <f>TEXT(Table1[[#This Row],[Order Date]], "DDD")</f>
        <v>Tue</v>
      </c>
      <c r="N199">
        <f>DATEDIF(Table1[[#This Row],[Order Date]],Table1[[#This Row],[Delivered Date]], "D")</f>
        <v>11</v>
      </c>
      <c r="O199">
        <f>ROUND(Table1[[#This Row],[Quantity]]*Table1[[#This Row],[Unit Price]]*VLOOKUP(Table1[[#This Row],[Product Name]], Table2[#All],2, FALSE), 0)</f>
        <v>1890</v>
      </c>
      <c r="P199">
        <f>Table1[[#This Row],[Quantity]]*Table1[[#This Row],[Unit Price]]</f>
        <v>2907</v>
      </c>
      <c r="Q199">
        <f>Table1[[#This Row],[Salse Revenue]]-Table1[[#This Row],[Total Costs]]</f>
        <v>1017</v>
      </c>
    </row>
    <row r="200" spans="1:17" hidden="1" x14ac:dyDescent="0.3">
      <c r="A200" t="s">
        <v>244</v>
      </c>
      <c r="B200" t="s">
        <v>20</v>
      </c>
      <c r="C200" t="s">
        <v>39</v>
      </c>
      <c r="D200" s="1">
        <v>45461</v>
      </c>
      <c r="E200" s="1">
        <v>45467</v>
      </c>
      <c r="F200">
        <v>3</v>
      </c>
      <c r="G200">
        <v>758</v>
      </c>
      <c r="H200" t="s">
        <v>27</v>
      </c>
      <c r="I200" t="s">
        <v>549</v>
      </c>
      <c r="J200" t="s">
        <v>28</v>
      </c>
      <c r="K200" t="str">
        <f>TEXT(Table1[[#This Row],[Order Date]], "yyyy")</f>
        <v>2024</v>
      </c>
      <c r="L200" t="str">
        <f>TEXT(Table1[[#This Row],[Order Date]], "MMM")</f>
        <v>Jun</v>
      </c>
      <c r="M200" t="str">
        <f>TEXT(Table1[[#This Row],[Order Date]], "DDD")</f>
        <v>Tue</v>
      </c>
      <c r="N200">
        <f>DATEDIF(Table1[[#This Row],[Order Date]],Table1[[#This Row],[Delivered Date]], "D")</f>
        <v>6</v>
      </c>
      <c r="O200">
        <f>ROUND(Table1[[#This Row],[Quantity]]*Table1[[#This Row],[Unit Price]]*VLOOKUP(Table1[[#This Row],[Product Name]], Table2[#All],2, FALSE), 0)</f>
        <v>1478</v>
      </c>
      <c r="P200">
        <f>Table1[[#This Row],[Quantity]]*Table1[[#This Row],[Unit Price]]</f>
        <v>2274</v>
      </c>
      <c r="Q200">
        <f>Table1[[#This Row],[Salse Revenue]]-Table1[[#This Row],[Total Costs]]</f>
        <v>796</v>
      </c>
    </row>
    <row r="201" spans="1:17" hidden="1" x14ac:dyDescent="0.3">
      <c r="A201" t="s">
        <v>245</v>
      </c>
      <c r="B201" t="s">
        <v>20</v>
      </c>
      <c r="C201" t="s">
        <v>39</v>
      </c>
      <c r="D201" s="1">
        <v>45464</v>
      </c>
      <c r="E201" s="1">
        <v>45468</v>
      </c>
      <c r="F201">
        <v>5</v>
      </c>
      <c r="G201">
        <v>591</v>
      </c>
      <c r="H201" t="s">
        <v>13</v>
      </c>
      <c r="I201" t="s">
        <v>32</v>
      </c>
      <c r="J201" t="s">
        <v>14</v>
      </c>
      <c r="K201" t="str">
        <f>TEXT(Table1[[#This Row],[Order Date]], "yyyy")</f>
        <v>2024</v>
      </c>
      <c r="L201" t="str">
        <f>TEXT(Table1[[#This Row],[Order Date]], "MMM")</f>
        <v>Jun</v>
      </c>
      <c r="M201" t="str">
        <f>TEXT(Table1[[#This Row],[Order Date]], "DDD")</f>
        <v>Fri</v>
      </c>
      <c r="N201">
        <f>DATEDIF(Table1[[#This Row],[Order Date]],Table1[[#This Row],[Delivered Date]], "D")</f>
        <v>4</v>
      </c>
      <c r="O201">
        <f>ROUND(Table1[[#This Row],[Quantity]]*Table1[[#This Row],[Unit Price]]*VLOOKUP(Table1[[#This Row],[Product Name]], Table2[#All],2, FALSE), 0)</f>
        <v>1921</v>
      </c>
      <c r="P201">
        <f>Table1[[#This Row],[Quantity]]*Table1[[#This Row],[Unit Price]]</f>
        <v>2955</v>
      </c>
      <c r="Q201">
        <f>Table1[[#This Row],[Salse Revenue]]-Table1[[#This Row],[Total Costs]]</f>
        <v>1034</v>
      </c>
    </row>
    <row r="202" spans="1:17" hidden="1" x14ac:dyDescent="0.3">
      <c r="A202" t="s">
        <v>246</v>
      </c>
      <c r="B202" t="s">
        <v>16</v>
      </c>
      <c r="C202" t="s">
        <v>43</v>
      </c>
      <c r="D202" s="1">
        <v>45510</v>
      </c>
      <c r="E202" s="1">
        <v>45522</v>
      </c>
      <c r="F202">
        <v>9</v>
      </c>
      <c r="G202">
        <v>345</v>
      </c>
      <c r="H202" t="s">
        <v>27</v>
      </c>
      <c r="I202" t="s">
        <v>550</v>
      </c>
      <c r="J202" t="s">
        <v>45</v>
      </c>
      <c r="K202" t="str">
        <f>TEXT(Table1[[#This Row],[Order Date]], "yyyy")</f>
        <v>2024</v>
      </c>
      <c r="L202" t="str">
        <f>TEXT(Table1[[#This Row],[Order Date]], "MMM")</f>
        <v>Aug</v>
      </c>
      <c r="M202" t="str">
        <f>TEXT(Table1[[#This Row],[Order Date]], "DDD")</f>
        <v>Tue</v>
      </c>
      <c r="N202">
        <f>DATEDIF(Table1[[#This Row],[Order Date]],Table1[[#This Row],[Delivered Date]], "D")</f>
        <v>12</v>
      </c>
      <c r="O202">
        <f>ROUND(Table1[[#This Row],[Quantity]]*Table1[[#This Row],[Unit Price]]*VLOOKUP(Table1[[#This Row],[Product Name]], Table2[#All],2, FALSE), 0)</f>
        <v>1863</v>
      </c>
      <c r="P202">
        <f>Table1[[#This Row],[Quantity]]*Table1[[#This Row],[Unit Price]]</f>
        <v>3105</v>
      </c>
      <c r="Q202">
        <f>Table1[[#This Row],[Salse Revenue]]-Table1[[#This Row],[Total Costs]]</f>
        <v>1242</v>
      </c>
    </row>
    <row r="203" spans="1:17" hidden="1" x14ac:dyDescent="0.3">
      <c r="A203" t="s">
        <v>247</v>
      </c>
      <c r="B203" t="s">
        <v>23</v>
      </c>
      <c r="C203" t="s">
        <v>99</v>
      </c>
      <c r="D203" s="1">
        <v>45520</v>
      </c>
      <c r="E203" s="1">
        <v>45533</v>
      </c>
      <c r="F203">
        <v>5</v>
      </c>
      <c r="G203">
        <v>986</v>
      </c>
      <c r="H203" t="s">
        <v>27</v>
      </c>
      <c r="I203" t="s">
        <v>546</v>
      </c>
      <c r="J203" t="s">
        <v>14</v>
      </c>
      <c r="K203" t="str">
        <f>TEXT(Table1[[#This Row],[Order Date]], "yyyy")</f>
        <v>2024</v>
      </c>
      <c r="L203" t="str">
        <f>TEXT(Table1[[#This Row],[Order Date]], "MMM")</f>
        <v>Aug</v>
      </c>
      <c r="M203" t="str">
        <f>TEXT(Table1[[#This Row],[Order Date]], "DDD")</f>
        <v>Fri</v>
      </c>
      <c r="N203">
        <f>DATEDIF(Table1[[#This Row],[Order Date]],Table1[[#This Row],[Delivered Date]], "D")</f>
        <v>13</v>
      </c>
      <c r="O203">
        <f>ROUND(Table1[[#This Row],[Quantity]]*Table1[[#This Row],[Unit Price]]*VLOOKUP(Table1[[#This Row],[Product Name]], Table2[#All],2, FALSE), 0)</f>
        <v>2958</v>
      </c>
      <c r="P203">
        <f>Table1[[#This Row],[Quantity]]*Table1[[#This Row],[Unit Price]]</f>
        <v>4930</v>
      </c>
      <c r="Q203">
        <f>Table1[[#This Row],[Salse Revenue]]-Table1[[#This Row],[Total Costs]]</f>
        <v>1972</v>
      </c>
    </row>
    <row r="204" spans="1:17" hidden="1" x14ac:dyDescent="0.3">
      <c r="A204" t="s">
        <v>248</v>
      </c>
      <c r="B204" t="s">
        <v>16</v>
      </c>
      <c r="C204" t="s">
        <v>17</v>
      </c>
      <c r="D204" s="1">
        <v>45425</v>
      </c>
      <c r="E204" s="1">
        <v>45432</v>
      </c>
      <c r="F204">
        <v>6</v>
      </c>
      <c r="G204">
        <v>719</v>
      </c>
      <c r="H204" t="s">
        <v>27</v>
      </c>
      <c r="I204" t="s">
        <v>550</v>
      </c>
      <c r="J204" t="s">
        <v>45</v>
      </c>
      <c r="K204" t="str">
        <f>TEXT(Table1[[#This Row],[Order Date]], "yyyy")</f>
        <v>2024</v>
      </c>
      <c r="L204" t="str">
        <f>TEXT(Table1[[#This Row],[Order Date]], "MMM")</f>
        <v>May</v>
      </c>
      <c r="M204" t="str">
        <f>TEXT(Table1[[#This Row],[Order Date]], "DDD")</f>
        <v>Mon</v>
      </c>
      <c r="N204">
        <f>DATEDIF(Table1[[#This Row],[Order Date]],Table1[[#This Row],[Delivered Date]], "D")</f>
        <v>7</v>
      </c>
      <c r="O204">
        <f>ROUND(Table1[[#This Row],[Quantity]]*Table1[[#This Row],[Unit Price]]*VLOOKUP(Table1[[#This Row],[Product Name]], Table2[#All],2, FALSE), 0)</f>
        <v>2157</v>
      </c>
      <c r="P204">
        <f>Table1[[#This Row],[Quantity]]*Table1[[#This Row],[Unit Price]]</f>
        <v>4314</v>
      </c>
      <c r="Q204">
        <f>Table1[[#This Row],[Salse Revenue]]-Table1[[#This Row],[Total Costs]]</f>
        <v>2157</v>
      </c>
    </row>
    <row r="205" spans="1:17" x14ac:dyDescent="0.3">
      <c r="A205" t="s">
        <v>249</v>
      </c>
      <c r="B205" t="s">
        <v>11</v>
      </c>
      <c r="C205" t="s">
        <v>26</v>
      </c>
      <c r="D205" s="1">
        <v>45449</v>
      </c>
      <c r="E205" s="1">
        <v>45461</v>
      </c>
      <c r="F205">
        <v>3</v>
      </c>
      <c r="G205">
        <v>425</v>
      </c>
      <c r="H205" t="s">
        <v>27</v>
      </c>
      <c r="I205" t="s">
        <v>32</v>
      </c>
      <c r="J205" t="s">
        <v>45</v>
      </c>
      <c r="K205" t="str">
        <f>TEXT(Table1[[#This Row],[Order Date]], "yyyy")</f>
        <v>2024</v>
      </c>
      <c r="L205" t="str">
        <f>TEXT(Table1[[#This Row],[Order Date]], "MMM")</f>
        <v>Jun</v>
      </c>
      <c r="M205" t="str">
        <f>TEXT(Table1[[#This Row],[Order Date]], "DDD")</f>
        <v>Thu</v>
      </c>
      <c r="N205">
        <f>DATEDIF(Table1[[#This Row],[Order Date]],Table1[[#This Row],[Delivered Date]], "D")</f>
        <v>12</v>
      </c>
      <c r="O205">
        <f>ROUND(Table1[[#This Row],[Quantity]]*Table1[[#This Row],[Unit Price]]*VLOOKUP(Table1[[#This Row],[Product Name]], Table2[#All],2, FALSE), 0)</f>
        <v>829</v>
      </c>
      <c r="P205">
        <f>Table1[[#This Row],[Quantity]]*Table1[[#This Row],[Unit Price]]</f>
        <v>1275</v>
      </c>
      <c r="Q205">
        <f>Table1[[#This Row],[Salse Revenue]]-Table1[[#This Row],[Total Costs]]</f>
        <v>446</v>
      </c>
    </row>
    <row r="206" spans="1:17" hidden="1" x14ac:dyDescent="0.3">
      <c r="A206" t="s">
        <v>250</v>
      </c>
      <c r="B206" t="s">
        <v>30</v>
      </c>
      <c r="C206" t="s">
        <v>75</v>
      </c>
      <c r="D206" s="1">
        <v>45619</v>
      </c>
      <c r="E206" s="1">
        <v>45625</v>
      </c>
      <c r="F206">
        <v>5</v>
      </c>
      <c r="G206">
        <v>386</v>
      </c>
      <c r="H206" t="s">
        <v>13</v>
      </c>
      <c r="I206" t="s">
        <v>32</v>
      </c>
      <c r="J206" t="s">
        <v>45</v>
      </c>
      <c r="K206" t="str">
        <f>TEXT(Table1[[#This Row],[Order Date]], "yyyy")</f>
        <v>2024</v>
      </c>
      <c r="L206" t="str">
        <f>TEXT(Table1[[#This Row],[Order Date]], "MMM")</f>
        <v>Nov</v>
      </c>
      <c r="M206" t="str">
        <f>TEXT(Table1[[#This Row],[Order Date]], "DDD")</f>
        <v>Sat</v>
      </c>
      <c r="N206">
        <f>DATEDIF(Table1[[#This Row],[Order Date]],Table1[[#This Row],[Delivered Date]], "D")</f>
        <v>6</v>
      </c>
      <c r="O206">
        <f>ROUND(Table1[[#This Row],[Quantity]]*Table1[[#This Row],[Unit Price]]*VLOOKUP(Table1[[#This Row],[Product Name]], Table2[#All],2, FALSE), 0)</f>
        <v>1448</v>
      </c>
      <c r="P206">
        <f>Table1[[#This Row],[Quantity]]*Table1[[#This Row],[Unit Price]]</f>
        <v>1930</v>
      </c>
      <c r="Q206">
        <f>Table1[[#This Row],[Salse Revenue]]-Table1[[#This Row],[Total Costs]]</f>
        <v>482</v>
      </c>
    </row>
    <row r="207" spans="1:17" hidden="1" x14ac:dyDescent="0.3">
      <c r="A207" t="s">
        <v>251</v>
      </c>
      <c r="B207" t="s">
        <v>16</v>
      </c>
      <c r="C207" t="s">
        <v>43</v>
      </c>
      <c r="D207" s="1">
        <v>45567</v>
      </c>
      <c r="E207" s="1">
        <v>45574</v>
      </c>
      <c r="F207">
        <v>4</v>
      </c>
      <c r="G207">
        <v>790</v>
      </c>
      <c r="H207" t="s">
        <v>13</v>
      </c>
      <c r="I207" t="s">
        <v>550</v>
      </c>
      <c r="J207" t="s">
        <v>18</v>
      </c>
      <c r="K207" t="str">
        <f>TEXT(Table1[[#This Row],[Order Date]], "yyyy")</f>
        <v>2024</v>
      </c>
      <c r="L207" t="str">
        <f>TEXT(Table1[[#This Row],[Order Date]], "MMM")</f>
        <v>Oct</v>
      </c>
      <c r="M207" t="str">
        <f>TEXT(Table1[[#This Row],[Order Date]], "DDD")</f>
        <v>Wed</v>
      </c>
      <c r="N207">
        <f>DATEDIF(Table1[[#This Row],[Order Date]],Table1[[#This Row],[Delivered Date]], "D")</f>
        <v>7</v>
      </c>
      <c r="O207">
        <f>ROUND(Table1[[#This Row],[Quantity]]*Table1[[#This Row],[Unit Price]]*VLOOKUP(Table1[[#This Row],[Product Name]], Table2[#All],2, FALSE), 0)</f>
        <v>1896</v>
      </c>
      <c r="P207">
        <f>Table1[[#This Row],[Quantity]]*Table1[[#This Row],[Unit Price]]</f>
        <v>3160</v>
      </c>
      <c r="Q207">
        <f>Table1[[#This Row],[Salse Revenue]]-Table1[[#This Row],[Total Costs]]</f>
        <v>1264</v>
      </c>
    </row>
    <row r="208" spans="1:17" hidden="1" x14ac:dyDescent="0.3">
      <c r="A208" t="s">
        <v>252</v>
      </c>
      <c r="B208" t="s">
        <v>16</v>
      </c>
      <c r="C208" t="s">
        <v>43</v>
      </c>
      <c r="D208" s="1">
        <v>45562</v>
      </c>
      <c r="E208" s="1">
        <v>45572</v>
      </c>
      <c r="F208">
        <v>6</v>
      </c>
      <c r="G208">
        <v>89</v>
      </c>
      <c r="H208" t="s">
        <v>13</v>
      </c>
      <c r="I208" t="s">
        <v>32</v>
      </c>
      <c r="J208" t="s">
        <v>18</v>
      </c>
      <c r="K208" t="str">
        <f>TEXT(Table1[[#This Row],[Order Date]], "yyyy")</f>
        <v>2024</v>
      </c>
      <c r="L208" t="str">
        <f>TEXT(Table1[[#This Row],[Order Date]], "MMM")</f>
        <v>Sep</v>
      </c>
      <c r="M208" t="str">
        <f>TEXT(Table1[[#This Row],[Order Date]], "DDD")</f>
        <v>Fri</v>
      </c>
      <c r="N208">
        <f>DATEDIF(Table1[[#This Row],[Order Date]],Table1[[#This Row],[Delivered Date]], "D")</f>
        <v>10</v>
      </c>
      <c r="O208">
        <f>ROUND(Table1[[#This Row],[Quantity]]*Table1[[#This Row],[Unit Price]]*VLOOKUP(Table1[[#This Row],[Product Name]], Table2[#All],2, FALSE), 0)</f>
        <v>320</v>
      </c>
      <c r="P208">
        <f>Table1[[#This Row],[Quantity]]*Table1[[#This Row],[Unit Price]]</f>
        <v>534</v>
      </c>
      <c r="Q208">
        <f>Table1[[#This Row],[Salse Revenue]]-Table1[[#This Row],[Total Costs]]</f>
        <v>214</v>
      </c>
    </row>
    <row r="209" spans="1:17" hidden="1" x14ac:dyDescent="0.3">
      <c r="A209" t="s">
        <v>253</v>
      </c>
      <c r="B209" t="s">
        <v>16</v>
      </c>
      <c r="C209" t="s">
        <v>43</v>
      </c>
      <c r="D209" s="1">
        <v>45351</v>
      </c>
      <c r="E209" s="1">
        <v>45359</v>
      </c>
      <c r="F209">
        <v>4</v>
      </c>
      <c r="G209">
        <v>744</v>
      </c>
      <c r="H209" t="s">
        <v>13</v>
      </c>
      <c r="I209" t="s">
        <v>32</v>
      </c>
      <c r="J209" t="s">
        <v>18</v>
      </c>
      <c r="K209" t="str">
        <f>TEXT(Table1[[#This Row],[Order Date]], "yyyy")</f>
        <v>2024</v>
      </c>
      <c r="L209" t="str">
        <f>TEXT(Table1[[#This Row],[Order Date]], "MMM")</f>
        <v>Feb</v>
      </c>
      <c r="M209" t="str">
        <f>TEXT(Table1[[#This Row],[Order Date]], "DDD")</f>
        <v>Thu</v>
      </c>
      <c r="N209">
        <f>DATEDIF(Table1[[#This Row],[Order Date]],Table1[[#This Row],[Delivered Date]], "D")</f>
        <v>8</v>
      </c>
      <c r="O209">
        <f>ROUND(Table1[[#This Row],[Quantity]]*Table1[[#This Row],[Unit Price]]*VLOOKUP(Table1[[#This Row],[Product Name]], Table2[#All],2, FALSE), 0)</f>
        <v>1786</v>
      </c>
      <c r="P209">
        <f>Table1[[#This Row],[Quantity]]*Table1[[#This Row],[Unit Price]]</f>
        <v>2976</v>
      </c>
      <c r="Q209">
        <f>Table1[[#This Row],[Salse Revenue]]-Table1[[#This Row],[Total Costs]]</f>
        <v>1190</v>
      </c>
    </row>
    <row r="210" spans="1:17" hidden="1" x14ac:dyDescent="0.3">
      <c r="A210" t="s">
        <v>254</v>
      </c>
      <c r="B210" t="s">
        <v>16</v>
      </c>
      <c r="C210" t="s">
        <v>17</v>
      </c>
      <c r="D210" s="1">
        <v>45578</v>
      </c>
      <c r="E210" s="1">
        <v>45590</v>
      </c>
      <c r="F210">
        <v>8</v>
      </c>
      <c r="G210">
        <v>698</v>
      </c>
      <c r="H210" t="s">
        <v>27</v>
      </c>
      <c r="I210" t="s">
        <v>548</v>
      </c>
      <c r="J210" t="s">
        <v>45</v>
      </c>
      <c r="K210" t="str">
        <f>TEXT(Table1[[#This Row],[Order Date]], "yyyy")</f>
        <v>2024</v>
      </c>
      <c r="L210" t="str">
        <f>TEXT(Table1[[#This Row],[Order Date]], "MMM")</f>
        <v>Oct</v>
      </c>
      <c r="M210" t="str">
        <f>TEXT(Table1[[#This Row],[Order Date]], "DDD")</f>
        <v>Sun</v>
      </c>
      <c r="N210">
        <f>DATEDIF(Table1[[#This Row],[Order Date]],Table1[[#This Row],[Delivered Date]], "D")</f>
        <v>12</v>
      </c>
      <c r="O210">
        <f>ROUND(Table1[[#This Row],[Quantity]]*Table1[[#This Row],[Unit Price]]*VLOOKUP(Table1[[#This Row],[Product Name]], Table2[#All],2, FALSE), 0)</f>
        <v>2792</v>
      </c>
      <c r="P210">
        <f>Table1[[#This Row],[Quantity]]*Table1[[#This Row],[Unit Price]]</f>
        <v>5584</v>
      </c>
      <c r="Q210">
        <f>Table1[[#This Row],[Salse Revenue]]-Table1[[#This Row],[Total Costs]]</f>
        <v>2792</v>
      </c>
    </row>
    <row r="211" spans="1:17" x14ac:dyDescent="0.3">
      <c r="A211" t="s">
        <v>255</v>
      </c>
      <c r="B211" t="s">
        <v>11</v>
      </c>
      <c r="C211" t="s">
        <v>26</v>
      </c>
      <c r="D211" s="1">
        <v>45422</v>
      </c>
      <c r="E211" s="1">
        <v>45425</v>
      </c>
      <c r="F211">
        <v>1</v>
      </c>
      <c r="G211">
        <v>773</v>
      </c>
      <c r="H211" t="s">
        <v>13</v>
      </c>
      <c r="I211" t="s">
        <v>550</v>
      </c>
      <c r="J211" t="s">
        <v>45</v>
      </c>
      <c r="K211" t="str">
        <f>TEXT(Table1[[#This Row],[Order Date]], "yyyy")</f>
        <v>2024</v>
      </c>
      <c r="L211" t="str">
        <f>TEXT(Table1[[#This Row],[Order Date]], "MMM")</f>
        <v>May</v>
      </c>
      <c r="M211" t="str">
        <f>TEXT(Table1[[#This Row],[Order Date]], "DDD")</f>
        <v>Fri</v>
      </c>
      <c r="N211">
        <f>DATEDIF(Table1[[#This Row],[Order Date]],Table1[[#This Row],[Delivered Date]], "D")</f>
        <v>3</v>
      </c>
      <c r="O211">
        <f>ROUND(Table1[[#This Row],[Quantity]]*Table1[[#This Row],[Unit Price]]*VLOOKUP(Table1[[#This Row],[Product Name]], Table2[#All],2, FALSE), 0)</f>
        <v>502</v>
      </c>
      <c r="P211">
        <f>Table1[[#This Row],[Quantity]]*Table1[[#This Row],[Unit Price]]</f>
        <v>773</v>
      </c>
      <c r="Q211">
        <f>Table1[[#This Row],[Salse Revenue]]-Table1[[#This Row],[Total Costs]]</f>
        <v>271</v>
      </c>
    </row>
    <row r="212" spans="1:17" hidden="1" x14ac:dyDescent="0.3">
      <c r="A212" t="s">
        <v>256</v>
      </c>
      <c r="B212" t="s">
        <v>23</v>
      </c>
      <c r="C212" t="s">
        <v>37</v>
      </c>
      <c r="D212" s="1">
        <v>45485</v>
      </c>
      <c r="E212" s="1">
        <v>45490</v>
      </c>
      <c r="F212">
        <v>7</v>
      </c>
      <c r="G212">
        <v>92</v>
      </c>
      <c r="H212" t="s">
        <v>13</v>
      </c>
      <c r="I212" t="s">
        <v>32</v>
      </c>
      <c r="J212" t="s">
        <v>14</v>
      </c>
      <c r="K212" t="str">
        <f>TEXT(Table1[[#This Row],[Order Date]], "yyyy")</f>
        <v>2024</v>
      </c>
      <c r="L212" t="str">
        <f>TEXT(Table1[[#This Row],[Order Date]], "MMM")</f>
        <v>Jul</v>
      </c>
      <c r="M212" t="str">
        <f>TEXT(Table1[[#This Row],[Order Date]], "DDD")</f>
        <v>Fri</v>
      </c>
      <c r="N212">
        <f>DATEDIF(Table1[[#This Row],[Order Date]],Table1[[#This Row],[Delivered Date]], "D")</f>
        <v>5</v>
      </c>
      <c r="O212">
        <f>ROUND(Table1[[#This Row],[Quantity]]*Table1[[#This Row],[Unit Price]]*VLOOKUP(Table1[[#This Row],[Product Name]], Table2[#All],2, FALSE), 0)</f>
        <v>322</v>
      </c>
      <c r="P212">
        <f>Table1[[#This Row],[Quantity]]*Table1[[#This Row],[Unit Price]]</f>
        <v>644</v>
      </c>
      <c r="Q212">
        <f>Table1[[#This Row],[Salse Revenue]]-Table1[[#This Row],[Total Costs]]</f>
        <v>322</v>
      </c>
    </row>
    <row r="213" spans="1:17" hidden="1" x14ac:dyDescent="0.3">
      <c r="A213" t="s">
        <v>257</v>
      </c>
      <c r="B213" t="s">
        <v>30</v>
      </c>
      <c r="C213" t="s">
        <v>75</v>
      </c>
      <c r="D213" s="1">
        <v>45383</v>
      </c>
      <c r="E213" s="1">
        <v>45394</v>
      </c>
      <c r="F213">
        <v>9</v>
      </c>
      <c r="G213">
        <v>412</v>
      </c>
      <c r="H213" t="s">
        <v>27</v>
      </c>
      <c r="I213" t="s">
        <v>32</v>
      </c>
      <c r="J213" t="s">
        <v>18</v>
      </c>
      <c r="K213" t="str">
        <f>TEXT(Table1[[#This Row],[Order Date]], "yyyy")</f>
        <v>2024</v>
      </c>
      <c r="L213" t="str">
        <f>TEXT(Table1[[#This Row],[Order Date]], "MMM")</f>
        <v>Apr</v>
      </c>
      <c r="M213" t="str">
        <f>TEXT(Table1[[#This Row],[Order Date]], "DDD")</f>
        <v>Mon</v>
      </c>
      <c r="N213">
        <f>DATEDIF(Table1[[#This Row],[Order Date]],Table1[[#This Row],[Delivered Date]], "D")</f>
        <v>11</v>
      </c>
      <c r="O213">
        <f>ROUND(Table1[[#This Row],[Quantity]]*Table1[[#This Row],[Unit Price]]*VLOOKUP(Table1[[#This Row],[Product Name]], Table2[#All],2, FALSE), 0)</f>
        <v>2781</v>
      </c>
      <c r="P213">
        <f>Table1[[#This Row],[Quantity]]*Table1[[#This Row],[Unit Price]]</f>
        <v>3708</v>
      </c>
      <c r="Q213">
        <f>Table1[[#This Row],[Salse Revenue]]-Table1[[#This Row],[Total Costs]]</f>
        <v>927</v>
      </c>
    </row>
    <row r="214" spans="1:17" hidden="1" x14ac:dyDescent="0.3">
      <c r="A214" t="s">
        <v>258</v>
      </c>
      <c r="B214" t="s">
        <v>20</v>
      </c>
      <c r="C214" t="s">
        <v>39</v>
      </c>
      <c r="D214" s="1">
        <v>45308</v>
      </c>
      <c r="E214" s="1">
        <v>45318</v>
      </c>
      <c r="F214">
        <v>7</v>
      </c>
      <c r="G214">
        <v>639</v>
      </c>
      <c r="H214" t="s">
        <v>13</v>
      </c>
      <c r="I214" t="s">
        <v>548</v>
      </c>
      <c r="J214" t="s">
        <v>18</v>
      </c>
      <c r="K214" t="str">
        <f>TEXT(Table1[[#This Row],[Order Date]], "yyyy")</f>
        <v>2024</v>
      </c>
      <c r="L214" t="str">
        <f>TEXT(Table1[[#This Row],[Order Date]], "MMM")</f>
        <v>Jan</v>
      </c>
      <c r="M214" t="str">
        <f>TEXT(Table1[[#This Row],[Order Date]], "DDD")</f>
        <v>Wed</v>
      </c>
      <c r="N214">
        <f>DATEDIF(Table1[[#This Row],[Order Date]],Table1[[#This Row],[Delivered Date]], "D")</f>
        <v>10</v>
      </c>
      <c r="O214">
        <f>ROUND(Table1[[#This Row],[Quantity]]*Table1[[#This Row],[Unit Price]]*VLOOKUP(Table1[[#This Row],[Product Name]], Table2[#All],2, FALSE), 0)</f>
        <v>2907</v>
      </c>
      <c r="P214">
        <f>Table1[[#This Row],[Quantity]]*Table1[[#This Row],[Unit Price]]</f>
        <v>4473</v>
      </c>
      <c r="Q214">
        <f>Table1[[#This Row],[Salse Revenue]]-Table1[[#This Row],[Total Costs]]</f>
        <v>1566</v>
      </c>
    </row>
    <row r="215" spans="1:17" hidden="1" x14ac:dyDescent="0.3">
      <c r="A215" t="s">
        <v>259</v>
      </c>
      <c r="B215" t="s">
        <v>20</v>
      </c>
      <c r="C215" t="s">
        <v>39</v>
      </c>
      <c r="D215" s="1">
        <v>45343</v>
      </c>
      <c r="E215" s="1">
        <v>45356</v>
      </c>
      <c r="F215">
        <v>10</v>
      </c>
      <c r="G215">
        <v>44</v>
      </c>
      <c r="H215" t="s">
        <v>27</v>
      </c>
      <c r="I215" t="s">
        <v>549</v>
      </c>
      <c r="J215" t="s">
        <v>28</v>
      </c>
      <c r="K215" t="str">
        <f>TEXT(Table1[[#This Row],[Order Date]], "yyyy")</f>
        <v>2024</v>
      </c>
      <c r="L215" t="str">
        <f>TEXT(Table1[[#This Row],[Order Date]], "MMM")</f>
        <v>Feb</v>
      </c>
      <c r="M215" t="str">
        <f>TEXT(Table1[[#This Row],[Order Date]], "DDD")</f>
        <v>Wed</v>
      </c>
      <c r="N215">
        <f>DATEDIF(Table1[[#This Row],[Order Date]],Table1[[#This Row],[Delivered Date]], "D")</f>
        <v>13</v>
      </c>
      <c r="O215">
        <f>ROUND(Table1[[#This Row],[Quantity]]*Table1[[#This Row],[Unit Price]]*VLOOKUP(Table1[[#This Row],[Product Name]], Table2[#All],2, FALSE), 0)</f>
        <v>286</v>
      </c>
      <c r="P215">
        <f>Table1[[#This Row],[Quantity]]*Table1[[#This Row],[Unit Price]]</f>
        <v>440</v>
      </c>
      <c r="Q215">
        <f>Table1[[#This Row],[Salse Revenue]]-Table1[[#This Row],[Total Costs]]</f>
        <v>154</v>
      </c>
    </row>
    <row r="216" spans="1:17" x14ac:dyDescent="0.3">
      <c r="A216" t="s">
        <v>260</v>
      </c>
      <c r="B216" t="s">
        <v>11</v>
      </c>
      <c r="C216" t="s">
        <v>57</v>
      </c>
      <c r="D216" s="1">
        <v>45314</v>
      </c>
      <c r="E216" s="1">
        <v>45327</v>
      </c>
      <c r="F216">
        <v>7</v>
      </c>
      <c r="G216">
        <v>459</v>
      </c>
      <c r="H216" t="s">
        <v>13</v>
      </c>
      <c r="I216" t="s">
        <v>550</v>
      </c>
      <c r="J216" t="s">
        <v>18</v>
      </c>
      <c r="K216" t="str">
        <f>TEXT(Table1[[#This Row],[Order Date]], "yyyy")</f>
        <v>2024</v>
      </c>
      <c r="L216" t="str">
        <f>TEXT(Table1[[#This Row],[Order Date]], "MMM")</f>
        <v>Jan</v>
      </c>
      <c r="M216" t="str">
        <f>TEXT(Table1[[#This Row],[Order Date]], "DDD")</f>
        <v>Tue</v>
      </c>
      <c r="N216">
        <f>DATEDIF(Table1[[#This Row],[Order Date]],Table1[[#This Row],[Delivered Date]], "D")</f>
        <v>13</v>
      </c>
      <c r="O216">
        <f>ROUND(Table1[[#This Row],[Quantity]]*Table1[[#This Row],[Unit Price]]*VLOOKUP(Table1[[#This Row],[Product Name]], Table2[#All],2, FALSE), 0)</f>
        <v>2731</v>
      </c>
      <c r="P216">
        <f>Table1[[#This Row],[Quantity]]*Table1[[#This Row],[Unit Price]]</f>
        <v>3213</v>
      </c>
      <c r="Q216">
        <f>Table1[[#This Row],[Salse Revenue]]-Table1[[#This Row],[Total Costs]]</f>
        <v>482</v>
      </c>
    </row>
    <row r="217" spans="1:17" hidden="1" x14ac:dyDescent="0.3">
      <c r="A217" t="s">
        <v>261</v>
      </c>
      <c r="B217" t="s">
        <v>16</v>
      </c>
      <c r="C217" t="s">
        <v>59</v>
      </c>
      <c r="D217" s="1">
        <v>45636</v>
      </c>
      <c r="E217" s="1">
        <v>45645</v>
      </c>
      <c r="F217">
        <v>6</v>
      </c>
      <c r="G217">
        <v>252</v>
      </c>
      <c r="H217" t="s">
        <v>27</v>
      </c>
      <c r="I217" t="s">
        <v>546</v>
      </c>
      <c r="J217" t="s">
        <v>28</v>
      </c>
      <c r="K217" t="str">
        <f>TEXT(Table1[[#This Row],[Order Date]], "yyyy")</f>
        <v>2024</v>
      </c>
      <c r="L217" t="str">
        <f>TEXT(Table1[[#This Row],[Order Date]], "MMM")</f>
        <v>Dec</v>
      </c>
      <c r="M217" t="str">
        <f>TEXT(Table1[[#This Row],[Order Date]], "DDD")</f>
        <v>Tue</v>
      </c>
      <c r="N217">
        <f>DATEDIF(Table1[[#This Row],[Order Date]],Table1[[#This Row],[Delivered Date]], "D")</f>
        <v>9</v>
      </c>
      <c r="O217">
        <f>ROUND(Table1[[#This Row],[Quantity]]*Table1[[#This Row],[Unit Price]]*VLOOKUP(Table1[[#This Row],[Product Name]], Table2[#All],2, FALSE), 0)</f>
        <v>983</v>
      </c>
      <c r="P217">
        <f>Table1[[#This Row],[Quantity]]*Table1[[#This Row],[Unit Price]]</f>
        <v>1512</v>
      </c>
      <c r="Q217">
        <f>Table1[[#This Row],[Salse Revenue]]-Table1[[#This Row],[Total Costs]]</f>
        <v>529</v>
      </c>
    </row>
    <row r="218" spans="1:17" hidden="1" x14ac:dyDescent="0.3">
      <c r="A218" t="s">
        <v>262</v>
      </c>
      <c r="B218" t="s">
        <v>16</v>
      </c>
      <c r="C218" t="s">
        <v>63</v>
      </c>
      <c r="D218" s="1">
        <v>45503</v>
      </c>
      <c r="E218" s="1">
        <v>45510</v>
      </c>
      <c r="F218">
        <v>5</v>
      </c>
      <c r="G218">
        <v>291</v>
      </c>
      <c r="H218" t="s">
        <v>27</v>
      </c>
      <c r="I218" t="s">
        <v>550</v>
      </c>
      <c r="J218" t="s">
        <v>28</v>
      </c>
      <c r="K218" t="str">
        <f>TEXT(Table1[[#This Row],[Order Date]], "yyyy")</f>
        <v>2024</v>
      </c>
      <c r="L218" t="str">
        <f>TEXT(Table1[[#This Row],[Order Date]], "MMM")</f>
        <v>Jul</v>
      </c>
      <c r="M218" t="str">
        <f>TEXT(Table1[[#This Row],[Order Date]], "DDD")</f>
        <v>Tue</v>
      </c>
      <c r="N218">
        <f>DATEDIF(Table1[[#This Row],[Order Date]],Table1[[#This Row],[Delivered Date]], "D")</f>
        <v>7</v>
      </c>
      <c r="O218">
        <f>ROUND(Table1[[#This Row],[Quantity]]*Table1[[#This Row],[Unit Price]]*VLOOKUP(Table1[[#This Row],[Product Name]], Table2[#All],2, FALSE), 0)</f>
        <v>728</v>
      </c>
      <c r="P218">
        <f>Table1[[#This Row],[Quantity]]*Table1[[#This Row],[Unit Price]]</f>
        <v>1455</v>
      </c>
      <c r="Q218">
        <f>Table1[[#This Row],[Salse Revenue]]-Table1[[#This Row],[Total Costs]]</f>
        <v>727</v>
      </c>
    </row>
    <row r="219" spans="1:17" hidden="1" x14ac:dyDescent="0.3">
      <c r="A219" t="s">
        <v>263</v>
      </c>
      <c r="B219" t="s">
        <v>20</v>
      </c>
      <c r="C219" t="s">
        <v>21</v>
      </c>
      <c r="D219" s="1">
        <v>45576</v>
      </c>
      <c r="E219" s="1">
        <v>45584</v>
      </c>
      <c r="F219">
        <v>8</v>
      </c>
      <c r="G219">
        <v>58</v>
      </c>
      <c r="H219" t="s">
        <v>27</v>
      </c>
      <c r="I219" t="s">
        <v>546</v>
      </c>
      <c r="J219" t="s">
        <v>45</v>
      </c>
      <c r="K219" t="str">
        <f>TEXT(Table1[[#This Row],[Order Date]], "yyyy")</f>
        <v>2024</v>
      </c>
      <c r="L219" t="str">
        <f>TEXT(Table1[[#This Row],[Order Date]], "MMM")</f>
        <v>Oct</v>
      </c>
      <c r="M219" t="str">
        <f>TEXT(Table1[[#This Row],[Order Date]], "DDD")</f>
        <v>Fri</v>
      </c>
      <c r="N219">
        <f>DATEDIF(Table1[[#This Row],[Order Date]],Table1[[#This Row],[Delivered Date]], "D")</f>
        <v>8</v>
      </c>
      <c r="O219">
        <f>ROUND(Table1[[#This Row],[Quantity]]*Table1[[#This Row],[Unit Price]]*VLOOKUP(Table1[[#This Row],[Product Name]], Table2[#All],2, FALSE), 0)</f>
        <v>348</v>
      </c>
      <c r="P219">
        <f>Table1[[#This Row],[Quantity]]*Table1[[#This Row],[Unit Price]]</f>
        <v>464</v>
      </c>
      <c r="Q219">
        <f>Table1[[#This Row],[Salse Revenue]]-Table1[[#This Row],[Total Costs]]</f>
        <v>116</v>
      </c>
    </row>
    <row r="220" spans="1:17" hidden="1" x14ac:dyDescent="0.3">
      <c r="A220" t="s">
        <v>264</v>
      </c>
      <c r="B220" t="s">
        <v>30</v>
      </c>
      <c r="C220" t="s">
        <v>49</v>
      </c>
      <c r="D220" s="1">
        <v>45501</v>
      </c>
      <c r="E220" s="1">
        <v>45513</v>
      </c>
      <c r="F220">
        <v>3</v>
      </c>
      <c r="G220">
        <v>317</v>
      </c>
      <c r="H220" t="s">
        <v>27</v>
      </c>
      <c r="I220" t="s">
        <v>549</v>
      </c>
      <c r="J220" t="s">
        <v>28</v>
      </c>
      <c r="K220" t="str">
        <f>TEXT(Table1[[#This Row],[Order Date]], "yyyy")</f>
        <v>2024</v>
      </c>
      <c r="L220" t="str">
        <f>TEXT(Table1[[#This Row],[Order Date]], "MMM")</f>
        <v>Jul</v>
      </c>
      <c r="M220" t="str">
        <f>TEXT(Table1[[#This Row],[Order Date]], "DDD")</f>
        <v>Sun</v>
      </c>
      <c r="N220">
        <f>DATEDIF(Table1[[#This Row],[Order Date]],Table1[[#This Row],[Delivered Date]], "D")</f>
        <v>12</v>
      </c>
      <c r="O220">
        <f>ROUND(Table1[[#This Row],[Quantity]]*Table1[[#This Row],[Unit Price]]*VLOOKUP(Table1[[#This Row],[Product Name]], Table2[#All],2, FALSE), 0)</f>
        <v>666</v>
      </c>
      <c r="P220">
        <f>Table1[[#This Row],[Quantity]]*Table1[[#This Row],[Unit Price]]</f>
        <v>951</v>
      </c>
      <c r="Q220">
        <f>Table1[[#This Row],[Salse Revenue]]-Table1[[#This Row],[Total Costs]]</f>
        <v>285</v>
      </c>
    </row>
    <row r="221" spans="1:17" x14ac:dyDescent="0.3">
      <c r="A221" t="s">
        <v>265</v>
      </c>
      <c r="B221" t="s">
        <v>11</v>
      </c>
      <c r="C221" t="s">
        <v>35</v>
      </c>
      <c r="D221" s="1">
        <v>45389</v>
      </c>
      <c r="E221" s="1">
        <v>45401</v>
      </c>
      <c r="F221">
        <v>1</v>
      </c>
      <c r="G221">
        <v>284</v>
      </c>
      <c r="H221" t="s">
        <v>27</v>
      </c>
      <c r="I221" t="s">
        <v>549</v>
      </c>
      <c r="J221" t="s">
        <v>14</v>
      </c>
      <c r="K221" t="str">
        <f>TEXT(Table1[[#This Row],[Order Date]], "yyyy")</f>
        <v>2024</v>
      </c>
      <c r="L221" t="str">
        <f>TEXT(Table1[[#This Row],[Order Date]], "MMM")</f>
        <v>Apr</v>
      </c>
      <c r="M221" t="str">
        <f>TEXT(Table1[[#This Row],[Order Date]], "DDD")</f>
        <v>Sun</v>
      </c>
      <c r="N221">
        <f>DATEDIF(Table1[[#This Row],[Order Date]],Table1[[#This Row],[Delivered Date]], "D")</f>
        <v>12</v>
      </c>
      <c r="O221">
        <f>ROUND(Table1[[#This Row],[Quantity]]*Table1[[#This Row],[Unit Price]]*VLOOKUP(Table1[[#This Row],[Product Name]], Table2[#All],2, FALSE), 0)</f>
        <v>227</v>
      </c>
      <c r="P221">
        <f>Table1[[#This Row],[Quantity]]*Table1[[#This Row],[Unit Price]]</f>
        <v>284</v>
      </c>
      <c r="Q221">
        <f>Table1[[#This Row],[Salse Revenue]]-Table1[[#This Row],[Total Costs]]</f>
        <v>57</v>
      </c>
    </row>
    <row r="222" spans="1:17" x14ac:dyDescent="0.3">
      <c r="A222" t="s">
        <v>266</v>
      </c>
      <c r="B222" t="s">
        <v>11</v>
      </c>
      <c r="C222" t="s">
        <v>12</v>
      </c>
      <c r="D222" s="1">
        <v>45388</v>
      </c>
      <c r="E222" s="1">
        <v>45391</v>
      </c>
      <c r="F222">
        <v>10</v>
      </c>
      <c r="G222">
        <v>751</v>
      </c>
      <c r="H222" t="s">
        <v>13</v>
      </c>
      <c r="I222" t="s">
        <v>32</v>
      </c>
      <c r="J222" t="s">
        <v>28</v>
      </c>
      <c r="K222" t="str">
        <f>TEXT(Table1[[#This Row],[Order Date]], "yyyy")</f>
        <v>2024</v>
      </c>
      <c r="L222" t="str">
        <f>TEXT(Table1[[#This Row],[Order Date]], "MMM")</f>
        <v>Apr</v>
      </c>
      <c r="M222" t="str">
        <f>TEXT(Table1[[#This Row],[Order Date]], "DDD")</f>
        <v>Sat</v>
      </c>
      <c r="N222">
        <f>DATEDIF(Table1[[#This Row],[Order Date]],Table1[[#This Row],[Delivered Date]], "D")</f>
        <v>3</v>
      </c>
      <c r="O222">
        <f>ROUND(Table1[[#This Row],[Quantity]]*Table1[[#This Row],[Unit Price]]*VLOOKUP(Table1[[#This Row],[Product Name]], Table2[#All],2, FALSE), 0)</f>
        <v>5633</v>
      </c>
      <c r="P222">
        <f>Table1[[#This Row],[Quantity]]*Table1[[#This Row],[Unit Price]]</f>
        <v>7510</v>
      </c>
      <c r="Q222">
        <f>Table1[[#This Row],[Salse Revenue]]-Table1[[#This Row],[Total Costs]]</f>
        <v>1877</v>
      </c>
    </row>
    <row r="223" spans="1:17" hidden="1" x14ac:dyDescent="0.3">
      <c r="A223" t="s">
        <v>267</v>
      </c>
      <c r="B223" t="s">
        <v>23</v>
      </c>
      <c r="C223" t="s">
        <v>99</v>
      </c>
      <c r="D223" s="1">
        <v>45462</v>
      </c>
      <c r="E223" s="1">
        <v>45476</v>
      </c>
      <c r="F223">
        <v>5</v>
      </c>
      <c r="G223">
        <v>989</v>
      </c>
      <c r="H223" t="s">
        <v>13</v>
      </c>
      <c r="I223" t="s">
        <v>550</v>
      </c>
      <c r="J223" t="s">
        <v>14</v>
      </c>
      <c r="K223" t="str">
        <f>TEXT(Table1[[#This Row],[Order Date]], "yyyy")</f>
        <v>2024</v>
      </c>
      <c r="L223" t="str">
        <f>TEXT(Table1[[#This Row],[Order Date]], "MMM")</f>
        <v>Jun</v>
      </c>
      <c r="M223" t="str">
        <f>TEXT(Table1[[#This Row],[Order Date]], "DDD")</f>
        <v>Wed</v>
      </c>
      <c r="N223">
        <f>DATEDIF(Table1[[#This Row],[Order Date]],Table1[[#This Row],[Delivered Date]], "D")</f>
        <v>14</v>
      </c>
      <c r="O223">
        <f>ROUND(Table1[[#This Row],[Quantity]]*Table1[[#This Row],[Unit Price]]*VLOOKUP(Table1[[#This Row],[Product Name]], Table2[#All],2, FALSE), 0)</f>
        <v>2967</v>
      </c>
      <c r="P223">
        <f>Table1[[#This Row],[Quantity]]*Table1[[#This Row],[Unit Price]]</f>
        <v>4945</v>
      </c>
      <c r="Q223">
        <f>Table1[[#This Row],[Salse Revenue]]-Table1[[#This Row],[Total Costs]]</f>
        <v>1978</v>
      </c>
    </row>
    <row r="224" spans="1:17" x14ac:dyDescent="0.3">
      <c r="A224" t="s">
        <v>268</v>
      </c>
      <c r="B224" t="s">
        <v>11</v>
      </c>
      <c r="C224" t="s">
        <v>26</v>
      </c>
      <c r="D224" s="1">
        <v>45416</v>
      </c>
      <c r="E224" s="1">
        <v>45429</v>
      </c>
      <c r="F224">
        <v>10</v>
      </c>
      <c r="G224">
        <v>730</v>
      </c>
      <c r="H224" t="s">
        <v>13</v>
      </c>
      <c r="I224" t="s">
        <v>550</v>
      </c>
      <c r="J224" t="s">
        <v>14</v>
      </c>
      <c r="K224" t="str">
        <f>TEXT(Table1[[#This Row],[Order Date]], "yyyy")</f>
        <v>2024</v>
      </c>
      <c r="L224" t="str">
        <f>TEXT(Table1[[#This Row],[Order Date]], "MMM")</f>
        <v>May</v>
      </c>
      <c r="M224" t="str">
        <f>TEXT(Table1[[#This Row],[Order Date]], "DDD")</f>
        <v>Sat</v>
      </c>
      <c r="N224">
        <f>DATEDIF(Table1[[#This Row],[Order Date]],Table1[[#This Row],[Delivered Date]], "D")</f>
        <v>13</v>
      </c>
      <c r="O224">
        <f>ROUND(Table1[[#This Row],[Quantity]]*Table1[[#This Row],[Unit Price]]*VLOOKUP(Table1[[#This Row],[Product Name]], Table2[#All],2, FALSE), 0)</f>
        <v>4745</v>
      </c>
      <c r="P224">
        <f>Table1[[#This Row],[Quantity]]*Table1[[#This Row],[Unit Price]]</f>
        <v>7300</v>
      </c>
      <c r="Q224">
        <f>Table1[[#This Row],[Salse Revenue]]-Table1[[#This Row],[Total Costs]]</f>
        <v>2555</v>
      </c>
    </row>
    <row r="225" spans="1:17" hidden="1" x14ac:dyDescent="0.3">
      <c r="A225" t="s">
        <v>269</v>
      </c>
      <c r="B225" t="s">
        <v>20</v>
      </c>
      <c r="C225" t="s">
        <v>82</v>
      </c>
      <c r="D225" s="1">
        <v>45452</v>
      </c>
      <c r="E225" s="1">
        <v>45462</v>
      </c>
      <c r="F225">
        <v>7</v>
      </c>
      <c r="G225">
        <v>56</v>
      </c>
      <c r="H225" t="s">
        <v>27</v>
      </c>
      <c r="I225" t="s">
        <v>32</v>
      </c>
      <c r="J225" t="s">
        <v>28</v>
      </c>
      <c r="K225" t="str">
        <f>TEXT(Table1[[#This Row],[Order Date]], "yyyy")</f>
        <v>2024</v>
      </c>
      <c r="L225" t="str">
        <f>TEXT(Table1[[#This Row],[Order Date]], "MMM")</f>
        <v>Jun</v>
      </c>
      <c r="M225" t="str">
        <f>TEXT(Table1[[#This Row],[Order Date]], "DDD")</f>
        <v>Sun</v>
      </c>
      <c r="N225">
        <f>DATEDIF(Table1[[#This Row],[Order Date]],Table1[[#This Row],[Delivered Date]], "D")</f>
        <v>10</v>
      </c>
      <c r="O225">
        <f>ROUND(Table1[[#This Row],[Quantity]]*Table1[[#This Row],[Unit Price]]*VLOOKUP(Table1[[#This Row],[Product Name]], Table2[#All],2, FALSE), 0)</f>
        <v>314</v>
      </c>
      <c r="P225">
        <f>Table1[[#This Row],[Quantity]]*Table1[[#This Row],[Unit Price]]</f>
        <v>392</v>
      </c>
      <c r="Q225">
        <f>Table1[[#This Row],[Salse Revenue]]-Table1[[#This Row],[Total Costs]]</f>
        <v>78</v>
      </c>
    </row>
    <row r="226" spans="1:17" hidden="1" x14ac:dyDescent="0.3">
      <c r="A226" t="s">
        <v>270</v>
      </c>
      <c r="B226" t="s">
        <v>20</v>
      </c>
      <c r="C226" t="s">
        <v>39</v>
      </c>
      <c r="D226" s="1">
        <v>45425</v>
      </c>
      <c r="E226" s="1">
        <v>45428</v>
      </c>
      <c r="F226">
        <v>9</v>
      </c>
      <c r="G226">
        <v>967</v>
      </c>
      <c r="H226" t="s">
        <v>27</v>
      </c>
      <c r="I226" t="s">
        <v>32</v>
      </c>
      <c r="J226" t="s">
        <v>14</v>
      </c>
      <c r="K226" t="str">
        <f>TEXT(Table1[[#This Row],[Order Date]], "yyyy")</f>
        <v>2024</v>
      </c>
      <c r="L226" t="str">
        <f>TEXT(Table1[[#This Row],[Order Date]], "MMM")</f>
        <v>May</v>
      </c>
      <c r="M226" t="str">
        <f>TEXT(Table1[[#This Row],[Order Date]], "DDD")</f>
        <v>Mon</v>
      </c>
      <c r="N226">
        <f>DATEDIF(Table1[[#This Row],[Order Date]],Table1[[#This Row],[Delivered Date]], "D")</f>
        <v>3</v>
      </c>
      <c r="O226">
        <f>ROUND(Table1[[#This Row],[Quantity]]*Table1[[#This Row],[Unit Price]]*VLOOKUP(Table1[[#This Row],[Product Name]], Table2[#All],2, FALSE), 0)</f>
        <v>5657</v>
      </c>
      <c r="P226">
        <f>Table1[[#This Row],[Quantity]]*Table1[[#This Row],[Unit Price]]</f>
        <v>8703</v>
      </c>
      <c r="Q226">
        <f>Table1[[#This Row],[Salse Revenue]]-Table1[[#This Row],[Total Costs]]</f>
        <v>3046</v>
      </c>
    </row>
    <row r="227" spans="1:17" hidden="1" x14ac:dyDescent="0.3">
      <c r="A227" t="s">
        <v>271</v>
      </c>
      <c r="B227" t="s">
        <v>23</v>
      </c>
      <c r="C227" t="s">
        <v>24</v>
      </c>
      <c r="D227" s="1">
        <v>45370</v>
      </c>
      <c r="E227" s="1">
        <v>45390</v>
      </c>
      <c r="F227">
        <v>4</v>
      </c>
      <c r="G227">
        <v>347</v>
      </c>
      <c r="H227" t="s">
        <v>27</v>
      </c>
      <c r="I227" t="s">
        <v>550</v>
      </c>
      <c r="J227" t="s">
        <v>18</v>
      </c>
      <c r="K227" t="str">
        <f>TEXT(Table1[[#This Row],[Order Date]], "yyyy")</f>
        <v>2024</v>
      </c>
      <c r="L227" t="str">
        <f>TEXT(Table1[[#This Row],[Order Date]], "MMM")</f>
        <v>Mar</v>
      </c>
      <c r="M227" t="str">
        <f>TEXT(Table1[[#This Row],[Order Date]], "DDD")</f>
        <v>Tue</v>
      </c>
      <c r="N227">
        <f>DATEDIF(Table1[[#This Row],[Order Date]],Table1[[#This Row],[Delivered Date]], "D")</f>
        <v>20</v>
      </c>
      <c r="O227">
        <f>ROUND(Table1[[#This Row],[Quantity]]*Table1[[#This Row],[Unit Price]]*VLOOKUP(Table1[[#This Row],[Product Name]], Table2[#All],2, FALSE), 0)</f>
        <v>763</v>
      </c>
      <c r="P227">
        <f>Table1[[#This Row],[Quantity]]*Table1[[#This Row],[Unit Price]]</f>
        <v>1388</v>
      </c>
      <c r="Q227">
        <f>Table1[[#This Row],[Salse Revenue]]-Table1[[#This Row],[Total Costs]]</f>
        <v>625</v>
      </c>
    </row>
    <row r="228" spans="1:17" hidden="1" x14ac:dyDescent="0.3">
      <c r="A228" t="s">
        <v>272</v>
      </c>
      <c r="B228" t="s">
        <v>20</v>
      </c>
      <c r="C228" t="s">
        <v>21</v>
      </c>
      <c r="D228" s="1">
        <v>45573</v>
      </c>
      <c r="E228" s="1">
        <v>45582</v>
      </c>
      <c r="F228">
        <v>6</v>
      </c>
      <c r="G228">
        <v>273</v>
      </c>
      <c r="H228" t="s">
        <v>27</v>
      </c>
      <c r="I228" t="s">
        <v>548</v>
      </c>
      <c r="J228" t="s">
        <v>45</v>
      </c>
      <c r="K228" t="str">
        <f>TEXT(Table1[[#This Row],[Order Date]], "yyyy")</f>
        <v>2024</v>
      </c>
      <c r="L228" t="str">
        <f>TEXT(Table1[[#This Row],[Order Date]], "MMM")</f>
        <v>Oct</v>
      </c>
      <c r="M228" t="str">
        <f>TEXT(Table1[[#This Row],[Order Date]], "DDD")</f>
        <v>Tue</v>
      </c>
      <c r="N228">
        <f>DATEDIF(Table1[[#This Row],[Order Date]],Table1[[#This Row],[Delivered Date]], "D")</f>
        <v>9</v>
      </c>
      <c r="O228">
        <f>ROUND(Table1[[#This Row],[Quantity]]*Table1[[#This Row],[Unit Price]]*VLOOKUP(Table1[[#This Row],[Product Name]], Table2[#All],2, FALSE), 0)</f>
        <v>1229</v>
      </c>
      <c r="P228">
        <f>Table1[[#This Row],[Quantity]]*Table1[[#This Row],[Unit Price]]</f>
        <v>1638</v>
      </c>
      <c r="Q228">
        <f>Table1[[#This Row],[Salse Revenue]]-Table1[[#This Row],[Total Costs]]</f>
        <v>409</v>
      </c>
    </row>
    <row r="229" spans="1:17" hidden="1" x14ac:dyDescent="0.3">
      <c r="A229" t="s">
        <v>273</v>
      </c>
      <c r="B229" t="s">
        <v>20</v>
      </c>
      <c r="C229" t="s">
        <v>51</v>
      </c>
      <c r="D229" s="1">
        <v>45620</v>
      </c>
      <c r="E229" s="1">
        <v>45623</v>
      </c>
      <c r="F229">
        <v>1</v>
      </c>
      <c r="G229">
        <v>546</v>
      </c>
      <c r="H229" t="s">
        <v>27</v>
      </c>
      <c r="I229" t="s">
        <v>550</v>
      </c>
      <c r="J229" t="s">
        <v>28</v>
      </c>
      <c r="K229" t="str">
        <f>TEXT(Table1[[#This Row],[Order Date]], "yyyy")</f>
        <v>2024</v>
      </c>
      <c r="L229" t="str">
        <f>TEXT(Table1[[#This Row],[Order Date]], "MMM")</f>
        <v>Nov</v>
      </c>
      <c r="M229" t="str">
        <f>TEXT(Table1[[#This Row],[Order Date]], "DDD")</f>
        <v>Sun</v>
      </c>
      <c r="N229">
        <f>DATEDIF(Table1[[#This Row],[Order Date]],Table1[[#This Row],[Delivered Date]], "D")</f>
        <v>3</v>
      </c>
      <c r="O229">
        <f>ROUND(Table1[[#This Row],[Quantity]]*Table1[[#This Row],[Unit Price]]*VLOOKUP(Table1[[#This Row],[Product Name]], Table2[#All],2, FALSE), 0)</f>
        <v>382</v>
      </c>
      <c r="P229">
        <f>Table1[[#This Row],[Quantity]]*Table1[[#This Row],[Unit Price]]</f>
        <v>546</v>
      </c>
      <c r="Q229">
        <f>Table1[[#This Row],[Salse Revenue]]-Table1[[#This Row],[Total Costs]]</f>
        <v>164</v>
      </c>
    </row>
    <row r="230" spans="1:17" x14ac:dyDescent="0.3">
      <c r="A230" t="s">
        <v>274</v>
      </c>
      <c r="B230" t="s">
        <v>11</v>
      </c>
      <c r="C230" t="s">
        <v>12</v>
      </c>
      <c r="D230" s="1">
        <v>45503</v>
      </c>
      <c r="E230" s="1">
        <v>45514</v>
      </c>
      <c r="F230">
        <v>3</v>
      </c>
      <c r="G230">
        <v>872</v>
      </c>
      <c r="H230" t="s">
        <v>13</v>
      </c>
      <c r="I230" t="s">
        <v>32</v>
      </c>
      <c r="J230" t="s">
        <v>28</v>
      </c>
      <c r="K230" t="str">
        <f>TEXT(Table1[[#This Row],[Order Date]], "yyyy")</f>
        <v>2024</v>
      </c>
      <c r="L230" t="str">
        <f>TEXT(Table1[[#This Row],[Order Date]], "MMM")</f>
        <v>Jul</v>
      </c>
      <c r="M230" t="str">
        <f>TEXT(Table1[[#This Row],[Order Date]], "DDD")</f>
        <v>Tue</v>
      </c>
      <c r="N230">
        <f>DATEDIF(Table1[[#This Row],[Order Date]],Table1[[#This Row],[Delivered Date]], "D")</f>
        <v>11</v>
      </c>
      <c r="O230">
        <f>ROUND(Table1[[#This Row],[Quantity]]*Table1[[#This Row],[Unit Price]]*VLOOKUP(Table1[[#This Row],[Product Name]], Table2[#All],2, FALSE), 0)</f>
        <v>1962</v>
      </c>
      <c r="P230">
        <f>Table1[[#This Row],[Quantity]]*Table1[[#This Row],[Unit Price]]</f>
        <v>2616</v>
      </c>
      <c r="Q230">
        <f>Table1[[#This Row],[Salse Revenue]]-Table1[[#This Row],[Total Costs]]</f>
        <v>654</v>
      </c>
    </row>
    <row r="231" spans="1:17" hidden="1" x14ac:dyDescent="0.3">
      <c r="A231" t="s">
        <v>275</v>
      </c>
      <c r="B231" t="s">
        <v>20</v>
      </c>
      <c r="C231" t="s">
        <v>39</v>
      </c>
      <c r="D231" s="1">
        <v>45403</v>
      </c>
      <c r="E231" s="1">
        <v>45410</v>
      </c>
      <c r="F231">
        <v>9</v>
      </c>
      <c r="G231">
        <v>476</v>
      </c>
      <c r="H231" t="s">
        <v>27</v>
      </c>
      <c r="I231" t="s">
        <v>546</v>
      </c>
      <c r="J231" t="s">
        <v>45</v>
      </c>
      <c r="K231" t="str">
        <f>TEXT(Table1[[#This Row],[Order Date]], "yyyy")</f>
        <v>2024</v>
      </c>
      <c r="L231" t="str">
        <f>TEXT(Table1[[#This Row],[Order Date]], "MMM")</f>
        <v>Apr</v>
      </c>
      <c r="M231" t="str">
        <f>TEXT(Table1[[#This Row],[Order Date]], "DDD")</f>
        <v>Sun</v>
      </c>
      <c r="N231">
        <f>DATEDIF(Table1[[#This Row],[Order Date]],Table1[[#This Row],[Delivered Date]], "D")</f>
        <v>7</v>
      </c>
      <c r="O231">
        <f>ROUND(Table1[[#This Row],[Quantity]]*Table1[[#This Row],[Unit Price]]*VLOOKUP(Table1[[#This Row],[Product Name]], Table2[#All],2, FALSE), 0)</f>
        <v>2785</v>
      </c>
      <c r="P231">
        <f>Table1[[#This Row],[Quantity]]*Table1[[#This Row],[Unit Price]]</f>
        <v>4284</v>
      </c>
      <c r="Q231">
        <f>Table1[[#This Row],[Salse Revenue]]-Table1[[#This Row],[Total Costs]]</f>
        <v>1499</v>
      </c>
    </row>
    <row r="232" spans="1:17" hidden="1" x14ac:dyDescent="0.3">
      <c r="A232" t="s">
        <v>276</v>
      </c>
      <c r="B232" t="s">
        <v>16</v>
      </c>
      <c r="C232" t="s">
        <v>43</v>
      </c>
      <c r="D232" s="1">
        <v>45629</v>
      </c>
      <c r="E232" s="1">
        <v>45638</v>
      </c>
      <c r="F232">
        <v>8</v>
      </c>
      <c r="G232">
        <v>26</v>
      </c>
      <c r="H232" t="s">
        <v>27</v>
      </c>
      <c r="I232" t="s">
        <v>550</v>
      </c>
      <c r="J232" t="s">
        <v>28</v>
      </c>
      <c r="K232" t="str">
        <f>TEXT(Table1[[#This Row],[Order Date]], "yyyy")</f>
        <v>2024</v>
      </c>
      <c r="L232" t="str">
        <f>TEXT(Table1[[#This Row],[Order Date]], "MMM")</f>
        <v>Dec</v>
      </c>
      <c r="M232" t="str">
        <f>TEXT(Table1[[#This Row],[Order Date]], "DDD")</f>
        <v>Tue</v>
      </c>
      <c r="N232">
        <f>DATEDIF(Table1[[#This Row],[Order Date]],Table1[[#This Row],[Delivered Date]], "D")</f>
        <v>9</v>
      </c>
      <c r="O232">
        <f>ROUND(Table1[[#This Row],[Quantity]]*Table1[[#This Row],[Unit Price]]*VLOOKUP(Table1[[#This Row],[Product Name]], Table2[#All],2, FALSE), 0)</f>
        <v>125</v>
      </c>
      <c r="P232">
        <f>Table1[[#This Row],[Quantity]]*Table1[[#This Row],[Unit Price]]</f>
        <v>208</v>
      </c>
      <c r="Q232">
        <f>Table1[[#This Row],[Salse Revenue]]-Table1[[#This Row],[Total Costs]]</f>
        <v>83</v>
      </c>
    </row>
    <row r="233" spans="1:17" x14ac:dyDescent="0.3">
      <c r="A233" t="s">
        <v>277</v>
      </c>
      <c r="B233" t="s">
        <v>11</v>
      </c>
      <c r="C233" t="s">
        <v>35</v>
      </c>
      <c r="D233" s="1">
        <v>45649</v>
      </c>
      <c r="E233" s="1">
        <v>45662</v>
      </c>
      <c r="F233">
        <v>7</v>
      </c>
      <c r="G233">
        <v>835</v>
      </c>
      <c r="H233" t="s">
        <v>13</v>
      </c>
      <c r="I233" t="s">
        <v>550</v>
      </c>
      <c r="J233" t="s">
        <v>45</v>
      </c>
      <c r="K233" t="str">
        <f>TEXT(Table1[[#This Row],[Order Date]], "yyyy")</f>
        <v>2024</v>
      </c>
      <c r="L233" t="str">
        <f>TEXT(Table1[[#This Row],[Order Date]], "MMM")</f>
        <v>Dec</v>
      </c>
      <c r="M233" t="str">
        <f>TEXT(Table1[[#This Row],[Order Date]], "DDD")</f>
        <v>Mon</v>
      </c>
      <c r="N233">
        <f>DATEDIF(Table1[[#This Row],[Order Date]],Table1[[#This Row],[Delivered Date]], "D")</f>
        <v>13</v>
      </c>
      <c r="O233">
        <f>ROUND(Table1[[#This Row],[Quantity]]*Table1[[#This Row],[Unit Price]]*VLOOKUP(Table1[[#This Row],[Product Name]], Table2[#All],2, FALSE), 0)</f>
        <v>4676</v>
      </c>
      <c r="P233">
        <f>Table1[[#This Row],[Quantity]]*Table1[[#This Row],[Unit Price]]</f>
        <v>5845</v>
      </c>
      <c r="Q233">
        <f>Table1[[#This Row],[Salse Revenue]]-Table1[[#This Row],[Total Costs]]</f>
        <v>1169</v>
      </c>
    </row>
    <row r="234" spans="1:17" hidden="1" x14ac:dyDescent="0.3">
      <c r="A234" t="s">
        <v>278</v>
      </c>
      <c r="B234" t="s">
        <v>30</v>
      </c>
      <c r="C234" t="s">
        <v>49</v>
      </c>
      <c r="D234" s="1">
        <v>45332</v>
      </c>
      <c r="E234" s="1">
        <v>45345</v>
      </c>
      <c r="F234">
        <v>6</v>
      </c>
      <c r="G234">
        <v>992</v>
      </c>
      <c r="H234" t="s">
        <v>27</v>
      </c>
      <c r="I234" t="s">
        <v>549</v>
      </c>
      <c r="J234" t="s">
        <v>14</v>
      </c>
      <c r="K234" t="str">
        <f>TEXT(Table1[[#This Row],[Order Date]], "yyyy")</f>
        <v>2024</v>
      </c>
      <c r="L234" t="str">
        <f>TEXT(Table1[[#This Row],[Order Date]], "MMM")</f>
        <v>Feb</v>
      </c>
      <c r="M234" t="str">
        <f>TEXT(Table1[[#This Row],[Order Date]], "DDD")</f>
        <v>Sat</v>
      </c>
      <c r="N234">
        <f>DATEDIF(Table1[[#This Row],[Order Date]],Table1[[#This Row],[Delivered Date]], "D")</f>
        <v>13</v>
      </c>
      <c r="O234">
        <f>ROUND(Table1[[#This Row],[Quantity]]*Table1[[#This Row],[Unit Price]]*VLOOKUP(Table1[[#This Row],[Product Name]], Table2[#All],2, FALSE), 0)</f>
        <v>4166</v>
      </c>
      <c r="P234">
        <f>Table1[[#This Row],[Quantity]]*Table1[[#This Row],[Unit Price]]</f>
        <v>5952</v>
      </c>
      <c r="Q234">
        <f>Table1[[#This Row],[Salse Revenue]]-Table1[[#This Row],[Total Costs]]</f>
        <v>1786</v>
      </c>
    </row>
    <row r="235" spans="1:17" hidden="1" x14ac:dyDescent="0.3">
      <c r="A235" t="s">
        <v>279</v>
      </c>
      <c r="B235" t="s">
        <v>20</v>
      </c>
      <c r="C235" t="s">
        <v>53</v>
      </c>
      <c r="D235" s="1">
        <v>45445</v>
      </c>
      <c r="E235" s="1">
        <v>45454</v>
      </c>
      <c r="F235">
        <v>2</v>
      </c>
      <c r="G235">
        <v>679</v>
      </c>
      <c r="H235" t="s">
        <v>13</v>
      </c>
      <c r="I235" t="s">
        <v>548</v>
      </c>
      <c r="J235" t="s">
        <v>14</v>
      </c>
      <c r="K235" t="str">
        <f>TEXT(Table1[[#This Row],[Order Date]], "yyyy")</f>
        <v>2024</v>
      </c>
      <c r="L235" t="str">
        <f>TEXT(Table1[[#This Row],[Order Date]], "MMM")</f>
        <v>Jun</v>
      </c>
      <c r="M235" t="str">
        <f>TEXT(Table1[[#This Row],[Order Date]], "DDD")</f>
        <v>Sun</v>
      </c>
      <c r="N235">
        <f>DATEDIF(Table1[[#This Row],[Order Date]],Table1[[#This Row],[Delivered Date]], "D")</f>
        <v>9</v>
      </c>
      <c r="O235">
        <f>ROUND(Table1[[#This Row],[Quantity]]*Table1[[#This Row],[Unit Price]]*VLOOKUP(Table1[[#This Row],[Product Name]], Table2[#All],2, FALSE), 0)</f>
        <v>951</v>
      </c>
      <c r="P235">
        <f>Table1[[#This Row],[Quantity]]*Table1[[#This Row],[Unit Price]]</f>
        <v>1358</v>
      </c>
      <c r="Q235">
        <f>Table1[[#This Row],[Salse Revenue]]-Table1[[#This Row],[Total Costs]]</f>
        <v>407</v>
      </c>
    </row>
    <row r="236" spans="1:17" hidden="1" x14ac:dyDescent="0.3">
      <c r="A236" t="s">
        <v>280</v>
      </c>
      <c r="B236" t="s">
        <v>23</v>
      </c>
      <c r="C236" t="s">
        <v>37</v>
      </c>
      <c r="D236" s="1">
        <v>45485</v>
      </c>
      <c r="E236" s="1">
        <v>45498</v>
      </c>
      <c r="F236">
        <v>9</v>
      </c>
      <c r="G236">
        <v>497</v>
      </c>
      <c r="H236" t="s">
        <v>27</v>
      </c>
      <c r="I236" t="s">
        <v>550</v>
      </c>
      <c r="J236" t="s">
        <v>45</v>
      </c>
      <c r="K236" t="str">
        <f>TEXT(Table1[[#This Row],[Order Date]], "yyyy")</f>
        <v>2024</v>
      </c>
      <c r="L236" t="str">
        <f>TEXT(Table1[[#This Row],[Order Date]], "MMM")</f>
        <v>Jul</v>
      </c>
      <c r="M236" t="str">
        <f>TEXT(Table1[[#This Row],[Order Date]], "DDD")</f>
        <v>Fri</v>
      </c>
      <c r="N236">
        <f>DATEDIF(Table1[[#This Row],[Order Date]],Table1[[#This Row],[Delivered Date]], "D")</f>
        <v>13</v>
      </c>
      <c r="O236">
        <f>ROUND(Table1[[#This Row],[Quantity]]*Table1[[#This Row],[Unit Price]]*VLOOKUP(Table1[[#This Row],[Product Name]], Table2[#All],2, FALSE), 0)</f>
        <v>2237</v>
      </c>
      <c r="P236">
        <f>Table1[[#This Row],[Quantity]]*Table1[[#This Row],[Unit Price]]</f>
        <v>4473</v>
      </c>
      <c r="Q236">
        <f>Table1[[#This Row],[Salse Revenue]]-Table1[[#This Row],[Total Costs]]</f>
        <v>2236</v>
      </c>
    </row>
    <row r="237" spans="1:17" hidden="1" x14ac:dyDescent="0.3">
      <c r="A237" t="s">
        <v>281</v>
      </c>
      <c r="B237" t="s">
        <v>20</v>
      </c>
      <c r="C237" t="s">
        <v>39</v>
      </c>
      <c r="D237" s="1">
        <v>45547</v>
      </c>
      <c r="E237" s="1">
        <v>45555</v>
      </c>
      <c r="F237">
        <v>7</v>
      </c>
      <c r="G237">
        <v>670</v>
      </c>
      <c r="H237" t="s">
        <v>27</v>
      </c>
      <c r="I237" t="s">
        <v>548</v>
      </c>
      <c r="J237" t="s">
        <v>45</v>
      </c>
      <c r="K237" t="str">
        <f>TEXT(Table1[[#This Row],[Order Date]], "yyyy")</f>
        <v>2024</v>
      </c>
      <c r="L237" t="str">
        <f>TEXT(Table1[[#This Row],[Order Date]], "MMM")</f>
        <v>Sep</v>
      </c>
      <c r="M237" t="str">
        <f>TEXT(Table1[[#This Row],[Order Date]], "DDD")</f>
        <v>Thu</v>
      </c>
      <c r="N237">
        <f>DATEDIF(Table1[[#This Row],[Order Date]],Table1[[#This Row],[Delivered Date]], "D")</f>
        <v>8</v>
      </c>
      <c r="O237">
        <f>ROUND(Table1[[#This Row],[Quantity]]*Table1[[#This Row],[Unit Price]]*VLOOKUP(Table1[[#This Row],[Product Name]], Table2[#All],2, FALSE), 0)</f>
        <v>3049</v>
      </c>
      <c r="P237">
        <f>Table1[[#This Row],[Quantity]]*Table1[[#This Row],[Unit Price]]</f>
        <v>4690</v>
      </c>
      <c r="Q237">
        <f>Table1[[#This Row],[Salse Revenue]]-Table1[[#This Row],[Total Costs]]</f>
        <v>1641</v>
      </c>
    </row>
    <row r="238" spans="1:17" hidden="1" x14ac:dyDescent="0.3">
      <c r="A238" t="s">
        <v>282</v>
      </c>
      <c r="B238" t="s">
        <v>30</v>
      </c>
      <c r="C238" t="s">
        <v>75</v>
      </c>
      <c r="D238" s="1">
        <v>45330</v>
      </c>
      <c r="E238" s="1">
        <v>45343</v>
      </c>
      <c r="F238">
        <v>5</v>
      </c>
      <c r="G238">
        <v>930</v>
      </c>
      <c r="H238" t="s">
        <v>27</v>
      </c>
      <c r="I238" t="s">
        <v>32</v>
      </c>
      <c r="J238" t="s">
        <v>18</v>
      </c>
      <c r="K238" t="str">
        <f>TEXT(Table1[[#This Row],[Order Date]], "yyyy")</f>
        <v>2024</v>
      </c>
      <c r="L238" t="str">
        <f>TEXT(Table1[[#This Row],[Order Date]], "MMM")</f>
        <v>Feb</v>
      </c>
      <c r="M238" t="str">
        <f>TEXT(Table1[[#This Row],[Order Date]], "DDD")</f>
        <v>Thu</v>
      </c>
      <c r="N238">
        <f>DATEDIF(Table1[[#This Row],[Order Date]],Table1[[#This Row],[Delivered Date]], "D")</f>
        <v>13</v>
      </c>
      <c r="O238">
        <f>ROUND(Table1[[#This Row],[Quantity]]*Table1[[#This Row],[Unit Price]]*VLOOKUP(Table1[[#This Row],[Product Name]], Table2[#All],2, FALSE), 0)</f>
        <v>3488</v>
      </c>
      <c r="P238">
        <f>Table1[[#This Row],[Quantity]]*Table1[[#This Row],[Unit Price]]</f>
        <v>4650</v>
      </c>
      <c r="Q238">
        <f>Table1[[#This Row],[Salse Revenue]]-Table1[[#This Row],[Total Costs]]</f>
        <v>1162</v>
      </c>
    </row>
    <row r="239" spans="1:17" x14ac:dyDescent="0.3">
      <c r="A239" t="s">
        <v>283</v>
      </c>
      <c r="B239" t="s">
        <v>11</v>
      </c>
      <c r="C239" t="s">
        <v>57</v>
      </c>
      <c r="D239" s="1">
        <v>45453</v>
      </c>
      <c r="E239" s="1">
        <v>45462</v>
      </c>
      <c r="F239">
        <v>1</v>
      </c>
      <c r="G239">
        <v>994</v>
      </c>
      <c r="H239" t="s">
        <v>13</v>
      </c>
      <c r="I239" t="s">
        <v>550</v>
      </c>
      <c r="J239" t="s">
        <v>14</v>
      </c>
      <c r="K239" t="str">
        <f>TEXT(Table1[[#This Row],[Order Date]], "yyyy")</f>
        <v>2024</v>
      </c>
      <c r="L239" t="str">
        <f>TEXT(Table1[[#This Row],[Order Date]], "MMM")</f>
        <v>Jun</v>
      </c>
      <c r="M239" t="str">
        <f>TEXT(Table1[[#This Row],[Order Date]], "DDD")</f>
        <v>Mon</v>
      </c>
      <c r="N239">
        <f>DATEDIF(Table1[[#This Row],[Order Date]],Table1[[#This Row],[Delivered Date]], "D")</f>
        <v>9</v>
      </c>
      <c r="O239">
        <f>ROUND(Table1[[#This Row],[Quantity]]*Table1[[#This Row],[Unit Price]]*VLOOKUP(Table1[[#This Row],[Product Name]], Table2[#All],2, FALSE), 0)</f>
        <v>845</v>
      </c>
      <c r="P239">
        <f>Table1[[#This Row],[Quantity]]*Table1[[#This Row],[Unit Price]]</f>
        <v>994</v>
      </c>
      <c r="Q239">
        <f>Table1[[#This Row],[Salse Revenue]]-Table1[[#This Row],[Total Costs]]</f>
        <v>149</v>
      </c>
    </row>
    <row r="240" spans="1:17" hidden="1" x14ac:dyDescent="0.3">
      <c r="A240" t="s">
        <v>284</v>
      </c>
      <c r="B240" t="s">
        <v>16</v>
      </c>
      <c r="C240" t="s">
        <v>55</v>
      </c>
      <c r="D240" s="1">
        <v>45488</v>
      </c>
      <c r="E240" s="1">
        <v>45501</v>
      </c>
      <c r="F240">
        <v>3</v>
      </c>
      <c r="G240">
        <v>819</v>
      </c>
      <c r="H240" t="s">
        <v>27</v>
      </c>
      <c r="I240" t="s">
        <v>32</v>
      </c>
      <c r="J240" t="s">
        <v>14</v>
      </c>
      <c r="K240" t="str">
        <f>TEXT(Table1[[#This Row],[Order Date]], "yyyy")</f>
        <v>2024</v>
      </c>
      <c r="L240" t="str">
        <f>TEXT(Table1[[#This Row],[Order Date]], "MMM")</f>
        <v>Jul</v>
      </c>
      <c r="M240" t="str">
        <f>TEXT(Table1[[#This Row],[Order Date]], "DDD")</f>
        <v>Mon</v>
      </c>
      <c r="N240">
        <f>DATEDIF(Table1[[#This Row],[Order Date]],Table1[[#This Row],[Delivered Date]], "D")</f>
        <v>13</v>
      </c>
      <c r="O240">
        <f>ROUND(Table1[[#This Row],[Quantity]]*Table1[[#This Row],[Unit Price]]*VLOOKUP(Table1[[#This Row],[Product Name]], Table2[#All],2, FALSE), 0)</f>
        <v>1351</v>
      </c>
      <c r="P240">
        <f>Table1[[#This Row],[Quantity]]*Table1[[#This Row],[Unit Price]]</f>
        <v>2457</v>
      </c>
      <c r="Q240">
        <f>Table1[[#This Row],[Salse Revenue]]-Table1[[#This Row],[Total Costs]]</f>
        <v>1106</v>
      </c>
    </row>
    <row r="241" spans="1:17" hidden="1" x14ac:dyDescent="0.3">
      <c r="A241" t="s">
        <v>285</v>
      </c>
      <c r="B241" t="s">
        <v>16</v>
      </c>
      <c r="C241" t="s">
        <v>59</v>
      </c>
      <c r="D241" s="1">
        <v>45596</v>
      </c>
      <c r="E241" s="1">
        <v>45610</v>
      </c>
      <c r="F241">
        <v>7</v>
      </c>
      <c r="G241">
        <v>802</v>
      </c>
      <c r="H241" t="s">
        <v>27</v>
      </c>
      <c r="I241" t="s">
        <v>546</v>
      </c>
      <c r="J241" t="s">
        <v>18</v>
      </c>
      <c r="K241" t="str">
        <f>TEXT(Table1[[#This Row],[Order Date]], "yyyy")</f>
        <v>2024</v>
      </c>
      <c r="L241" t="str">
        <f>TEXT(Table1[[#This Row],[Order Date]], "MMM")</f>
        <v>Oct</v>
      </c>
      <c r="M241" t="str">
        <f>TEXT(Table1[[#This Row],[Order Date]], "DDD")</f>
        <v>Thu</v>
      </c>
      <c r="N241">
        <f>DATEDIF(Table1[[#This Row],[Order Date]],Table1[[#This Row],[Delivered Date]], "D")</f>
        <v>14</v>
      </c>
      <c r="O241">
        <f>ROUND(Table1[[#This Row],[Quantity]]*Table1[[#This Row],[Unit Price]]*VLOOKUP(Table1[[#This Row],[Product Name]], Table2[#All],2, FALSE), 0)</f>
        <v>3649</v>
      </c>
      <c r="P241">
        <f>Table1[[#This Row],[Quantity]]*Table1[[#This Row],[Unit Price]]</f>
        <v>5614</v>
      </c>
      <c r="Q241">
        <f>Table1[[#This Row],[Salse Revenue]]-Table1[[#This Row],[Total Costs]]</f>
        <v>1965</v>
      </c>
    </row>
    <row r="242" spans="1:17" hidden="1" x14ac:dyDescent="0.3">
      <c r="A242" t="s">
        <v>286</v>
      </c>
      <c r="B242" t="s">
        <v>20</v>
      </c>
      <c r="C242" t="s">
        <v>39</v>
      </c>
      <c r="D242" s="1">
        <v>45334</v>
      </c>
      <c r="E242" s="1">
        <v>45345</v>
      </c>
      <c r="F242">
        <v>5</v>
      </c>
      <c r="G242">
        <v>167</v>
      </c>
      <c r="H242" t="s">
        <v>27</v>
      </c>
      <c r="I242" t="s">
        <v>549</v>
      </c>
      <c r="J242" t="s">
        <v>28</v>
      </c>
      <c r="K242" t="str">
        <f>TEXT(Table1[[#This Row],[Order Date]], "yyyy")</f>
        <v>2024</v>
      </c>
      <c r="L242" t="str">
        <f>TEXT(Table1[[#This Row],[Order Date]], "MMM")</f>
        <v>Feb</v>
      </c>
      <c r="M242" t="str">
        <f>TEXT(Table1[[#This Row],[Order Date]], "DDD")</f>
        <v>Mon</v>
      </c>
      <c r="N242">
        <f>DATEDIF(Table1[[#This Row],[Order Date]],Table1[[#This Row],[Delivered Date]], "D")</f>
        <v>11</v>
      </c>
      <c r="O242">
        <f>ROUND(Table1[[#This Row],[Quantity]]*Table1[[#This Row],[Unit Price]]*VLOOKUP(Table1[[#This Row],[Product Name]], Table2[#All],2, FALSE), 0)</f>
        <v>543</v>
      </c>
      <c r="P242">
        <f>Table1[[#This Row],[Quantity]]*Table1[[#This Row],[Unit Price]]</f>
        <v>835</v>
      </c>
      <c r="Q242">
        <f>Table1[[#This Row],[Salse Revenue]]-Table1[[#This Row],[Total Costs]]</f>
        <v>292</v>
      </c>
    </row>
    <row r="243" spans="1:17" hidden="1" x14ac:dyDescent="0.3">
      <c r="A243" t="s">
        <v>287</v>
      </c>
      <c r="B243" t="s">
        <v>16</v>
      </c>
      <c r="C243" t="s">
        <v>17</v>
      </c>
      <c r="D243" s="1">
        <v>45597</v>
      </c>
      <c r="E243" s="1">
        <v>45602</v>
      </c>
      <c r="F243">
        <v>10</v>
      </c>
      <c r="G243">
        <v>813</v>
      </c>
      <c r="H243" t="s">
        <v>13</v>
      </c>
      <c r="I243" t="s">
        <v>546</v>
      </c>
      <c r="J243" t="s">
        <v>14</v>
      </c>
      <c r="K243" t="str">
        <f>TEXT(Table1[[#This Row],[Order Date]], "yyyy")</f>
        <v>2024</v>
      </c>
      <c r="L243" t="str">
        <f>TEXT(Table1[[#This Row],[Order Date]], "MMM")</f>
        <v>Nov</v>
      </c>
      <c r="M243" t="str">
        <f>TEXT(Table1[[#This Row],[Order Date]], "DDD")</f>
        <v>Fri</v>
      </c>
      <c r="N243">
        <f>DATEDIF(Table1[[#This Row],[Order Date]],Table1[[#This Row],[Delivered Date]], "D")</f>
        <v>5</v>
      </c>
      <c r="O243">
        <f>ROUND(Table1[[#This Row],[Quantity]]*Table1[[#This Row],[Unit Price]]*VLOOKUP(Table1[[#This Row],[Product Name]], Table2[#All],2, FALSE), 0)</f>
        <v>4065</v>
      </c>
      <c r="P243">
        <f>Table1[[#This Row],[Quantity]]*Table1[[#This Row],[Unit Price]]</f>
        <v>8130</v>
      </c>
      <c r="Q243">
        <f>Table1[[#This Row],[Salse Revenue]]-Table1[[#This Row],[Total Costs]]</f>
        <v>4065</v>
      </c>
    </row>
    <row r="244" spans="1:17" hidden="1" x14ac:dyDescent="0.3">
      <c r="A244" t="s">
        <v>288</v>
      </c>
      <c r="B244" t="s">
        <v>30</v>
      </c>
      <c r="C244" t="s">
        <v>49</v>
      </c>
      <c r="D244" s="1">
        <v>45490</v>
      </c>
      <c r="E244" s="1">
        <v>45496</v>
      </c>
      <c r="F244">
        <v>2</v>
      </c>
      <c r="G244">
        <v>752</v>
      </c>
      <c r="H244" t="s">
        <v>27</v>
      </c>
      <c r="I244" t="s">
        <v>32</v>
      </c>
      <c r="J244" t="s">
        <v>18</v>
      </c>
      <c r="K244" t="str">
        <f>TEXT(Table1[[#This Row],[Order Date]], "yyyy")</f>
        <v>2024</v>
      </c>
      <c r="L244" t="str">
        <f>TEXT(Table1[[#This Row],[Order Date]], "MMM")</f>
        <v>Jul</v>
      </c>
      <c r="M244" t="str">
        <f>TEXT(Table1[[#This Row],[Order Date]], "DDD")</f>
        <v>Wed</v>
      </c>
      <c r="N244">
        <f>DATEDIF(Table1[[#This Row],[Order Date]],Table1[[#This Row],[Delivered Date]], "D")</f>
        <v>6</v>
      </c>
      <c r="O244">
        <f>ROUND(Table1[[#This Row],[Quantity]]*Table1[[#This Row],[Unit Price]]*VLOOKUP(Table1[[#This Row],[Product Name]], Table2[#All],2, FALSE), 0)</f>
        <v>1053</v>
      </c>
      <c r="P244">
        <f>Table1[[#This Row],[Quantity]]*Table1[[#This Row],[Unit Price]]</f>
        <v>1504</v>
      </c>
      <c r="Q244">
        <f>Table1[[#This Row],[Salse Revenue]]-Table1[[#This Row],[Total Costs]]</f>
        <v>451</v>
      </c>
    </row>
    <row r="245" spans="1:17" hidden="1" x14ac:dyDescent="0.3">
      <c r="A245" t="s">
        <v>289</v>
      </c>
      <c r="B245" t="s">
        <v>30</v>
      </c>
      <c r="C245" t="s">
        <v>49</v>
      </c>
      <c r="D245" s="1">
        <v>45331</v>
      </c>
      <c r="E245" s="1">
        <v>45335</v>
      </c>
      <c r="F245">
        <v>6</v>
      </c>
      <c r="G245">
        <v>267</v>
      </c>
      <c r="H245" t="s">
        <v>27</v>
      </c>
      <c r="I245" t="s">
        <v>547</v>
      </c>
      <c r="J245" t="s">
        <v>28</v>
      </c>
      <c r="K245" t="str">
        <f>TEXT(Table1[[#This Row],[Order Date]], "yyyy")</f>
        <v>2024</v>
      </c>
      <c r="L245" t="str">
        <f>TEXT(Table1[[#This Row],[Order Date]], "MMM")</f>
        <v>Feb</v>
      </c>
      <c r="M245" t="str">
        <f>TEXT(Table1[[#This Row],[Order Date]], "DDD")</f>
        <v>Fri</v>
      </c>
      <c r="N245">
        <f>DATEDIF(Table1[[#This Row],[Order Date]],Table1[[#This Row],[Delivered Date]], "D")</f>
        <v>4</v>
      </c>
      <c r="O245">
        <f>ROUND(Table1[[#This Row],[Quantity]]*Table1[[#This Row],[Unit Price]]*VLOOKUP(Table1[[#This Row],[Product Name]], Table2[#All],2, FALSE), 0)</f>
        <v>1121</v>
      </c>
      <c r="P245">
        <f>Table1[[#This Row],[Quantity]]*Table1[[#This Row],[Unit Price]]</f>
        <v>1602</v>
      </c>
      <c r="Q245">
        <f>Table1[[#This Row],[Salse Revenue]]-Table1[[#This Row],[Total Costs]]</f>
        <v>481</v>
      </c>
    </row>
    <row r="246" spans="1:17" hidden="1" x14ac:dyDescent="0.3">
      <c r="A246" t="s">
        <v>290</v>
      </c>
      <c r="B246" t="s">
        <v>30</v>
      </c>
      <c r="C246" t="s">
        <v>31</v>
      </c>
      <c r="D246" s="1">
        <v>45486</v>
      </c>
      <c r="E246" s="1">
        <v>45492</v>
      </c>
      <c r="F246">
        <v>6</v>
      </c>
      <c r="G246">
        <v>460</v>
      </c>
      <c r="H246" t="s">
        <v>27</v>
      </c>
      <c r="I246" t="s">
        <v>546</v>
      </c>
      <c r="J246" t="s">
        <v>14</v>
      </c>
      <c r="K246" t="str">
        <f>TEXT(Table1[[#This Row],[Order Date]], "yyyy")</f>
        <v>2024</v>
      </c>
      <c r="L246" t="str">
        <f>TEXT(Table1[[#This Row],[Order Date]], "MMM")</f>
        <v>Jul</v>
      </c>
      <c r="M246" t="str">
        <f>TEXT(Table1[[#This Row],[Order Date]], "DDD")</f>
        <v>Sat</v>
      </c>
      <c r="N246">
        <f>DATEDIF(Table1[[#This Row],[Order Date]],Table1[[#This Row],[Delivered Date]], "D")</f>
        <v>6</v>
      </c>
      <c r="O246">
        <f>ROUND(Table1[[#This Row],[Quantity]]*Table1[[#This Row],[Unit Price]]*VLOOKUP(Table1[[#This Row],[Product Name]], Table2[#All],2, FALSE), 0)</f>
        <v>2070</v>
      </c>
      <c r="P246">
        <f>Table1[[#This Row],[Quantity]]*Table1[[#This Row],[Unit Price]]</f>
        <v>2760</v>
      </c>
      <c r="Q246">
        <f>Table1[[#This Row],[Salse Revenue]]-Table1[[#This Row],[Total Costs]]</f>
        <v>690</v>
      </c>
    </row>
    <row r="247" spans="1:17" hidden="1" x14ac:dyDescent="0.3">
      <c r="A247" t="s">
        <v>291</v>
      </c>
      <c r="B247" t="s">
        <v>30</v>
      </c>
      <c r="C247" t="s">
        <v>41</v>
      </c>
      <c r="D247" s="1">
        <v>45495</v>
      </c>
      <c r="E247" s="1">
        <v>45498</v>
      </c>
      <c r="F247">
        <v>6</v>
      </c>
      <c r="G247">
        <v>308</v>
      </c>
      <c r="H247" t="s">
        <v>27</v>
      </c>
      <c r="I247" t="s">
        <v>551</v>
      </c>
      <c r="J247" t="s">
        <v>28</v>
      </c>
      <c r="K247" t="str">
        <f>TEXT(Table1[[#This Row],[Order Date]], "yyyy")</f>
        <v>2024</v>
      </c>
      <c r="L247" t="str">
        <f>TEXT(Table1[[#This Row],[Order Date]], "MMM")</f>
        <v>Jul</v>
      </c>
      <c r="M247" t="str">
        <f>TEXT(Table1[[#This Row],[Order Date]], "DDD")</f>
        <v>Mon</v>
      </c>
      <c r="N247">
        <f>DATEDIF(Table1[[#This Row],[Order Date]],Table1[[#This Row],[Delivered Date]], "D")</f>
        <v>3</v>
      </c>
      <c r="O247">
        <f>ROUND(Table1[[#This Row],[Quantity]]*Table1[[#This Row],[Unit Price]]*VLOOKUP(Table1[[#This Row],[Product Name]], Table2[#All],2, FALSE), 0)</f>
        <v>1201</v>
      </c>
      <c r="P247">
        <f>Table1[[#This Row],[Quantity]]*Table1[[#This Row],[Unit Price]]</f>
        <v>1848</v>
      </c>
      <c r="Q247">
        <f>Table1[[#This Row],[Salse Revenue]]-Table1[[#This Row],[Total Costs]]</f>
        <v>647</v>
      </c>
    </row>
    <row r="248" spans="1:17" x14ac:dyDescent="0.3">
      <c r="A248" t="s">
        <v>292</v>
      </c>
      <c r="B248" t="s">
        <v>11</v>
      </c>
      <c r="C248" t="s">
        <v>35</v>
      </c>
      <c r="D248" s="1">
        <v>45394</v>
      </c>
      <c r="E248" s="1">
        <v>45403</v>
      </c>
      <c r="F248">
        <v>10</v>
      </c>
      <c r="G248">
        <v>568</v>
      </c>
      <c r="H248" t="s">
        <v>13</v>
      </c>
      <c r="I248" t="s">
        <v>547</v>
      </c>
      <c r="J248" t="s">
        <v>45</v>
      </c>
      <c r="K248" t="str">
        <f>TEXT(Table1[[#This Row],[Order Date]], "yyyy")</f>
        <v>2024</v>
      </c>
      <c r="L248" t="str">
        <f>TEXT(Table1[[#This Row],[Order Date]], "MMM")</f>
        <v>Apr</v>
      </c>
      <c r="M248" t="str">
        <f>TEXT(Table1[[#This Row],[Order Date]], "DDD")</f>
        <v>Fri</v>
      </c>
      <c r="N248">
        <f>DATEDIF(Table1[[#This Row],[Order Date]],Table1[[#This Row],[Delivered Date]], "D")</f>
        <v>9</v>
      </c>
      <c r="O248">
        <f>ROUND(Table1[[#This Row],[Quantity]]*Table1[[#This Row],[Unit Price]]*VLOOKUP(Table1[[#This Row],[Product Name]], Table2[#All],2, FALSE), 0)</f>
        <v>4544</v>
      </c>
      <c r="P248">
        <f>Table1[[#This Row],[Quantity]]*Table1[[#This Row],[Unit Price]]</f>
        <v>5680</v>
      </c>
      <c r="Q248">
        <f>Table1[[#This Row],[Salse Revenue]]-Table1[[#This Row],[Total Costs]]</f>
        <v>1136</v>
      </c>
    </row>
    <row r="249" spans="1:17" hidden="1" x14ac:dyDescent="0.3">
      <c r="A249" t="s">
        <v>293</v>
      </c>
      <c r="B249" t="s">
        <v>23</v>
      </c>
      <c r="C249" t="s">
        <v>99</v>
      </c>
      <c r="D249" s="1">
        <v>45616</v>
      </c>
      <c r="E249" s="1">
        <v>45638</v>
      </c>
      <c r="F249">
        <v>5</v>
      </c>
      <c r="G249">
        <v>257</v>
      </c>
      <c r="H249" t="s">
        <v>27</v>
      </c>
      <c r="I249" t="s">
        <v>546</v>
      </c>
      <c r="J249" t="s">
        <v>45</v>
      </c>
      <c r="K249" t="str">
        <f>TEXT(Table1[[#This Row],[Order Date]], "yyyy")</f>
        <v>2024</v>
      </c>
      <c r="L249" t="str">
        <f>TEXT(Table1[[#This Row],[Order Date]], "MMM")</f>
        <v>Nov</v>
      </c>
      <c r="M249" t="str">
        <f>TEXT(Table1[[#This Row],[Order Date]], "DDD")</f>
        <v>Wed</v>
      </c>
      <c r="N249">
        <f>DATEDIF(Table1[[#This Row],[Order Date]],Table1[[#This Row],[Delivered Date]], "D")</f>
        <v>22</v>
      </c>
      <c r="O249">
        <f>ROUND(Table1[[#This Row],[Quantity]]*Table1[[#This Row],[Unit Price]]*VLOOKUP(Table1[[#This Row],[Product Name]], Table2[#All],2, FALSE), 0)</f>
        <v>771</v>
      </c>
      <c r="P249">
        <f>Table1[[#This Row],[Quantity]]*Table1[[#This Row],[Unit Price]]</f>
        <v>1285</v>
      </c>
      <c r="Q249">
        <f>Table1[[#This Row],[Salse Revenue]]-Table1[[#This Row],[Total Costs]]</f>
        <v>514</v>
      </c>
    </row>
    <row r="250" spans="1:17" hidden="1" x14ac:dyDescent="0.3">
      <c r="A250" t="s">
        <v>294</v>
      </c>
      <c r="B250" t="s">
        <v>16</v>
      </c>
      <c r="C250" t="s">
        <v>59</v>
      </c>
      <c r="D250" s="1">
        <v>45646</v>
      </c>
      <c r="E250" s="1">
        <v>45654</v>
      </c>
      <c r="F250">
        <v>7</v>
      </c>
      <c r="G250">
        <v>566</v>
      </c>
      <c r="H250" t="s">
        <v>27</v>
      </c>
      <c r="I250" t="s">
        <v>547</v>
      </c>
      <c r="J250" t="s">
        <v>14</v>
      </c>
      <c r="K250" t="str">
        <f>TEXT(Table1[[#This Row],[Order Date]], "yyyy")</f>
        <v>2024</v>
      </c>
      <c r="L250" t="str">
        <f>TEXT(Table1[[#This Row],[Order Date]], "MMM")</f>
        <v>Dec</v>
      </c>
      <c r="M250" t="str">
        <f>TEXT(Table1[[#This Row],[Order Date]], "DDD")</f>
        <v>Fri</v>
      </c>
      <c r="N250">
        <f>DATEDIF(Table1[[#This Row],[Order Date]],Table1[[#This Row],[Delivered Date]], "D")</f>
        <v>8</v>
      </c>
      <c r="O250">
        <f>ROUND(Table1[[#This Row],[Quantity]]*Table1[[#This Row],[Unit Price]]*VLOOKUP(Table1[[#This Row],[Product Name]], Table2[#All],2, FALSE), 0)</f>
        <v>2575</v>
      </c>
      <c r="P250">
        <f>Table1[[#This Row],[Quantity]]*Table1[[#This Row],[Unit Price]]</f>
        <v>3962</v>
      </c>
      <c r="Q250">
        <f>Table1[[#This Row],[Salse Revenue]]-Table1[[#This Row],[Total Costs]]</f>
        <v>1387</v>
      </c>
    </row>
    <row r="251" spans="1:17" hidden="1" x14ac:dyDescent="0.3">
      <c r="A251" t="s">
        <v>295</v>
      </c>
      <c r="B251" t="s">
        <v>16</v>
      </c>
      <c r="C251" t="s">
        <v>59</v>
      </c>
      <c r="D251" s="1">
        <v>45618</v>
      </c>
      <c r="E251" s="1">
        <v>45631</v>
      </c>
      <c r="F251">
        <v>2</v>
      </c>
      <c r="G251">
        <v>121</v>
      </c>
      <c r="H251" t="s">
        <v>27</v>
      </c>
      <c r="I251" t="s">
        <v>548</v>
      </c>
      <c r="J251" t="s">
        <v>45</v>
      </c>
      <c r="K251" t="str">
        <f>TEXT(Table1[[#This Row],[Order Date]], "yyyy")</f>
        <v>2024</v>
      </c>
      <c r="L251" t="str">
        <f>TEXT(Table1[[#This Row],[Order Date]], "MMM")</f>
        <v>Nov</v>
      </c>
      <c r="M251" t="str">
        <f>TEXT(Table1[[#This Row],[Order Date]], "DDD")</f>
        <v>Fri</v>
      </c>
      <c r="N251">
        <f>DATEDIF(Table1[[#This Row],[Order Date]],Table1[[#This Row],[Delivered Date]], "D")</f>
        <v>13</v>
      </c>
      <c r="O251">
        <f>ROUND(Table1[[#This Row],[Quantity]]*Table1[[#This Row],[Unit Price]]*VLOOKUP(Table1[[#This Row],[Product Name]], Table2[#All],2, FALSE), 0)</f>
        <v>157</v>
      </c>
      <c r="P251">
        <f>Table1[[#This Row],[Quantity]]*Table1[[#This Row],[Unit Price]]</f>
        <v>242</v>
      </c>
      <c r="Q251">
        <f>Table1[[#This Row],[Salse Revenue]]-Table1[[#This Row],[Total Costs]]</f>
        <v>85</v>
      </c>
    </row>
    <row r="252" spans="1:17" hidden="1" x14ac:dyDescent="0.3">
      <c r="A252" t="s">
        <v>296</v>
      </c>
      <c r="B252" t="s">
        <v>23</v>
      </c>
      <c r="C252" t="s">
        <v>114</v>
      </c>
      <c r="D252" s="1">
        <v>45297</v>
      </c>
      <c r="E252" s="1">
        <v>45305</v>
      </c>
      <c r="F252">
        <v>2</v>
      </c>
      <c r="G252">
        <v>274</v>
      </c>
      <c r="H252" t="s">
        <v>27</v>
      </c>
      <c r="I252" t="s">
        <v>547</v>
      </c>
      <c r="J252" t="s">
        <v>18</v>
      </c>
      <c r="K252" t="str">
        <f>TEXT(Table1[[#This Row],[Order Date]], "yyyy")</f>
        <v>2024</v>
      </c>
      <c r="L252" t="str">
        <f>TEXT(Table1[[#This Row],[Order Date]], "MMM")</f>
        <v>Jan</v>
      </c>
      <c r="M252" t="str">
        <f>TEXT(Table1[[#This Row],[Order Date]], "DDD")</f>
        <v>Sat</v>
      </c>
      <c r="N252">
        <f>DATEDIF(Table1[[#This Row],[Order Date]],Table1[[#This Row],[Delivered Date]], "D")</f>
        <v>8</v>
      </c>
      <c r="O252">
        <f>ROUND(Table1[[#This Row],[Quantity]]*Table1[[#This Row],[Unit Price]]*VLOOKUP(Table1[[#This Row],[Product Name]], Table2[#All],2, FALSE), 0)</f>
        <v>329</v>
      </c>
      <c r="P252">
        <f>Table1[[#This Row],[Quantity]]*Table1[[#This Row],[Unit Price]]</f>
        <v>548</v>
      </c>
      <c r="Q252">
        <f>Table1[[#This Row],[Salse Revenue]]-Table1[[#This Row],[Total Costs]]</f>
        <v>219</v>
      </c>
    </row>
    <row r="253" spans="1:17" x14ac:dyDescent="0.3">
      <c r="A253" t="s">
        <v>297</v>
      </c>
      <c r="B253" t="s">
        <v>11</v>
      </c>
      <c r="C253" t="s">
        <v>26</v>
      </c>
      <c r="D253" s="1">
        <v>45648</v>
      </c>
      <c r="E253" s="1">
        <v>45656</v>
      </c>
      <c r="F253">
        <v>8</v>
      </c>
      <c r="G253">
        <v>336</v>
      </c>
      <c r="H253" t="s">
        <v>13</v>
      </c>
      <c r="I253" t="s">
        <v>547</v>
      </c>
      <c r="J253" t="s">
        <v>18</v>
      </c>
      <c r="K253" t="str">
        <f>TEXT(Table1[[#This Row],[Order Date]], "yyyy")</f>
        <v>2024</v>
      </c>
      <c r="L253" t="str">
        <f>TEXT(Table1[[#This Row],[Order Date]], "MMM")</f>
        <v>Dec</v>
      </c>
      <c r="M253" t="str">
        <f>TEXT(Table1[[#This Row],[Order Date]], "DDD")</f>
        <v>Sun</v>
      </c>
      <c r="N253">
        <f>DATEDIF(Table1[[#This Row],[Order Date]],Table1[[#This Row],[Delivered Date]], "D")</f>
        <v>8</v>
      </c>
      <c r="O253">
        <f>ROUND(Table1[[#This Row],[Quantity]]*Table1[[#This Row],[Unit Price]]*VLOOKUP(Table1[[#This Row],[Product Name]], Table2[#All],2, FALSE), 0)</f>
        <v>1747</v>
      </c>
      <c r="P253">
        <f>Table1[[#This Row],[Quantity]]*Table1[[#This Row],[Unit Price]]</f>
        <v>2688</v>
      </c>
      <c r="Q253">
        <f>Table1[[#This Row],[Salse Revenue]]-Table1[[#This Row],[Total Costs]]</f>
        <v>941</v>
      </c>
    </row>
    <row r="254" spans="1:17" x14ac:dyDescent="0.3">
      <c r="A254" t="s">
        <v>298</v>
      </c>
      <c r="B254" t="s">
        <v>11</v>
      </c>
      <c r="C254" t="s">
        <v>12</v>
      </c>
      <c r="D254" s="1">
        <v>45467</v>
      </c>
      <c r="E254" s="1">
        <v>45472</v>
      </c>
      <c r="F254">
        <v>2</v>
      </c>
      <c r="G254">
        <v>703</v>
      </c>
      <c r="H254" t="s">
        <v>27</v>
      </c>
      <c r="I254" t="s">
        <v>548</v>
      </c>
      <c r="J254" t="s">
        <v>28</v>
      </c>
      <c r="K254" t="str">
        <f>TEXT(Table1[[#This Row],[Order Date]], "yyyy")</f>
        <v>2024</v>
      </c>
      <c r="L254" t="str">
        <f>TEXT(Table1[[#This Row],[Order Date]], "MMM")</f>
        <v>Jun</v>
      </c>
      <c r="M254" t="str">
        <f>TEXT(Table1[[#This Row],[Order Date]], "DDD")</f>
        <v>Mon</v>
      </c>
      <c r="N254">
        <f>DATEDIF(Table1[[#This Row],[Order Date]],Table1[[#This Row],[Delivered Date]], "D")</f>
        <v>5</v>
      </c>
      <c r="O254">
        <f>ROUND(Table1[[#This Row],[Quantity]]*Table1[[#This Row],[Unit Price]]*VLOOKUP(Table1[[#This Row],[Product Name]], Table2[#All],2, FALSE), 0)</f>
        <v>1055</v>
      </c>
      <c r="P254">
        <f>Table1[[#This Row],[Quantity]]*Table1[[#This Row],[Unit Price]]</f>
        <v>1406</v>
      </c>
      <c r="Q254">
        <f>Table1[[#This Row],[Salse Revenue]]-Table1[[#This Row],[Total Costs]]</f>
        <v>351</v>
      </c>
    </row>
    <row r="255" spans="1:17" x14ac:dyDescent="0.3">
      <c r="A255" t="s">
        <v>299</v>
      </c>
      <c r="B255" t="s">
        <v>11</v>
      </c>
      <c r="C255" t="s">
        <v>35</v>
      </c>
      <c r="D255" s="1">
        <v>45393</v>
      </c>
      <c r="E255" s="1">
        <v>45403</v>
      </c>
      <c r="F255">
        <v>8</v>
      </c>
      <c r="G255">
        <v>616</v>
      </c>
      <c r="H255" t="s">
        <v>13</v>
      </c>
      <c r="I255" t="s">
        <v>549</v>
      </c>
      <c r="J255" t="s">
        <v>28</v>
      </c>
      <c r="K255" t="str">
        <f>TEXT(Table1[[#This Row],[Order Date]], "yyyy")</f>
        <v>2024</v>
      </c>
      <c r="L255" t="str">
        <f>TEXT(Table1[[#This Row],[Order Date]], "MMM")</f>
        <v>Apr</v>
      </c>
      <c r="M255" t="str">
        <f>TEXT(Table1[[#This Row],[Order Date]], "DDD")</f>
        <v>Thu</v>
      </c>
      <c r="N255">
        <f>DATEDIF(Table1[[#This Row],[Order Date]],Table1[[#This Row],[Delivered Date]], "D")</f>
        <v>10</v>
      </c>
      <c r="O255">
        <f>ROUND(Table1[[#This Row],[Quantity]]*Table1[[#This Row],[Unit Price]]*VLOOKUP(Table1[[#This Row],[Product Name]], Table2[#All],2, FALSE), 0)</f>
        <v>3942</v>
      </c>
      <c r="P255">
        <f>Table1[[#This Row],[Quantity]]*Table1[[#This Row],[Unit Price]]</f>
        <v>4928</v>
      </c>
      <c r="Q255">
        <f>Table1[[#This Row],[Salse Revenue]]-Table1[[#This Row],[Total Costs]]</f>
        <v>986</v>
      </c>
    </row>
    <row r="256" spans="1:17" hidden="1" x14ac:dyDescent="0.3">
      <c r="A256" t="s">
        <v>300</v>
      </c>
      <c r="B256" t="s">
        <v>20</v>
      </c>
      <c r="C256" t="s">
        <v>53</v>
      </c>
      <c r="D256" s="1">
        <v>45434</v>
      </c>
      <c r="E256" s="1">
        <v>45448</v>
      </c>
      <c r="F256">
        <v>2</v>
      </c>
      <c r="G256">
        <v>601</v>
      </c>
      <c r="H256" t="s">
        <v>13</v>
      </c>
      <c r="I256" t="s">
        <v>547</v>
      </c>
      <c r="J256" t="s">
        <v>18</v>
      </c>
      <c r="K256" t="str">
        <f>TEXT(Table1[[#This Row],[Order Date]], "yyyy")</f>
        <v>2024</v>
      </c>
      <c r="L256" t="str">
        <f>TEXT(Table1[[#This Row],[Order Date]], "MMM")</f>
        <v>May</v>
      </c>
      <c r="M256" t="str">
        <f>TEXT(Table1[[#This Row],[Order Date]], "DDD")</f>
        <v>Wed</v>
      </c>
      <c r="N256">
        <f>DATEDIF(Table1[[#This Row],[Order Date]],Table1[[#This Row],[Delivered Date]], "D")</f>
        <v>14</v>
      </c>
      <c r="O256">
        <f>ROUND(Table1[[#This Row],[Quantity]]*Table1[[#This Row],[Unit Price]]*VLOOKUP(Table1[[#This Row],[Product Name]], Table2[#All],2, FALSE), 0)</f>
        <v>841</v>
      </c>
      <c r="P256">
        <f>Table1[[#This Row],[Quantity]]*Table1[[#This Row],[Unit Price]]</f>
        <v>1202</v>
      </c>
      <c r="Q256">
        <f>Table1[[#This Row],[Salse Revenue]]-Table1[[#This Row],[Total Costs]]</f>
        <v>361</v>
      </c>
    </row>
    <row r="257" spans="1:17" hidden="1" x14ac:dyDescent="0.3">
      <c r="A257" t="s">
        <v>301</v>
      </c>
      <c r="B257" t="s">
        <v>30</v>
      </c>
      <c r="C257" t="s">
        <v>78</v>
      </c>
      <c r="D257" s="1">
        <v>45392</v>
      </c>
      <c r="E257" s="1">
        <v>45402</v>
      </c>
      <c r="F257">
        <v>8</v>
      </c>
      <c r="G257">
        <v>126</v>
      </c>
      <c r="H257" t="s">
        <v>27</v>
      </c>
      <c r="I257" t="s">
        <v>546</v>
      </c>
      <c r="J257" t="s">
        <v>14</v>
      </c>
      <c r="K257" t="str">
        <f>TEXT(Table1[[#This Row],[Order Date]], "yyyy")</f>
        <v>2024</v>
      </c>
      <c r="L257" t="str">
        <f>TEXT(Table1[[#This Row],[Order Date]], "MMM")</f>
        <v>Apr</v>
      </c>
      <c r="M257" t="str">
        <f>TEXT(Table1[[#This Row],[Order Date]], "DDD")</f>
        <v>Wed</v>
      </c>
      <c r="N257">
        <f>DATEDIF(Table1[[#This Row],[Order Date]],Table1[[#This Row],[Delivered Date]], "D")</f>
        <v>10</v>
      </c>
      <c r="O257">
        <f>ROUND(Table1[[#This Row],[Quantity]]*Table1[[#This Row],[Unit Price]]*VLOOKUP(Table1[[#This Row],[Product Name]], Table2[#All],2, FALSE), 0)</f>
        <v>655</v>
      </c>
      <c r="P257">
        <f>Table1[[#This Row],[Quantity]]*Table1[[#This Row],[Unit Price]]</f>
        <v>1008</v>
      </c>
      <c r="Q257">
        <f>Table1[[#This Row],[Salse Revenue]]-Table1[[#This Row],[Total Costs]]</f>
        <v>353</v>
      </c>
    </row>
    <row r="258" spans="1:17" hidden="1" x14ac:dyDescent="0.3">
      <c r="A258" t="s">
        <v>302</v>
      </c>
      <c r="B258" t="s">
        <v>30</v>
      </c>
      <c r="C258" t="s">
        <v>49</v>
      </c>
      <c r="D258" s="1">
        <v>45608</v>
      </c>
      <c r="E258" s="1">
        <v>45620</v>
      </c>
      <c r="F258">
        <v>3</v>
      </c>
      <c r="G258">
        <v>843</v>
      </c>
      <c r="H258" t="s">
        <v>27</v>
      </c>
      <c r="I258" t="s">
        <v>551</v>
      </c>
      <c r="J258" t="s">
        <v>18</v>
      </c>
      <c r="K258" t="str">
        <f>TEXT(Table1[[#This Row],[Order Date]], "yyyy")</f>
        <v>2024</v>
      </c>
      <c r="L258" t="str">
        <f>TEXT(Table1[[#This Row],[Order Date]], "MMM")</f>
        <v>Nov</v>
      </c>
      <c r="M258" t="str">
        <f>TEXT(Table1[[#This Row],[Order Date]], "DDD")</f>
        <v>Tue</v>
      </c>
      <c r="N258">
        <f>DATEDIF(Table1[[#This Row],[Order Date]],Table1[[#This Row],[Delivered Date]], "D")</f>
        <v>12</v>
      </c>
      <c r="O258">
        <f>ROUND(Table1[[#This Row],[Quantity]]*Table1[[#This Row],[Unit Price]]*VLOOKUP(Table1[[#This Row],[Product Name]], Table2[#All],2, FALSE), 0)</f>
        <v>1770</v>
      </c>
      <c r="P258">
        <f>Table1[[#This Row],[Quantity]]*Table1[[#This Row],[Unit Price]]</f>
        <v>2529</v>
      </c>
      <c r="Q258">
        <f>Table1[[#This Row],[Salse Revenue]]-Table1[[#This Row],[Total Costs]]</f>
        <v>759</v>
      </c>
    </row>
    <row r="259" spans="1:17" x14ac:dyDescent="0.3">
      <c r="A259" t="s">
        <v>303</v>
      </c>
      <c r="B259" t="s">
        <v>11</v>
      </c>
      <c r="C259" t="s">
        <v>57</v>
      </c>
      <c r="D259" s="1">
        <v>45483</v>
      </c>
      <c r="E259" s="1">
        <v>45487</v>
      </c>
      <c r="F259">
        <v>3</v>
      </c>
      <c r="G259">
        <v>533</v>
      </c>
      <c r="H259" t="s">
        <v>27</v>
      </c>
      <c r="I259" t="s">
        <v>549</v>
      </c>
      <c r="J259" t="s">
        <v>18</v>
      </c>
      <c r="K259" t="str">
        <f>TEXT(Table1[[#This Row],[Order Date]], "yyyy")</f>
        <v>2024</v>
      </c>
      <c r="L259" t="str">
        <f>TEXT(Table1[[#This Row],[Order Date]], "MMM")</f>
        <v>Jul</v>
      </c>
      <c r="M259" t="str">
        <f>TEXT(Table1[[#This Row],[Order Date]], "DDD")</f>
        <v>Wed</v>
      </c>
      <c r="N259">
        <f>DATEDIF(Table1[[#This Row],[Order Date]],Table1[[#This Row],[Delivered Date]], "D")</f>
        <v>4</v>
      </c>
      <c r="O259">
        <f>ROUND(Table1[[#This Row],[Quantity]]*Table1[[#This Row],[Unit Price]]*VLOOKUP(Table1[[#This Row],[Product Name]], Table2[#All],2, FALSE), 0)</f>
        <v>1359</v>
      </c>
      <c r="P259">
        <f>Table1[[#This Row],[Quantity]]*Table1[[#This Row],[Unit Price]]</f>
        <v>1599</v>
      </c>
      <c r="Q259">
        <f>Table1[[#This Row],[Salse Revenue]]-Table1[[#This Row],[Total Costs]]</f>
        <v>240</v>
      </c>
    </row>
    <row r="260" spans="1:17" hidden="1" x14ac:dyDescent="0.3">
      <c r="A260" t="s">
        <v>304</v>
      </c>
      <c r="B260" t="s">
        <v>20</v>
      </c>
      <c r="C260" t="s">
        <v>51</v>
      </c>
      <c r="D260" s="1">
        <v>45488</v>
      </c>
      <c r="E260" s="1">
        <v>45500</v>
      </c>
      <c r="F260">
        <v>7</v>
      </c>
      <c r="G260">
        <v>200</v>
      </c>
      <c r="H260" t="s">
        <v>27</v>
      </c>
      <c r="I260" t="s">
        <v>549</v>
      </c>
      <c r="J260" t="s">
        <v>45</v>
      </c>
      <c r="K260" t="str">
        <f>TEXT(Table1[[#This Row],[Order Date]], "yyyy")</f>
        <v>2024</v>
      </c>
      <c r="L260" t="str">
        <f>TEXT(Table1[[#This Row],[Order Date]], "MMM")</f>
        <v>Jul</v>
      </c>
      <c r="M260" t="str">
        <f>TEXT(Table1[[#This Row],[Order Date]], "DDD")</f>
        <v>Mon</v>
      </c>
      <c r="N260">
        <f>DATEDIF(Table1[[#This Row],[Order Date]],Table1[[#This Row],[Delivered Date]], "D")</f>
        <v>12</v>
      </c>
      <c r="O260">
        <f>ROUND(Table1[[#This Row],[Quantity]]*Table1[[#This Row],[Unit Price]]*VLOOKUP(Table1[[#This Row],[Product Name]], Table2[#All],2, FALSE), 0)</f>
        <v>980</v>
      </c>
      <c r="P260">
        <f>Table1[[#This Row],[Quantity]]*Table1[[#This Row],[Unit Price]]</f>
        <v>1400</v>
      </c>
      <c r="Q260">
        <f>Table1[[#This Row],[Salse Revenue]]-Table1[[#This Row],[Total Costs]]</f>
        <v>420</v>
      </c>
    </row>
    <row r="261" spans="1:17" hidden="1" x14ac:dyDescent="0.3">
      <c r="A261" t="s">
        <v>305</v>
      </c>
      <c r="B261" t="s">
        <v>23</v>
      </c>
      <c r="C261" t="s">
        <v>69</v>
      </c>
      <c r="D261" s="1">
        <v>45319</v>
      </c>
      <c r="E261" s="1">
        <v>45329</v>
      </c>
      <c r="F261">
        <v>6</v>
      </c>
      <c r="G261">
        <v>984</v>
      </c>
      <c r="H261" t="s">
        <v>13</v>
      </c>
      <c r="I261" t="s">
        <v>547</v>
      </c>
      <c r="J261" t="s">
        <v>45</v>
      </c>
      <c r="K261" t="str">
        <f>TEXT(Table1[[#This Row],[Order Date]], "yyyy")</f>
        <v>2024</v>
      </c>
      <c r="L261" t="str">
        <f>TEXT(Table1[[#This Row],[Order Date]], "MMM")</f>
        <v>Jan</v>
      </c>
      <c r="M261" t="str">
        <f>TEXT(Table1[[#This Row],[Order Date]], "DDD")</f>
        <v>Sun</v>
      </c>
      <c r="N261">
        <f>DATEDIF(Table1[[#This Row],[Order Date]],Table1[[#This Row],[Delivered Date]], "D")</f>
        <v>10</v>
      </c>
      <c r="O261">
        <f>ROUND(Table1[[#This Row],[Quantity]]*Table1[[#This Row],[Unit Price]]*VLOOKUP(Table1[[#This Row],[Product Name]], Table2[#All],2, FALSE), 0)</f>
        <v>3247</v>
      </c>
      <c r="P261">
        <f>Table1[[#This Row],[Quantity]]*Table1[[#This Row],[Unit Price]]</f>
        <v>5904</v>
      </c>
      <c r="Q261">
        <f>Table1[[#This Row],[Salse Revenue]]-Table1[[#This Row],[Total Costs]]</f>
        <v>2657</v>
      </c>
    </row>
    <row r="262" spans="1:17" hidden="1" x14ac:dyDescent="0.3">
      <c r="A262" t="s">
        <v>306</v>
      </c>
      <c r="B262" t="s">
        <v>20</v>
      </c>
      <c r="C262" t="s">
        <v>21</v>
      </c>
      <c r="D262" s="1">
        <v>45579</v>
      </c>
      <c r="E262" s="1">
        <v>45593</v>
      </c>
      <c r="F262">
        <v>9</v>
      </c>
      <c r="G262">
        <v>678</v>
      </c>
      <c r="H262" t="s">
        <v>27</v>
      </c>
      <c r="I262" t="s">
        <v>549</v>
      </c>
      <c r="J262" t="s">
        <v>45</v>
      </c>
      <c r="K262" t="str">
        <f>TEXT(Table1[[#This Row],[Order Date]], "yyyy")</f>
        <v>2024</v>
      </c>
      <c r="L262" t="str">
        <f>TEXT(Table1[[#This Row],[Order Date]], "MMM")</f>
        <v>Oct</v>
      </c>
      <c r="M262" t="str">
        <f>TEXT(Table1[[#This Row],[Order Date]], "DDD")</f>
        <v>Mon</v>
      </c>
      <c r="N262">
        <f>DATEDIF(Table1[[#This Row],[Order Date]],Table1[[#This Row],[Delivered Date]], "D")</f>
        <v>14</v>
      </c>
      <c r="O262">
        <f>ROUND(Table1[[#This Row],[Quantity]]*Table1[[#This Row],[Unit Price]]*VLOOKUP(Table1[[#This Row],[Product Name]], Table2[#All],2, FALSE), 0)</f>
        <v>4577</v>
      </c>
      <c r="P262">
        <f>Table1[[#This Row],[Quantity]]*Table1[[#This Row],[Unit Price]]</f>
        <v>6102</v>
      </c>
      <c r="Q262">
        <f>Table1[[#This Row],[Salse Revenue]]-Table1[[#This Row],[Total Costs]]</f>
        <v>1525</v>
      </c>
    </row>
    <row r="263" spans="1:17" hidden="1" x14ac:dyDescent="0.3">
      <c r="A263" t="s">
        <v>307</v>
      </c>
      <c r="B263" t="s">
        <v>23</v>
      </c>
      <c r="C263" t="s">
        <v>37</v>
      </c>
      <c r="D263" s="1">
        <v>45655</v>
      </c>
      <c r="E263" s="1">
        <v>45659</v>
      </c>
      <c r="F263">
        <v>8</v>
      </c>
      <c r="G263">
        <v>510</v>
      </c>
      <c r="H263" t="s">
        <v>27</v>
      </c>
      <c r="I263" t="s">
        <v>547</v>
      </c>
      <c r="J263" t="s">
        <v>14</v>
      </c>
      <c r="K263" t="str">
        <f>TEXT(Table1[[#This Row],[Order Date]], "yyyy")</f>
        <v>2024</v>
      </c>
      <c r="L263" t="str">
        <f>TEXT(Table1[[#This Row],[Order Date]], "MMM")</f>
        <v>Dec</v>
      </c>
      <c r="M263" t="str">
        <f>TEXT(Table1[[#This Row],[Order Date]], "DDD")</f>
        <v>Sun</v>
      </c>
      <c r="N263">
        <f>DATEDIF(Table1[[#This Row],[Order Date]],Table1[[#This Row],[Delivered Date]], "D")</f>
        <v>4</v>
      </c>
      <c r="O263">
        <f>ROUND(Table1[[#This Row],[Quantity]]*Table1[[#This Row],[Unit Price]]*VLOOKUP(Table1[[#This Row],[Product Name]], Table2[#All],2, FALSE), 0)</f>
        <v>2040</v>
      </c>
      <c r="P263">
        <f>Table1[[#This Row],[Quantity]]*Table1[[#This Row],[Unit Price]]</f>
        <v>4080</v>
      </c>
      <c r="Q263">
        <f>Table1[[#This Row],[Salse Revenue]]-Table1[[#This Row],[Total Costs]]</f>
        <v>2040</v>
      </c>
    </row>
    <row r="264" spans="1:17" hidden="1" x14ac:dyDescent="0.3">
      <c r="A264" t="s">
        <v>308</v>
      </c>
      <c r="B264" t="s">
        <v>20</v>
      </c>
      <c r="C264" t="s">
        <v>21</v>
      </c>
      <c r="D264" s="1">
        <v>45581</v>
      </c>
      <c r="E264" s="1">
        <v>45594</v>
      </c>
      <c r="F264">
        <v>8</v>
      </c>
      <c r="G264">
        <v>572</v>
      </c>
      <c r="H264" t="s">
        <v>27</v>
      </c>
      <c r="I264" t="s">
        <v>551</v>
      </c>
      <c r="J264" t="s">
        <v>45</v>
      </c>
      <c r="K264" t="str">
        <f>TEXT(Table1[[#This Row],[Order Date]], "yyyy")</f>
        <v>2024</v>
      </c>
      <c r="L264" t="str">
        <f>TEXT(Table1[[#This Row],[Order Date]], "MMM")</f>
        <v>Oct</v>
      </c>
      <c r="M264" t="str">
        <f>TEXT(Table1[[#This Row],[Order Date]], "DDD")</f>
        <v>Wed</v>
      </c>
      <c r="N264">
        <f>DATEDIF(Table1[[#This Row],[Order Date]],Table1[[#This Row],[Delivered Date]], "D")</f>
        <v>13</v>
      </c>
      <c r="O264">
        <f>ROUND(Table1[[#This Row],[Quantity]]*Table1[[#This Row],[Unit Price]]*VLOOKUP(Table1[[#This Row],[Product Name]], Table2[#All],2, FALSE), 0)</f>
        <v>3432</v>
      </c>
      <c r="P264">
        <f>Table1[[#This Row],[Quantity]]*Table1[[#This Row],[Unit Price]]</f>
        <v>4576</v>
      </c>
      <c r="Q264">
        <f>Table1[[#This Row],[Salse Revenue]]-Table1[[#This Row],[Total Costs]]</f>
        <v>1144</v>
      </c>
    </row>
    <row r="265" spans="1:17" x14ac:dyDescent="0.3">
      <c r="A265" t="s">
        <v>309</v>
      </c>
      <c r="B265" t="s">
        <v>11</v>
      </c>
      <c r="C265" t="s">
        <v>95</v>
      </c>
      <c r="D265" s="1">
        <v>45570</v>
      </c>
      <c r="E265" s="1">
        <v>45574</v>
      </c>
      <c r="F265">
        <v>6</v>
      </c>
      <c r="G265">
        <v>565</v>
      </c>
      <c r="H265" t="s">
        <v>27</v>
      </c>
      <c r="I265" t="s">
        <v>548</v>
      </c>
      <c r="J265" t="s">
        <v>45</v>
      </c>
      <c r="K265" t="str">
        <f>TEXT(Table1[[#This Row],[Order Date]], "yyyy")</f>
        <v>2024</v>
      </c>
      <c r="L265" t="str">
        <f>TEXT(Table1[[#This Row],[Order Date]], "MMM")</f>
        <v>Oct</v>
      </c>
      <c r="M265" t="str">
        <f>TEXT(Table1[[#This Row],[Order Date]], "DDD")</f>
        <v>Sat</v>
      </c>
      <c r="N265">
        <f>DATEDIF(Table1[[#This Row],[Order Date]],Table1[[#This Row],[Delivered Date]], "D")</f>
        <v>4</v>
      </c>
      <c r="O265">
        <f>ROUND(Table1[[#This Row],[Quantity]]*Table1[[#This Row],[Unit Price]]*VLOOKUP(Table1[[#This Row],[Product Name]], Table2[#All],2, FALSE), 0)</f>
        <v>2373</v>
      </c>
      <c r="P265">
        <f>Table1[[#This Row],[Quantity]]*Table1[[#This Row],[Unit Price]]</f>
        <v>3390</v>
      </c>
      <c r="Q265">
        <f>Table1[[#This Row],[Salse Revenue]]-Table1[[#This Row],[Total Costs]]</f>
        <v>1017</v>
      </c>
    </row>
    <row r="266" spans="1:17" x14ac:dyDescent="0.3">
      <c r="A266" t="s">
        <v>310</v>
      </c>
      <c r="B266" t="s">
        <v>11</v>
      </c>
      <c r="C266" t="s">
        <v>57</v>
      </c>
      <c r="D266" s="1">
        <v>45399</v>
      </c>
      <c r="E266" s="1">
        <v>45406</v>
      </c>
      <c r="F266">
        <v>10</v>
      </c>
      <c r="G266">
        <v>715</v>
      </c>
      <c r="H266" t="s">
        <v>27</v>
      </c>
      <c r="I266" t="s">
        <v>546</v>
      </c>
      <c r="J266" t="s">
        <v>28</v>
      </c>
      <c r="K266" t="str">
        <f>TEXT(Table1[[#This Row],[Order Date]], "yyyy")</f>
        <v>2024</v>
      </c>
      <c r="L266" t="str">
        <f>TEXT(Table1[[#This Row],[Order Date]], "MMM")</f>
        <v>Apr</v>
      </c>
      <c r="M266" t="str">
        <f>TEXT(Table1[[#This Row],[Order Date]], "DDD")</f>
        <v>Wed</v>
      </c>
      <c r="N266">
        <f>DATEDIF(Table1[[#This Row],[Order Date]],Table1[[#This Row],[Delivered Date]], "D")</f>
        <v>7</v>
      </c>
      <c r="O266">
        <f>ROUND(Table1[[#This Row],[Quantity]]*Table1[[#This Row],[Unit Price]]*VLOOKUP(Table1[[#This Row],[Product Name]], Table2[#All],2, FALSE), 0)</f>
        <v>6078</v>
      </c>
      <c r="P266">
        <f>Table1[[#This Row],[Quantity]]*Table1[[#This Row],[Unit Price]]</f>
        <v>7150</v>
      </c>
      <c r="Q266">
        <f>Table1[[#This Row],[Salse Revenue]]-Table1[[#This Row],[Total Costs]]</f>
        <v>1072</v>
      </c>
    </row>
    <row r="267" spans="1:17" hidden="1" x14ac:dyDescent="0.3">
      <c r="A267" t="s">
        <v>311</v>
      </c>
      <c r="B267" t="s">
        <v>23</v>
      </c>
      <c r="C267" t="s">
        <v>99</v>
      </c>
      <c r="D267" s="1">
        <v>45607</v>
      </c>
      <c r="E267" s="1">
        <v>45620</v>
      </c>
      <c r="F267">
        <v>3</v>
      </c>
      <c r="G267">
        <v>813</v>
      </c>
      <c r="H267" t="s">
        <v>13</v>
      </c>
      <c r="I267" t="s">
        <v>547</v>
      </c>
      <c r="J267" t="s">
        <v>14</v>
      </c>
      <c r="K267" t="str">
        <f>TEXT(Table1[[#This Row],[Order Date]], "yyyy")</f>
        <v>2024</v>
      </c>
      <c r="L267" t="str">
        <f>TEXT(Table1[[#This Row],[Order Date]], "MMM")</f>
        <v>Nov</v>
      </c>
      <c r="M267" t="str">
        <f>TEXT(Table1[[#This Row],[Order Date]], "DDD")</f>
        <v>Mon</v>
      </c>
      <c r="N267">
        <f>DATEDIF(Table1[[#This Row],[Order Date]],Table1[[#This Row],[Delivered Date]], "D")</f>
        <v>13</v>
      </c>
      <c r="O267">
        <f>ROUND(Table1[[#This Row],[Quantity]]*Table1[[#This Row],[Unit Price]]*VLOOKUP(Table1[[#This Row],[Product Name]], Table2[#All],2, FALSE), 0)</f>
        <v>1463</v>
      </c>
      <c r="P267">
        <f>Table1[[#This Row],[Quantity]]*Table1[[#This Row],[Unit Price]]</f>
        <v>2439</v>
      </c>
      <c r="Q267">
        <f>Table1[[#This Row],[Salse Revenue]]-Table1[[#This Row],[Total Costs]]</f>
        <v>976</v>
      </c>
    </row>
    <row r="268" spans="1:17" hidden="1" x14ac:dyDescent="0.3">
      <c r="A268" t="s">
        <v>312</v>
      </c>
      <c r="B268" t="s">
        <v>30</v>
      </c>
      <c r="C268" t="s">
        <v>78</v>
      </c>
      <c r="D268" s="1">
        <v>45585</v>
      </c>
      <c r="E268" s="1">
        <v>45596</v>
      </c>
      <c r="F268">
        <v>5</v>
      </c>
      <c r="G268">
        <v>985</v>
      </c>
      <c r="H268" t="s">
        <v>27</v>
      </c>
      <c r="I268" t="s">
        <v>548</v>
      </c>
      <c r="J268" t="s">
        <v>45</v>
      </c>
      <c r="K268" t="str">
        <f>TEXT(Table1[[#This Row],[Order Date]], "yyyy")</f>
        <v>2024</v>
      </c>
      <c r="L268" t="str">
        <f>TEXT(Table1[[#This Row],[Order Date]], "MMM")</f>
        <v>Oct</v>
      </c>
      <c r="M268" t="str">
        <f>TEXT(Table1[[#This Row],[Order Date]], "DDD")</f>
        <v>Sun</v>
      </c>
      <c r="N268">
        <f>DATEDIF(Table1[[#This Row],[Order Date]],Table1[[#This Row],[Delivered Date]], "D")</f>
        <v>11</v>
      </c>
      <c r="O268">
        <f>ROUND(Table1[[#This Row],[Quantity]]*Table1[[#This Row],[Unit Price]]*VLOOKUP(Table1[[#This Row],[Product Name]], Table2[#All],2, FALSE), 0)</f>
        <v>3201</v>
      </c>
      <c r="P268">
        <f>Table1[[#This Row],[Quantity]]*Table1[[#This Row],[Unit Price]]</f>
        <v>4925</v>
      </c>
      <c r="Q268">
        <f>Table1[[#This Row],[Salse Revenue]]-Table1[[#This Row],[Total Costs]]</f>
        <v>1724</v>
      </c>
    </row>
    <row r="269" spans="1:17" x14ac:dyDescent="0.3">
      <c r="A269" t="s">
        <v>313</v>
      </c>
      <c r="B269" t="s">
        <v>11</v>
      </c>
      <c r="C269" t="s">
        <v>57</v>
      </c>
      <c r="D269" s="1">
        <v>45502</v>
      </c>
      <c r="E269" s="1">
        <v>45508</v>
      </c>
      <c r="F269">
        <v>1</v>
      </c>
      <c r="G269">
        <v>293</v>
      </c>
      <c r="H269" t="s">
        <v>27</v>
      </c>
      <c r="I269" t="s">
        <v>548</v>
      </c>
      <c r="J269" t="s">
        <v>18</v>
      </c>
      <c r="K269" t="str">
        <f>TEXT(Table1[[#This Row],[Order Date]], "yyyy")</f>
        <v>2024</v>
      </c>
      <c r="L269" t="str">
        <f>TEXT(Table1[[#This Row],[Order Date]], "MMM")</f>
        <v>Jul</v>
      </c>
      <c r="M269" t="str">
        <f>TEXT(Table1[[#This Row],[Order Date]], "DDD")</f>
        <v>Mon</v>
      </c>
      <c r="N269">
        <f>DATEDIF(Table1[[#This Row],[Order Date]],Table1[[#This Row],[Delivered Date]], "D")</f>
        <v>6</v>
      </c>
      <c r="O269">
        <f>ROUND(Table1[[#This Row],[Quantity]]*Table1[[#This Row],[Unit Price]]*VLOOKUP(Table1[[#This Row],[Product Name]], Table2[#All],2, FALSE), 0)</f>
        <v>249</v>
      </c>
      <c r="P269">
        <f>Table1[[#This Row],[Quantity]]*Table1[[#This Row],[Unit Price]]</f>
        <v>293</v>
      </c>
      <c r="Q269">
        <f>Table1[[#This Row],[Salse Revenue]]-Table1[[#This Row],[Total Costs]]</f>
        <v>44</v>
      </c>
    </row>
    <row r="270" spans="1:17" hidden="1" x14ac:dyDescent="0.3">
      <c r="A270" t="s">
        <v>314</v>
      </c>
      <c r="B270" t="s">
        <v>23</v>
      </c>
      <c r="C270" t="s">
        <v>24</v>
      </c>
      <c r="D270" s="1">
        <v>45589</v>
      </c>
      <c r="E270" s="1">
        <v>45595</v>
      </c>
      <c r="F270">
        <v>1</v>
      </c>
      <c r="G270">
        <v>899</v>
      </c>
      <c r="H270" t="s">
        <v>27</v>
      </c>
      <c r="I270" t="s">
        <v>548</v>
      </c>
      <c r="J270" t="s">
        <v>45</v>
      </c>
      <c r="K270" t="str">
        <f>TEXT(Table1[[#This Row],[Order Date]], "yyyy")</f>
        <v>2024</v>
      </c>
      <c r="L270" t="str">
        <f>TEXT(Table1[[#This Row],[Order Date]], "MMM")</f>
        <v>Oct</v>
      </c>
      <c r="M270" t="str">
        <f>TEXT(Table1[[#This Row],[Order Date]], "DDD")</f>
        <v>Thu</v>
      </c>
      <c r="N270">
        <f>DATEDIF(Table1[[#This Row],[Order Date]],Table1[[#This Row],[Delivered Date]], "D")</f>
        <v>6</v>
      </c>
      <c r="O270">
        <f>ROUND(Table1[[#This Row],[Quantity]]*Table1[[#This Row],[Unit Price]]*VLOOKUP(Table1[[#This Row],[Product Name]], Table2[#All],2, FALSE), 0)</f>
        <v>494</v>
      </c>
      <c r="P270">
        <f>Table1[[#This Row],[Quantity]]*Table1[[#This Row],[Unit Price]]</f>
        <v>899</v>
      </c>
      <c r="Q270">
        <f>Table1[[#This Row],[Salse Revenue]]-Table1[[#This Row],[Total Costs]]</f>
        <v>405</v>
      </c>
    </row>
    <row r="271" spans="1:17" hidden="1" x14ac:dyDescent="0.3">
      <c r="A271" t="s">
        <v>315</v>
      </c>
      <c r="B271" t="s">
        <v>23</v>
      </c>
      <c r="C271" t="s">
        <v>24</v>
      </c>
      <c r="D271" s="1">
        <v>45324</v>
      </c>
      <c r="E271" s="1">
        <v>45333</v>
      </c>
      <c r="F271">
        <v>9</v>
      </c>
      <c r="G271">
        <v>417</v>
      </c>
      <c r="H271" t="s">
        <v>13</v>
      </c>
      <c r="I271" t="s">
        <v>547</v>
      </c>
      <c r="J271" t="s">
        <v>45</v>
      </c>
      <c r="K271" t="str">
        <f>TEXT(Table1[[#This Row],[Order Date]], "yyyy")</f>
        <v>2024</v>
      </c>
      <c r="L271" t="str">
        <f>TEXT(Table1[[#This Row],[Order Date]], "MMM")</f>
        <v>Feb</v>
      </c>
      <c r="M271" t="str">
        <f>TEXT(Table1[[#This Row],[Order Date]], "DDD")</f>
        <v>Fri</v>
      </c>
      <c r="N271">
        <f>DATEDIF(Table1[[#This Row],[Order Date]],Table1[[#This Row],[Delivered Date]], "D")</f>
        <v>9</v>
      </c>
      <c r="O271">
        <f>ROUND(Table1[[#This Row],[Quantity]]*Table1[[#This Row],[Unit Price]]*VLOOKUP(Table1[[#This Row],[Product Name]], Table2[#All],2, FALSE), 0)</f>
        <v>2064</v>
      </c>
      <c r="P271">
        <f>Table1[[#This Row],[Quantity]]*Table1[[#This Row],[Unit Price]]</f>
        <v>3753</v>
      </c>
      <c r="Q271">
        <f>Table1[[#This Row],[Salse Revenue]]-Table1[[#This Row],[Total Costs]]</f>
        <v>1689</v>
      </c>
    </row>
    <row r="272" spans="1:17" hidden="1" x14ac:dyDescent="0.3">
      <c r="A272" t="s">
        <v>316</v>
      </c>
      <c r="B272" t="s">
        <v>23</v>
      </c>
      <c r="C272" t="s">
        <v>24</v>
      </c>
      <c r="D272" s="1">
        <v>45457</v>
      </c>
      <c r="E272" s="1">
        <v>45461</v>
      </c>
      <c r="F272">
        <v>5</v>
      </c>
      <c r="G272">
        <v>355</v>
      </c>
      <c r="H272" t="s">
        <v>13</v>
      </c>
      <c r="I272" t="s">
        <v>551</v>
      </c>
      <c r="J272" t="s">
        <v>45</v>
      </c>
      <c r="K272" t="str">
        <f>TEXT(Table1[[#This Row],[Order Date]], "yyyy")</f>
        <v>2024</v>
      </c>
      <c r="L272" t="str">
        <f>TEXT(Table1[[#This Row],[Order Date]], "MMM")</f>
        <v>Jun</v>
      </c>
      <c r="M272" t="str">
        <f>TEXT(Table1[[#This Row],[Order Date]], "DDD")</f>
        <v>Fri</v>
      </c>
      <c r="N272">
        <f>DATEDIF(Table1[[#This Row],[Order Date]],Table1[[#This Row],[Delivered Date]], "D")</f>
        <v>4</v>
      </c>
      <c r="O272">
        <f>ROUND(Table1[[#This Row],[Quantity]]*Table1[[#This Row],[Unit Price]]*VLOOKUP(Table1[[#This Row],[Product Name]], Table2[#All],2, FALSE), 0)</f>
        <v>976</v>
      </c>
      <c r="P272">
        <f>Table1[[#This Row],[Quantity]]*Table1[[#This Row],[Unit Price]]</f>
        <v>1775</v>
      </c>
      <c r="Q272">
        <f>Table1[[#This Row],[Salse Revenue]]-Table1[[#This Row],[Total Costs]]</f>
        <v>799</v>
      </c>
    </row>
    <row r="273" spans="1:17" hidden="1" x14ac:dyDescent="0.3">
      <c r="A273" t="s">
        <v>317</v>
      </c>
      <c r="B273" t="s">
        <v>16</v>
      </c>
      <c r="C273" t="s">
        <v>43</v>
      </c>
      <c r="D273" s="1">
        <v>45467</v>
      </c>
      <c r="E273" s="1">
        <v>45471</v>
      </c>
      <c r="F273">
        <v>1</v>
      </c>
      <c r="G273">
        <v>57</v>
      </c>
      <c r="H273" t="s">
        <v>13</v>
      </c>
      <c r="I273" t="s">
        <v>547</v>
      </c>
      <c r="J273" t="s">
        <v>28</v>
      </c>
      <c r="K273" t="str">
        <f>TEXT(Table1[[#This Row],[Order Date]], "yyyy")</f>
        <v>2024</v>
      </c>
      <c r="L273" t="str">
        <f>TEXT(Table1[[#This Row],[Order Date]], "MMM")</f>
        <v>Jun</v>
      </c>
      <c r="M273" t="str">
        <f>TEXT(Table1[[#This Row],[Order Date]], "DDD")</f>
        <v>Mon</v>
      </c>
      <c r="N273">
        <f>DATEDIF(Table1[[#This Row],[Order Date]],Table1[[#This Row],[Delivered Date]], "D")</f>
        <v>4</v>
      </c>
      <c r="O273">
        <f>ROUND(Table1[[#This Row],[Quantity]]*Table1[[#This Row],[Unit Price]]*VLOOKUP(Table1[[#This Row],[Product Name]], Table2[#All],2, FALSE), 0)</f>
        <v>34</v>
      </c>
      <c r="P273">
        <f>Table1[[#This Row],[Quantity]]*Table1[[#This Row],[Unit Price]]</f>
        <v>57</v>
      </c>
      <c r="Q273">
        <f>Table1[[#This Row],[Salse Revenue]]-Table1[[#This Row],[Total Costs]]</f>
        <v>23</v>
      </c>
    </row>
    <row r="274" spans="1:17" x14ac:dyDescent="0.3">
      <c r="A274" t="s">
        <v>318</v>
      </c>
      <c r="B274" t="s">
        <v>11</v>
      </c>
      <c r="C274" t="s">
        <v>57</v>
      </c>
      <c r="D274" s="1">
        <v>45517</v>
      </c>
      <c r="E274" s="1">
        <v>45529</v>
      </c>
      <c r="F274">
        <v>8</v>
      </c>
      <c r="G274">
        <v>10</v>
      </c>
      <c r="H274" t="s">
        <v>27</v>
      </c>
      <c r="I274" t="s">
        <v>549</v>
      </c>
      <c r="J274" t="s">
        <v>18</v>
      </c>
      <c r="K274" t="str">
        <f>TEXT(Table1[[#This Row],[Order Date]], "yyyy")</f>
        <v>2024</v>
      </c>
      <c r="L274" t="str">
        <f>TEXT(Table1[[#This Row],[Order Date]], "MMM")</f>
        <v>Aug</v>
      </c>
      <c r="M274" t="str">
        <f>TEXT(Table1[[#This Row],[Order Date]], "DDD")</f>
        <v>Tue</v>
      </c>
      <c r="N274">
        <f>DATEDIF(Table1[[#This Row],[Order Date]],Table1[[#This Row],[Delivered Date]], "D")</f>
        <v>12</v>
      </c>
      <c r="O274">
        <f>ROUND(Table1[[#This Row],[Quantity]]*Table1[[#This Row],[Unit Price]]*VLOOKUP(Table1[[#This Row],[Product Name]], Table2[#All],2, FALSE), 0)</f>
        <v>68</v>
      </c>
      <c r="P274">
        <f>Table1[[#This Row],[Quantity]]*Table1[[#This Row],[Unit Price]]</f>
        <v>80</v>
      </c>
      <c r="Q274">
        <f>Table1[[#This Row],[Salse Revenue]]-Table1[[#This Row],[Total Costs]]</f>
        <v>12</v>
      </c>
    </row>
    <row r="275" spans="1:17" x14ac:dyDescent="0.3">
      <c r="A275" t="s">
        <v>319</v>
      </c>
      <c r="B275" t="s">
        <v>11</v>
      </c>
      <c r="C275" t="s">
        <v>95</v>
      </c>
      <c r="D275" s="1">
        <v>45632</v>
      </c>
      <c r="E275" s="1">
        <v>45639</v>
      </c>
      <c r="F275">
        <v>3</v>
      </c>
      <c r="G275">
        <v>63</v>
      </c>
      <c r="H275" t="s">
        <v>27</v>
      </c>
      <c r="I275" t="s">
        <v>549</v>
      </c>
      <c r="J275" t="s">
        <v>18</v>
      </c>
      <c r="K275" t="str">
        <f>TEXT(Table1[[#This Row],[Order Date]], "yyyy")</f>
        <v>2024</v>
      </c>
      <c r="L275" t="str">
        <f>TEXT(Table1[[#This Row],[Order Date]], "MMM")</f>
        <v>Dec</v>
      </c>
      <c r="M275" t="str">
        <f>TEXT(Table1[[#This Row],[Order Date]], "DDD")</f>
        <v>Fri</v>
      </c>
      <c r="N275">
        <f>DATEDIF(Table1[[#This Row],[Order Date]],Table1[[#This Row],[Delivered Date]], "D")</f>
        <v>7</v>
      </c>
      <c r="O275">
        <f>ROUND(Table1[[#This Row],[Quantity]]*Table1[[#This Row],[Unit Price]]*VLOOKUP(Table1[[#This Row],[Product Name]], Table2[#All],2, FALSE), 0)</f>
        <v>132</v>
      </c>
      <c r="P275">
        <f>Table1[[#This Row],[Quantity]]*Table1[[#This Row],[Unit Price]]</f>
        <v>189</v>
      </c>
      <c r="Q275">
        <f>Table1[[#This Row],[Salse Revenue]]-Table1[[#This Row],[Total Costs]]</f>
        <v>57</v>
      </c>
    </row>
    <row r="276" spans="1:17" hidden="1" x14ac:dyDescent="0.3">
      <c r="A276" t="s">
        <v>320</v>
      </c>
      <c r="B276" t="s">
        <v>20</v>
      </c>
      <c r="C276" t="s">
        <v>21</v>
      </c>
      <c r="D276" s="1">
        <v>45627</v>
      </c>
      <c r="E276" s="1">
        <v>45636</v>
      </c>
      <c r="F276">
        <v>2</v>
      </c>
      <c r="G276">
        <v>730</v>
      </c>
      <c r="H276" t="s">
        <v>13</v>
      </c>
      <c r="I276" t="s">
        <v>547</v>
      </c>
      <c r="J276" t="s">
        <v>18</v>
      </c>
      <c r="K276" t="str">
        <f>TEXT(Table1[[#This Row],[Order Date]], "yyyy")</f>
        <v>2024</v>
      </c>
      <c r="L276" t="str">
        <f>TEXT(Table1[[#This Row],[Order Date]], "MMM")</f>
        <v>Dec</v>
      </c>
      <c r="M276" t="str">
        <f>TEXT(Table1[[#This Row],[Order Date]], "DDD")</f>
        <v>Sun</v>
      </c>
      <c r="N276">
        <f>DATEDIF(Table1[[#This Row],[Order Date]],Table1[[#This Row],[Delivered Date]], "D")</f>
        <v>9</v>
      </c>
      <c r="O276">
        <f>ROUND(Table1[[#This Row],[Quantity]]*Table1[[#This Row],[Unit Price]]*VLOOKUP(Table1[[#This Row],[Product Name]], Table2[#All],2, FALSE), 0)</f>
        <v>1095</v>
      </c>
      <c r="P276">
        <f>Table1[[#This Row],[Quantity]]*Table1[[#This Row],[Unit Price]]</f>
        <v>1460</v>
      </c>
      <c r="Q276">
        <f>Table1[[#This Row],[Salse Revenue]]-Table1[[#This Row],[Total Costs]]</f>
        <v>365</v>
      </c>
    </row>
    <row r="277" spans="1:17" hidden="1" x14ac:dyDescent="0.3">
      <c r="A277" t="s">
        <v>321</v>
      </c>
      <c r="B277" t="s">
        <v>23</v>
      </c>
      <c r="C277" t="s">
        <v>114</v>
      </c>
      <c r="D277" s="1">
        <v>45359</v>
      </c>
      <c r="E277" s="1">
        <v>45366</v>
      </c>
      <c r="F277">
        <v>10</v>
      </c>
      <c r="G277">
        <v>241</v>
      </c>
      <c r="H277" t="s">
        <v>13</v>
      </c>
      <c r="I277" t="s">
        <v>551</v>
      </c>
      <c r="J277" t="s">
        <v>18</v>
      </c>
      <c r="K277" t="str">
        <f>TEXT(Table1[[#This Row],[Order Date]], "yyyy")</f>
        <v>2024</v>
      </c>
      <c r="L277" t="str">
        <f>TEXT(Table1[[#This Row],[Order Date]], "MMM")</f>
        <v>Mar</v>
      </c>
      <c r="M277" t="str">
        <f>TEXT(Table1[[#This Row],[Order Date]], "DDD")</f>
        <v>Fri</v>
      </c>
      <c r="N277">
        <f>DATEDIF(Table1[[#This Row],[Order Date]],Table1[[#This Row],[Delivered Date]], "D")</f>
        <v>7</v>
      </c>
      <c r="O277">
        <f>ROUND(Table1[[#This Row],[Quantity]]*Table1[[#This Row],[Unit Price]]*VLOOKUP(Table1[[#This Row],[Product Name]], Table2[#All],2, FALSE), 0)</f>
        <v>1446</v>
      </c>
      <c r="P277">
        <f>Table1[[#This Row],[Quantity]]*Table1[[#This Row],[Unit Price]]</f>
        <v>2410</v>
      </c>
      <c r="Q277">
        <f>Table1[[#This Row],[Salse Revenue]]-Table1[[#This Row],[Total Costs]]</f>
        <v>964</v>
      </c>
    </row>
    <row r="278" spans="1:17" x14ac:dyDescent="0.3">
      <c r="A278" t="s">
        <v>322</v>
      </c>
      <c r="B278" t="s">
        <v>11</v>
      </c>
      <c r="C278" t="s">
        <v>95</v>
      </c>
      <c r="D278" s="1">
        <v>45353</v>
      </c>
      <c r="E278" s="1">
        <v>45366</v>
      </c>
      <c r="F278">
        <v>7</v>
      </c>
      <c r="G278">
        <v>720</v>
      </c>
      <c r="H278" t="s">
        <v>13</v>
      </c>
      <c r="I278" t="s">
        <v>547</v>
      </c>
      <c r="J278" t="s">
        <v>18</v>
      </c>
      <c r="K278" t="str">
        <f>TEXT(Table1[[#This Row],[Order Date]], "yyyy")</f>
        <v>2024</v>
      </c>
      <c r="L278" t="str">
        <f>TEXT(Table1[[#This Row],[Order Date]], "MMM")</f>
        <v>Mar</v>
      </c>
      <c r="M278" t="str">
        <f>TEXT(Table1[[#This Row],[Order Date]], "DDD")</f>
        <v>Sat</v>
      </c>
      <c r="N278">
        <f>DATEDIF(Table1[[#This Row],[Order Date]],Table1[[#This Row],[Delivered Date]], "D")</f>
        <v>13</v>
      </c>
      <c r="O278">
        <f>ROUND(Table1[[#This Row],[Quantity]]*Table1[[#This Row],[Unit Price]]*VLOOKUP(Table1[[#This Row],[Product Name]], Table2[#All],2, FALSE), 0)</f>
        <v>3528</v>
      </c>
      <c r="P278">
        <f>Table1[[#This Row],[Quantity]]*Table1[[#This Row],[Unit Price]]</f>
        <v>5040</v>
      </c>
      <c r="Q278">
        <f>Table1[[#This Row],[Salse Revenue]]-Table1[[#This Row],[Total Costs]]</f>
        <v>1512</v>
      </c>
    </row>
    <row r="279" spans="1:17" hidden="1" x14ac:dyDescent="0.3">
      <c r="A279" t="s">
        <v>323</v>
      </c>
      <c r="B279" t="s">
        <v>20</v>
      </c>
      <c r="C279" t="s">
        <v>21</v>
      </c>
      <c r="D279" s="1">
        <v>45360</v>
      </c>
      <c r="E279" s="1">
        <v>45371</v>
      </c>
      <c r="F279">
        <v>3</v>
      </c>
      <c r="G279">
        <v>80</v>
      </c>
      <c r="H279" t="s">
        <v>13</v>
      </c>
      <c r="I279" t="s">
        <v>551</v>
      </c>
      <c r="J279" t="s">
        <v>45</v>
      </c>
      <c r="K279" t="str">
        <f>TEXT(Table1[[#This Row],[Order Date]], "yyyy")</f>
        <v>2024</v>
      </c>
      <c r="L279" t="str">
        <f>TEXT(Table1[[#This Row],[Order Date]], "MMM")</f>
        <v>Mar</v>
      </c>
      <c r="M279" t="str">
        <f>TEXT(Table1[[#This Row],[Order Date]], "DDD")</f>
        <v>Sat</v>
      </c>
      <c r="N279">
        <f>DATEDIF(Table1[[#This Row],[Order Date]],Table1[[#This Row],[Delivered Date]], "D")</f>
        <v>11</v>
      </c>
      <c r="O279">
        <f>ROUND(Table1[[#This Row],[Quantity]]*Table1[[#This Row],[Unit Price]]*VLOOKUP(Table1[[#This Row],[Product Name]], Table2[#All],2, FALSE), 0)</f>
        <v>180</v>
      </c>
      <c r="P279">
        <f>Table1[[#This Row],[Quantity]]*Table1[[#This Row],[Unit Price]]</f>
        <v>240</v>
      </c>
      <c r="Q279">
        <f>Table1[[#This Row],[Salse Revenue]]-Table1[[#This Row],[Total Costs]]</f>
        <v>60</v>
      </c>
    </row>
    <row r="280" spans="1:17" hidden="1" x14ac:dyDescent="0.3">
      <c r="A280" t="s">
        <v>324</v>
      </c>
      <c r="B280" t="s">
        <v>16</v>
      </c>
      <c r="C280" t="s">
        <v>43</v>
      </c>
      <c r="D280" s="1">
        <v>45403</v>
      </c>
      <c r="E280" s="1">
        <v>45409</v>
      </c>
      <c r="F280">
        <v>2</v>
      </c>
      <c r="G280">
        <v>928</v>
      </c>
      <c r="H280" t="s">
        <v>13</v>
      </c>
      <c r="I280" t="s">
        <v>547</v>
      </c>
      <c r="J280" t="s">
        <v>14</v>
      </c>
      <c r="K280" t="str">
        <f>TEXT(Table1[[#This Row],[Order Date]], "yyyy")</f>
        <v>2024</v>
      </c>
      <c r="L280" t="str">
        <f>TEXT(Table1[[#This Row],[Order Date]], "MMM")</f>
        <v>Apr</v>
      </c>
      <c r="M280" t="str">
        <f>TEXT(Table1[[#This Row],[Order Date]], "DDD")</f>
        <v>Sun</v>
      </c>
      <c r="N280">
        <f>DATEDIF(Table1[[#This Row],[Order Date]],Table1[[#This Row],[Delivered Date]], "D")</f>
        <v>6</v>
      </c>
      <c r="O280">
        <f>ROUND(Table1[[#This Row],[Quantity]]*Table1[[#This Row],[Unit Price]]*VLOOKUP(Table1[[#This Row],[Product Name]], Table2[#All],2, FALSE), 0)</f>
        <v>1114</v>
      </c>
      <c r="P280">
        <f>Table1[[#This Row],[Quantity]]*Table1[[#This Row],[Unit Price]]</f>
        <v>1856</v>
      </c>
      <c r="Q280">
        <f>Table1[[#This Row],[Salse Revenue]]-Table1[[#This Row],[Total Costs]]</f>
        <v>742</v>
      </c>
    </row>
    <row r="281" spans="1:17" hidden="1" x14ac:dyDescent="0.3">
      <c r="A281" t="s">
        <v>325</v>
      </c>
      <c r="B281" t="s">
        <v>16</v>
      </c>
      <c r="C281" t="s">
        <v>43</v>
      </c>
      <c r="D281" s="1">
        <v>45471</v>
      </c>
      <c r="E281" s="1">
        <v>45484</v>
      </c>
      <c r="F281">
        <v>7</v>
      </c>
      <c r="G281">
        <v>332</v>
      </c>
      <c r="H281" t="s">
        <v>13</v>
      </c>
      <c r="I281" t="s">
        <v>548</v>
      </c>
      <c r="J281" t="s">
        <v>45</v>
      </c>
      <c r="K281" t="str">
        <f>TEXT(Table1[[#This Row],[Order Date]], "yyyy")</f>
        <v>2024</v>
      </c>
      <c r="L281" t="str">
        <f>TEXT(Table1[[#This Row],[Order Date]], "MMM")</f>
        <v>Jun</v>
      </c>
      <c r="M281" t="str">
        <f>TEXT(Table1[[#This Row],[Order Date]], "DDD")</f>
        <v>Fri</v>
      </c>
      <c r="N281">
        <f>DATEDIF(Table1[[#This Row],[Order Date]],Table1[[#This Row],[Delivered Date]], "D")</f>
        <v>13</v>
      </c>
      <c r="O281">
        <f>ROUND(Table1[[#This Row],[Quantity]]*Table1[[#This Row],[Unit Price]]*VLOOKUP(Table1[[#This Row],[Product Name]], Table2[#All],2, FALSE), 0)</f>
        <v>1394</v>
      </c>
      <c r="P281">
        <f>Table1[[#This Row],[Quantity]]*Table1[[#This Row],[Unit Price]]</f>
        <v>2324</v>
      </c>
      <c r="Q281">
        <f>Table1[[#This Row],[Salse Revenue]]-Table1[[#This Row],[Total Costs]]</f>
        <v>930</v>
      </c>
    </row>
    <row r="282" spans="1:17" x14ac:dyDescent="0.3">
      <c r="A282" t="s">
        <v>326</v>
      </c>
      <c r="B282" t="s">
        <v>11</v>
      </c>
      <c r="C282" t="s">
        <v>95</v>
      </c>
      <c r="D282" s="1">
        <v>45397</v>
      </c>
      <c r="E282" s="1">
        <v>45400</v>
      </c>
      <c r="F282">
        <v>9</v>
      </c>
      <c r="G282">
        <v>631</v>
      </c>
      <c r="H282" t="s">
        <v>27</v>
      </c>
      <c r="I282" t="s">
        <v>551</v>
      </c>
      <c r="J282" t="s">
        <v>18</v>
      </c>
      <c r="K282" t="str">
        <f>TEXT(Table1[[#This Row],[Order Date]], "yyyy")</f>
        <v>2024</v>
      </c>
      <c r="L282" t="str">
        <f>TEXT(Table1[[#This Row],[Order Date]], "MMM")</f>
        <v>Apr</v>
      </c>
      <c r="M282" t="str">
        <f>TEXT(Table1[[#This Row],[Order Date]], "DDD")</f>
        <v>Mon</v>
      </c>
      <c r="N282">
        <f>DATEDIF(Table1[[#This Row],[Order Date]],Table1[[#This Row],[Delivered Date]], "D")</f>
        <v>3</v>
      </c>
      <c r="O282">
        <f>ROUND(Table1[[#This Row],[Quantity]]*Table1[[#This Row],[Unit Price]]*VLOOKUP(Table1[[#This Row],[Product Name]], Table2[#All],2, FALSE), 0)</f>
        <v>3975</v>
      </c>
      <c r="P282">
        <f>Table1[[#This Row],[Quantity]]*Table1[[#This Row],[Unit Price]]</f>
        <v>5679</v>
      </c>
      <c r="Q282">
        <f>Table1[[#This Row],[Salse Revenue]]-Table1[[#This Row],[Total Costs]]</f>
        <v>1704</v>
      </c>
    </row>
    <row r="283" spans="1:17" hidden="1" x14ac:dyDescent="0.3">
      <c r="A283" t="s">
        <v>327</v>
      </c>
      <c r="B283" t="s">
        <v>23</v>
      </c>
      <c r="C283" t="s">
        <v>114</v>
      </c>
      <c r="D283" s="1">
        <v>45415</v>
      </c>
      <c r="E283" s="1">
        <v>45419</v>
      </c>
      <c r="F283">
        <v>8</v>
      </c>
      <c r="G283">
        <v>663</v>
      </c>
      <c r="H283" t="s">
        <v>27</v>
      </c>
      <c r="I283" t="s">
        <v>551</v>
      </c>
      <c r="J283" t="s">
        <v>28</v>
      </c>
      <c r="K283" t="str">
        <f>TEXT(Table1[[#This Row],[Order Date]], "yyyy")</f>
        <v>2024</v>
      </c>
      <c r="L283" t="str">
        <f>TEXT(Table1[[#This Row],[Order Date]], "MMM")</f>
        <v>May</v>
      </c>
      <c r="M283" t="str">
        <f>TEXT(Table1[[#This Row],[Order Date]], "DDD")</f>
        <v>Fri</v>
      </c>
      <c r="N283">
        <f>DATEDIF(Table1[[#This Row],[Order Date]],Table1[[#This Row],[Delivered Date]], "D")</f>
        <v>4</v>
      </c>
      <c r="O283">
        <f>ROUND(Table1[[#This Row],[Quantity]]*Table1[[#This Row],[Unit Price]]*VLOOKUP(Table1[[#This Row],[Product Name]], Table2[#All],2, FALSE), 0)</f>
        <v>3182</v>
      </c>
      <c r="P283">
        <f>Table1[[#This Row],[Quantity]]*Table1[[#This Row],[Unit Price]]</f>
        <v>5304</v>
      </c>
      <c r="Q283">
        <f>Table1[[#This Row],[Salse Revenue]]-Table1[[#This Row],[Total Costs]]</f>
        <v>2122</v>
      </c>
    </row>
    <row r="284" spans="1:17" hidden="1" x14ac:dyDescent="0.3">
      <c r="A284" t="s">
        <v>328</v>
      </c>
      <c r="B284" t="s">
        <v>30</v>
      </c>
      <c r="C284" t="s">
        <v>31</v>
      </c>
      <c r="D284" s="1">
        <v>45641</v>
      </c>
      <c r="E284" s="1">
        <v>45646</v>
      </c>
      <c r="F284">
        <v>3</v>
      </c>
      <c r="G284">
        <v>791</v>
      </c>
      <c r="H284" t="s">
        <v>13</v>
      </c>
      <c r="I284" t="s">
        <v>549</v>
      </c>
      <c r="J284" t="s">
        <v>14</v>
      </c>
      <c r="K284" t="str">
        <f>TEXT(Table1[[#This Row],[Order Date]], "yyyy")</f>
        <v>2024</v>
      </c>
      <c r="L284" t="str">
        <f>TEXT(Table1[[#This Row],[Order Date]], "MMM")</f>
        <v>Dec</v>
      </c>
      <c r="M284" t="str">
        <f>TEXT(Table1[[#This Row],[Order Date]], "DDD")</f>
        <v>Sun</v>
      </c>
      <c r="N284">
        <f>DATEDIF(Table1[[#This Row],[Order Date]],Table1[[#This Row],[Delivered Date]], "D")</f>
        <v>5</v>
      </c>
      <c r="O284">
        <f>ROUND(Table1[[#This Row],[Quantity]]*Table1[[#This Row],[Unit Price]]*VLOOKUP(Table1[[#This Row],[Product Name]], Table2[#All],2, FALSE), 0)</f>
        <v>1780</v>
      </c>
      <c r="P284">
        <f>Table1[[#This Row],[Quantity]]*Table1[[#This Row],[Unit Price]]</f>
        <v>2373</v>
      </c>
      <c r="Q284">
        <f>Table1[[#This Row],[Salse Revenue]]-Table1[[#This Row],[Total Costs]]</f>
        <v>593</v>
      </c>
    </row>
    <row r="285" spans="1:17" hidden="1" x14ac:dyDescent="0.3">
      <c r="A285" t="s">
        <v>329</v>
      </c>
      <c r="B285" t="s">
        <v>16</v>
      </c>
      <c r="C285" t="s">
        <v>55</v>
      </c>
      <c r="D285" s="1">
        <v>45613</v>
      </c>
      <c r="E285" s="1">
        <v>45616</v>
      </c>
      <c r="F285">
        <v>9</v>
      </c>
      <c r="G285">
        <v>795</v>
      </c>
      <c r="H285" t="s">
        <v>27</v>
      </c>
      <c r="I285" t="s">
        <v>549</v>
      </c>
      <c r="J285" t="s">
        <v>45</v>
      </c>
      <c r="K285" t="str">
        <f>TEXT(Table1[[#This Row],[Order Date]], "yyyy")</f>
        <v>2024</v>
      </c>
      <c r="L285" t="str">
        <f>TEXT(Table1[[#This Row],[Order Date]], "MMM")</f>
        <v>Nov</v>
      </c>
      <c r="M285" t="str">
        <f>TEXT(Table1[[#This Row],[Order Date]], "DDD")</f>
        <v>Sun</v>
      </c>
      <c r="N285">
        <f>DATEDIF(Table1[[#This Row],[Order Date]],Table1[[#This Row],[Delivered Date]], "D")</f>
        <v>3</v>
      </c>
      <c r="O285">
        <f>ROUND(Table1[[#This Row],[Quantity]]*Table1[[#This Row],[Unit Price]]*VLOOKUP(Table1[[#This Row],[Product Name]], Table2[#All],2, FALSE), 0)</f>
        <v>3935</v>
      </c>
      <c r="P285">
        <f>Table1[[#This Row],[Quantity]]*Table1[[#This Row],[Unit Price]]</f>
        <v>7155</v>
      </c>
      <c r="Q285">
        <f>Table1[[#This Row],[Salse Revenue]]-Table1[[#This Row],[Total Costs]]</f>
        <v>3220</v>
      </c>
    </row>
    <row r="286" spans="1:17" x14ac:dyDescent="0.3">
      <c r="A286" t="s">
        <v>330</v>
      </c>
      <c r="B286" t="s">
        <v>11</v>
      </c>
      <c r="C286" t="s">
        <v>95</v>
      </c>
      <c r="D286" s="1">
        <v>45332</v>
      </c>
      <c r="E286" s="1">
        <v>45346</v>
      </c>
      <c r="F286">
        <v>9</v>
      </c>
      <c r="G286">
        <v>953</v>
      </c>
      <c r="H286" t="s">
        <v>27</v>
      </c>
      <c r="I286" t="s">
        <v>547</v>
      </c>
      <c r="J286" t="s">
        <v>28</v>
      </c>
      <c r="K286" t="str">
        <f>TEXT(Table1[[#This Row],[Order Date]], "yyyy")</f>
        <v>2024</v>
      </c>
      <c r="L286" t="str">
        <f>TEXT(Table1[[#This Row],[Order Date]], "MMM")</f>
        <v>Feb</v>
      </c>
      <c r="M286" t="str">
        <f>TEXT(Table1[[#This Row],[Order Date]], "DDD")</f>
        <v>Sat</v>
      </c>
      <c r="N286">
        <f>DATEDIF(Table1[[#This Row],[Order Date]],Table1[[#This Row],[Delivered Date]], "D")</f>
        <v>14</v>
      </c>
      <c r="O286">
        <f>ROUND(Table1[[#This Row],[Quantity]]*Table1[[#This Row],[Unit Price]]*VLOOKUP(Table1[[#This Row],[Product Name]], Table2[#All],2, FALSE), 0)</f>
        <v>6004</v>
      </c>
      <c r="P286">
        <f>Table1[[#This Row],[Quantity]]*Table1[[#This Row],[Unit Price]]</f>
        <v>8577</v>
      </c>
      <c r="Q286">
        <f>Table1[[#This Row],[Salse Revenue]]-Table1[[#This Row],[Total Costs]]</f>
        <v>2573</v>
      </c>
    </row>
    <row r="287" spans="1:17" hidden="1" x14ac:dyDescent="0.3">
      <c r="A287" t="s">
        <v>331</v>
      </c>
      <c r="B287" t="s">
        <v>30</v>
      </c>
      <c r="C287" t="s">
        <v>49</v>
      </c>
      <c r="D287" s="1">
        <v>45592</v>
      </c>
      <c r="E287" s="1">
        <v>45606</v>
      </c>
      <c r="F287">
        <v>2</v>
      </c>
      <c r="G287">
        <v>327</v>
      </c>
      <c r="H287" t="s">
        <v>27</v>
      </c>
      <c r="I287" t="s">
        <v>551</v>
      </c>
      <c r="J287" t="s">
        <v>28</v>
      </c>
      <c r="K287" t="str">
        <f>TEXT(Table1[[#This Row],[Order Date]], "yyyy")</f>
        <v>2024</v>
      </c>
      <c r="L287" t="str">
        <f>TEXT(Table1[[#This Row],[Order Date]], "MMM")</f>
        <v>Oct</v>
      </c>
      <c r="M287" t="str">
        <f>TEXT(Table1[[#This Row],[Order Date]], "DDD")</f>
        <v>Sun</v>
      </c>
      <c r="N287">
        <f>DATEDIF(Table1[[#This Row],[Order Date]],Table1[[#This Row],[Delivered Date]], "D")</f>
        <v>14</v>
      </c>
      <c r="O287">
        <f>ROUND(Table1[[#This Row],[Quantity]]*Table1[[#This Row],[Unit Price]]*VLOOKUP(Table1[[#This Row],[Product Name]], Table2[#All],2, FALSE), 0)</f>
        <v>458</v>
      </c>
      <c r="P287">
        <f>Table1[[#This Row],[Quantity]]*Table1[[#This Row],[Unit Price]]</f>
        <v>654</v>
      </c>
      <c r="Q287">
        <f>Table1[[#This Row],[Salse Revenue]]-Table1[[#This Row],[Total Costs]]</f>
        <v>196</v>
      </c>
    </row>
    <row r="288" spans="1:17" hidden="1" x14ac:dyDescent="0.3">
      <c r="A288" t="s">
        <v>332</v>
      </c>
      <c r="B288" t="s">
        <v>16</v>
      </c>
      <c r="C288" t="s">
        <v>59</v>
      </c>
      <c r="D288" s="1">
        <v>45320</v>
      </c>
      <c r="E288" s="1">
        <v>45324</v>
      </c>
      <c r="F288">
        <v>5</v>
      </c>
      <c r="G288">
        <v>692</v>
      </c>
      <c r="H288" t="s">
        <v>13</v>
      </c>
      <c r="I288" t="s">
        <v>551</v>
      </c>
      <c r="J288" t="s">
        <v>18</v>
      </c>
      <c r="K288" t="str">
        <f>TEXT(Table1[[#This Row],[Order Date]], "yyyy")</f>
        <v>2024</v>
      </c>
      <c r="L288" t="str">
        <f>TEXT(Table1[[#This Row],[Order Date]], "MMM")</f>
        <v>Jan</v>
      </c>
      <c r="M288" t="str">
        <f>TEXT(Table1[[#This Row],[Order Date]], "DDD")</f>
        <v>Mon</v>
      </c>
      <c r="N288">
        <f>DATEDIF(Table1[[#This Row],[Order Date]],Table1[[#This Row],[Delivered Date]], "D")</f>
        <v>4</v>
      </c>
      <c r="O288">
        <f>ROUND(Table1[[#This Row],[Quantity]]*Table1[[#This Row],[Unit Price]]*VLOOKUP(Table1[[#This Row],[Product Name]], Table2[#All],2, FALSE), 0)</f>
        <v>2249</v>
      </c>
      <c r="P288">
        <f>Table1[[#This Row],[Quantity]]*Table1[[#This Row],[Unit Price]]</f>
        <v>3460</v>
      </c>
      <c r="Q288">
        <f>Table1[[#This Row],[Salse Revenue]]-Table1[[#This Row],[Total Costs]]</f>
        <v>1211</v>
      </c>
    </row>
    <row r="289" spans="1:17" x14ac:dyDescent="0.3">
      <c r="A289" t="s">
        <v>333</v>
      </c>
      <c r="B289" t="s">
        <v>11</v>
      </c>
      <c r="C289" t="s">
        <v>57</v>
      </c>
      <c r="D289" s="1">
        <v>45651</v>
      </c>
      <c r="E289" s="1">
        <v>45658</v>
      </c>
      <c r="F289">
        <v>1</v>
      </c>
      <c r="G289">
        <v>177</v>
      </c>
      <c r="H289" t="s">
        <v>27</v>
      </c>
      <c r="I289" t="s">
        <v>549</v>
      </c>
      <c r="J289" t="s">
        <v>18</v>
      </c>
      <c r="K289" t="str">
        <f>TEXT(Table1[[#This Row],[Order Date]], "yyyy")</f>
        <v>2024</v>
      </c>
      <c r="L289" t="str">
        <f>TEXT(Table1[[#This Row],[Order Date]], "MMM")</f>
        <v>Dec</v>
      </c>
      <c r="M289" t="str">
        <f>TEXT(Table1[[#This Row],[Order Date]], "DDD")</f>
        <v>Wed</v>
      </c>
      <c r="N289">
        <f>DATEDIF(Table1[[#This Row],[Order Date]],Table1[[#This Row],[Delivered Date]], "D")</f>
        <v>7</v>
      </c>
      <c r="O289">
        <f>ROUND(Table1[[#This Row],[Quantity]]*Table1[[#This Row],[Unit Price]]*VLOOKUP(Table1[[#This Row],[Product Name]], Table2[#All],2, FALSE), 0)</f>
        <v>150</v>
      </c>
      <c r="P289">
        <f>Table1[[#This Row],[Quantity]]*Table1[[#This Row],[Unit Price]]</f>
        <v>177</v>
      </c>
      <c r="Q289">
        <f>Table1[[#This Row],[Salse Revenue]]-Table1[[#This Row],[Total Costs]]</f>
        <v>27</v>
      </c>
    </row>
    <row r="290" spans="1:17" hidden="1" x14ac:dyDescent="0.3">
      <c r="A290" t="s">
        <v>334</v>
      </c>
      <c r="B290" t="s">
        <v>16</v>
      </c>
      <c r="C290" t="s">
        <v>55</v>
      </c>
      <c r="D290" s="1">
        <v>45377</v>
      </c>
      <c r="E290" s="1">
        <v>45390</v>
      </c>
      <c r="F290">
        <v>6</v>
      </c>
      <c r="G290">
        <v>139</v>
      </c>
      <c r="H290" t="s">
        <v>27</v>
      </c>
      <c r="I290" t="s">
        <v>551</v>
      </c>
      <c r="J290" t="s">
        <v>45</v>
      </c>
      <c r="K290" t="str">
        <f>TEXT(Table1[[#This Row],[Order Date]], "yyyy")</f>
        <v>2024</v>
      </c>
      <c r="L290" t="str">
        <f>TEXT(Table1[[#This Row],[Order Date]], "MMM")</f>
        <v>Mar</v>
      </c>
      <c r="M290" t="str">
        <f>TEXT(Table1[[#This Row],[Order Date]], "DDD")</f>
        <v>Tue</v>
      </c>
      <c r="N290">
        <f>DATEDIF(Table1[[#This Row],[Order Date]],Table1[[#This Row],[Delivered Date]], "D")</f>
        <v>13</v>
      </c>
      <c r="O290">
        <f>ROUND(Table1[[#This Row],[Quantity]]*Table1[[#This Row],[Unit Price]]*VLOOKUP(Table1[[#This Row],[Product Name]], Table2[#All],2, FALSE), 0)</f>
        <v>459</v>
      </c>
      <c r="P290">
        <f>Table1[[#This Row],[Quantity]]*Table1[[#This Row],[Unit Price]]</f>
        <v>834</v>
      </c>
      <c r="Q290">
        <f>Table1[[#This Row],[Salse Revenue]]-Table1[[#This Row],[Total Costs]]</f>
        <v>375</v>
      </c>
    </row>
    <row r="291" spans="1:17" hidden="1" x14ac:dyDescent="0.3">
      <c r="A291" t="s">
        <v>335</v>
      </c>
      <c r="B291" t="s">
        <v>16</v>
      </c>
      <c r="C291" t="s">
        <v>63</v>
      </c>
      <c r="D291" s="1">
        <v>45480</v>
      </c>
      <c r="E291" s="1">
        <v>45490</v>
      </c>
      <c r="F291">
        <v>3</v>
      </c>
      <c r="G291">
        <v>271</v>
      </c>
      <c r="H291" t="s">
        <v>27</v>
      </c>
      <c r="I291" t="s">
        <v>548</v>
      </c>
      <c r="J291" t="s">
        <v>14</v>
      </c>
      <c r="K291" t="str">
        <f>TEXT(Table1[[#This Row],[Order Date]], "yyyy")</f>
        <v>2024</v>
      </c>
      <c r="L291" t="str">
        <f>TEXT(Table1[[#This Row],[Order Date]], "MMM")</f>
        <v>Jul</v>
      </c>
      <c r="M291" t="str">
        <f>TEXT(Table1[[#This Row],[Order Date]], "DDD")</f>
        <v>Sun</v>
      </c>
      <c r="N291">
        <f>DATEDIF(Table1[[#This Row],[Order Date]],Table1[[#This Row],[Delivered Date]], "D")</f>
        <v>10</v>
      </c>
      <c r="O291">
        <f>ROUND(Table1[[#This Row],[Quantity]]*Table1[[#This Row],[Unit Price]]*VLOOKUP(Table1[[#This Row],[Product Name]], Table2[#All],2, FALSE), 0)</f>
        <v>407</v>
      </c>
      <c r="P291">
        <f>Table1[[#This Row],[Quantity]]*Table1[[#This Row],[Unit Price]]</f>
        <v>813</v>
      </c>
      <c r="Q291">
        <f>Table1[[#This Row],[Salse Revenue]]-Table1[[#This Row],[Total Costs]]</f>
        <v>406</v>
      </c>
    </row>
    <row r="292" spans="1:17" x14ac:dyDescent="0.3">
      <c r="A292" t="s">
        <v>336</v>
      </c>
      <c r="B292" t="s">
        <v>11</v>
      </c>
      <c r="C292" t="s">
        <v>57</v>
      </c>
      <c r="D292" s="1">
        <v>45552</v>
      </c>
      <c r="E292" s="1">
        <v>45555</v>
      </c>
      <c r="F292">
        <v>1</v>
      </c>
      <c r="G292">
        <v>55</v>
      </c>
      <c r="H292" t="s">
        <v>13</v>
      </c>
      <c r="I292" t="s">
        <v>548</v>
      </c>
      <c r="J292" t="s">
        <v>45</v>
      </c>
      <c r="K292" t="str">
        <f>TEXT(Table1[[#This Row],[Order Date]], "yyyy")</f>
        <v>2024</v>
      </c>
      <c r="L292" t="str">
        <f>TEXT(Table1[[#This Row],[Order Date]], "MMM")</f>
        <v>Sep</v>
      </c>
      <c r="M292" t="str">
        <f>TEXT(Table1[[#This Row],[Order Date]], "DDD")</f>
        <v>Tue</v>
      </c>
      <c r="N292">
        <f>DATEDIF(Table1[[#This Row],[Order Date]],Table1[[#This Row],[Delivered Date]], "D")</f>
        <v>3</v>
      </c>
      <c r="O292">
        <f>ROUND(Table1[[#This Row],[Quantity]]*Table1[[#This Row],[Unit Price]]*VLOOKUP(Table1[[#This Row],[Product Name]], Table2[#All],2, FALSE), 0)</f>
        <v>47</v>
      </c>
      <c r="P292">
        <f>Table1[[#This Row],[Quantity]]*Table1[[#This Row],[Unit Price]]</f>
        <v>55</v>
      </c>
      <c r="Q292">
        <f>Table1[[#This Row],[Salse Revenue]]-Table1[[#This Row],[Total Costs]]</f>
        <v>8</v>
      </c>
    </row>
    <row r="293" spans="1:17" x14ac:dyDescent="0.3">
      <c r="A293" t="s">
        <v>337</v>
      </c>
      <c r="B293" t="s">
        <v>11</v>
      </c>
      <c r="C293" t="s">
        <v>26</v>
      </c>
      <c r="D293" s="1">
        <v>45478</v>
      </c>
      <c r="E293" s="1">
        <v>45491</v>
      </c>
      <c r="F293">
        <v>7</v>
      </c>
      <c r="G293">
        <v>952</v>
      </c>
      <c r="H293" t="s">
        <v>13</v>
      </c>
      <c r="I293" t="s">
        <v>547</v>
      </c>
      <c r="J293" t="s">
        <v>14</v>
      </c>
      <c r="K293" t="str">
        <f>TEXT(Table1[[#This Row],[Order Date]], "yyyy")</f>
        <v>2024</v>
      </c>
      <c r="L293" t="str">
        <f>TEXT(Table1[[#This Row],[Order Date]], "MMM")</f>
        <v>Jul</v>
      </c>
      <c r="M293" t="str">
        <f>TEXT(Table1[[#This Row],[Order Date]], "DDD")</f>
        <v>Fri</v>
      </c>
      <c r="N293">
        <f>DATEDIF(Table1[[#This Row],[Order Date]],Table1[[#This Row],[Delivered Date]], "D")</f>
        <v>13</v>
      </c>
      <c r="O293">
        <f>ROUND(Table1[[#This Row],[Quantity]]*Table1[[#This Row],[Unit Price]]*VLOOKUP(Table1[[#This Row],[Product Name]], Table2[#All],2, FALSE), 0)</f>
        <v>4332</v>
      </c>
      <c r="P293">
        <f>Table1[[#This Row],[Quantity]]*Table1[[#This Row],[Unit Price]]</f>
        <v>6664</v>
      </c>
      <c r="Q293">
        <f>Table1[[#This Row],[Salse Revenue]]-Table1[[#This Row],[Total Costs]]</f>
        <v>2332</v>
      </c>
    </row>
    <row r="294" spans="1:17" x14ac:dyDescent="0.3">
      <c r="A294" t="s">
        <v>338</v>
      </c>
      <c r="B294" t="s">
        <v>11</v>
      </c>
      <c r="C294" t="s">
        <v>35</v>
      </c>
      <c r="D294" s="1">
        <v>45482</v>
      </c>
      <c r="E294" s="1">
        <v>45488</v>
      </c>
      <c r="F294">
        <v>2</v>
      </c>
      <c r="G294">
        <v>524</v>
      </c>
      <c r="H294" t="s">
        <v>13</v>
      </c>
      <c r="I294" t="s">
        <v>551</v>
      </c>
      <c r="J294" t="s">
        <v>18</v>
      </c>
      <c r="K294" t="str">
        <f>TEXT(Table1[[#This Row],[Order Date]], "yyyy")</f>
        <v>2024</v>
      </c>
      <c r="L294" t="str">
        <f>TEXT(Table1[[#This Row],[Order Date]], "MMM")</f>
        <v>Jul</v>
      </c>
      <c r="M294" t="str">
        <f>TEXT(Table1[[#This Row],[Order Date]], "DDD")</f>
        <v>Tue</v>
      </c>
      <c r="N294">
        <f>DATEDIF(Table1[[#This Row],[Order Date]],Table1[[#This Row],[Delivered Date]], "D")</f>
        <v>6</v>
      </c>
      <c r="O294">
        <f>ROUND(Table1[[#This Row],[Quantity]]*Table1[[#This Row],[Unit Price]]*VLOOKUP(Table1[[#This Row],[Product Name]], Table2[#All],2, FALSE), 0)</f>
        <v>838</v>
      </c>
      <c r="P294">
        <f>Table1[[#This Row],[Quantity]]*Table1[[#This Row],[Unit Price]]</f>
        <v>1048</v>
      </c>
      <c r="Q294">
        <f>Table1[[#This Row],[Salse Revenue]]-Table1[[#This Row],[Total Costs]]</f>
        <v>210</v>
      </c>
    </row>
    <row r="295" spans="1:17" hidden="1" x14ac:dyDescent="0.3">
      <c r="A295" t="s">
        <v>339</v>
      </c>
      <c r="B295" t="s">
        <v>20</v>
      </c>
      <c r="C295" t="s">
        <v>51</v>
      </c>
      <c r="D295" s="1">
        <v>45417</v>
      </c>
      <c r="E295" s="1">
        <v>45421</v>
      </c>
      <c r="F295">
        <v>3</v>
      </c>
      <c r="G295">
        <v>16</v>
      </c>
      <c r="H295" t="s">
        <v>13</v>
      </c>
      <c r="I295" t="s">
        <v>549</v>
      </c>
      <c r="J295" t="s">
        <v>28</v>
      </c>
      <c r="K295" t="str">
        <f>TEXT(Table1[[#This Row],[Order Date]], "yyyy")</f>
        <v>2024</v>
      </c>
      <c r="L295" t="str">
        <f>TEXT(Table1[[#This Row],[Order Date]], "MMM")</f>
        <v>May</v>
      </c>
      <c r="M295" t="str">
        <f>TEXT(Table1[[#This Row],[Order Date]], "DDD")</f>
        <v>Sun</v>
      </c>
      <c r="N295">
        <f>DATEDIF(Table1[[#This Row],[Order Date]],Table1[[#This Row],[Delivered Date]], "D")</f>
        <v>4</v>
      </c>
      <c r="O295">
        <f>ROUND(Table1[[#This Row],[Quantity]]*Table1[[#This Row],[Unit Price]]*VLOOKUP(Table1[[#This Row],[Product Name]], Table2[#All],2, FALSE), 0)</f>
        <v>34</v>
      </c>
      <c r="P295">
        <f>Table1[[#This Row],[Quantity]]*Table1[[#This Row],[Unit Price]]</f>
        <v>48</v>
      </c>
      <c r="Q295">
        <f>Table1[[#This Row],[Salse Revenue]]-Table1[[#This Row],[Total Costs]]</f>
        <v>14</v>
      </c>
    </row>
    <row r="296" spans="1:17" hidden="1" x14ac:dyDescent="0.3">
      <c r="A296" t="s">
        <v>340</v>
      </c>
      <c r="B296" t="s">
        <v>16</v>
      </c>
      <c r="C296" t="s">
        <v>55</v>
      </c>
      <c r="D296" s="1">
        <v>45617</v>
      </c>
      <c r="E296" s="1">
        <v>45621</v>
      </c>
      <c r="F296">
        <v>1</v>
      </c>
      <c r="G296">
        <v>983</v>
      </c>
      <c r="H296" t="s">
        <v>27</v>
      </c>
      <c r="I296" t="s">
        <v>546</v>
      </c>
      <c r="J296" t="s">
        <v>18</v>
      </c>
      <c r="K296" t="str">
        <f>TEXT(Table1[[#This Row],[Order Date]], "yyyy")</f>
        <v>2024</v>
      </c>
      <c r="L296" t="str">
        <f>TEXT(Table1[[#This Row],[Order Date]], "MMM")</f>
        <v>Nov</v>
      </c>
      <c r="M296" t="str">
        <f>TEXT(Table1[[#This Row],[Order Date]], "DDD")</f>
        <v>Thu</v>
      </c>
      <c r="N296">
        <f>DATEDIF(Table1[[#This Row],[Order Date]],Table1[[#This Row],[Delivered Date]], "D")</f>
        <v>4</v>
      </c>
      <c r="O296">
        <f>ROUND(Table1[[#This Row],[Quantity]]*Table1[[#This Row],[Unit Price]]*VLOOKUP(Table1[[#This Row],[Product Name]], Table2[#All],2, FALSE), 0)</f>
        <v>541</v>
      </c>
      <c r="P296">
        <f>Table1[[#This Row],[Quantity]]*Table1[[#This Row],[Unit Price]]</f>
        <v>983</v>
      </c>
      <c r="Q296">
        <f>Table1[[#This Row],[Salse Revenue]]-Table1[[#This Row],[Total Costs]]</f>
        <v>442</v>
      </c>
    </row>
    <row r="297" spans="1:17" x14ac:dyDescent="0.3">
      <c r="A297" t="s">
        <v>341</v>
      </c>
      <c r="B297" t="s">
        <v>11</v>
      </c>
      <c r="C297" t="s">
        <v>57</v>
      </c>
      <c r="D297" s="1">
        <v>45646</v>
      </c>
      <c r="E297" s="1">
        <v>45657</v>
      </c>
      <c r="F297">
        <v>5</v>
      </c>
      <c r="G297">
        <v>105</v>
      </c>
      <c r="H297" t="s">
        <v>27</v>
      </c>
      <c r="I297" t="s">
        <v>547</v>
      </c>
      <c r="J297" t="s">
        <v>28</v>
      </c>
      <c r="K297" t="str">
        <f>TEXT(Table1[[#This Row],[Order Date]], "yyyy")</f>
        <v>2024</v>
      </c>
      <c r="L297" t="str">
        <f>TEXT(Table1[[#This Row],[Order Date]], "MMM")</f>
        <v>Dec</v>
      </c>
      <c r="M297" t="str">
        <f>TEXT(Table1[[#This Row],[Order Date]], "DDD")</f>
        <v>Fri</v>
      </c>
      <c r="N297">
        <f>DATEDIF(Table1[[#This Row],[Order Date]],Table1[[#This Row],[Delivered Date]], "D")</f>
        <v>11</v>
      </c>
      <c r="O297">
        <f>ROUND(Table1[[#This Row],[Quantity]]*Table1[[#This Row],[Unit Price]]*VLOOKUP(Table1[[#This Row],[Product Name]], Table2[#All],2, FALSE), 0)</f>
        <v>446</v>
      </c>
      <c r="P297">
        <f>Table1[[#This Row],[Quantity]]*Table1[[#This Row],[Unit Price]]</f>
        <v>525</v>
      </c>
      <c r="Q297">
        <f>Table1[[#This Row],[Salse Revenue]]-Table1[[#This Row],[Total Costs]]</f>
        <v>79</v>
      </c>
    </row>
    <row r="298" spans="1:17" hidden="1" x14ac:dyDescent="0.3">
      <c r="A298" t="s">
        <v>342</v>
      </c>
      <c r="B298" t="s">
        <v>23</v>
      </c>
      <c r="C298" t="s">
        <v>24</v>
      </c>
      <c r="D298" s="1">
        <v>45526</v>
      </c>
      <c r="E298" s="1">
        <v>45540</v>
      </c>
      <c r="F298">
        <v>2</v>
      </c>
      <c r="G298">
        <v>604</v>
      </c>
      <c r="H298" t="s">
        <v>13</v>
      </c>
      <c r="I298" t="s">
        <v>547</v>
      </c>
      <c r="J298" t="s">
        <v>14</v>
      </c>
      <c r="K298" t="str">
        <f>TEXT(Table1[[#This Row],[Order Date]], "yyyy")</f>
        <v>2024</v>
      </c>
      <c r="L298" t="str">
        <f>TEXT(Table1[[#This Row],[Order Date]], "MMM")</f>
        <v>Aug</v>
      </c>
      <c r="M298" t="str">
        <f>TEXT(Table1[[#This Row],[Order Date]], "DDD")</f>
        <v>Thu</v>
      </c>
      <c r="N298">
        <f>DATEDIF(Table1[[#This Row],[Order Date]],Table1[[#This Row],[Delivered Date]], "D")</f>
        <v>14</v>
      </c>
      <c r="O298">
        <f>ROUND(Table1[[#This Row],[Quantity]]*Table1[[#This Row],[Unit Price]]*VLOOKUP(Table1[[#This Row],[Product Name]], Table2[#All],2, FALSE), 0)</f>
        <v>664</v>
      </c>
      <c r="P298">
        <f>Table1[[#This Row],[Quantity]]*Table1[[#This Row],[Unit Price]]</f>
        <v>1208</v>
      </c>
      <c r="Q298">
        <f>Table1[[#This Row],[Salse Revenue]]-Table1[[#This Row],[Total Costs]]</f>
        <v>544</v>
      </c>
    </row>
    <row r="299" spans="1:17" hidden="1" x14ac:dyDescent="0.3">
      <c r="A299" t="s">
        <v>343</v>
      </c>
      <c r="B299" t="s">
        <v>23</v>
      </c>
      <c r="C299" t="s">
        <v>114</v>
      </c>
      <c r="D299" s="1">
        <v>45595</v>
      </c>
      <c r="E299" s="1">
        <v>45605</v>
      </c>
      <c r="F299">
        <v>10</v>
      </c>
      <c r="G299">
        <v>73</v>
      </c>
      <c r="H299" t="s">
        <v>13</v>
      </c>
      <c r="I299" t="s">
        <v>549</v>
      </c>
      <c r="J299" t="s">
        <v>18</v>
      </c>
      <c r="K299" t="str">
        <f>TEXT(Table1[[#This Row],[Order Date]], "yyyy")</f>
        <v>2024</v>
      </c>
      <c r="L299" t="str">
        <f>TEXT(Table1[[#This Row],[Order Date]], "MMM")</f>
        <v>Oct</v>
      </c>
      <c r="M299" t="str">
        <f>TEXT(Table1[[#This Row],[Order Date]], "DDD")</f>
        <v>Wed</v>
      </c>
      <c r="N299">
        <f>DATEDIF(Table1[[#This Row],[Order Date]],Table1[[#This Row],[Delivered Date]], "D")</f>
        <v>10</v>
      </c>
      <c r="O299">
        <f>ROUND(Table1[[#This Row],[Quantity]]*Table1[[#This Row],[Unit Price]]*VLOOKUP(Table1[[#This Row],[Product Name]], Table2[#All],2, FALSE), 0)</f>
        <v>438</v>
      </c>
      <c r="P299">
        <f>Table1[[#This Row],[Quantity]]*Table1[[#This Row],[Unit Price]]</f>
        <v>730</v>
      </c>
      <c r="Q299">
        <f>Table1[[#This Row],[Salse Revenue]]-Table1[[#This Row],[Total Costs]]</f>
        <v>292</v>
      </c>
    </row>
    <row r="300" spans="1:17" hidden="1" x14ac:dyDescent="0.3">
      <c r="A300" t="s">
        <v>344</v>
      </c>
      <c r="B300" t="s">
        <v>23</v>
      </c>
      <c r="C300" t="s">
        <v>24</v>
      </c>
      <c r="D300" s="1">
        <v>45411</v>
      </c>
      <c r="E300" s="1">
        <v>45426</v>
      </c>
      <c r="F300">
        <v>2</v>
      </c>
      <c r="G300">
        <v>976</v>
      </c>
      <c r="H300" t="s">
        <v>27</v>
      </c>
      <c r="I300" t="s">
        <v>547</v>
      </c>
      <c r="J300" t="s">
        <v>45</v>
      </c>
      <c r="K300" t="str">
        <f>TEXT(Table1[[#This Row],[Order Date]], "yyyy")</f>
        <v>2024</v>
      </c>
      <c r="L300" t="str">
        <f>TEXT(Table1[[#This Row],[Order Date]], "MMM")</f>
        <v>Apr</v>
      </c>
      <c r="M300" t="str">
        <f>TEXT(Table1[[#This Row],[Order Date]], "DDD")</f>
        <v>Mon</v>
      </c>
      <c r="N300">
        <f>DATEDIF(Table1[[#This Row],[Order Date]],Table1[[#This Row],[Delivered Date]], "D")</f>
        <v>15</v>
      </c>
      <c r="O300">
        <f>ROUND(Table1[[#This Row],[Quantity]]*Table1[[#This Row],[Unit Price]]*VLOOKUP(Table1[[#This Row],[Product Name]], Table2[#All],2, FALSE), 0)</f>
        <v>1074</v>
      </c>
      <c r="P300">
        <f>Table1[[#This Row],[Quantity]]*Table1[[#This Row],[Unit Price]]</f>
        <v>1952</v>
      </c>
      <c r="Q300">
        <f>Table1[[#This Row],[Salse Revenue]]-Table1[[#This Row],[Total Costs]]</f>
        <v>878</v>
      </c>
    </row>
    <row r="301" spans="1:17" x14ac:dyDescent="0.3">
      <c r="A301" t="s">
        <v>345</v>
      </c>
      <c r="B301" t="s">
        <v>11</v>
      </c>
      <c r="C301" t="s">
        <v>12</v>
      </c>
      <c r="D301" s="1">
        <v>45372</v>
      </c>
      <c r="E301" s="1">
        <v>45375</v>
      </c>
      <c r="F301">
        <v>5</v>
      </c>
      <c r="G301">
        <v>856</v>
      </c>
      <c r="H301" t="s">
        <v>13</v>
      </c>
      <c r="I301" t="s">
        <v>551</v>
      </c>
      <c r="J301" t="s">
        <v>18</v>
      </c>
      <c r="K301" t="str">
        <f>TEXT(Table1[[#This Row],[Order Date]], "yyyy")</f>
        <v>2024</v>
      </c>
      <c r="L301" t="str">
        <f>TEXT(Table1[[#This Row],[Order Date]], "MMM")</f>
        <v>Mar</v>
      </c>
      <c r="M301" t="str">
        <f>TEXT(Table1[[#This Row],[Order Date]], "DDD")</f>
        <v>Thu</v>
      </c>
      <c r="N301">
        <f>DATEDIF(Table1[[#This Row],[Order Date]],Table1[[#This Row],[Delivered Date]], "D")</f>
        <v>3</v>
      </c>
      <c r="O301">
        <f>ROUND(Table1[[#This Row],[Quantity]]*Table1[[#This Row],[Unit Price]]*VLOOKUP(Table1[[#This Row],[Product Name]], Table2[#All],2, FALSE), 0)</f>
        <v>3210</v>
      </c>
      <c r="P301">
        <f>Table1[[#This Row],[Quantity]]*Table1[[#This Row],[Unit Price]]</f>
        <v>4280</v>
      </c>
      <c r="Q301">
        <f>Table1[[#This Row],[Salse Revenue]]-Table1[[#This Row],[Total Costs]]</f>
        <v>1070</v>
      </c>
    </row>
    <row r="302" spans="1:17" hidden="1" x14ac:dyDescent="0.3">
      <c r="A302" t="s">
        <v>346</v>
      </c>
      <c r="B302" t="s">
        <v>16</v>
      </c>
      <c r="C302" t="s">
        <v>17</v>
      </c>
      <c r="D302" s="1">
        <v>45638</v>
      </c>
      <c r="E302" s="1">
        <v>45651</v>
      </c>
      <c r="F302">
        <v>5</v>
      </c>
      <c r="G302">
        <v>276</v>
      </c>
      <c r="H302" t="s">
        <v>13</v>
      </c>
      <c r="I302" t="s">
        <v>548</v>
      </c>
      <c r="J302" t="s">
        <v>45</v>
      </c>
      <c r="K302" t="str">
        <f>TEXT(Table1[[#This Row],[Order Date]], "yyyy")</f>
        <v>2024</v>
      </c>
      <c r="L302" t="str">
        <f>TEXT(Table1[[#This Row],[Order Date]], "MMM")</f>
        <v>Dec</v>
      </c>
      <c r="M302" t="str">
        <f>TEXT(Table1[[#This Row],[Order Date]], "DDD")</f>
        <v>Thu</v>
      </c>
      <c r="N302">
        <f>DATEDIF(Table1[[#This Row],[Order Date]],Table1[[#This Row],[Delivered Date]], "D")</f>
        <v>13</v>
      </c>
      <c r="O302">
        <f>ROUND(Table1[[#This Row],[Quantity]]*Table1[[#This Row],[Unit Price]]*VLOOKUP(Table1[[#This Row],[Product Name]], Table2[#All],2, FALSE), 0)</f>
        <v>690</v>
      </c>
      <c r="P302">
        <f>Table1[[#This Row],[Quantity]]*Table1[[#This Row],[Unit Price]]</f>
        <v>1380</v>
      </c>
      <c r="Q302">
        <f>Table1[[#This Row],[Salse Revenue]]-Table1[[#This Row],[Total Costs]]</f>
        <v>690</v>
      </c>
    </row>
    <row r="303" spans="1:17" hidden="1" x14ac:dyDescent="0.3">
      <c r="A303" t="s">
        <v>347</v>
      </c>
      <c r="B303" t="s">
        <v>23</v>
      </c>
      <c r="C303" t="s">
        <v>37</v>
      </c>
      <c r="D303" s="1">
        <v>45576</v>
      </c>
      <c r="E303" s="1">
        <v>45588</v>
      </c>
      <c r="F303">
        <v>9</v>
      </c>
      <c r="G303">
        <v>265</v>
      </c>
      <c r="H303" t="s">
        <v>13</v>
      </c>
      <c r="I303" t="s">
        <v>547</v>
      </c>
      <c r="J303" t="s">
        <v>28</v>
      </c>
      <c r="K303" t="str">
        <f>TEXT(Table1[[#This Row],[Order Date]], "yyyy")</f>
        <v>2024</v>
      </c>
      <c r="L303" t="str">
        <f>TEXT(Table1[[#This Row],[Order Date]], "MMM")</f>
        <v>Oct</v>
      </c>
      <c r="M303" t="str">
        <f>TEXT(Table1[[#This Row],[Order Date]], "DDD")</f>
        <v>Fri</v>
      </c>
      <c r="N303">
        <f>DATEDIF(Table1[[#This Row],[Order Date]],Table1[[#This Row],[Delivered Date]], "D")</f>
        <v>12</v>
      </c>
      <c r="O303">
        <f>ROUND(Table1[[#This Row],[Quantity]]*Table1[[#This Row],[Unit Price]]*VLOOKUP(Table1[[#This Row],[Product Name]], Table2[#All],2, FALSE), 0)</f>
        <v>1193</v>
      </c>
      <c r="P303">
        <f>Table1[[#This Row],[Quantity]]*Table1[[#This Row],[Unit Price]]</f>
        <v>2385</v>
      </c>
      <c r="Q303">
        <f>Table1[[#This Row],[Salse Revenue]]-Table1[[#This Row],[Total Costs]]</f>
        <v>1192</v>
      </c>
    </row>
    <row r="304" spans="1:17" hidden="1" x14ac:dyDescent="0.3">
      <c r="A304" t="s">
        <v>348</v>
      </c>
      <c r="B304" t="s">
        <v>20</v>
      </c>
      <c r="C304" t="s">
        <v>39</v>
      </c>
      <c r="D304" s="1">
        <v>45298</v>
      </c>
      <c r="E304" s="1">
        <v>45303</v>
      </c>
      <c r="F304">
        <v>1</v>
      </c>
      <c r="G304">
        <v>860</v>
      </c>
      <c r="H304" t="s">
        <v>13</v>
      </c>
      <c r="I304" t="s">
        <v>548</v>
      </c>
      <c r="J304" t="s">
        <v>18</v>
      </c>
      <c r="K304" t="str">
        <f>TEXT(Table1[[#This Row],[Order Date]], "yyyy")</f>
        <v>2024</v>
      </c>
      <c r="L304" t="str">
        <f>TEXT(Table1[[#This Row],[Order Date]], "MMM")</f>
        <v>Jan</v>
      </c>
      <c r="M304" t="str">
        <f>TEXT(Table1[[#This Row],[Order Date]], "DDD")</f>
        <v>Sun</v>
      </c>
      <c r="N304">
        <f>DATEDIF(Table1[[#This Row],[Order Date]],Table1[[#This Row],[Delivered Date]], "D")</f>
        <v>5</v>
      </c>
      <c r="O304">
        <f>ROUND(Table1[[#This Row],[Quantity]]*Table1[[#This Row],[Unit Price]]*VLOOKUP(Table1[[#This Row],[Product Name]], Table2[#All],2, FALSE), 0)</f>
        <v>559</v>
      </c>
      <c r="P304">
        <f>Table1[[#This Row],[Quantity]]*Table1[[#This Row],[Unit Price]]</f>
        <v>860</v>
      </c>
      <c r="Q304">
        <f>Table1[[#This Row],[Salse Revenue]]-Table1[[#This Row],[Total Costs]]</f>
        <v>301</v>
      </c>
    </row>
    <row r="305" spans="1:17" hidden="1" x14ac:dyDescent="0.3">
      <c r="A305" t="s">
        <v>349</v>
      </c>
      <c r="B305" t="s">
        <v>20</v>
      </c>
      <c r="C305" t="s">
        <v>21</v>
      </c>
      <c r="D305" s="1">
        <v>45482</v>
      </c>
      <c r="E305" s="1">
        <v>45493</v>
      </c>
      <c r="F305">
        <v>2</v>
      </c>
      <c r="G305">
        <v>606</v>
      </c>
      <c r="H305" t="s">
        <v>13</v>
      </c>
      <c r="I305" t="s">
        <v>551</v>
      </c>
      <c r="J305" t="s">
        <v>14</v>
      </c>
      <c r="K305" t="str">
        <f>TEXT(Table1[[#This Row],[Order Date]], "yyyy")</f>
        <v>2024</v>
      </c>
      <c r="L305" t="str">
        <f>TEXT(Table1[[#This Row],[Order Date]], "MMM")</f>
        <v>Jul</v>
      </c>
      <c r="M305" t="str">
        <f>TEXT(Table1[[#This Row],[Order Date]], "DDD")</f>
        <v>Tue</v>
      </c>
      <c r="N305">
        <f>DATEDIF(Table1[[#This Row],[Order Date]],Table1[[#This Row],[Delivered Date]], "D")</f>
        <v>11</v>
      </c>
      <c r="O305">
        <f>ROUND(Table1[[#This Row],[Quantity]]*Table1[[#This Row],[Unit Price]]*VLOOKUP(Table1[[#This Row],[Product Name]], Table2[#All],2, FALSE), 0)</f>
        <v>909</v>
      </c>
      <c r="P305">
        <f>Table1[[#This Row],[Quantity]]*Table1[[#This Row],[Unit Price]]</f>
        <v>1212</v>
      </c>
      <c r="Q305">
        <f>Table1[[#This Row],[Salse Revenue]]-Table1[[#This Row],[Total Costs]]</f>
        <v>303</v>
      </c>
    </row>
    <row r="306" spans="1:17" x14ac:dyDescent="0.3">
      <c r="A306" t="s">
        <v>350</v>
      </c>
      <c r="B306" t="s">
        <v>11</v>
      </c>
      <c r="C306" t="s">
        <v>12</v>
      </c>
      <c r="D306" s="1">
        <v>45528</v>
      </c>
      <c r="E306" s="1">
        <v>45534</v>
      </c>
      <c r="F306">
        <v>1</v>
      </c>
      <c r="G306">
        <v>182</v>
      </c>
      <c r="H306" t="s">
        <v>27</v>
      </c>
      <c r="I306" t="s">
        <v>551</v>
      </c>
      <c r="J306" t="s">
        <v>18</v>
      </c>
      <c r="K306" t="str">
        <f>TEXT(Table1[[#This Row],[Order Date]], "yyyy")</f>
        <v>2024</v>
      </c>
      <c r="L306" t="str">
        <f>TEXT(Table1[[#This Row],[Order Date]], "MMM")</f>
        <v>Aug</v>
      </c>
      <c r="M306" t="str">
        <f>TEXT(Table1[[#This Row],[Order Date]], "DDD")</f>
        <v>Sat</v>
      </c>
      <c r="N306">
        <f>DATEDIF(Table1[[#This Row],[Order Date]],Table1[[#This Row],[Delivered Date]], "D")</f>
        <v>6</v>
      </c>
      <c r="O306">
        <f>ROUND(Table1[[#This Row],[Quantity]]*Table1[[#This Row],[Unit Price]]*VLOOKUP(Table1[[#This Row],[Product Name]], Table2[#All],2, FALSE), 0)</f>
        <v>137</v>
      </c>
      <c r="P306">
        <f>Table1[[#This Row],[Quantity]]*Table1[[#This Row],[Unit Price]]</f>
        <v>182</v>
      </c>
      <c r="Q306">
        <f>Table1[[#This Row],[Salse Revenue]]-Table1[[#This Row],[Total Costs]]</f>
        <v>45</v>
      </c>
    </row>
    <row r="307" spans="1:17" hidden="1" x14ac:dyDescent="0.3">
      <c r="A307" t="s">
        <v>351</v>
      </c>
      <c r="B307" t="s">
        <v>23</v>
      </c>
      <c r="C307" t="s">
        <v>24</v>
      </c>
      <c r="D307" s="1">
        <v>45826</v>
      </c>
      <c r="E307" s="1">
        <v>45836</v>
      </c>
      <c r="F307">
        <v>6</v>
      </c>
      <c r="G307">
        <v>973</v>
      </c>
      <c r="H307" t="s">
        <v>13</v>
      </c>
      <c r="I307" t="s">
        <v>548</v>
      </c>
      <c r="J307" t="s">
        <v>14</v>
      </c>
      <c r="K307" t="str">
        <f>TEXT(Table1[[#This Row],[Order Date]], "yyyy")</f>
        <v>2025</v>
      </c>
      <c r="L307" t="str">
        <f>TEXT(Table1[[#This Row],[Order Date]], "MMM")</f>
        <v>Jun</v>
      </c>
      <c r="M307" t="str">
        <f>TEXT(Table1[[#This Row],[Order Date]], "DDD")</f>
        <v>Wed</v>
      </c>
      <c r="N307">
        <f>DATEDIF(Table1[[#This Row],[Order Date]],Table1[[#This Row],[Delivered Date]], "D")</f>
        <v>10</v>
      </c>
      <c r="O307">
        <f>ROUND(Table1[[#This Row],[Quantity]]*Table1[[#This Row],[Unit Price]]*VLOOKUP(Table1[[#This Row],[Product Name]], Table2[#All],2, FALSE), 0)</f>
        <v>3211</v>
      </c>
      <c r="P307">
        <f>Table1[[#This Row],[Quantity]]*Table1[[#This Row],[Unit Price]]</f>
        <v>5838</v>
      </c>
      <c r="Q307">
        <f>Table1[[#This Row],[Salse Revenue]]-Table1[[#This Row],[Total Costs]]</f>
        <v>2627</v>
      </c>
    </row>
    <row r="308" spans="1:17" hidden="1" x14ac:dyDescent="0.3">
      <c r="A308" t="s">
        <v>352</v>
      </c>
      <c r="B308" t="s">
        <v>23</v>
      </c>
      <c r="C308" t="s">
        <v>24</v>
      </c>
      <c r="D308" s="1">
        <v>45690</v>
      </c>
      <c r="E308" s="1">
        <v>45696</v>
      </c>
      <c r="F308">
        <v>2</v>
      </c>
      <c r="G308">
        <v>947</v>
      </c>
      <c r="H308" t="s">
        <v>13</v>
      </c>
      <c r="I308" t="s">
        <v>549</v>
      </c>
      <c r="J308" t="s">
        <v>14</v>
      </c>
      <c r="K308" t="str">
        <f>TEXT(Table1[[#This Row],[Order Date]], "yyyy")</f>
        <v>2025</v>
      </c>
      <c r="L308" t="str">
        <f>TEXT(Table1[[#This Row],[Order Date]], "MMM")</f>
        <v>Feb</v>
      </c>
      <c r="M308" t="str">
        <f>TEXT(Table1[[#This Row],[Order Date]], "DDD")</f>
        <v>Sun</v>
      </c>
      <c r="N308">
        <f>DATEDIF(Table1[[#This Row],[Order Date]],Table1[[#This Row],[Delivered Date]], "D")</f>
        <v>6</v>
      </c>
      <c r="O308">
        <f>ROUND(Table1[[#This Row],[Quantity]]*Table1[[#This Row],[Unit Price]]*VLOOKUP(Table1[[#This Row],[Product Name]], Table2[#All],2, FALSE), 0)</f>
        <v>1042</v>
      </c>
      <c r="P308">
        <f>Table1[[#This Row],[Quantity]]*Table1[[#This Row],[Unit Price]]</f>
        <v>1894</v>
      </c>
      <c r="Q308">
        <f>Table1[[#This Row],[Salse Revenue]]-Table1[[#This Row],[Total Costs]]</f>
        <v>852</v>
      </c>
    </row>
    <row r="309" spans="1:17" hidden="1" x14ac:dyDescent="0.3">
      <c r="A309" t="s">
        <v>353</v>
      </c>
      <c r="B309" t="s">
        <v>20</v>
      </c>
      <c r="C309" t="s">
        <v>21</v>
      </c>
      <c r="D309" s="1">
        <v>45665</v>
      </c>
      <c r="E309" s="1">
        <v>45678</v>
      </c>
      <c r="F309">
        <v>1</v>
      </c>
      <c r="G309">
        <v>713</v>
      </c>
      <c r="H309" t="s">
        <v>27</v>
      </c>
      <c r="I309" t="s">
        <v>549</v>
      </c>
      <c r="J309" t="s">
        <v>18</v>
      </c>
      <c r="K309" t="str">
        <f>TEXT(Table1[[#This Row],[Order Date]], "yyyy")</f>
        <v>2025</v>
      </c>
      <c r="L309" t="str">
        <f>TEXT(Table1[[#This Row],[Order Date]], "MMM")</f>
        <v>Jan</v>
      </c>
      <c r="M309" t="str">
        <f>TEXT(Table1[[#This Row],[Order Date]], "DDD")</f>
        <v>Wed</v>
      </c>
      <c r="N309">
        <f>DATEDIF(Table1[[#This Row],[Order Date]],Table1[[#This Row],[Delivered Date]], "D")</f>
        <v>13</v>
      </c>
      <c r="O309">
        <f>ROUND(Table1[[#This Row],[Quantity]]*Table1[[#This Row],[Unit Price]]*VLOOKUP(Table1[[#This Row],[Product Name]], Table2[#All],2, FALSE), 0)</f>
        <v>535</v>
      </c>
      <c r="P309">
        <f>Table1[[#This Row],[Quantity]]*Table1[[#This Row],[Unit Price]]</f>
        <v>713</v>
      </c>
      <c r="Q309">
        <f>Table1[[#This Row],[Salse Revenue]]-Table1[[#This Row],[Total Costs]]</f>
        <v>178</v>
      </c>
    </row>
    <row r="310" spans="1:17" hidden="1" x14ac:dyDescent="0.3">
      <c r="A310" t="s">
        <v>354</v>
      </c>
      <c r="B310" t="s">
        <v>30</v>
      </c>
      <c r="C310" t="s">
        <v>41</v>
      </c>
      <c r="D310" s="1">
        <v>45811</v>
      </c>
      <c r="E310" s="1">
        <v>45819</v>
      </c>
      <c r="F310">
        <v>9</v>
      </c>
      <c r="G310">
        <v>692</v>
      </c>
      <c r="H310" t="s">
        <v>27</v>
      </c>
      <c r="I310" t="s">
        <v>548</v>
      </c>
      <c r="J310" t="s">
        <v>45</v>
      </c>
      <c r="K310" t="str">
        <f>TEXT(Table1[[#This Row],[Order Date]], "yyyy")</f>
        <v>2025</v>
      </c>
      <c r="L310" t="str">
        <f>TEXT(Table1[[#This Row],[Order Date]], "MMM")</f>
        <v>Jun</v>
      </c>
      <c r="M310" t="str">
        <f>TEXT(Table1[[#This Row],[Order Date]], "DDD")</f>
        <v>Tue</v>
      </c>
      <c r="N310">
        <f>DATEDIF(Table1[[#This Row],[Order Date]],Table1[[#This Row],[Delivered Date]], "D")</f>
        <v>8</v>
      </c>
      <c r="O310">
        <f>ROUND(Table1[[#This Row],[Quantity]]*Table1[[#This Row],[Unit Price]]*VLOOKUP(Table1[[#This Row],[Product Name]], Table2[#All],2, FALSE), 0)</f>
        <v>4048</v>
      </c>
      <c r="P310">
        <f>Table1[[#This Row],[Quantity]]*Table1[[#This Row],[Unit Price]]</f>
        <v>6228</v>
      </c>
      <c r="Q310">
        <f>Table1[[#This Row],[Salse Revenue]]-Table1[[#This Row],[Total Costs]]</f>
        <v>2180</v>
      </c>
    </row>
    <row r="311" spans="1:17" hidden="1" x14ac:dyDescent="0.3">
      <c r="A311" t="s">
        <v>355</v>
      </c>
      <c r="B311" t="s">
        <v>16</v>
      </c>
      <c r="C311" t="s">
        <v>43</v>
      </c>
      <c r="D311" s="1">
        <v>45803</v>
      </c>
      <c r="E311" s="1">
        <v>45814</v>
      </c>
      <c r="F311">
        <v>7</v>
      </c>
      <c r="G311">
        <v>305</v>
      </c>
      <c r="H311" t="s">
        <v>27</v>
      </c>
      <c r="I311" t="s">
        <v>32</v>
      </c>
      <c r="J311" t="s">
        <v>14</v>
      </c>
      <c r="K311" t="str">
        <f>TEXT(Table1[[#This Row],[Order Date]], "yyyy")</f>
        <v>2025</v>
      </c>
      <c r="L311" t="str">
        <f>TEXT(Table1[[#This Row],[Order Date]], "MMM")</f>
        <v>May</v>
      </c>
      <c r="M311" t="str">
        <f>TEXT(Table1[[#This Row],[Order Date]], "DDD")</f>
        <v>Mon</v>
      </c>
      <c r="N311">
        <f>DATEDIF(Table1[[#This Row],[Order Date]],Table1[[#This Row],[Delivered Date]], "D")</f>
        <v>11</v>
      </c>
      <c r="O311">
        <f>ROUND(Table1[[#This Row],[Quantity]]*Table1[[#This Row],[Unit Price]]*VLOOKUP(Table1[[#This Row],[Product Name]], Table2[#All],2, FALSE), 0)</f>
        <v>1281</v>
      </c>
      <c r="P311">
        <f>Table1[[#This Row],[Quantity]]*Table1[[#This Row],[Unit Price]]</f>
        <v>2135</v>
      </c>
      <c r="Q311">
        <f>Table1[[#This Row],[Salse Revenue]]-Table1[[#This Row],[Total Costs]]</f>
        <v>854</v>
      </c>
    </row>
    <row r="312" spans="1:17" x14ac:dyDescent="0.3">
      <c r="A312" t="s">
        <v>356</v>
      </c>
      <c r="B312" t="s">
        <v>11</v>
      </c>
      <c r="C312" t="s">
        <v>12</v>
      </c>
      <c r="D312" s="1">
        <v>45882</v>
      </c>
      <c r="E312" s="1">
        <v>45887</v>
      </c>
      <c r="F312">
        <v>7</v>
      </c>
      <c r="G312">
        <v>501</v>
      </c>
      <c r="H312" t="s">
        <v>27</v>
      </c>
      <c r="I312" t="s">
        <v>549</v>
      </c>
      <c r="J312" t="s">
        <v>45</v>
      </c>
      <c r="K312" t="str">
        <f>TEXT(Table1[[#This Row],[Order Date]], "yyyy")</f>
        <v>2025</v>
      </c>
      <c r="L312" t="str">
        <f>TEXT(Table1[[#This Row],[Order Date]], "MMM")</f>
        <v>Aug</v>
      </c>
      <c r="M312" t="str">
        <f>TEXT(Table1[[#This Row],[Order Date]], "DDD")</f>
        <v>Wed</v>
      </c>
      <c r="N312">
        <f>DATEDIF(Table1[[#This Row],[Order Date]],Table1[[#This Row],[Delivered Date]], "D")</f>
        <v>5</v>
      </c>
      <c r="O312">
        <f>ROUND(Table1[[#This Row],[Quantity]]*Table1[[#This Row],[Unit Price]]*VLOOKUP(Table1[[#This Row],[Product Name]], Table2[#All],2, FALSE), 0)</f>
        <v>2630</v>
      </c>
      <c r="P312">
        <f>Table1[[#This Row],[Quantity]]*Table1[[#This Row],[Unit Price]]</f>
        <v>3507</v>
      </c>
      <c r="Q312">
        <f>Table1[[#This Row],[Salse Revenue]]-Table1[[#This Row],[Total Costs]]</f>
        <v>877</v>
      </c>
    </row>
    <row r="313" spans="1:17" hidden="1" x14ac:dyDescent="0.3">
      <c r="A313" t="s">
        <v>357</v>
      </c>
      <c r="B313" t="s">
        <v>23</v>
      </c>
      <c r="C313" t="s">
        <v>37</v>
      </c>
      <c r="D313" s="1">
        <v>45815</v>
      </c>
      <c r="E313" s="1">
        <v>45819</v>
      </c>
      <c r="F313">
        <v>8</v>
      </c>
      <c r="G313">
        <v>329</v>
      </c>
      <c r="H313" t="s">
        <v>13</v>
      </c>
      <c r="I313" t="s">
        <v>549</v>
      </c>
      <c r="J313" t="s">
        <v>14</v>
      </c>
      <c r="K313" t="str">
        <f>TEXT(Table1[[#This Row],[Order Date]], "yyyy")</f>
        <v>2025</v>
      </c>
      <c r="L313" t="str">
        <f>TEXT(Table1[[#This Row],[Order Date]], "MMM")</f>
        <v>Jun</v>
      </c>
      <c r="M313" t="str">
        <f>TEXT(Table1[[#This Row],[Order Date]], "DDD")</f>
        <v>Sat</v>
      </c>
      <c r="N313">
        <f>DATEDIF(Table1[[#This Row],[Order Date]],Table1[[#This Row],[Delivered Date]], "D")</f>
        <v>4</v>
      </c>
      <c r="O313">
        <f>ROUND(Table1[[#This Row],[Quantity]]*Table1[[#This Row],[Unit Price]]*VLOOKUP(Table1[[#This Row],[Product Name]], Table2[#All],2, FALSE), 0)</f>
        <v>1316</v>
      </c>
      <c r="P313">
        <f>Table1[[#This Row],[Quantity]]*Table1[[#This Row],[Unit Price]]</f>
        <v>2632</v>
      </c>
      <c r="Q313">
        <f>Table1[[#This Row],[Salse Revenue]]-Table1[[#This Row],[Total Costs]]</f>
        <v>1316</v>
      </c>
    </row>
    <row r="314" spans="1:17" hidden="1" x14ac:dyDescent="0.3">
      <c r="A314" t="s">
        <v>358</v>
      </c>
      <c r="B314" t="s">
        <v>20</v>
      </c>
      <c r="C314" t="s">
        <v>21</v>
      </c>
      <c r="D314" s="1">
        <v>45665</v>
      </c>
      <c r="E314" s="1">
        <v>45672</v>
      </c>
      <c r="F314">
        <v>9</v>
      </c>
      <c r="G314">
        <v>785</v>
      </c>
      <c r="H314" t="s">
        <v>13</v>
      </c>
      <c r="I314" t="s">
        <v>546</v>
      </c>
      <c r="J314" t="s">
        <v>45</v>
      </c>
      <c r="K314" t="str">
        <f>TEXT(Table1[[#This Row],[Order Date]], "yyyy")</f>
        <v>2025</v>
      </c>
      <c r="L314" t="str">
        <f>TEXT(Table1[[#This Row],[Order Date]], "MMM")</f>
        <v>Jan</v>
      </c>
      <c r="M314" t="str">
        <f>TEXT(Table1[[#This Row],[Order Date]], "DDD")</f>
        <v>Wed</v>
      </c>
      <c r="N314">
        <f>DATEDIF(Table1[[#This Row],[Order Date]],Table1[[#This Row],[Delivered Date]], "D")</f>
        <v>7</v>
      </c>
      <c r="O314">
        <f>ROUND(Table1[[#This Row],[Quantity]]*Table1[[#This Row],[Unit Price]]*VLOOKUP(Table1[[#This Row],[Product Name]], Table2[#All],2, FALSE), 0)</f>
        <v>5299</v>
      </c>
      <c r="P314">
        <f>Table1[[#This Row],[Quantity]]*Table1[[#This Row],[Unit Price]]</f>
        <v>7065</v>
      </c>
      <c r="Q314">
        <f>Table1[[#This Row],[Salse Revenue]]-Table1[[#This Row],[Total Costs]]</f>
        <v>1766</v>
      </c>
    </row>
    <row r="315" spans="1:17" hidden="1" x14ac:dyDescent="0.3">
      <c r="A315" t="s">
        <v>359</v>
      </c>
      <c r="B315" t="s">
        <v>30</v>
      </c>
      <c r="C315" t="s">
        <v>75</v>
      </c>
      <c r="D315" s="1">
        <v>45902</v>
      </c>
      <c r="E315" s="1">
        <v>45916</v>
      </c>
      <c r="F315">
        <v>2</v>
      </c>
      <c r="G315">
        <v>530</v>
      </c>
      <c r="H315" t="s">
        <v>27</v>
      </c>
      <c r="I315" t="s">
        <v>549</v>
      </c>
      <c r="J315" t="s">
        <v>18</v>
      </c>
      <c r="K315" t="str">
        <f>TEXT(Table1[[#This Row],[Order Date]], "yyyy")</f>
        <v>2025</v>
      </c>
      <c r="L315" t="str">
        <f>TEXT(Table1[[#This Row],[Order Date]], "MMM")</f>
        <v>Sep</v>
      </c>
      <c r="M315" t="str">
        <f>TEXT(Table1[[#This Row],[Order Date]], "DDD")</f>
        <v>Tue</v>
      </c>
      <c r="N315">
        <f>DATEDIF(Table1[[#This Row],[Order Date]],Table1[[#This Row],[Delivered Date]], "D")</f>
        <v>14</v>
      </c>
      <c r="O315">
        <f>ROUND(Table1[[#This Row],[Quantity]]*Table1[[#This Row],[Unit Price]]*VLOOKUP(Table1[[#This Row],[Product Name]], Table2[#All],2, FALSE), 0)</f>
        <v>795</v>
      </c>
      <c r="P315">
        <f>Table1[[#This Row],[Quantity]]*Table1[[#This Row],[Unit Price]]</f>
        <v>1060</v>
      </c>
      <c r="Q315">
        <f>Table1[[#This Row],[Salse Revenue]]-Table1[[#This Row],[Total Costs]]</f>
        <v>265</v>
      </c>
    </row>
    <row r="316" spans="1:17" hidden="1" x14ac:dyDescent="0.3">
      <c r="A316" t="s">
        <v>360</v>
      </c>
      <c r="B316" t="s">
        <v>30</v>
      </c>
      <c r="C316" t="s">
        <v>41</v>
      </c>
      <c r="D316" s="1">
        <v>45995</v>
      </c>
      <c r="E316" s="1">
        <v>46004</v>
      </c>
      <c r="F316">
        <v>3</v>
      </c>
      <c r="G316">
        <v>799</v>
      </c>
      <c r="H316" t="s">
        <v>13</v>
      </c>
      <c r="I316" t="s">
        <v>548</v>
      </c>
      <c r="J316" t="s">
        <v>45</v>
      </c>
      <c r="K316" t="str">
        <f>TEXT(Table1[[#This Row],[Order Date]], "yyyy")</f>
        <v>2025</v>
      </c>
      <c r="L316" t="str">
        <f>TEXT(Table1[[#This Row],[Order Date]], "MMM")</f>
        <v>Dec</v>
      </c>
      <c r="M316" t="str">
        <f>TEXT(Table1[[#This Row],[Order Date]], "DDD")</f>
        <v>Thu</v>
      </c>
      <c r="N316">
        <f>DATEDIF(Table1[[#This Row],[Order Date]],Table1[[#This Row],[Delivered Date]], "D")</f>
        <v>9</v>
      </c>
      <c r="O316">
        <f>ROUND(Table1[[#This Row],[Quantity]]*Table1[[#This Row],[Unit Price]]*VLOOKUP(Table1[[#This Row],[Product Name]], Table2[#All],2, FALSE), 0)</f>
        <v>1558</v>
      </c>
      <c r="P316">
        <f>Table1[[#This Row],[Quantity]]*Table1[[#This Row],[Unit Price]]</f>
        <v>2397</v>
      </c>
      <c r="Q316">
        <f>Table1[[#This Row],[Salse Revenue]]-Table1[[#This Row],[Total Costs]]</f>
        <v>839</v>
      </c>
    </row>
    <row r="317" spans="1:17" hidden="1" x14ac:dyDescent="0.3">
      <c r="A317" t="s">
        <v>361</v>
      </c>
      <c r="B317" t="s">
        <v>30</v>
      </c>
      <c r="C317" t="s">
        <v>75</v>
      </c>
      <c r="D317" s="1">
        <v>45851</v>
      </c>
      <c r="E317" s="1">
        <v>45856</v>
      </c>
      <c r="F317">
        <v>10</v>
      </c>
      <c r="G317">
        <v>974</v>
      </c>
      <c r="H317" t="s">
        <v>13</v>
      </c>
      <c r="I317" t="s">
        <v>549</v>
      </c>
      <c r="J317" t="s">
        <v>18</v>
      </c>
      <c r="K317" t="str">
        <f>TEXT(Table1[[#This Row],[Order Date]], "yyyy")</f>
        <v>2025</v>
      </c>
      <c r="L317" t="str">
        <f>TEXT(Table1[[#This Row],[Order Date]], "MMM")</f>
        <v>Jul</v>
      </c>
      <c r="M317" t="str">
        <f>TEXT(Table1[[#This Row],[Order Date]], "DDD")</f>
        <v>Sun</v>
      </c>
      <c r="N317">
        <f>DATEDIF(Table1[[#This Row],[Order Date]],Table1[[#This Row],[Delivered Date]], "D")</f>
        <v>5</v>
      </c>
      <c r="O317">
        <f>ROUND(Table1[[#This Row],[Quantity]]*Table1[[#This Row],[Unit Price]]*VLOOKUP(Table1[[#This Row],[Product Name]], Table2[#All],2, FALSE), 0)</f>
        <v>7305</v>
      </c>
      <c r="P317">
        <f>Table1[[#This Row],[Quantity]]*Table1[[#This Row],[Unit Price]]</f>
        <v>9740</v>
      </c>
      <c r="Q317">
        <f>Table1[[#This Row],[Salse Revenue]]-Table1[[#This Row],[Total Costs]]</f>
        <v>2435</v>
      </c>
    </row>
    <row r="318" spans="1:17" hidden="1" x14ac:dyDescent="0.3">
      <c r="A318" t="s">
        <v>362</v>
      </c>
      <c r="B318" t="s">
        <v>16</v>
      </c>
      <c r="C318" t="s">
        <v>63</v>
      </c>
      <c r="D318" s="1">
        <v>45835</v>
      </c>
      <c r="E318" s="1">
        <v>45840</v>
      </c>
      <c r="F318">
        <v>3</v>
      </c>
      <c r="G318">
        <v>179</v>
      </c>
      <c r="H318" t="s">
        <v>13</v>
      </c>
      <c r="I318" t="s">
        <v>548</v>
      </c>
      <c r="J318" t="s">
        <v>45</v>
      </c>
      <c r="K318" t="str">
        <f>TEXT(Table1[[#This Row],[Order Date]], "yyyy")</f>
        <v>2025</v>
      </c>
      <c r="L318" t="str">
        <f>TEXT(Table1[[#This Row],[Order Date]], "MMM")</f>
        <v>Jun</v>
      </c>
      <c r="M318" t="str">
        <f>TEXT(Table1[[#This Row],[Order Date]], "DDD")</f>
        <v>Fri</v>
      </c>
      <c r="N318">
        <f>DATEDIF(Table1[[#This Row],[Order Date]],Table1[[#This Row],[Delivered Date]], "D")</f>
        <v>5</v>
      </c>
      <c r="O318">
        <f>ROUND(Table1[[#This Row],[Quantity]]*Table1[[#This Row],[Unit Price]]*VLOOKUP(Table1[[#This Row],[Product Name]], Table2[#All],2, FALSE), 0)</f>
        <v>269</v>
      </c>
      <c r="P318">
        <f>Table1[[#This Row],[Quantity]]*Table1[[#This Row],[Unit Price]]</f>
        <v>537</v>
      </c>
      <c r="Q318">
        <f>Table1[[#This Row],[Salse Revenue]]-Table1[[#This Row],[Total Costs]]</f>
        <v>268</v>
      </c>
    </row>
    <row r="319" spans="1:17" hidden="1" x14ac:dyDescent="0.3">
      <c r="A319" t="s">
        <v>363</v>
      </c>
      <c r="B319" t="s">
        <v>16</v>
      </c>
      <c r="C319" t="s">
        <v>63</v>
      </c>
      <c r="D319" s="1">
        <v>45725</v>
      </c>
      <c r="E319" s="1">
        <v>45730</v>
      </c>
      <c r="F319">
        <v>4</v>
      </c>
      <c r="G319">
        <v>49</v>
      </c>
      <c r="H319" t="s">
        <v>27</v>
      </c>
      <c r="I319" t="s">
        <v>546</v>
      </c>
      <c r="J319" t="s">
        <v>18</v>
      </c>
      <c r="K319" t="str">
        <f>TEXT(Table1[[#This Row],[Order Date]], "yyyy")</f>
        <v>2025</v>
      </c>
      <c r="L319" t="str">
        <f>TEXT(Table1[[#This Row],[Order Date]], "MMM")</f>
        <v>Mar</v>
      </c>
      <c r="M319" t="str">
        <f>TEXT(Table1[[#This Row],[Order Date]], "DDD")</f>
        <v>Sun</v>
      </c>
      <c r="N319">
        <f>DATEDIF(Table1[[#This Row],[Order Date]],Table1[[#This Row],[Delivered Date]], "D")</f>
        <v>5</v>
      </c>
      <c r="O319">
        <f>ROUND(Table1[[#This Row],[Quantity]]*Table1[[#This Row],[Unit Price]]*VLOOKUP(Table1[[#This Row],[Product Name]], Table2[#All],2, FALSE), 0)</f>
        <v>98</v>
      </c>
      <c r="P319">
        <f>Table1[[#This Row],[Quantity]]*Table1[[#This Row],[Unit Price]]</f>
        <v>196</v>
      </c>
      <c r="Q319">
        <f>Table1[[#This Row],[Salse Revenue]]-Table1[[#This Row],[Total Costs]]</f>
        <v>98</v>
      </c>
    </row>
    <row r="320" spans="1:17" hidden="1" x14ac:dyDescent="0.3">
      <c r="A320" t="s">
        <v>364</v>
      </c>
      <c r="B320" t="s">
        <v>23</v>
      </c>
      <c r="C320" t="s">
        <v>37</v>
      </c>
      <c r="D320" s="1">
        <v>45827</v>
      </c>
      <c r="E320" s="1">
        <v>45833</v>
      </c>
      <c r="F320">
        <v>7</v>
      </c>
      <c r="G320">
        <v>409</v>
      </c>
      <c r="H320" t="s">
        <v>13</v>
      </c>
      <c r="I320" t="s">
        <v>32</v>
      </c>
      <c r="J320" t="s">
        <v>28</v>
      </c>
      <c r="K320" t="str">
        <f>TEXT(Table1[[#This Row],[Order Date]], "yyyy")</f>
        <v>2025</v>
      </c>
      <c r="L320" t="str">
        <f>TEXT(Table1[[#This Row],[Order Date]], "MMM")</f>
        <v>Jun</v>
      </c>
      <c r="M320" t="str">
        <f>TEXT(Table1[[#This Row],[Order Date]], "DDD")</f>
        <v>Thu</v>
      </c>
      <c r="N320">
        <f>DATEDIF(Table1[[#This Row],[Order Date]],Table1[[#This Row],[Delivered Date]], "D")</f>
        <v>6</v>
      </c>
      <c r="O320">
        <f>ROUND(Table1[[#This Row],[Quantity]]*Table1[[#This Row],[Unit Price]]*VLOOKUP(Table1[[#This Row],[Product Name]], Table2[#All],2, FALSE), 0)</f>
        <v>1432</v>
      </c>
      <c r="P320">
        <f>Table1[[#This Row],[Quantity]]*Table1[[#This Row],[Unit Price]]</f>
        <v>2863</v>
      </c>
      <c r="Q320">
        <f>Table1[[#This Row],[Salse Revenue]]-Table1[[#This Row],[Total Costs]]</f>
        <v>1431</v>
      </c>
    </row>
    <row r="321" spans="1:17" hidden="1" x14ac:dyDescent="0.3">
      <c r="A321" t="s">
        <v>365</v>
      </c>
      <c r="B321" t="s">
        <v>30</v>
      </c>
      <c r="C321" t="s">
        <v>41</v>
      </c>
      <c r="D321" s="1">
        <v>45978</v>
      </c>
      <c r="E321" s="1">
        <v>45984</v>
      </c>
      <c r="F321">
        <v>4</v>
      </c>
      <c r="G321">
        <v>149</v>
      </c>
      <c r="H321" t="s">
        <v>13</v>
      </c>
      <c r="I321" t="s">
        <v>548</v>
      </c>
      <c r="J321" t="s">
        <v>28</v>
      </c>
      <c r="K321" t="str">
        <f>TEXT(Table1[[#This Row],[Order Date]], "yyyy")</f>
        <v>2025</v>
      </c>
      <c r="L321" t="str">
        <f>TEXT(Table1[[#This Row],[Order Date]], "MMM")</f>
        <v>Nov</v>
      </c>
      <c r="M321" t="str">
        <f>TEXT(Table1[[#This Row],[Order Date]], "DDD")</f>
        <v>Mon</v>
      </c>
      <c r="N321">
        <f>DATEDIF(Table1[[#This Row],[Order Date]],Table1[[#This Row],[Delivered Date]], "D")</f>
        <v>6</v>
      </c>
      <c r="O321">
        <f>ROUND(Table1[[#This Row],[Quantity]]*Table1[[#This Row],[Unit Price]]*VLOOKUP(Table1[[#This Row],[Product Name]], Table2[#All],2, FALSE), 0)</f>
        <v>387</v>
      </c>
      <c r="P321">
        <f>Table1[[#This Row],[Quantity]]*Table1[[#This Row],[Unit Price]]</f>
        <v>596</v>
      </c>
      <c r="Q321">
        <f>Table1[[#This Row],[Salse Revenue]]-Table1[[#This Row],[Total Costs]]</f>
        <v>209</v>
      </c>
    </row>
    <row r="322" spans="1:17" hidden="1" x14ac:dyDescent="0.3">
      <c r="A322" t="s">
        <v>366</v>
      </c>
      <c r="B322" t="s">
        <v>20</v>
      </c>
      <c r="C322" t="s">
        <v>53</v>
      </c>
      <c r="D322" s="1">
        <v>45875</v>
      </c>
      <c r="E322" s="1">
        <v>45881</v>
      </c>
      <c r="F322">
        <v>5</v>
      </c>
      <c r="G322">
        <v>285</v>
      </c>
      <c r="H322" t="s">
        <v>13</v>
      </c>
      <c r="I322" t="s">
        <v>550</v>
      </c>
      <c r="J322" t="s">
        <v>45</v>
      </c>
      <c r="K322" t="str">
        <f>TEXT(Table1[[#This Row],[Order Date]], "yyyy")</f>
        <v>2025</v>
      </c>
      <c r="L322" t="str">
        <f>TEXT(Table1[[#This Row],[Order Date]], "MMM")</f>
        <v>Aug</v>
      </c>
      <c r="M322" t="str">
        <f>TEXT(Table1[[#This Row],[Order Date]], "DDD")</f>
        <v>Wed</v>
      </c>
      <c r="N322">
        <f>DATEDIF(Table1[[#This Row],[Order Date]],Table1[[#This Row],[Delivered Date]], "D")</f>
        <v>6</v>
      </c>
      <c r="O322">
        <f>ROUND(Table1[[#This Row],[Quantity]]*Table1[[#This Row],[Unit Price]]*VLOOKUP(Table1[[#This Row],[Product Name]], Table2[#All],2, FALSE), 0)</f>
        <v>998</v>
      </c>
      <c r="P322">
        <f>Table1[[#This Row],[Quantity]]*Table1[[#This Row],[Unit Price]]</f>
        <v>1425</v>
      </c>
      <c r="Q322">
        <f>Table1[[#This Row],[Salse Revenue]]-Table1[[#This Row],[Total Costs]]</f>
        <v>427</v>
      </c>
    </row>
    <row r="323" spans="1:17" hidden="1" x14ac:dyDescent="0.3">
      <c r="A323" t="s">
        <v>367</v>
      </c>
      <c r="B323" t="s">
        <v>20</v>
      </c>
      <c r="C323" t="s">
        <v>53</v>
      </c>
      <c r="D323" s="1">
        <v>45793</v>
      </c>
      <c r="E323" s="1">
        <v>45799</v>
      </c>
      <c r="F323">
        <v>10</v>
      </c>
      <c r="G323">
        <v>434</v>
      </c>
      <c r="H323" t="s">
        <v>13</v>
      </c>
      <c r="I323" t="s">
        <v>549</v>
      </c>
      <c r="J323" t="s">
        <v>14</v>
      </c>
      <c r="K323" t="str">
        <f>TEXT(Table1[[#This Row],[Order Date]], "yyyy")</f>
        <v>2025</v>
      </c>
      <c r="L323" t="str">
        <f>TEXT(Table1[[#This Row],[Order Date]], "MMM")</f>
        <v>May</v>
      </c>
      <c r="M323" t="str">
        <f>TEXT(Table1[[#This Row],[Order Date]], "DDD")</f>
        <v>Fri</v>
      </c>
      <c r="N323">
        <f>DATEDIF(Table1[[#This Row],[Order Date]],Table1[[#This Row],[Delivered Date]], "D")</f>
        <v>6</v>
      </c>
      <c r="O323">
        <f>ROUND(Table1[[#This Row],[Quantity]]*Table1[[#This Row],[Unit Price]]*VLOOKUP(Table1[[#This Row],[Product Name]], Table2[#All],2, FALSE), 0)</f>
        <v>3038</v>
      </c>
      <c r="P323">
        <f>Table1[[#This Row],[Quantity]]*Table1[[#This Row],[Unit Price]]</f>
        <v>4340</v>
      </c>
      <c r="Q323">
        <f>Table1[[#This Row],[Salse Revenue]]-Table1[[#This Row],[Total Costs]]</f>
        <v>1302</v>
      </c>
    </row>
    <row r="324" spans="1:17" hidden="1" x14ac:dyDescent="0.3">
      <c r="A324" t="s">
        <v>368</v>
      </c>
      <c r="B324" t="s">
        <v>20</v>
      </c>
      <c r="C324" t="s">
        <v>39</v>
      </c>
      <c r="D324" s="1">
        <v>45839</v>
      </c>
      <c r="E324" s="1">
        <v>45845</v>
      </c>
      <c r="F324">
        <v>7</v>
      </c>
      <c r="G324">
        <v>195</v>
      </c>
      <c r="H324" t="s">
        <v>13</v>
      </c>
      <c r="I324" t="s">
        <v>32</v>
      </c>
      <c r="J324" t="s">
        <v>45</v>
      </c>
      <c r="K324" t="str">
        <f>TEXT(Table1[[#This Row],[Order Date]], "yyyy")</f>
        <v>2025</v>
      </c>
      <c r="L324" t="str">
        <f>TEXT(Table1[[#This Row],[Order Date]], "MMM")</f>
        <v>Jul</v>
      </c>
      <c r="M324" t="str">
        <f>TEXT(Table1[[#This Row],[Order Date]], "DDD")</f>
        <v>Tue</v>
      </c>
      <c r="N324">
        <f>DATEDIF(Table1[[#This Row],[Order Date]],Table1[[#This Row],[Delivered Date]], "D")</f>
        <v>6</v>
      </c>
      <c r="O324">
        <f>ROUND(Table1[[#This Row],[Quantity]]*Table1[[#This Row],[Unit Price]]*VLOOKUP(Table1[[#This Row],[Product Name]], Table2[#All],2, FALSE), 0)</f>
        <v>887</v>
      </c>
      <c r="P324">
        <f>Table1[[#This Row],[Quantity]]*Table1[[#This Row],[Unit Price]]</f>
        <v>1365</v>
      </c>
      <c r="Q324">
        <f>Table1[[#This Row],[Salse Revenue]]-Table1[[#This Row],[Total Costs]]</f>
        <v>478</v>
      </c>
    </row>
    <row r="325" spans="1:17" hidden="1" x14ac:dyDescent="0.3">
      <c r="A325" t="s">
        <v>369</v>
      </c>
      <c r="B325" t="s">
        <v>30</v>
      </c>
      <c r="C325" t="s">
        <v>49</v>
      </c>
      <c r="D325" s="1">
        <v>45855</v>
      </c>
      <c r="E325" s="1">
        <v>45864</v>
      </c>
      <c r="F325">
        <v>4</v>
      </c>
      <c r="G325">
        <v>432</v>
      </c>
      <c r="H325" t="s">
        <v>13</v>
      </c>
      <c r="I325" t="s">
        <v>549</v>
      </c>
      <c r="J325" t="s">
        <v>14</v>
      </c>
      <c r="K325" t="str">
        <f>TEXT(Table1[[#This Row],[Order Date]], "yyyy")</f>
        <v>2025</v>
      </c>
      <c r="L325" t="str">
        <f>TEXT(Table1[[#This Row],[Order Date]], "MMM")</f>
        <v>Jul</v>
      </c>
      <c r="M325" t="str">
        <f>TEXT(Table1[[#This Row],[Order Date]], "DDD")</f>
        <v>Thu</v>
      </c>
      <c r="N325">
        <f>DATEDIF(Table1[[#This Row],[Order Date]],Table1[[#This Row],[Delivered Date]], "D")</f>
        <v>9</v>
      </c>
      <c r="O325">
        <f>ROUND(Table1[[#This Row],[Quantity]]*Table1[[#This Row],[Unit Price]]*VLOOKUP(Table1[[#This Row],[Product Name]], Table2[#All],2, FALSE), 0)</f>
        <v>1210</v>
      </c>
      <c r="P325">
        <f>Table1[[#This Row],[Quantity]]*Table1[[#This Row],[Unit Price]]</f>
        <v>1728</v>
      </c>
      <c r="Q325">
        <f>Table1[[#This Row],[Salse Revenue]]-Table1[[#This Row],[Total Costs]]</f>
        <v>518</v>
      </c>
    </row>
    <row r="326" spans="1:17" x14ac:dyDescent="0.3">
      <c r="A326" t="s">
        <v>370</v>
      </c>
      <c r="B326" t="s">
        <v>11</v>
      </c>
      <c r="C326" t="s">
        <v>12</v>
      </c>
      <c r="D326" s="1">
        <v>45865</v>
      </c>
      <c r="E326" s="1">
        <v>45871</v>
      </c>
      <c r="F326">
        <v>2</v>
      </c>
      <c r="G326">
        <v>708</v>
      </c>
      <c r="H326" t="s">
        <v>27</v>
      </c>
      <c r="I326" t="s">
        <v>32</v>
      </c>
      <c r="J326" t="s">
        <v>14</v>
      </c>
      <c r="K326" t="str">
        <f>TEXT(Table1[[#This Row],[Order Date]], "yyyy")</f>
        <v>2025</v>
      </c>
      <c r="L326" t="str">
        <f>TEXT(Table1[[#This Row],[Order Date]], "MMM")</f>
        <v>Jul</v>
      </c>
      <c r="M326" t="str">
        <f>TEXT(Table1[[#This Row],[Order Date]], "DDD")</f>
        <v>Sun</v>
      </c>
      <c r="N326">
        <f>DATEDIF(Table1[[#This Row],[Order Date]],Table1[[#This Row],[Delivered Date]], "D")</f>
        <v>6</v>
      </c>
      <c r="O326">
        <f>ROUND(Table1[[#This Row],[Quantity]]*Table1[[#This Row],[Unit Price]]*VLOOKUP(Table1[[#This Row],[Product Name]], Table2[#All],2, FALSE), 0)</f>
        <v>1062</v>
      </c>
      <c r="P326">
        <f>Table1[[#This Row],[Quantity]]*Table1[[#This Row],[Unit Price]]</f>
        <v>1416</v>
      </c>
      <c r="Q326">
        <f>Table1[[#This Row],[Salse Revenue]]-Table1[[#This Row],[Total Costs]]</f>
        <v>354</v>
      </c>
    </row>
    <row r="327" spans="1:17" hidden="1" x14ac:dyDescent="0.3">
      <c r="A327" t="s">
        <v>371</v>
      </c>
      <c r="B327" t="s">
        <v>16</v>
      </c>
      <c r="C327" t="s">
        <v>43</v>
      </c>
      <c r="D327" s="1">
        <v>46008</v>
      </c>
      <c r="E327" s="1">
        <v>46017</v>
      </c>
      <c r="F327">
        <v>3</v>
      </c>
      <c r="G327">
        <v>868</v>
      </c>
      <c r="H327" t="s">
        <v>13</v>
      </c>
      <c r="I327" t="s">
        <v>548</v>
      </c>
      <c r="J327" t="s">
        <v>18</v>
      </c>
      <c r="K327" t="str">
        <f>TEXT(Table1[[#This Row],[Order Date]], "yyyy")</f>
        <v>2025</v>
      </c>
      <c r="L327" t="str">
        <f>TEXT(Table1[[#This Row],[Order Date]], "MMM")</f>
        <v>Dec</v>
      </c>
      <c r="M327" t="str">
        <f>TEXT(Table1[[#This Row],[Order Date]], "DDD")</f>
        <v>Wed</v>
      </c>
      <c r="N327">
        <f>DATEDIF(Table1[[#This Row],[Order Date]],Table1[[#This Row],[Delivered Date]], "D")</f>
        <v>9</v>
      </c>
      <c r="O327">
        <f>ROUND(Table1[[#This Row],[Quantity]]*Table1[[#This Row],[Unit Price]]*VLOOKUP(Table1[[#This Row],[Product Name]], Table2[#All],2, FALSE), 0)</f>
        <v>1562</v>
      </c>
      <c r="P327">
        <f>Table1[[#This Row],[Quantity]]*Table1[[#This Row],[Unit Price]]</f>
        <v>2604</v>
      </c>
      <c r="Q327">
        <f>Table1[[#This Row],[Salse Revenue]]-Table1[[#This Row],[Total Costs]]</f>
        <v>1042</v>
      </c>
    </row>
    <row r="328" spans="1:17" hidden="1" x14ac:dyDescent="0.3">
      <c r="A328" t="s">
        <v>372</v>
      </c>
      <c r="B328" t="s">
        <v>20</v>
      </c>
      <c r="C328" t="s">
        <v>82</v>
      </c>
      <c r="D328" s="1">
        <v>46007</v>
      </c>
      <c r="E328" s="1">
        <v>46018</v>
      </c>
      <c r="F328">
        <v>1</v>
      </c>
      <c r="G328">
        <v>130</v>
      </c>
      <c r="H328" t="s">
        <v>27</v>
      </c>
      <c r="I328" t="s">
        <v>550</v>
      </c>
      <c r="J328" t="s">
        <v>14</v>
      </c>
      <c r="K328" t="str">
        <f>TEXT(Table1[[#This Row],[Order Date]], "yyyy")</f>
        <v>2025</v>
      </c>
      <c r="L328" t="str">
        <f>TEXT(Table1[[#This Row],[Order Date]], "MMM")</f>
        <v>Dec</v>
      </c>
      <c r="M328" t="str">
        <f>TEXT(Table1[[#This Row],[Order Date]], "DDD")</f>
        <v>Tue</v>
      </c>
      <c r="N328">
        <f>DATEDIF(Table1[[#This Row],[Order Date]],Table1[[#This Row],[Delivered Date]], "D")</f>
        <v>11</v>
      </c>
      <c r="O328">
        <f>ROUND(Table1[[#This Row],[Quantity]]*Table1[[#This Row],[Unit Price]]*VLOOKUP(Table1[[#This Row],[Product Name]], Table2[#All],2, FALSE), 0)</f>
        <v>104</v>
      </c>
      <c r="P328">
        <f>Table1[[#This Row],[Quantity]]*Table1[[#This Row],[Unit Price]]</f>
        <v>130</v>
      </c>
      <c r="Q328">
        <f>Table1[[#This Row],[Salse Revenue]]-Table1[[#This Row],[Total Costs]]</f>
        <v>26</v>
      </c>
    </row>
    <row r="329" spans="1:17" hidden="1" x14ac:dyDescent="0.3">
      <c r="A329" t="s">
        <v>373</v>
      </c>
      <c r="B329" t="s">
        <v>20</v>
      </c>
      <c r="C329" t="s">
        <v>39</v>
      </c>
      <c r="D329" s="1">
        <v>46004</v>
      </c>
      <c r="E329" s="1">
        <v>46019</v>
      </c>
      <c r="F329">
        <v>3</v>
      </c>
      <c r="G329">
        <v>744</v>
      </c>
      <c r="H329" t="s">
        <v>27</v>
      </c>
      <c r="I329" t="s">
        <v>546</v>
      </c>
      <c r="J329" t="s">
        <v>45</v>
      </c>
      <c r="K329" t="str">
        <f>TEXT(Table1[[#This Row],[Order Date]], "yyyy")</f>
        <v>2025</v>
      </c>
      <c r="L329" t="str">
        <f>TEXT(Table1[[#This Row],[Order Date]], "MMM")</f>
        <v>Dec</v>
      </c>
      <c r="M329" t="str">
        <f>TEXT(Table1[[#This Row],[Order Date]], "DDD")</f>
        <v>Sat</v>
      </c>
      <c r="N329">
        <f>DATEDIF(Table1[[#This Row],[Order Date]],Table1[[#This Row],[Delivered Date]], "D")</f>
        <v>15</v>
      </c>
      <c r="O329">
        <f>ROUND(Table1[[#This Row],[Quantity]]*Table1[[#This Row],[Unit Price]]*VLOOKUP(Table1[[#This Row],[Product Name]], Table2[#All],2, FALSE), 0)</f>
        <v>1451</v>
      </c>
      <c r="P329">
        <f>Table1[[#This Row],[Quantity]]*Table1[[#This Row],[Unit Price]]</f>
        <v>2232</v>
      </c>
      <c r="Q329">
        <f>Table1[[#This Row],[Salse Revenue]]-Table1[[#This Row],[Total Costs]]</f>
        <v>781</v>
      </c>
    </row>
    <row r="330" spans="1:17" hidden="1" x14ac:dyDescent="0.3">
      <c r="A330" t="s">
        <v>374</v>
      </c>
      <c r="B330" t="s">
        <v>16</v>
      </c>
      <c r="C330" t="s">
        <v>55</v>
      </c>
      <c r="D330" s="1">
        <v>45760</v>
      </c>
      <c r="E330" s="1">
        <v>45764</v>
      </c>
      <c r="F330">
        <v>1</v>
      </c>
      <c r="G330">
        <v>62</v>
      </c>
      <c r="H330" t="s">
        <v>27</v>
      </c>
      <c r="I330" t="s">
        <v>32</v>
      </c>
      <c r="J330" t="s">
        <v>14</v>
      </c>
      <c r="K330" t="str">
        <f>TEXT(Table1[[#This Row],[Order Date]], "yyyy")</f>
        <v>2025</v>
      </c>
      <c r="L330" t="str">
        <f>TEXT(Table1[[#This Row],[Order Date]], "MMM")</f>
        <v>Apr</v>
      </c>
      <c r="M330" t="str">
        <f>TEXT(Table1[[#This Row],[Order Date]], "DDD")</f>
        <v>Sun</v>
      </c>
      <c r="N330">
        <f>DATEDIF(Table1[[#This Row],[Order Date]],Table1[[#This Row],[Delivered Date]], "D")</f>
        <v>4</v>
      </c>
      <c r="O330">
        <f>ROUND(Table1[[#This Row],[Quantity]]*Table1[[#This Row],[Unit Price]]*VLOOKUP(Table1[[#This Row],[Product Name]], Table2[#All],2, FALSE), 0)</f>
        <v>34</v>
      </c>
      <c r="P330">
        <f>Table1[[#This Row],[Quantity]]*Table1[[#This Row],[Unit Price]]</f>
        <v>62</v>
      </c>
      <c r="Q330">
        <f>Table1[[#This Row],[Salse Revenue]]-Table1[[#This Row],[Total Costs]]</f>
        <v>28</v>
      </c>
    </row>
    <row r="331" spans="1:17" hidden="1" x14ac:dyDescent="0.3">
      <c r="A331" t="s">
        <v>375</v>
      </c>
      <c r="B331" t="s">
        <v>30</v>
      </c>
      <c r="C331" t="s">
        <v>41</v>
      </c>
      <c r="D331" s="1">
        <v>45887</v>
      </c>
      <c r="E331" s="1">
        <v>45896</v>
      </c>
      <c r="F331">
        <v>9</v>
      </c>
      <c r="G331">
        <v>385</v>
      </c>
      <c r="H331" t="s">
        <v>27</v>
      </c>
      <c r="I331" t="s">
        <v>32</v>
      </c>
      <c r="J331" t="s">
        <v>28</v>
      </c>
      <c r="K331" t="str">
        <f>TEXT(Table1[[#This Row],[Order Date]], "yyyy")</f>
        <v>2025</v>
      </c>
      <c r="L331" t="str">
        <f>TEXT(Table1[[#This Row],[Order Date]], "MMM")</f>
        <v>Aug</v>
      </c>
      <c r="M331" t="str">
        <f>TEXT(Table1[[#This Row],[Order Date]], "DDD")</f>
        <v>Mon</v>
      </c>
      <c r="N331">
        <f>DATEDIF(Table1[[#This Row],[Order Date]],Table1[[#This Row],[Delivered Date]], "D")</f>
        <v>9</v>
      </c>
      <c r="O331">
        <f>ROUND(Table1[[#This Row],[Quantity]]*Table1[[#This Row],[Unit Price]]*VLOOKUP(Table1[[#This Row],[Product Name]], Table2[#All],2, FALSE), 0)</f>
        <v>2252</v>
      </c>
      <c r="P331">
        <f>Table1[[#This Row],[Quantity]]*Table1[[#This Row],[Unit Price]]</f>
        <v>3465</v>
      </c>
      <c r="Q331">
        <f>Table1[[#This Row],[Salse Revenue]]-Table1[[#This Row],[Total Costs]]</f>
        <v>1213</v>
      </c>
    </row>
    <row r="332" spans="1:17" hidden="1" x14ac:dyDescent="0.3">
      <c r="A332" t="s">
        <v>376</v>
      </c>
      <c r="B332" t="s">
        <v>20</v>
      </c>
      <c r="C332" t="s">
        <v>39</v>
      </c>
      <c r="D332" s="1">
        <v>46003</v>
      </c>
      <c r="E332" s="1">
        <v>46004</v>
      </c>
      <c r="F332">
        <v>5</v>
      </c>
      <c r="G332">
        <v>465</v>
      </c>
      <c r="H332" t="s">
        <v>13</v>
      </c>
      <c r="I332" t="s">
        <v>32</v>
      </c>
      <c r="J332" t="s">
        <v>14</v>
      </c>
      <c r="K332" t="str">
        <f>TEXT(Table1[[#This Row],[Order Date]], "yyyy")</f>
        <v>2025</v>
      </c>
      <c r="L332" t="str">
        <f>TEXT(Table1[[#This Row],[Order Date]], "MMM")</f>
        <v>Dec</v>
      </c>
      <c r="M332" t="str">
        <f>TEXT(Table1[[#This Row],[Order Date]], "DDD")</f>
        <v>Fri</v>
      </c>
      <c r="N332">
        <f>DATEDIF(Table1[[#This Row],[Order Date]],Table1[[#This Row],[Delivered Date]], "D")</f>
        <v>1</v>
      </c>
      <c r="O332">
        <f>ROUND(Table1[[#This Row],[Quantity]]*Table1[[#This Row],[Unit Price]]*VLOOKUP(Table1[[#This Row],[Product Name]], Table2[#All],2, FALSE), 0)</f>
        <v>1511</v>
      </c>
      <c r="P332">
        <f>Table1[[#This Row],[Quantity]]*Table1[[#This Row],[Unit Price]]</f>
        <v>2325</v>
      </c>
      <c r="Q332">
        <f>Table1[[#This Row],[Salse Revenue]]-Table1[[#This Row],[Total Costs]]</f>
        <v>814</v>
      </c>
    </row>
    <row r="333" spans="1:17" x14ac:dyDescent="0.3">
      <c r="A333" t="s">
        <v>377</v>
      </c>
      <c r="B333" t="s">
        <v>11</v>
      </c>
      <c r="C333" t="s">
        <v>35</v>
      </c>
      <c r="D333" s="1">
        <v>45762</v>
      </c>
      <c r="E333" s="1">
        <v>45767</v>
      </c>
      <c r="F333">
        <v>2</v>
      </c>
      <c r="G333">
        <v>280</v>
      </c>
      <c r="H333" t="s">
        <v>13</v>
      </c>
      <c r="I333" t="s">
        <v>32</v>
      </c>
      <c r="J333" t="s">
        <v>18</v>
      </c>
      <c r="K333" t="str">
        <f>TEXT(Table1[[#This Row],[Order Date]], "yyyy")</f>
        <v>2025</v>
      </c>
      <c r="L333" t="str">
        <f>TEXT(Table1[[#This Row],[Order Date]], "MMM")</f>
        <v>Apr</v>
      </c>
      <c r="M333" t="str">
        <f>TEXT(Table1[[#This Row],[Order Date]], "DDD")</f>
        <v>Tue</v>
      </c>
      <c r="N333">
        <f>DATEDIF(Table1[[#This Row],[Order Date]],Table1[[#This Row],[Delivered Date]], "D")</f>
        <v>5</v>
      </c>
      <c r="O333">
        <f>ROUND(Table1[[#This Row],[Quantity]]*Table1[[#This Row],[Unit Price]]*VLOOKUP(Table1[[#This Row],[Product Name]], Table2[#All],2, FALSE), 0)</f>
        <v>448</v>
      </c>
      <c r="P333">
        <f>Table1[[#This Row],[Quantity]]*Table1[[#This Row],[Unit Price]]</f>
        <v>560</v>
      </c>
      <c r="Q333">
        <f>Table1[[#This Row],[Salse Revenue]]-Table1[[#This Row],[Total Costs]]</f>
        <v>112</v>
      </c>
    </row>
    <row r="334" spans="1:17" hidden="1" x14ac:dyDescent="0.3">
      <c r="A334" t="s">
        <v>378</v>
      </c>
      <c r="B334" t="s">
        <v>16</v>
      </c>
      <c r="C334" t="s">
        <v>63</v>
      </c>
      <c r="D334" s="1">
        <v>45722</v>
      </c>
      <c r="E334" s="1">
        <v>45732</v>
      </c>
      <c r="F334">
        <v>5</v>
      </c>
      <c r="G334">
        <v>536</v>
      </c>
      <c r="H334" t="s">
        <v>27</v>
      </c>
      <c r="I334" t="s">
        <v>546</v>
      </c>
      <c r="J334" t="s">
        <v>45</v>
      </c>
      <c r="K334" t="str">
        <f>TEXT(Table1[[#This Row],[Order Date]], "yyyy")</f>
        <v>2025</v>
      </c>
      <c r="L334" t="str">
        <f>TEXT(Table1[[#This Row],[Order Date]], "MMM")</f>
        <v>Mar</v>
      </c>
      <c r="M334" t="str">
        <f>TEXT(Table1[[#This Row],[Order Date]], "DDD")</f>
        <v>Thu</v>
      </c>
      <c r="N334">
        <f>DATEDIF(Table1[[#This Row],[Order Date]],Table1[[#This Row],[Delivered Date]], "D")</f>
        <v>10</v>
      </c>
      <c r="O334">
        <f>ROUND(Table1[[#This Row],[Quantity]]*Table1[[#This Row],[Unit Price]]*VLOOKUP(Table1[[#This Row],[Product Name]], Table2[#All],2, FALSE), 0)</f>
        <v>1340</v>
      </c>
      <c r="P334">
        <f>Table1[[#This Row],[Quantity]]*Table1[[#This Row],[Unit Price]]</f>
        <v>2680</v>
      </c>
      <c r="Q334">
        <f>Table1[[#This Row],[Salse Revenue]]-Table1[[#This Row],[Total Costs]]</f>
        <v>1340</v>
      </c>
    </row>
    <row r="335" spans="1:17" hidden="1" x14ac:dyDescent="0.3">
      <c r="A335" t="s">
        <v>379</v>
      </c>
      <c r="B335" t="s">
        <v>20</v>
      </c>
      <c r="C335" t="s">
        <v>82</v>
      </c>
      <c r="D335" s="1">
        <v>45945</v>
      </c>
      <c r="E335" s="1">
        <v>45949</v>
      </c>
      <c r="F335">
        <v>9</v>
      </c>
      <c r="G335">
        <v>754</v>
      </c>
      <c r="H335" t="s">
        <v>13</v>
      </c>
      <c r="I335" t="s">
        <v>549</v>
      </c>
      <c r="J335" t="s">
        <v>28</v>
      </c>
      <c r="K335" t="str">
        <f>TEXT(Table1[[#This Row],[Order Date]], "yyyy")</f>
        <v>2025</v>
      </c>
      <c r="L335" t="str">
        <f>TEXT(Table1[[#This Row],[Order Date]], "MMM")</f>
        <v>Oct</v>
      </c>
      <c r="M335" t="str">
        <f>TEXT(Table1[[#This Row],[Order Date]], "DDD")</f>
        <v>Wed</v>
      </c>
      <c r="N335">
        <f>DATEDIF(Table1[[#This Row],[Order Date]],Table1[[#This Row],[Delivered Date]], "D")</f>
        <v>4</v>
      </c>
      <c r="O335">
        <f>ROUND(Table1[[#This Row],[Quantity]]*Table1[[#This Row],[Unit Price]]*VLOOKUP(Table1[[#This Row],[Product Name]], Table2[#All],2, FALSE), 0)</f>
        <v>5429</v>
      </c>
      <c r="P335">
        <f>Table1[[#This Row],[Quantity]]*Table1[[#This Row],[Unit Price]]</f>
        <v>6786</v>
      </c>
      <c r="Q335">
        <f>Table1[[#This Row],[Salse Revenue]]-Table1[[#This Row],[Total Costs]]</f>
        <v>1357</v>
      </c>
    </row>
    <row r="336" spans="1:17" hidden="1" x14ac:dyDescent="0.3">
      <c r="A336" t="s">
        <v>380</v>
      </c>
      <c r="B336" t="s">
        <v>23</v>
      </c>
      <c r="C336" t="s">
        <v>37</v>
      </c>
      <c r="D336" s="1">
        <v>45878</v>
      </c>
      <c r="E336" s="1">
        <v>45883</v>
      </c>
      <c r="F336">
        <v>5</v>
      </c>
      <c r="G336">
        <v>292</v>
      </c>
      <c r="H336" t="s">
        <v>27</v>
      </c>
      <c r="I336" t="s">
        <v>32</v>
      </c>
      <c r="J336" t="s">
        <v>28</v>
      </c>
      <c r="K336" t="str">
        <f>TEXT(Table1[[#This Row],[Order Date]], "yyyy")</f>
        <v>2025</v>
      </c>
      <c r="L336" t="str">
        <f>TEXT(Table1[[#This Row],[Order Date]], "MMM")</f>
        <v>Aug</v>
      </c>
      <c r="M336" t="str">
        <f>TEXT(Table1[[#This Row],[Order Date]], "DDD")</f>
        <v>Sat</v>
      </c>
      <c r="N336">
        <f>DATEDIF(Table1[[#This Row],[Order Date]],Table1[[#This Row],[Delivered Date]], "D")</f>
        <v>5</v>
      </c>
      <c r="O336">
        <f>ROUND(Table1[[#This Row],[Quantity]]*Table1[[#This Row],[Unit Price]]*VLOOKUP(Table1[[#This Row],[Product Name]], Table2[#All],2, FALSE), 0)</f>
        <v>730</v>
      </c>
      <c r="P336">
        <f>Table1[[#This Row],[Quantity]]*Table1[[#This Row],[Unit Price]]</f>
        <v>1460</v>
      </c>
      <c r="Q336">
        <f>Table1[[#This Row],[Salse Revenue]]-Table1[[#This Row],[Total Costs]]</f>
        <v>730</v>
      </c>
    </row>
    <row r="337" spans="1:17" hidden="1" x14ac:dyDescent="0.3">
      <c r="A337" t="s">
        <v>381</v>
      </c>
      <c r="B337" t="s">
        <v>30</v>
      </c>
      <c r="C337" t="s">
        <v>75</v>
      </c>
      <c r="D337" s="1">
        <v>45881</v>
      </c>
      <c r="E337" s="1">
        <v>45890</v>
      </c>
      <c r="F337">
        <v>1</v>
      </c>
      <c r="G337">
        <v>521</v>
      </c>
      <c r="H337" t="s">
        <v>27</v>
      </c>
      <c r="I337" t="s">
        <v>546</v>
      </c>
      <c r="J337" t="s">
        <v>45</v>
      </c>
      <c r="K337" t="str">
        <f>TEXT(Table1[[#This Row],[Order Date]], "yyyy")</f>
        <v>2025</v>
      </c>
      <c r="L337" t="str">
        <f>TEXT(Table1[[#This Row],[Order Date]], "MMM")</f>
        <v>Aug</v>
      </c>
      <c r="M337" t="str">
        <f>TEXT(Table1[[#This Row],[Order Date]], "DDD")</f>
        <v>Tue</v>
      </c>
      <c r="N337">
        <f>DATEDIF(Table1[[#This Row],[Order Date]],Table1[[#This Row],[Delivered Date]], "D")</f>
        <v>9</v>
      </c>
      <c r="O337">
        <f>ROUND(Table1[[#This Row],[Quantity]]*Table1[[#This Row],[Unit Price]]*VLOOKUP(Table1[[#This Row],[Product Name]], Table2[#All],2, FALSE), 0)</f>
        <v>391</v>
      </c>
      <c r="P337">
        <f>Table1[[#This Row],[Quantity]]*Table1[[#This Row],[Unit Price]]</f>
        <v>521</v>
      </c>
      <c r="Q337">
        <f>Table1[[#This Row],[Salse Revenue]]-Table1[[#This Row],[Total Costs]]</f>
        <v>130</v>
      </c>
    </row>
    <row r="338" spans="1:17" hidden="1" x14ac:dyDescent="0.3">
      <c r="A338" t="s">
        <v>382</v>
      </c>
      <c r="B338" t="s">
        <v>16</v>
      </c>
      <c r="C338" t="s">
        <v>55</v>
      </c>
      <c r="D338" s="1">
        <v>46000</v>
      </c>
      <c r="E338" s="1">
        <v>46001</v>
      </c>
      <c r="F338">
        <v>5</v>
      </c>
      <c r="G338">
        <v>630</v>
      </c>
      <c r="H338" t="s">
        <v>13</v>
      </c>
      <c r="I338" t="s">
        <v>550</v>
      </c>
      <c r="J338" t="s">
        <v>45</v>
      </c>
      <c r="K338" t="str">
        <f>TEXT(Table1[[#This Row],[Order Date]], "yyyy")</f>
        <v>2025</v>
      </c>
      <c r="L338" t="str">
        <f>TEXT(Table1[[#This Row],[Order Date]], "MMM")</f>
        <v>Dec</v>
      </c>
      <c r="M338" t="str">
        <f>TEXT(Table1[[#This Row],[Order Date]], "DDD")</f>
        <v>Tue</v>
      </c>
      <c r="N338">
        <f>DATEDIF(Table1[[#This Row],[Order Date]],Table1[[#This Row],[Delivered Date]], "D")</f>
        <v>1</v>
      </c>
      <c r="O338">
        <f>ROUND(Table1[[#This Row],[Quantity]]*Table1[[#This Row],[Unit Price]]*VLOOKUP(Table1[[#This Row],[Product Name]], Table2[#All],2, FALSE), 0)</f>
        <v>1733</v>
      </c>
      <c r="P338">
        <f>Table1[[#This Row],[Quantity]]*Table1[[#This Row],[Unit Price]]</f>
        <v>3150</v>
      </c>
      <c r="Q338">
        <f>Table1[[#This Row],[Salse Revenue]]-Table1[[#This Row],[Total Costs]]</f>
        <v>1417</v>
      </c>
    </row>
    <row r="339" spans="1:17" hidden="1" x14ac:dyDescent="0.3">
      <c r="A339" t="s">
        <v>383</v>
      </c>
      <c r="B339" t="s">
        <v>16</v>
      </c>
      <c r="C339" t="s">
        <v>63</v>
      </c>
      <c r="D339" s="1">
        <v>45775</v>
      </c>
      <c r="E339" s="1">
        <v>45778</v>
      </c>
      <c r="F339">
        <v>10</v>
      </c>
      <c r="G339">
        <v>678</v>
      </c>
      <c r="H339" t="s">
        <v>13</v>
      </c>
      <c r="I339" t="s">
        <v>549</v>
      </c>
      <c r="J339" t="s">
        <v>45</v>
      </c>
      <c r="K339" t="str">
        <f>TEXT(Table1[[#This Row],[Order Date]], "yyyy")</f>
        <v>2025</v>
      </c>
      <c r="L339" t="str">
        <f>TEXT(Table1[[#This Row],[Order Date]], "MMM")</f>
        <v>Apr</v>
      </c>
      <c r="M339" t="str">
        <f>TEXT(Table1[[#This Row],[Order Date]], "DDD")</f>
        <v>Mon</v>
      </c>
      <c r="N339">
        <f>DATEDIF(Table1[[#This Row],[Order Date]],Table1[[#This Row],[Delivered Date]], "D")</f>
        <v>3</v>
      </c>
      <c r="O339">
        <f>ROUND(Table1[[#This Row],[Quantity]]*Table1[[#This Row],[Unit Price]]*VLOOKUP(Table1[[#This Row],[Product Name]], Table2[#All],2, FALSE), 0)</f>
        <v>3390</v>
      </c>
      <c r="P339">
        <f>Table1[[#This Row],[Quantity]]*Table1[[#This Row],[Unit Price]]</f>
        <v>6780</v>
      </c>
      <c r="Q339">
        <f>Table1[[#This Row],[Salse Revenue]]-Table1[[#This Row],[Total Costs]]</f>
        <v>3390</v>
      </c>
    </row>
    <row r="340" spans="1:17" hidden="1" x14ac:dyDescent="0.3">
      <c r="A340" t="s">
        <v>384</v>
      </c>
      <c r="B340" t="s">
        <v>16</v>
      </c>
      <c r="C340" t="s">
        <v>63</v>
      </c>
      <c r="D340" s="1">
        <v>45834</v>
      </c>
      <c r="E340" s="1">
        <v>45842</v>
      </c>
      <c r="F340">
        <v>7</v>
      </c>
      <c r="G340">
        <v>569</v>
      </c>
      <c r="H340" t="s">
        <v>13</v>
      </c>
      <c r="I340" t="s">
        <v>549</v>
      </c>
      <c r="J340" t="s">
        <v>45</v>
      </c>
      <c r="K340" t="str">
        <f>TEXT(Table1[[#This Row],[Order Date]], "yyyy")</f>
        <v>2025</v>
      </c>
      <c r="L340" t="str">
        <f>TEXT(Table1[[#This Row],[Order Date]], "MMM")</f>
        <v>Jun</v>
      </c>
      <c r="M340" t="str">
        <f>TEXT(Table1[[#This Row],[Order Date]], "DDD")</f>
        <v>Thu</v>
      </c>
      <c r="N340">
        <f>DATEDIF(Table1[[#This Row],[Order Date]],Table1[[#This Row],[Delivered Date]], "D")</f>
        <v>8</v>
      </c>
      <c r="O340">
        <f>ROUND(Table1[[#This Row],[Quantity]]*Table1[[#This Row],[Unit Price]]*VLOOKUP(Table1[[#This Row],[Product Name]], Table2[#All],2, FALSE), 0)</f>
        <v>1992</v>
      </c>
      <c r="P340">
        <f>Table1[[#This Row],[Quantity]]*Table1[[#This Row],[Unit Price]]</f>
        <v>3983</v>
      </c>
      <c r="Q340">
        <f>Table1[[#This Row],[Salse Revenue]]-Table1[[#This Row],[Total Costs]]</f>
        <v>1991</v>
      </c>
    </row>
    <row r="341" spans="1:17" hidden="1" x14ac:dyDescent="0.3">
      <c r="A341" t="s">
        <v>385</v>
      </c>
      <c r="B341" t="s">
        <v>23</v>
      </c>
      <c r="C341" t="s">
        <v>37</v>
      </c>
      <c r="D341" s="1">
        <v>45988</v>
      </c>
      <c r="E341" s="1">
        <v>45994</v>
      </c>
      <c r="F341">
        <v>9</v>
      </c>
      <c r="G341">
        <v>185</v>
      </c>
      <c r="H341" t="s">
        <v>27</v>
      </c>
      <c r="I341" t="s">
        <v>550</v>
      </c>
      <c r="J341" t="s">
        <v>14</v>
      </c>
      <c r="K341" t="str">
        <f>TEXT(Table1[[#This Row],[Order Date]], "yyyy")</f>
        <v>2025</v>
      </c>
      <c r="L341" t="str">
        <f>TEXT(Table1[[#This Row],[Order Date]], "MMM")</f>
        <v>Nov</v>
      </c>
      <c r="M341" t="str">
        <f>TEXT(Table1[[#This Row],[Order Date]], "DDD")</f>
        <v>Thu</v>
      </c>
      <c r="N341">
        <f>DATEDIF(Table1[[#This Row],[Order Date]],Table1[[#This Row],[Delivered Date]], "D")</f>
        <v>6</v>
      </c>
      <c r="O341">
        <f>ROUND(Table1[[#This Row],[Quantity]]*Table1[[#This Row],[Unit Price]]*VLOOKUP(Table1[[#This Row],[Product Name]], Table2[#All],2, FALSE), 0)</f>
        <v>833</v>
      </c>
      <c r="P341">
        <f>Table1[[#This Row],[Quantity]]*Table1[[#This Row],[Unit Price]]</f>
        <v>1665</v>
      </c>
      <c r="Q341">
        <f>Table1[[#This Row],[Salse Revenue]]-Table1[[#This Row],[Total Costs]]</f>
        <v>832</v>
      </c>
    </row>
    <row r="342" spans="1:17" hidden="1" x14ac:dyDescent="0.3">
      <c r="A342" t="s">
        <v>386</v>
      </c>
      <c r="B342" t="s">
        <v>20</v>
      </c>
      <c r="C342" t="s">
        <v>82</v>
      </c>
      <c r="D342" s="1">
        <v>45710</v>
      </c>
      <c r="E342" s="1">
        <v>45712</v>
      </c>
      <c r="F342">
        <v>8</v>
      </c>
      <c r="G342">
        <v>405</v>
      </c>
      <c r="H342" t="s">
        <v>13</v>
      </c>
      <c r="I342" t="s">
        <v>546</v>
      </c>
      <c r="J342" t="s">
        <v>18</v>
      </c>
      <c r="K342" t="str">
        <f>TEXT(Table1[[#This Row],[Order Date]], "yyyy")</f>
        <v>2025</v>
      </c>
      <c r="L342" t="str">
        <f>TEXT(Table1[[#This Row],[Order Date]], "MMM")</f>
        <v>Feb</v>
      </c>
      <c r="M342" t="str">
        <f>TEXT(Table1[[#This Row],[Order Date]], "DDD")</f>
        <v>Sat</v>
      </c>
      <c r="N342">
        <f>DATEDIF(Table1[[#This Row],[Order Date]],Table1[[#This Row],[Delivered Date]], "D")</f>
        <v>2</v>
      </c>
      <c r="O342">
        <f>ROUND(Table1[[#This Row],[Quantity]]*Table1[[#This Row],[Unit Price]]*VLOOKUP(Table1[[#This Row],[Product Name]], Table2[#All],2, FALSE), 0)</f>
        <v>2592</v>
      </c>
      <c r="P342">
        <f>Table1[[#This Row],[Quantity]]*Table1[[#This Row],[Unit Price]]</f>
        <v>3240</v>
      </c>
      <c r="Q342">
        <f>Table1[[#This Row],[Salse Revenue]]-Table1[[#This Row],[Total Costs]]</f>
        <v>648</v>
      </c>
    </row>
    <row r="343" spans="1:17" hidden="1" x14ac:dyDescent="0.3">
      <c r="A343" t="s">
        <v>387</v>
      </c>
      <c r="B343" t="s">
        <v>23</v>
      </c>
      <c r="C343" t="s">
        <v>37</v>
      </c>
      <c r="D343" s="1">
        <v>45757</v>
      </c>
      <c r="E343" s="1">
        <v>45765</v>
      </c>
      <c r="F343">
        <v>10</v>
      </c>
      <c r="G343">
        <v>923</v>
      </c>
      <c r="H343" t="s">
        <v>13</v>
      </c>
      <c r="I343" t="s">
        <v>548</v>
      </c>
      <c r="J343" t="s">
        <v>28</v>
      </c>
      <c r="K343" t="str">
        <f>TEXT(Table1[[#This Row],[Order Date]], "yyyy")</f>
        <v>2025</v>
      </c>
      <c r="L343" t="str">
        <f>TEXT(Table1[[#This Row],[Order Date]], "MMM")</f>
        <v>Apr</v>
      </c>
      <c r="M343" t="str">
        <f>TEXT(Table1[[#This Row],[Order Date]], "DDD")</f>
        <v>Thu</v>
      </c>
      <c r="N343">
        <f>DATEDIF(Table1[[#This Row],[Order Date]],Table1[[#This Row],[Delivered Date]], "D")</f>
        <v>8</v>
      </c>
      <c r="O343">
        <f>ROUND(Table1[[#This Row],[Quantity]]*Table1[[#This Row],[Unit Price]]*VLOOKUP(Table1[[#This Row],[Product Name]], Table2[#All],2, FALSE), 0)</f>
        <v>4615</v>
      </c>
      <c r="P343">
        <f>Table1[[#This Row],[Quantity]]*Table1[[#This Row],[Unit Price]]</f>
        <v>9230</v>
      </c>
      <c r="Q343">
        <f>Table1[[#This Row],[Salse Revenue]]-Table1[[#This Row],[Total Costs]]</f>
        <v>4615</v>
      </c>
    </row>
    <row r="344" spans="1:17" hidden="1" x14ac:dyDescent="0.3">
      <c r="A344" t="s">
        <v>388</v>
      </c>
      <c r="B344" t="s">
        <v>23</v>
      </c>
      <c r="C344" t="s">
        <v>24</v>
      </c>
      <c r="D344" s="1">
        <v>45811</v>
      </c>
      <c r="E344" s="1">
        <v>45815</v>
      </c>
      <c r="F344">
        <v>10</v>
      </c>
      <c r="G344">
        <v>325</v>
      </c>
      <c r="H344" t="s">
        <v>27</v>
      </c>
      <c r="I344" t="s">
        <v>32</v>
      </c>
      <c r="J344" t="s">
        <v>45</v>
      </c>
      <c r="K344" t="str">
        <f>TEXT(Table1[[#This Row],[Order Date]], "yyyy")</f>
        <v>2025</v>
      </c>
      <c r="L344" t="str">
        <f>TEXT(Table1[[#This Row],[Order Date]], "MMM")</f>
        <v>Jun</v>
      </c>
      <c r="M344" t="str">
        <f>TEXT(Table1[[#This Row],[Order Date]], "DDD")</f>
        <v>Tue</v>
      </c>
      <c r="N344">
        <f>DATEDIF(Table1[[#This Row],[Order Date]],Table1[[#This Row],[Delivered Date]], "D")</f>
        <v>4</v>
      </c>
      <c r="O344">
        <f>ROUND(Table1[[#This Row],[Quantity]]*Table1[[#This Row],[Unit Price]]*VLOOKUP(Table1[[#This Row],[Product Name]], Table2[#All],2, FALSE), 0)</f>
        <v>1788</v>
      </c>
      <c r="P344">
        <f>Table1[[#This Row],[Quantity]]*Table1[[#This Row],[Unit Price]]</f>
        <v>3250</v>
      </c>
      <c r="Q344">
        <f>Table1[[#This Row],[Salse Revenue]]-Table1[[#This Row],[Total Costs]]</f>
        <v>1462</v>
      </c>
    </row>
    <row r="345" spans="1:17" hidden="1" x14ac:dyDescent="0.3">
      <c r="A345" t="s">
        <v>389</v>
      </c>
      <c r="B345" t="s">
        <v>23</v>
      </c>
      <c r="C345" t="s">
        <v>69</v>
      </c>
      <c r="D345" s="1">
        <v>45936</v>
      </c>
      <c r="E345" s="1">
        <v>45941</v>
      </c>
      <c r="F345">
        <v>6</v>
      </c>
      <c r="G345">
        <v>564</v>
      </c>
      <c r="H345" t="s">
        <v>13</v>
      </c>
      <c r="I345" t="s">
        <v>550</v>
      </c>
      <c r="J345" t="s">
        <v>18</v>
      </c>
      <c r="K345" t="str">
        <f>TEXT(Table1[[#This Row],[Order Date]], "yyyy")</f>
        <v>2025</v>
      </c>
      <c r="L345" t="str">
        <f>TEXT(Table1[[#This Row],[Order Date]], "MMM")</f>
        <v>Oct</v>
      </c>
      <c r="M345" t="str">
        <f>TEXT(Table1[[#This Row],[Order Date]], "DDD")</f>
        <v>Mon</v>
      </c>
      <c r="N345">
        <f>DATEDIF(Table1[[#This Row],[Order Date]],Table1[[#This Row],[Delivered Date]], "D")</f>
        <v>5</v>
      </c>
      <c r="O345">
        <f>ROUND(Table1[[#This Row],[Quantity]]*Table1[[#This Row],[Unit Price]]*VLOOKUP(Table1[[#This Row],[Product Name]], Table2[#All],2, FALSE), 0)</f>
        <v>1861</v>
      </c>
      <c r="P345">
        <f>Table1[[#This Row],[Quantity]]*Table1[[#This Row],[Unit Price]]</f>
        <v>3384</v>
      </c>
      <c r="Q345">
        <f>Table1[[#This Row],[Salse Revenue]]-Table1[[#This Row],[Total Costs]]</f>
        <v>1523</v>
      </c>
    </row>
    <row r="346" spans="1:17" hidden="1" x14ac:dyDescent="0.3">
      <c r="A346" t="s">
        <v>390</v>
      </c>
      <c r="B346" t="s">
        <v>20</v>
      </c>
      <c r="C346" t="s">
        <v>53</v>
      </c>
      <c r="D346" s="1">
        <v>45829</v>
      </c>
      <c r="E346" s="1">
        <v>45836</v>
      </c>
      <c r="F346">
        <v>2</v>
      </c>
      <c r="G346">
        <v>236</v>
      </c>
      <c r="H346" t="s">
        <v>27</v>
      </c>
      <c r="I346" t="s">
        <v>550</v>
      </c>
      <c r="J346" t="s">
        <v>14</v>
      </c>
      <c r="K346" t="str">
        <f>TEXT(Table1[[#This Row],[Order Date]], "yyyy")</f>
        <v>2025</v>
      </c>
      <c r="L346" t="str">
        <f>TEXT(Table1[[#This Row],[Order Date]], "MMM")</f>
        <v>Jun</v>
      </c>
      <c r="M346" t="str">
        <f>TEXT(Table1[[#This Row],[Order Date]], "DDD")</f>
        <v>Sat</v>
      </c>
      <c r="N346">
        <f>DATEDIF(Table1[[#This Row],[Order Date]],Table1[[#This Row],[Delivered Date]], "D")</f>
        <v>7</v>
      </c>
      <c r="O346">
        <f>ROUND(Table1[[#This Row],[Quantity]]*Table1[[#This Row],[Unit Price]]*VLOOKUP(Table1[[#This Row],[Product Name]], Table2[#All],2, FALSE), 0)</f>
        <v>330</v>
      </c>
      <c r="P346">
        <f>Table1[[#This Row],[Quantity]]*Table1[[#This Row],[Unit Price]]</f>
        <v>472</v>
      </c>
      <c r="Q346">
        <f>Table1[[#This Row],[Salse Revenue]]-Table1[[#This Row],[Total Costs]]</f>
        <v>142</v>
      </c>
    </row>
    <row r="347" spans="1:17" hidden="1" x14ac:dyDescent="0.3">
      <c r="A347" t="s">
        <v>391</v>
      </c>
      <c r="B347" t="s">
        <v>20</v>
      </c>
      <c r="C347" t="s">
        <v>39</v>
      </c>
      <c r="D347" s="1">
        <v>45964</v>
      </c>
      <c r="E347" s="1">
        <v>45971</v>
      </c>
      <c r="F347">
        <v>1</v>
      </c>
      <c r="G347">
        <v>741</v>
      </c>
      <c r="H347" t="s">
        <v>13</v>
      </c>
      <c r="I347" t="s">
        <v>548</v>
      </c>
      <c r="J347" t="s">
        <v>28</v>
      </c>
      <c r="K347" t="str">
        <f>TEXT(Table1[[#This Row],[Order Date]], "yyyy")</f>
        <v>2025</v>
      </c>
      <c r="L347" t="str">
        <f>TEXT(Table1[[#This Row],[Order Date]], "MMM")</f>
        <v>Nov</v>
      </c>
      <c r="M347" t="str">
        <f>TEXT(Table1[[#This Row],[Order Date]], "DDD")</f>
        <v>Mon</v>
      </c>
      <c r="N347">
        <f>DATEDIF(Table1[[#This Row],[Order Date]],Table1[[#This Row],[Delivered Date]], "D")</f>
        <v>7</v>
      </c>
      <c r="O347">
        <f>ROUND(Table1[[#This Row],[Quantity]]*Table1[[#This Row],[Unit Price]]*VLOOKUP(Table1[[#This Row],[Product Name]], Table2[#All],2, FALSE), 0)</f>
        <v>482</v>
      </c>
      <c r="P347">
        <f>Table1[[#This Row],[Quantity]]*Table1[[#This Row],[Unit Price]]</f>
        <v>741</v>
      </c>
      <c r="Q347">
        <f>Table1[[#This Row],[Salse Revenue]]-Table1[[#This Row],[Total Costs]]</f>
        <v>259</v>
      </c>
    </row>
    <row r="348" spans="1:17" x14ac:dyDescent="0.3">
      <c r="A348" t="s">
        <v>392</v>
      </c>
      <c r="B348" t="s">
        <v>11</v>
      </c>
      <c r="C348" t="s">
        <v>26</v>
      </c>
      <c r="D348" s="1">
        <v>45911</v>
      </c>
      <c r="E348" s="1">
        <v>45917</v>
      </c>
      <c r="F348">
        <v>6</v>
      </c>
      <c r="G348">
        <v>992</v>
      </c>
      <c r="H348" t="s">
        <v>27</v>
      </c>
      <c r="I348" t="s">
        <v>548</v>
      </c>
      <c r="J348" t="s">
        <v>14</v>
      </c>
      <c r="K348" t="str">
        <f>TEXT(Table1[[#This Row],[Order Date]], "yyyy")</f>
        <v>2025</v>
      </c>
      <c r="L348" t="str">
        <f>TEXT(Table1[[#This Row],[Order Date]], "MMM")</f>
        <v>Sep</v>
      </c>
      <c r="M348" t="str">
        <f>TEXT(Table1[[#This Row],[Order Date]], "DDD")</f>
        <v>Thu</v>
      </c>
      <c r="N348">
        <f>DATEDIF(Table1[[#This Row],[Order Date]],Table1[[#This Row],[Delivered Date]], "D")</f>
        <v>6</v>
      </c>
      <c r="O348">
        <f>ROUND(Table1[[#This Row],[Quantity]]*Table1[[#This Row],[Unit Price]]*VLOOKUP(Table1[[#This Row],[Product Name]], Table2[#All],2, FALSE), 0)</f>
        <v>3869</v>
      </c>
      <c r="P348">
        <f>Table1[[#This Row],[Quantity]]*Table1[[#This Row],[Unit Price]]</f>
        <v>5952</v>
      </c>
      <c r="Q348">
        <f>Table1[[#This Row],[Salse Revenue]]-Table1[[#This Row],[Total Costs]]</f>
        <v>2083</v>
      </c>
    </row>
    <row r="349" spans="1:17" hidden="1" x14ac:dyDescent="0.3">
      <c r="A349" t="s">
        <v>393</v>
      </c>
      <c r="B349" t="s">
        <v>23</v>
      </c>
      <c r="C349" t="s">
        <v>24</v>
      </c>
      <c r="D349" s="1">
        <v>45920</v>
      </c>
      <c r="E349" s="1">
        <v>45921</v>
      </c>
      <c r="F349">
        <v>5</v>
      </c>
      <c r="G349">
        <v>55</v>
      </c>
      <c r="H349" t="s">
        <v>13</v>
      </c>
      <c r="I349" t="s">
        <v>550</v>
      </c>
      <c r="J349" t="s">
        <v>45</v>
      </c>
      <c r="K349" t="str">
        <f>TEXT(Table1[[#This Row],[Order Date]], "yyyy")</f>
        <v>2025</v>
      </c>
      <c r="L349" t="str">
        <f>TEXT(Table1[[#This Row],[Order Date]], "MMM")</f>
        <v>Sep</v>
      </c>
      <c r="M349" t="str">
        <f>TEXT(Table1[[#This Row],[Order Date]], "DDD")</f>
        <v>Sat</v>
      </c>
      <c r="N349">
        <f>DATEDIF(Table1[[#This Row],[Order Date]],Table1[[#This Row],[Delivered Date]], "D")</f>
        <v>1</v>
      </c>
      <c r="O349">
        <f>ROUND(Table1[[#This Row],[Quantity]]*Table1[[#This Row],[Unit Price]]*VLOOKUP(Table1[[#This Row],[Product Name]], Table2[#All],2, FALSE), 0)</f>
        <v>151</v>
      </c>
      <c r="P349">
        <f>Table1[[#This Row],[Quantity]]*Table1[[#This Row],[Unit Price]]</f>
        <v>275</v>
      </c>
      <c r="Q349">
        <f>Table1[[#This Row],[Salse Revenue]]-Table1[[#This Row],[Total Costs]]</f>
        <v>124</v>
      </c>
    </row>
    <row r="350" spans="1:17" hidden="1" x14ac:dyDescent="0.3">
      <c r="A350" t="s">
        <v>394</v>
      </c>
      <c r="B350" t="s">
        <v>16</v>
      </c>
      <c r="C350" t="s">
        <v>55</v>
      </c>
      <c r="D350" s="1">
        <v>45742</v>
      </c>
      <c r="E350" s="1">
        <v>45751</v>
      </c>
      <c r="F350">
        <v>7</v>
      </c>
      <c r="G350">
        <v>216</v>
      </c>
      <c r="H350" t="s">
        <v>27</v>
      </c>
      <c r="I350" t="s">
        <v>549</v>
      </c>
      <c r="J350" t="s">
        <v>18</v>
      </c>
      <c r="K350" t="str">
        <f>TEXT(Table1[[#This Row],[Order Date]], "yyyy")</f>
        <v>2025</v>
      </c>
      <c r="L350" t="str">
        <f>TEXT(Table1[[#This Row],[Order Date]], "MMM")</f>
        <v>Mar</v>
      </c>
      <c r="M350" t="str">
        <f>TEXT(Table1[[#This Row],[Order Date]], "DDD")</f>
        <v>Wed</v>
      </c>
      <c r="N350">
        <f>DATEDIF(Table1[[#This Row],[Order Date]],Table1[[#This Row],[Delivered Date]], "D")</f>
        <v>9</v>
      </c>
      <c r="O350">
        <f>ROUND(Table1[[#This Row],[Quantity]]*Table1[[#This Row],[Unit Price]]*VLOOKUP(Table1[[#This Row],[Product Name]], Table2[#All],2, FALSE), 0)</f>
        <v>832</v>
      </c>
      <c r="P350">
        <f>Table1[[#This Row],[Quantity]]*Table1[[#This Row],[Unit Price]]</f>
        <v>1512</v>
      </c>
      <c r="Q350">
        <f>Table1[[#This Row],[Salse Revenue]]-Table1[[#This Row],[Total Costs]]</f>
        <v>680</v>
      </c>
    </row>
    <row r="351" spans="1:17" hidden="1" x14ac:dyDescent="0.3">
      <c r="A351" t="s">
        <v>395</v>
      </c>
      <c r="B351" t="s">
        <v>20</v>
      </c>
      <c r="C351" t="s">
        <v>82</v>
      </c>
      <c r="D351" s="1">
        <v>46011</v>
      </c>
      <c r="E351" s="1">
        <v>46013</v>
      </c>
      <c r="F351">
        <v>3</v>
      </c>
      <c r="G351">
        <v>375</v>
      </c>
      <c r="H351" t="s">
        <v>27</v>
      </c>
      <c r="I351" t="s">
        <v>546</v>
      </c>
      <c r="J351" t="s">
        <v>28</v>
      </c>
      <c r="K351" t="str">
        <f>TEXT(Table1[[#This Row],[Order Date]], "yyyy")</f>
        <v>2025</v>
      </c>
      <c r="L351" t="str">
        <f>TEXT(Table1[[#This Row],[Order Date]], "MMM")</f>
        <v>Dec</v>
      </c>
      <c r="M351" t="str">
        <f>TEXT(Table1[[#This Row],[Order Date]], "DDD")</f>
        <v>Sat</v>
      </c>
      <c r="N351">
        <f>DATEDIF(Table1[[#This Row],[Order Date]],Table1[[#This Row],[Delivered Date]], "D")</f>
        <v>2</v>
      </c>
      <c r="O351">
        <f>ROUND(Table1[[#This Row],[Quantity]]*Table1[[#This Row],[Unit Price]]*VLOOKUP(Table1[[#This Row],[Product Name]], Table2[#All],2, FALSE), 0)</f>
        <v>900</v>
      </c>
      <c r="P351">
        <f>Table1[[#This Row],[Quantity]]*Table1[[#This Row],[Unit Price]]</f>
        <v>1125</v>
      </c>
      <c r="Q351">
        <f>Table1[[#This Row],[Salse Revenue]]-Table1[[#This Row],[Total Costs]]</f>
        <v>225</v>
      </c>
    </row>
    <row r="352" spans="1:17" hidden="1" x14ac:dyDescent="0.3">
      <c r="A352" t="s">
        <v>396</v>
      </c>
      <c r="B352" t="s">
        <v>20</v>
      </c>
      <c r="C352" t="s">
        <v>39</v>
      </c>
      <c r="D352" s="1">
        <v>45702</v>
      </c>
      <c r="E352" s="1">
        <v>45712</v>
      </c>
      <c r="F352">
        <v>10</v>
      </c>
      <c r="G352">
        <v>503</v>
      </c>
      <c r="H352" t="s">
        <v>27</v>
      </c>
      <c r="I352" t="s">
        <v>549</v>
      </c>
      <c r="J352" t="s">
        <v>45</v>
      </c>
      <c r="K352" t="str">
        <f>TEXT(Table1[[#This Row],[Order Date]], "yyyy")</f>
        <v>2025</v>
      </c>
      <c r="L352" t="str">
        <f>TEXT(Table1[[#This Row],[Order Date]], "MMM")</f>
        <v>Feb</v>
      </c>
      <c r="M352" t="str">
        <f>TEXT(Table1[[#This Row],[Order Date]], "DDD")</f>
        <v>Fri</v>
      </c>
      <c r="N352">
        <f>DATEDIF(Table1[[#This Row],[Order Date]],Table1[[#This Row],[Delivered Date]], "D")</f>
        <v>10</v>
      </c>
      <c r="O352">
        <f>ROUND(Table1[[#This Row],[Quantity]]*Table1[[#This Row],[Unit Price]]*VLOOKUP(Table1[[#This Row],[Product Name]], Table2[#All],2, FALSE), 0)</f>
        <v>3270</v>
      </c>
      <c r="P352">
        <f>Table1[[#This Row],[Quantity]]*Table1[[#This Row],[Unit Price]]</f>
        <v>5030</v>
      </c>
      <c r="Q352">
        <f>Table1[[#This Row],[Salse Revenue]]-Table1[[#This Row],[Total Costs]]</f>
        <v>1760</v>
      </c>
    </row>
    <row r="353" spans="1:17" hidden="1" x14ac:dyDescent="0.3">
      <c r="A353" t="s">
        <v>397</v>
      </c>
      <c r="B353" t="s">
        <v>23</v>
      </c>
      <c r="C353" t="s">
        <v>69</v>
      </c>
      <c r="D353" s="1">
        <v>45810</v>
      </c>
      <c r="E353" s="1">
        <v>45817</v>
      </c>
      <c r="F353">
        <v>6</v>
      </c>
      <c r="G353">
        <v>974</v>
      </c>
      <c r="H353" t="s">
        <v>13</v>
      </c>
      <c r="I353" t="s">
        <v>548</v>
      </c>
      <c r="J353" t="s">
        <v>18</v>
      </c>
      <c r="K353" t="str">
        <f>TEXT(Table1[[#This Row],[Order Date]], "yyyy")</f>
        <v>2025</v>
      </c>
      <c r="L353" t="str">
        <f>TEXT(Table1[[#This Row],[Order Date]], "MMM")</f>
        <v>Jun</v>
      </c>
      <c r="M353" t="str">
        <f>TEXT(Table1[[#This Row],[Order Date]], "DDD")</f>
        <v>Mon</v>
      </c>
      <c r="N353">
        <f>DATEDIF(Table1[[#This Row],[Order Date]],Table1[[#This Row],[Delivered Date]], "D")</f>
        <v>7</v>
      </c>
      <c r="O353">
        <f>ROUND(Table1[[#This Row],[Quantity]]*Table1[[#This Row],[Unit Price]]*VLOOKUP(Table1[[#This Row],[Product Name]], Table2[#All],2, FALSE), 0)</f>
        <v>3214</v>
      </c>
      <c r="P353">
        <f>Table1[[#This Row],[Quantity]]*Table1[[#This Row],[Unit Price]]</f>
        <v>5844</v>
      </c>
      <c r="Q353">
        <f>Table1[[#This Row],[Salse Revenue]]-Table1[[#This Row],[Total Costs]]</f>
        <v>2630</v>
      </c>
    </row>
    <row r="354" spans="1:17" hidden="1" x14ac:dyDescent="0.3">
      <c r="A354" t="s">
        <v>398</v>
      </c>
      <c r="B354" t="s">
        <v>23</v>
      </c>
      <c r="C354" t="s">
        <v>24</v>
      </c>
      <c r="D354" s="1">
        <v>45863</v>
      </c>
      <c r="E354" s="1">
        <v>45870</v>
      </c>
      <c r="F354">
        <v>3</v>
      </c>
      <c r="G354">
        <v>486</v>
      </c>
      <c r="H354" t="s">
        <v>13</v>
      </c>
      <c r="I354" t="s">
        <v>548</v>
      </c>
      <c r="J354" t="s">
        <v>45</v>
      </c>
      <c r="K354" t="str">
        <f>TEXT(Table1[[#This Row],[Order Date]], "yyyy")</f>
        <v>2025</v>
      </c>
      <c r="L354" t="str">
        <f>TEXT(Table1[[#This Row],[Order Date]], "MMM")</f>
        <v>Jul</v>
      </c>
      <c r="M354" t="str">
        <f>TEXT(Table1[[#This Row],[Order Date]], "DDD")</f>
        <v>Fri</v>
      </c>
      <c r="N354">
        <f>DATEDIF(Table1[[#This Row],[Order Date]],Table1[[#This Row],[Delivered Date]], "D")</f>
        <v>7</v>
      </c>
      <c r="O354">
        <f>ROUND(Table1[[#This Row],[Quantity]]*Table1[[#This Row],[Unit Price]]*VLOOKUP(Table1[[#This Row],[Product Name]], Table2[#All],2, FALSE), 0)</f>
        <v>802</v>
      </c>
      <c r="P354">
        <f>Table1[[#This Row],[Quantity]]*Table1[[#This Row],[Unit Price]]</f>
        <v>1458</v>
      </c>
      <c r="Q354">
        <f>Table1[[#This Row],[Salse Revenue]]-Table1[[#This Row],[Total Costs]]</f>
        <v>656</v>
      </c>
    </row>
    <row r="355" spans="1:17" x14ac:dyDescent="0.3">
      <c r="A355" t="s">
        <v>399</v>
      </c>
      <c r="B355" t="s">
        <v>11</v>
      </c>
      <c r="C355" t="s">
        <v>57</v>
      </c>
      <c r="D355" s="1">
        <v>45947</v>
      </c>
      <c r="E355" s="1">
        <v>45952</v>
      </c>
      <c r="F355">
        <v>5</v>
      </c>
      <c r="G355">
        <v>803</v>
      </c>
      <c r="H355" t="s">
        <v>13</v>
      </c>
      <c r="I355" t="s">
        <v>32</v>
      </c>
      <c r="J355" t="s">
        <v>18</v>
      </c>
      <c r="K355" t="str">
        <f>TEXT(Table1[[#This Row],[Order Date]], "yyyy")</f>
        <v>2025</v>
      </c>
      <c r="L355" t="str">
        <f>TEXT(Table1[[#This Row],[Order Date]], "MMM")</f>
        <v>Oct</v>
      </c>
      <c r="M355" t="str">
        <f>TEXT(Table1[[#This Row],[Order Date]], "DDD")</f>
        <v>Fri</v>
      </c>
      <c r="N355">
        <f>DATEDIF(Table1[[#This Row],[Order Date]],Table1[[#This Row],[Delivered Date]], "D")</f>
        <v>5</v>
      </c>
      <c r="O355">
        <f>ROUND(Table1[[#This Row],[Quantity]]*Table1[[#This Row],[Unit Price]]*VLOOKUP(Table1[[#This Row],[Product Name]], Table2[#All],2, FALSE), 0)</f>
        <v>3413</v>
      </c>
      <c r="P355">
        <f>Table1[[#This Row],[Quantity]]*Table1[[#This Row],[Unit Price]]</f>
        <v>4015</v>
      </c>
      <c r="Q355">
        <f>Table1[[#This Row],[Salse Revenue]]-Table1[[#This Row],[Total Costs]]</f>
        <v>602</v>
      </c>
    </row>
    <row r="356" spans="1:17" hidden="1" x14ac:dyDescent="0.3">
      <c r="A356" t="s">
        <v>400</v>
      </c>
      <c r="B356" t="s">
        <v>23</v>
      </c>
      <c r="C356" t="s">
        <v>24</v>
      </c>
      <c r="D356" s="1">
        <v>45863</v>
      </c>
      <c r="E356" s="1">
        <v>45868</v>
      </c>
      <c r="F356">
        <v>4</v>
      </c>
      <c r="G356">
        <v>176</v>
      </c>
      <c r="H356" t="s">
        <v>27</v>
      </c>
      <c r="I356" t="s">
        <v>550</v>
      </c>
      <c r="J356" t="s">
        <v>28</v>
      </c>
      <c r="K356" t="str">
        <f>TEXT(Table1[[#This Row],[Order Date]], "yyyy")</f>
        <v>2025</v>
      </c>
      <c r="L356" t="str">
        <f>TEXT(Table1[[#This Row],[Order Date]], "MMM")</f>
        <v>Jul</v>
      </c>
      <c r="M356" t="str">
        <f>TEXT(Table1[[#This Row],[Order Date]], "DDD")</f>
        <v>Fri</v>
      </c>
      <c r="N356">
        <f>DATEDIF(Table1[[#This Row],[Order Date]],Table1[[#This Row],[Delivered Date]], "D")</f>
        <v>5</v>
      </c>
      <c r="O356">
        <f>ROUND(Table1[[#This Row],[Quantity]]*Table1[[#This Row],[Unit Price]]*VLOOKUP(Table1[[#This Row],[Product Name]], Table2[#All],2, FALSE), 0)</f>
        <v>387</v>
      </c>
      <c r="P356">
        <f>Table1[[#This Row],[Quantity]]*Table1[[#This Row],[Unit Price]]</f>
        <v>704</v>
      </c>
      <c r="Q356">
        <f>Table1[[#This Row],[Salse Revenue]]-Table1[[#This Row],[Total Costs]]</f>
        <v>317</v>
      </c>
    </row>
    <row r="357" spans="1:17" hidden="1" x14ac:dyDescent="0.3">
      <c r="A357" t="s">
        <v>401</v>
      </c>
      <c r="B357" t="s">
        <v>23</v>
      </c>
      <c r="C357" t="s">
        <v>37</v>
      </c>
      <c r="D357" s="1">
        <v>45732</v>
      </c>
      <c r="E357" s="1">
        <v>45745</v>
      </c>
      <c r="F357">
        <v>4</v>
      </c>
      <c r="G357">
        <v>468</v>
      </c>
      <c r="H357" t="s">
        <v>27</v>
      </c>
      <c r="I357" t="s">
        <v>548</v>
      </c>
      <c r="J357" t="s">
        <v>14</v>
      </c>
      <c r="K357" t="str">
        <f>TEXT(Table1[[#This Row],[Order Date]], "yyyy")</f>
        <v>2025</v>
      </c>
      <c r="L357" t="str">
        <f>TEXT(Table1[[#This Row],[Order Date]], "MMM")</f>
        <v>Mar</v>
      </c>
      <c r="M357" t="str">
        <f>TEXT(Table1[[#This Row],[Order Date]], "DDD")</f>
        <v>Sun</v>
      </c>
      <c r="N357">
        <f>DATEDIF(Table1[[#This Row],[Order Date]],Table1[[#This Row],[Delivered Date]], "D")</f>
        <v>13</v>
      </c>
      <c r="O357">
        <f>ROUND(Table1[[#This Row],[Quantity]]*Table1[[#This Row],[Unit Price]]*VLOOKUP(Table1[[#This Row],[Product Name]], Table2[#All],2, FALSE), 0)</f>
        <v>936</v>
      </c>
      <c r="P357">
        <f>Table1[[#This Row],[Quantity]]*Table1[[#This Row],[Unit Price]]</f>
        <v>1872</v>
      </c>
      <c r="Q357">
        <f>Table1[[#This Row],[Salse Revenue]]-Table1[[#This Row],[Total Costs]]</f>
        <v>936</v>
      </c>
    </row>
    <row r="358" spans="1:17" hidden="1" x14ac:dyDescent="0.3">
      <c r="A358" t="s">
        <v>402</v>
      </c>
      <c r="B358" t="s">
        <v>30</v>
      </c>
      <c r="C358" t="s">
        <v>75</v>
      </c>
      <c r="D358" s="1">
        <v>45775</v>
      </c>
      <c r="E358" s="1">
        <v>45780</v>
      </c>
      <c r="F358">
        <v>3</v>
      </c>
      <c r="G358">
        <v>788</v>
      </c>
      <c r="H358" t="s">
        <v>13</v>
      </c>
      <c r="I358" t="s">
        <v>548</v>
      </c>
      <c r="J358" t="s">
        <v>18</v>
      </c>
      <c r="K358" t="str">
        <f>TEXT(Table1[[#This Row],[Order Date]], "yyyy")</f>
        <v>2025</v>
      </c>
      <c r="L358" t="str">
        <f>TEXT(Table1[[#This Row],[Order Date]], "MMM")</f>
        <v>Apr</v>
      </c>
      <c r="M358" t="str">
        <f>TEXT(Table1[[#This Row],[Order Date]], "DDD")</f>
        <v>Mon</v>
      </c>
      <c r="N358">
        <f>DATEDIF(Table1[[#This Row],[Order Date]],Table1[[#This Row],[Delivered Date]], "D")</f>
        <v>5</v>
      </c>
      <c r="O358">
        <f>ROUND(Table1[[#This Row],[Quantity]]*Table1[[#This Row],[Unit Price]]*VLOOKUP(Table1[[#This Row],[Product Name]], Table2[#All],2, FALSE), 0)</f>
        <v>1773</v>
      </c>
      <c r="P358">
        <f>Table1[[#This Row],[Quantity]]*Table1[[#This Row],[Unit Price]]</f>
        <v>2364</v>
      </c>
      <c r="Q358">
        <f>Table1[[#This Row],[Salse Revenue]]-Table1[[#This Row],[Total Costs]]</f>
        <v>591</v>
      </c>
    </row>
    <row r="359" spans="1:17" hidden="1" x14ac:dyDescent="0.3">
      <c r="A359" t="s">
        <v>403</v>
      </c>
      <c r="B359" t="s">
        <v>20</v>
      </c>
      <c r="C359" t="s">
        <v>82</v>
      </c>
      <c r="D359" s="1">
        <v>45700</v>
      </c>
      <c r="E359" s="1">
        <v>45701</v>
      </c>
      <c r="F359">
        <v>8</v>
      </c>
      <c r="G359">
        <v>509</v>
      </c>
      <c r="H359" t="s">
        <v>13</v>
      </c>
      <c r="I359" t="s">
        <v>32</v>
      </c>
      <c r="J359" t="s">
        <v>18</v>
      </c>
      <c r="K359" t="str">
        <f>TEXT(Table1[[#This Row],[Order Date]], "yyyy")</f>
        <v>2025</v>
      </c>
      <c r="L359" t="str">
        <f>TEXT(Table1[[#This Row],[Order Date]], "MMM")</f>
        <v>Feb</v>
      </c>
      <c r="M359" t="str">
        <f>TEXT(Table1[[#This Row],[Order Date]], "DDD")</f>
        <v>Wed</v>
      </c>
      <c r="N359">
        <f>DATEDIF(Table1[[#This Row],[Order Date]],Table1[[#This Row],[Delivered Date]], "D")</f>
        <v>1</v>
      </c>
      <c r="O359">
        <f>ROUND(Table1[[#This Row],[Quantity]]*Table1[[#This Row],[Unit Price]]*VLOOKUP(Table1[[#This Row],[Product Name]], Table2[#All],2, FALSE), 0)</f>
        <v>3258</v>
      </c>
      <c r="P359">
        <f>Table1[[#This Row],[Quantity]]*Table1[[#This Row],[Unit Price]]</f>
        <v>4072</v>
      </c>
      <c r="Q359">
        <f>Table1[[#This Row],[Salse Revenue]]-Table1[[#This Row],[Total Costs]]</f>
        <v>814</v>
      </c>
    </row>
    <row r="360" spans="1:17" hidden="1" x14ac:dyDescent="0.3">
      <c r="A360" t="s">
        <v>404</v>
      </c>
      <c r="B360" t="s">
        <v>30</v>
      </c>
      <c r="C360" t="s">
        <v>41</v>
      </c>
      <c r="D360" s="1">
        <v>45692</v>
      </c>
      <c r="E360" s="1">
        <v>45707</v>
      </c>
      <c r="F360">
        <v>2</v>
      </c>
      <c r="G360">
        <v>530</v>
      </c>
      <c r="H360" t="s">
        <v>27</v>
      </c>
      <c r="I360" t="s">
        <v>550</v>
      </c>
      <c r="J360" t="s">
        <v>45</v>
      </c>
      <c r="K360" t="str">
        <f>TEXT(Table1[[#This Row],[Order Date]], "yyyy")</f>
        <v>2025</v>
      </c>
      <c r="L360" t="str">
        <f>TEXT(Table1[[#This Row],[Order Date]], "MMM")</f>
        <v>Feb</v>
      </c>
      <c r="M360" t="str">
        <f>TEXT(Table1[[#This Row],[Order Date]], "DDD")</f>
        <v>Tue</v>
      </c>
      <c r="N360">
        <f>DATEDIF(Table1[[#This Row],[Order Date]],Table1[[#This Row],[Delivered Date]], "D")</f>
        <v>15</v>
      </c>
      <c r="O360">
        <f>ROUND(Table1[[#This Row],[Quantity]]*Table1[[#This Row],[Unit Price]]*VLOOKUP(Table1[[#This Row],[Product Name]], Table2[#All],2, FALSE), 0)</f>
        <v>689</v>
      </c>
      <c r="P360">
        <f>Table1[[#This Row],[Quantity]]*Table1[[#This Row],[Unit Price]]</f>
        <v>1060</v>
      </c>
      <c r="Q360">
        <f>Table1[[#This Row],[Salse Revenue]]-Table1[[#This Row],[Total Costs]]</f>
        <v>371</v>
      </c>
    </row>
    <row r="361" spans="1:17" hidden="1" x14ac:dyDescent="0.3">
      <c r="A361" t="s">
        <v>405</v>
      </c>
      <c r="B361" t="s">
        <v>30</v>
      </c>
      <c r="C361" t="s">
        <v>75</v>
      </c>
      <c r="D361" s="1">
        <v>45759</v>
      </c>
      <c r="E361" s="1">
        <v>45767</v>
      </c>
      <c r="F361">
        <v>7</v>
      </c>
      <c r="G361">
        <v>744</v>
      </c>
      <c r="H361" t="s">
        <v>13</v>
      </c>
      <c r="I361" t="s">
        <v>549</v>
      </c>
      <c r="J361" t="s">
        <v>18</v>
      </c>
      <c r="K361" t="str">
        <f>TEXT(Table1[[#This Row],[Order Date]], "yyyy")</f>
        <v>2025</v>
      </c>
      <c r="L361" t="str">
        <f>TEXT(Table1[[#This Row],[Order Date]], "MMM")</f>
        <v>Apr</v>
      </c>
      <c r="M361" t="str">
        <f>TEXT(Table1[[#This Row],[Order Date]], "DDD")</f>
        <v>Sat</v>
      </c>
      <c r="N361">
        <f>DATEDIF(Table1[[#This Row],[Order Date]],Table1[[#This Row],[Delivered Date]], "D")</f>
        <v>8</v>
      </c>
      <c r="O361">
        <f>ROUND(Table1[[#This Row],[Quantity]]*Table1[[#This Row],[Unit Price]]*VLOOKUP(Table1[[#This Row],[Product Name]], Table2[#All],2, FALSE), 0)</f>
        <v>3906</v>
      </c>
      <c r="P361">
        <f>Table1[[#This Row],[Quantity]]*Table1[[#This Row],[Unit Price]]</f>
        <v>5208</v>
      </c>
      <c r="Q361">
        <f>Table1[[#This Row],[Salse Revenue]]-Table1[[#This Row],[Total Costs]]</f>
        <v>1302</v>
      </c>
    </row>
    <row r="362" spans="1:17" hidden="1" x14ac:dyDescent="0.3">
      <c r="A362" t="s">
        <v>406</v>
      </c>
      <c r="B362" t="s">
        <v>23</v>
      </c>
      <c r="C362" t="s">
        <v>37</v>
      </c>
      <c r="D362" s="1">
        <v>45892</v>
      </c>
      <c r="E362" s="1">
        <v>45903</v>
      </c>
      <c r="F362">
        <v>4</v>
      </c>
      <c r="G362">
        <v>444</v>
      </c>
      <c r="H362" t="s">
        <v>27</v>
      </c>
      <c r="I362" t="s">
        <v>32</v>
      </c>
      <c r="J362" t="s">
        <v>14</v>
      </c>
      <c r="K362" t="str">
        <f>TEXT(Table1[[#This Row],[Order Date]], "yyyy")</f>
        <v>2025</v>
      </c>
      <c r="L362" t="str">
        <f>TEXT(Table1[[#This Row],[Order Date]], "MMM")</f>
        <v>Aug</v>
      </c>
      <c r="M362" t="str">
        <f>TEXT(Table1[[#This Row],[Order Date]], "DDD")</f>
        <v>Sat</v>
      </c>
      <c r="N362">
        <f>DATEDIF(Table1[[#This Row],[Order Date]],Table1[[#This Row],[Delivered Date]], "D")</f>
        <v>11</v>
      </c>
      <c r="O362">
        <f>ROUND(Table1[[#This Row],[Quantity]]*Table1[[#This Row],[Unit Price]]*VLOOKUP(Table1[[#This Row],[Product Name]], Table2[#All],2, FALSE), 0)</f>
        <v>888</v>
      </c>
      <c r="P362">
        <f>Table1[[#This Row],[Quantity]]*Table1[[#This Row],[Unit Price]]</f>
        <v>1776</v>
      </c>
      <c r="Q362">
        <f>Table1[[#This Row],[Salse Revenue]]-Table1[[#This Row],[Total Costs]]</f>
        <v>888</v>
      </c>
    </row>
    <row r="363" spans="1:17" hidden="1" x14ac:dyDescent="0.3">
      <c r="A363" t="s">
        <v>407</v>
      </c>
      <c r="B363" t="s">
        <v>23</v>
      </c>
      <c r="C363" t="s">
        <v>69</v>
      </c>
      <c r="D363" s="1">
        <v>45858</v>
      </c>
      <c r="E363" s="1">
        <v>45866</v>
      </c>
      <c r="F363">
        <v>7</v>
      </c>
      <c r="G363">
        <v>474</v>
      </c>
      <c r="H363" t="s">
        <v>13</v>
      </c>
      <c r="I363" t="s">
        <v>549</v>
      </c>
      <c r="J363" t="s">
        <v>14</v>
      </c>
      <c r="K363" t="str">
        <f>TEXT(Table1[[#This Row],[Order Date]], "yyyy")</f>
        <v>2025</v>
      </c>
      <c r="L363" t="str">
        <f>TEXT(Table1[[#This Row],[Order Date]], "MMM")</f>
        <v>Jul</v>
      </c>
      <c r="M363" t="str">
        <f>TEXT(Table1[[#This Row],[Order Date]], "DDD")</f>
        <v>Sun</v>
      </c>
      <c r="N363">
        <f>DATEDIF(Table1[[#This Row],[Order Date]],Table1[[#This Row],[Delivered Date]], "D")</f>
        <v>8</v>
      </c>
      <c r="O363">
        <f>ROUND(Table1[[#This Row],[Quantity]]*Table1[[#This Row],[Unit Price]]*VLOOKUP(Table1[[#This Row],[Product Name]], Table2[#All],2, FALSE), 0)</f>
        <v>1825</v>
      </c>
      <c r="P363">
        <f>Table1[[#This Row],[Quantity]]*Table1[[#This Row],[Unit Price]]</f>
        <v>3318</v>
      </c>
      <c r="Q363">
        <f>Table1[[#This Row],[Salse Revenue]]-Table1[[#This Row],[Total Costs]]</f>
        <v>1493</v>
      </c>
    </row>
    <row r="364" spans="1:17" x14ac:dyDescent="0.3">
      <c r="A364" t="s">
        <v>408</v>
      </c>
      <c r="B364" t="s">
        <v>11</v>
      </c>
      <c r="C364" t="s">
        <v>26</v>
      </c>
      <c r="D364" s="1">
        <v>45931</v>
      </c>
      <c r="E364" s="1">
        <v>45936</v>
      </c>
      <c r="F364">
        <v>8</v>
      </c>
      <c r="G364">
        <v>731</v>
      </c>
      <c r="H364" t="s">
        <v>13</v>
      </c>
      <c r="I364" t="s">
        <v>546</v>
      </c>
      <c r="J364" t="s">
        <v>45</v>
      </c>
      <c r="K364" t="str">
        <f>TEXT(Table1[[#This Row],[Order Date]], "yyyy")</f>
        <v>2025</v>
      </c>
      <c r="L364" t="str">
        <f>TEXT(Table1[[#This Row],[Order Date]], "MMM")</f>
        <v>Oct</v>
      </c>
      <c r="M364" t="str">
        <f>TEXT(Table1[[#This Row],[Order Date]], "DDD")</f>
        <v>Wed</v>
      </c>
      <c r="N364">
        <f>DATEDIF(Table1[[#This Row],[Order Date]],Table1[[#This Row],[Delivered Date]], "D")</f>
        <v>5</v>
      </c>
      <c r="O364">
        <f>ROUND(Table1[[#This Row],[Quantity]]*Table1[[#This Row],[Unit Price]]*VLOOKUP(Table1[[#This Row],[Product Name]], Table2[#All],2, FALSE), 0)</f>
        <v>3801</v>
      </c>
      <c r="P364">
        <f>Table1[[#This Row],[Quantity]]*Table1[[#This Row],[Unit Price]]</f>
        <v>5848</v>
      </c>
      <c r="Q364">
        <f>Table1[[#This Row],[Salse Revenue]]-Table1[[#This Row],[Total Costs]]</f>
        <v>2047</v>
      </c>
    </row>
    <row r="365" spans="1:17" hidden="1" x14ac:dyDescent="0.3">
      <c r="A365" t="s">
        <v>409</v>
      </c>
      <c r="B365" t="s">
        <v>16</v>
      </c>
      <c r="C365" t="s">
        <v>17</v>
      </c>
      <c r="D365" s="1">
        <v>45804</v>
      </c>
      <c r="E365" s="1">
        <v>45811</v>
      </c>
      <c r="F365">
        <v>2</v>
      </c>
      <c r="G365">
        <v>288</v>
      </c>
      <c r="H365" t="s">
        <v>13</v>
      </c>
      <c r="I365" t="s">
        <v>546</v>
      </c>
      <c r="J365" t="s">
        <v>45</v>
      </c>
      <c r="K365" t="str">
        <f>TEXT(Table1[[#This Row],[Order Date]], "yyyy")</f>
        <v>2025</v>
      </c>
      <c r="L365" t="str">
        <f>TEXT(Table1[[#This Row],[Order Date]], "MMM")</f>
        <v>May</v>
      </c>
      <c r="M365" t="str">
        <f>TEXT(Table1[[#This Row],[Order Date]], "DDD")</f>
        <v>Tue</v>
      </c>
      <c r="N365">
        <f>DATEDIF(Table1[[#This Row],[Order Date]],Table1[[#This Row],[Delivered Date]], "D")</f>
        <v>7</v>
      </c>
      <c r="O365">
        <f>ROUND(Table1[[#This Row],[Quantity]]*Table1[[#This Row],[Unit Price]]*VLOOKUP(Table1[[#This Row],[Product Name]], Table2[#All],2, FALSE), 0)</f>
        <v>288</v>
      </c>
      <c r="P365">
        <f>Table1[[#This Row],[Quantity]]*Table1[[#This Row],[Unit Price]]</f>
        <v>576</v>
      </c>
      <c r="Q365">
        <f>Table1[[#This Row],[Salse Revenue]]-Table1[[#This Row],[Total Costs]]</f>
        <v>288</v>
      </c>
    </row>
    <row r="366" spans="1:17" hidden="1" x14ac:dyDescent="0.3">
      <c r="A366" t="s">
        <v>410</v>
      </c>
      <c r="B366" t="s">
        <v>20</v>
      </c>
      <c r="C366" t="s">
        <v>82</v>
      </c>
      <c r="D366" s="1">
        <v>46007</v>
      </c>
      <c r="E366" s="1">
        <v>46022</v>
      </c>
      <c r="F366">
        <v>8</v>
      </c>
      <c r="G366">
        <v>179</v>
      </c>
      <c r="H366" t="s">
        <v>27</v>
      </c>
      <c r="I366" t="s">
        <v>32</v>
      </c>
      <c r="J366" t="s">
        <v>28</v>
      </c>
      <c r="K366" t="str">
        <f>TEXT(Table1[[#This Row],[Order Date]], "yyyy")</f>
        <v>2025</v>
      </c>
      <c r="L366" t="str">
        <f>TEXT(Table1[[#This Row],[Order Date]], "MMM")</f>
        <v>Dec</v>
      </c>
      <c r="M366" t="str">
        <f>TEXT(Table1[[#This Row],[Order Date]], "DDD")</f>
        <v>Tue</v>
      </c>
      <c r="N366">
        <f>DATEDIF(Table1[[#This Row],[Order Date]],Table1[[#This Row],[Delivered Date]], "D")</f>
        <v>15</v>
      </c>
      <c r="O366">
        <f>ROUND(Table1[[#This Row],[Quantity]]*Table1[[#This Row],[Unit Price]]*VLOOKUP(Table1[[#This Row],[Product Name]], Table2[#All],2, FALSE), 0)</f>
        <v>1146</v>
      </c>
      <c r="P366">
        <f>Table1[[#This Row],[Quantity]]*Table1[[#This Row],[Unit Price]]</f>
        <v>1432</v>
      </c>
      <c r="Q366">
        <f>Table1[[#This Row],[Salse Revenue]]-Table1[[#This Row],[Total Costs]]</f>
        <v>286</v>
      </c>
    </row>
    <row r="367" spans="1:17" hidden="1" x14ac:dyDescent="0.3">
      <c r="A367" t="s">
        <v>411</v>
      </c>
      <c r="B367" t="s">
        <v>16</v>
      </c>
      <c r="C367" t="s">
        <v>55</v>
      </c>
      <c r="D367" s="1">
        <v>45725</v>
      </c>
      <c r="E367" s="1">
        <v>45730</v>
      </c>
      <c r="F367">
        <v>6</v>
      </c>
      <c r="G367">
        <v>788</v>
      </c>
      <c r="H367" t="s">
        <v>13</v>
      </c>
      <c r="I367" t="s">
        <v>548</v>
      </c>
      <c r="J367" t="s">
        <v>45</v>
      </c>
      <c r="K367" t="str">
        <f>TEXT(Table1[[#This Row],[Order Date]], "yyyy")</f>
        <v>2025</v>
      </c>
      <c r="L367" t="str">
        <f>TEXT(Table1[[#This Row],[Order Date]], "MMM")</f>
        <v>Mar</v>
      </c>
      <c r="M367" t="str">
        <f>TEXT(Table1[[#This Row],[Order Date]], "DDD")</f>
        <v>Sun</v>
      </c>
      <c r="N367">
        <f>DATEDIF(Table1[[#This Row],[Order Date]],Table1[[#This Row],[Delivered Date]], "D")</f>
        <v>5</v>
      </c>
      <c r="O367">
        <f>ROUND(Table1[[#This Row],[Quantity]]*Table1[[#This Row],[Unit Price]]*VLOOKUP(Table1[[#This Row],[Product Name]], Table2[#All],2, FALSE), 0)</f>
        <v>2600</v>
      </c>
      <c r="P367">
        <f>Table1[[#This Row],[Quantity]]*Table1[[#This Row],[Unit Price]]</f>
        <v>4728</v>
      </c>
      <c r="Q367">
        <f>Table1[[#This Row],[Salse Revenue]]-Table1[[#This Row],[Total Costs]]</f>
        <v>2128</v>
      </c>
    </row>
    <row r="368" spans="1:17" hidden="1" x14ac:dyDescent="0.3">
      <c r="A368" t="s">
        <v>412</v>
      </c>
      <c r="B368" t="s">
        <v>20</v>
      </c>
      <c r="C368" t="s">
        <v>39</v>
      </c>
      <c r="D368" s="1">
        <v>45883</v>
      </c>
      <c r="E368" s="1">
        <v>45885</v>
      </c>
      <c r="F368">
        <v>3</v>
      </c>
      <c r="G368">
        <v>949</v>
      </c>
      <c r="H368" t="s">
        <v>13</v>
      </c>
      <c r="I368" t="s">
        <v>32</v>
      </c>
      <c r="J368" t="s">
        <v>28</v>
      </c>
      <c r="K368" t="str">
        <f>TEXT(Table1[[#This Row],[Order Date]], "yyyy")</f>
        <v>2025</v>
      </c>
      <c r="L368" t="str">
        <f>TEXT(Table1[[#This Row],[Order Date]], "MMM")</f>
        <v>Aug</v>
      </c>
      <c r="M368" t="str">
        <f>TEXT(Table1[[#This Row],[Order Date]], "DDD")</f>
        <v>Thu</v>
      </c>
      <c r="N368">
        <f>DATEDIF(Table1[[#This Row],[Order Date]],Table1[[#This Row],[Delivered Date]], "D")</f>
        <v>2</v>
      </c>
      <c r="O368">
        <f>ROUND(Table1[[#This Row],[Quantity]]*Table1[[#This Row],[Unit Price]]*VLOOKUP(Table1[[#This Row],[Product Name]], Table2[#All],2, FALSE), 0)</f>
        <v>1851</v>
      </c>
      <c r="P368">
        <f>Table1[[#This Row],[Quantity]]*Table1[[#This Row],[Unit Price]]</f>
        <v>2847</v>
      </c>
      <c r="Q368">
        <f>Table1[[#This Row],[Salse Revenue]]-Table1[[#This Row],[Total Costs]]</f>
        <v>996</v>
      </c>
    </row>
    <row r="369" spans="1:17" hidden="1" x14ac:dyDescent="0.3">
      <c r="A369" t="s">
        <v>413</v>
      </c>
      <c r="B369" t="s">
        <v>16</v>
      </c>
      <c r="C369" t="s">
        <v>63</v>
      </c>
      <c r="D369" s="1">
        <v>45977</v>
      </c>
      <c r="E369" s="1">
        <v>45986</v>
      </c>
      <c r="F369">
        <v>8</v>
      </c>
      <c r="G369">
        <v>137</v>
      </c>
      <c r="H369" t="s">
        <v>13</v>
      </c>
      <c r="I369" t="s">
        <v>549</v>
      </c>
      <c r="J369" t="s">
        <v>14</v>
      </c>
      <c r="K369" t="str">
        <f>TEXT(Table1[[#This Row],[Order Date]], "yyyy")</f>
        <v>2025</v>
      </c>
      <c r="L369" t="str">
        <f>TEXT(Table1[[#This Row],[Order Date]], "MMM")</f>
        <v>Nov</v>
      </c>
      <c r="M369" t="str">
        <f>TEXT(Table1[[#This Row],[Order Date]], "DDD")</f>
        <v>Sun</v>
      </c>
      <c r="N369">
        <f>DATEDIF(Table1[[#This Row],[Order Date]],Table1[[#This Row],[Delivered Date]], "D")</f>
        <v>9</v>
      </c>
      <c r="O369">
        <f>ROUND(Table1[[#This Row],[Quantity]]*Table1[[#This Row],[Unit Price]]*VLOOKUP(Table1[[#This Row],[Product Name]], Table2[#All],2, FALSE), 0)</f>
        <v>548</v>
      </c>
      <c r="P369">
        <f>Table1[[#This Row],[Quantity]]*Table1[[#This Row],[Unit Price]]</f>
        <v>1096</v>
      </c>
      <c r="Q369">
        <f>Table1[[#This Row],[Salse Revenue]]-Table1[[#This Row],[Total Costs]]</f>
        <v>548</v>
      </c>
    </row>
    <row r="370" spans="1:17" x14ac:dyDescent="0.3">
      <c r="A370" t="s">
        <v>414</v>
      </c>
      <c r="B370" t="s">
        <v>11</v>
      </c>
      <c r="C370" t="s">
        <v>26</v>
      </c>
      <c r="D370" s="1">
        <v>45895</v>
      </c>
      <c r="E370" s="1">
        <v>45898</v>
      </c>
      <c r="F370">
        <v>2</v>
      </c>
      <c r="G370">
        <v>968</v>
      </c>
      <c r="H370" t="s">
        <v>27</v>
      </c>
      <c r="I370" t="s">
        <v>550</v>
      </c>
      <c r="J370" t="s">
        <v>45</v>
      </c>
      <c r="K370" t="str">
        <f>TEXT(Table1[[#This Row],[Order Date]], "yyyy")</f>
        <v>2025</v>
      </c>
      <c r="L370" t="str">
        <f>TEXT(Table1[[#This Row],[Order Date]], "MMM")</f>
        <v>Aug</v>
      </c>
      <c r="M370" t="str">
        <f>TEXT(Table1[[#This Row],[Order Date]], "DDD")</f>
        <v>Tue</v>
      </c>
      <c r="N370">
        <f>DATEDIF(Table1[[#This Row],[Order Date]],Table1[[#This Row],[Delivered Date]], "D")</f>
        <v>3</v>
      </c>
      <c r="O370">
        <f>ROUND(Table1[[#This Row],[Quantity]]*Table1[[#This Row],[Unit Price]]*VLOOKUP(Table1[[#This Row],[Product Name]], Table2[#All],2, FALSE), 0)</f>
        <v>1258</v>
      </c>
      <c r="P370">
        <f>Table1[[#This Row],[Quantity]]*Table1[[#This Row],[Unit Price]]</f>
        <v>1936</v>
      </c>
      <c r="Q370">
        <f>Table1[[#This Row],[Salse Revenue]]-Table1[[#This Row],[Total Costs]]</f>
        <v>678</v>
      </c>
    </row>
    <row r="371" spans="1:17" hidden="1" x14ac:dyDescent="0.3">
      <c r="A371" t="s">
        <v>415</v>
      </c>
      <c r="B371" t="s">
        <v>23</v>
      </c>
      <c r="C371" t="s">
        <v>69</v>
      </c>
      <c r="D371" s="1">
        <v>45913</v>
      </c>
      <c r="E371" s="1">
        <v>45922</v>
      </c>
      <c r="F371">
        <v>9</v>
      </c>
      <c r="G371">
        <v>605</v>
      </c>
      <c r="H371" t="s">
        <v>27</v>
      </c>
      <c r="I371" t="s">
        <v>549</v>
      </c>
      <c r="J371" t="s">
        <v>45</v>
      </c>
      <c r="K371" t="str">
        <f>TEXT(Table1[[#This Row],[Order Date]], "yyyy")</f>
        <v>2025</v>
      </c>
      <c r="L371" t="str">
        <f>TEXT(Table1[[#This Row],[Order Date]], "MMM")</f>
        <v>Sep</v>
      </c>
      <c r="M371" t="str">
        <f>TEXT(Table1[[#This Row],[Order Date]], "DDD")</f>
        <v>Sat</v>
      </c>
      <c r="N371">
        <f>DATEDIF(Table1[[#This Row],[Order Date]],Table1[[#This Row],[Delivered Date]], "D")</f>
        <v>9</v>
      </c>
      <c r="O371">
        <f>ROUND(Table1[[#This Row],[Quantity]]*Table1[[#This Row],[Unit Price]]*VLOOKUP(Table1[[#This Row],[Product Name]], Table2[#All],2, FALSE), 0)</f>
        <v>2995</v>
      </c>
      <c r="P371">
        <f>Table1[[#This Row],[Quantity]]*Table1[[#This Row],[Unit Price]]</f>
        <v>5445</v>
      </c>
      <c r="Q371">
        <f>Table1[[#This Row],[Salse Revenue]]-Table1[[#This Row],[Total Costs]]</f>
        <v>2450</v>
      </c>
    </row>
    <row r="372" spans="1:17" hidden="1" x14ac:dyDescent="0.3">
      <c r="A372" t="s">
        <v>416</v>
      </c>
      <c r="B372" t="s">
        <v>23</v>
      </c>
      <c r="C372" t="s">
        <v>24</v>
      </c>
      <c r="D372" s="1">
        <v>45932</v>
      </c>
      <c r="E372" s="1">
        <v>45942</v>
      </c>
      <c r="F372">
        <v>5</v>
      </c>
      <c r="G372">
        <v>50</v>
      </c>
      <c r="H372" t="s">
        <v>27</v>
      </c>
      <c r="I372" t="s">
        <v>546</v>
      </c>
      <c r="J372" t="s">
        <v>18</v>
      </c>
      <c r="K372" t="str">
        <f>TEXT(Table1[[#This Row],[Order Date]], "yyyy")</f>
        <v>2025</v>
      </c>
      <c r="L372" t="str">
        <f>TEXT(Table1[[#This Row],[Order Date]], "MMM")</f>
        <v>Oct</v>
      </c>
      <c r="M372" t="str">
        <f>TEXT(Table1[[#This Row],[Order Date]], "DDD")</f>
        <v>Thu</v>
      </c>
      <c r="N372">
        <f>DATEDIF(Table1[[#This Row],[Order Date]],Table1[[#This Row],[Delivered Date]], "D")</f>
        <v>10</v>
      </c>
      <c r="O372">
        <f>ROUND(Table1[[#This Row],[Quantity]]*Table1[[#This Row],[Unit Price]]*VLOOKUP(Table1[[#This Row],[Product Name]], Table2[#All],2, FALSE), 0)</f>
        <v>138</v>
      </c>
      <c r="P372">
        <f>Table1[[#This Row],[Quantity]]*Table1[[#This Row],[Unit Price]]</f>
        <v>250</v>
      </c>
      <c r="Q372">
        <f>Table1[[#This Row],[Salse Revenue]]-Table1[[#This Row],[Total Costs]]</f>
        <v>112</v>
      </c>
    </row>
    <row r="373" spans="1:17" x14ac:dyDescent="0.3">
      <c r="A373" t="s">
        <v>417</v>
      </c>
      <c r="B373" t="s">
        <v>11</v>
      </c>
      <c r="C373" t="s">
        <v>12</v>
      </c>
      <c r="D373" s="1">
        <v>46003</v>
      </c>
      <c r="E373" s="1">
        <v>46014</v>
      </c>
      <c r="F373">
        <v>9</v>
      </c>
      <c r="G373">
        <v>647</v>
      </c>
      <c r="H373" t="s">
        <v>13</v>
      </c>
      <c r="I373" t="s">
        <v>548</v>
      </c>
      <c r="J373" t="s">
        <v>28</v>
      </c>
      <c r="K373" t="str">
        <f>TEXT(Table1[[#This Row],[Order Date]], "yyyy")</f>
        <v>2025</v>
      </c>
      <c r="L373" t="str">
        <f>TEXT(Table1[[#This Row],[Order Date]], "MMM")</f>
        <v>Dec</v>
      </c>
      <c r="M373" t="str">
        <f>TEXT(Table1[[#This Row],[Order Date]], "DDD")</f>
        <v>Fri</v>
      </c>
      <c r="N373">
        <f>DATEDIF(Table1[[#This Row],[Order Date]],Table1[[#This Row],[Delivered Date]], "D")</f>
        <v>11</v>
      </c>
      <c r="O373">
        <f>ROUND(Table1[[#This Row],[Quantity]]*Table1[[#This Row],[Unit Price]]*VLOOKUP(Table1[[#This Row],[Product Name]], Table2[#All],2, FALSE), 0)</f>
        <v>4367</v>
      </c>
      <c r="P373">
        <f>Table1[[#This Row],[Quantity]]*Table1[[#This Row],[Unit Price]]</f>
        <v>5823</v>
      </c>
      <c r="Q373">
        <f>Table1[[#This Row],[Salse Revenue]]-Table1[[#This Row],[Total Costs]]</f>
        <v>1456</v>
      </c>
    </row>
    <row r="374" spans="1:17" hidden="1" x14ac:dyDescent="0.3">
      <c r="A374" t="s">
        <v>418</v>
      </c>
      <c r="B374" t="s">
        <v>20</v>
      </c>
      <c r="C374" t="s">
        <v>82</v>
      </c>
      <c r="D374" s="1">
        <v>45790</v>
      </c>
      <c r="E374" s="1">
        <v>45793</v>
      </c>
      <c r="F374">
        <v>10</v>
      </c>
      <c r="G374">
        <v>253</v>
      </c>
      <c r="H374" t="s">
        <v>13</v>
      </c>
      <c r="I374" t="s">
        <v>548</v>
      </c>
      <c r="J374" t="s">
        <v>18</v>
      </c>
      <c r="K374" t="str">
        <f>TEXT(Table1[[#This Row],[Order Date]], "yyyy")</f>
        <v>2025</v>
      </c>
      <c r="L374" t="str">
        <f>TEXT(Table1[[#This Row],[Order Date]], "MMM")</f>
        <v>May</v>
      </c>
      <c r="M374" t="str">
        <f>TEXT(Table1[[#This Row],[Order Date]], "DDD")</f>
        <v>Tue</v>
      </c>
      <c r="N374">
        <f>DATEDIF(Table1[[#This Row],[Order Date]],Table1[[#This Row],[Delivered Date]], "D")</f>
        <v>3</v>
      </c>
      <c r="O374">
        <f>ROUND(Table1[[#This Row],[Quantity]]*Table1[[#This Row],[Unit Price]]*VLOOKUP(Table1[[#This Row],[Product Name]], Table2[#All],2, FALSE), 0)</f>
        <v>2024</v>
      </c>
      <c r="P374">
        <f>Table1[[#This Row],[Quantity]]*Table1[[#This Row],[Unit Price]]</f>
        <v>2530</v>
      </c>
      <c r="Q374">
        <f>Table1[[#This Row],[Salse Revenue]]-Table1[[#This Row],[Total Costs]]</f>
        <v>506</v>
      </c>
    </row>
    <row r="375" spans="1:17" hidden="1" x14ac:dyDescent="0.3">
      <c r="A375" t="s">
        <v>419</v>
      </c>
      <c r="B375" t="s">
        <v>16</v>
      </c>
      <c r="C375" t="s">
        <v>43</v>
      </c>
      <c r="D375" s="1">
        <v>45821</v>
      </c>
      <c r="E375" s="1">
        <v>45828</v>
      </c>
      <c r="F375">
        <v>10</v>
      </c>
      <c r="G375">
        <v>525</v>
      </c>
      <c r="H375" t="s">
        <v>27</v>
      </c>
      <c r="I375" t="s">
        <v>548</v>
      </c>
      <c r="J375" t="s">
        <v>45</v>
      </c>
      <c r="K375" t="str">
        <f>TEXT(Table1[[#This Row],[Order Date]], "yyyy")</f>
        <v>2025</v>
      </c>
      <c r="L375" t="str">
        <f>TEXT(Table1[[#This Row],[Order Date]], "MMM")</f>
        <v>Jun</v>
      </c>
      <c r="M375" t="str">
        <f>TEXT(Table1[[#This Row],[Order Date]], "DDD")</f>
        <v>Fri</v>
      </c>
      <c r="N375">
        <f>DATEDIF(Table1[[#This Row],[Order Date]],Table1[[#This Row],[Delivered Date]], "D")</f>
        <v>7</v>
      </c>
      <c r="O375">
        <f>ROUND(Table1[[#This Row],[Quantity]]*Table1[[#This Row],[Unit Price]]*VLOOKUP(Table1[[#This Row],[Product Name]], Table2[#All],2, FALSE), 0)</f>
        <v>3150</v>
      </c>
      <c r="P375">
        <f>Table1[[#This Row],[Quantity]]*Table1[[#This Row],[Unit Price]]</f>
        <v>5250</v>
      </c>
      <c r="Q375">
        <f>Table1[[#This Row],[Salse Revenue]]-Table1[[#This Row],[Total Costs]]</f>
        <v>2100</v>
      </c>
    </row>
    <row r="376" spans="1:17" hidden="1" x14ac:dyDescent="0.3">
      <c r="A376" t="s">
        <v>420</v>
      </c>
      <c r="B376" t="s">
        <v>20</v>
      </c>
      <c r="C376" t="s">
        <v>53</v>
      </c>
      <c r="D376" s="1">
        <v>45704</v>
      </c>
      <c r="E376" s="1">
        <v>45710</v>
      </c>
      <c r="F376">
        <v>6</v>
      </c>
      <c r="G376">
        <v>678</v>
      </c>
      <c r="H376" t="s">
        <v>27</v>
      </c>
      <c r="I376" t="s">
        <v>550</v>
      </c>
      <c r="J376" t="s">
        <v>45</v>
      </c>
      <c r="K376" t="str">
        <f>TEXT(Table1[[#This Row],[Order Date]], "yyyy")</f>
        <v>2025</v>
      </c>
      <c r="L376" t="str">
        <f>TEXT(Table1[[#This Row],[Order Date]], "MMM")</f>
        <v>Feb</v>
      </c>
      <c r="M376" t="str">
        <f>TEXT(Table1[[#This Row],[Order Date]], "DDD")</f>
        <v>Sun</v>
      </c>
      <c r="N376">
        <f>DATEDIF(Table1[[#This Row],[Order Date]],Table1[[#This Row],[Delivered Date]], "D")</f>
        <v>6</v>
      </c>
      <c r="O376">
        <f>ROUND(Table1[[#This Row],[Quantity]]*Table1[[#This Row],[Unit Price]]*VLOOKUP(Table1[[#This Row],[Product Name]], Table2[#All],2, FALSE), 0)</f>
        <v>2848</v>
      </c>
      <c r="P376">
        <f>Table1[[#This Row],[Quantity]]*Table1[[#This Row],[Unit Price]]</f>
        <v>4068</v>
      </c>
      <c r="Q376">
        <f>Table1[[#This Row],[Salse Revenue]]-Table1[[#This Row],[Total Costs]]</f>
        <v>1220</v>
      </c>
    </row>
    <row r="377" spans="1:17" hidden="1" x14ac:dyDescent="0.3">
      <c r="A377" t="s">
        <v>421</v>
      </c>
      <c r="B377" t="s">
        <v>20</v>
      </c>
      <c r="C377" t="s">
        <v>53</v>
      </c>
      <c r="D377" s="1">
        <v>45905</v>
      </c>
      <c r="E377" s="1">
        <v>45907</v>
      </c>
      <c r="F377">
        <v>6</v>
      </c>
      <c r="G377">
        <v>117</v>
      </c>
      <c r="H377" t="s">
        <v>13</v>
      </c>
      <c r="I377" t="s">
        <v>546</v>
      </c>
      <c r="J377" t="s">
        <v>14</v>
      </c>
      <c r="K377" t="str">
        <f>TEXT(Table1[[#This Row],[Order Date]], "yyyy")</f>
        <v>2025</v>
      </c>
      <c r="L377" t="str">
        <f>TEXT(Table1[[#This Row],[Order Date]], "MMM")</f>
        <v>Sep</v>
      </c>
      <c r="M377" t="str">
        <f>TEXT(Table1[[#This Row],[Order Date]], "DDD")</f>
        <v>Fri</v>
      </c>
      <c r="N377">
        <f>DATEDIF(Table1[[#This Row],[Order Date]],Table1[[#This Row],[Delivered Date]], "D")</f>
        <v>2</v>
      </c>
      <c r="O377">
        <f>ROUND(Table1[[#This Row],[Quantity]]*Table1[[#This Row],[Unit Price]]*VLOOKUP(Table1[[#This Row],[Product Name]], Table2[#All],2, FALSE), 0)</f>
        <v>491</v>
      </c>
      <c r="P377">
        <f>Table1[[#This Row],[Quantity]]*Table1[[#This Row],[Unit Price]]</f>
        <v>702</v>
      </c>
      <c r="Q377">
        <f>Table1[[#This Row],[Salse Revenue]]-Table1[[#This Row],[Total Costs]]</f>
        <v>211</v>
      </c>
    </row>
    <row r="378" spans="1:17" hidden="1" x14ac:dyDescent="0.3">
      <c r="A378" t="s">
        <v>422</v>
      </c>
      <c r="B378" t="s">
        <v>20</v>
      </c>
      <c r="C378" t="s">
        <v>53</v>
      </c>
      <c r="D378" s="1">
        <v>45701</v>
      </c>
      <c r="E378" s="1">
        <v>45715</v>
      </c>
      <c r="F378">
        <v>3</v>
      </c>
      <c r="G378">
        <v>262</v>
      </c>
      <c r="H378" t="s">
        <v>27</v>
      </c>
      <c r="I378" t="s">
        <v>549</v>
      </c>
      <c r="J378" t="s">
        <v>18</v>
      </c>
      <c r="K378" t="str">
        <f>TEXT(Table1[[#This Row],[Order Date]], "yyyy")</f>
        <v>2025</v>
      </c>
      <c r="L378" t="str">
        <f>TEXT(Table1[[#This Row],[Order Date]], "MMM")</f>
        <v>Feb</v>
      </c>
      <c r="M378" t="str">
        <f>TEXT(Table1[[#This Row],[Order Date]], "DDD")</f>
        <v>Thu</v>
      </c>
      <c r="N378">
        <f>DATEDIF(Table1[[#This Row],[Order Date]],Table1[[#This Row],[Delivered Date]], "D")</f>
        <v>14</v>
      </c>
      <c r="O378">
        <f>ROUND(Table1[[#This Row],[Quantity]]*Table1[[#This Row],[Unit Price]]*VLOOKUP(Table1[[#This Row],[Product Name]], Table2[#All],2, FALSE), 0)</f>
        <v>550</v>
      </c>
      <c r="P378">
        <f>Table1[[#This Row],[Quantity]]*Table1[[#This Row],[Unit Price]]</f>
        <v>786</v>
      </c>
      <c r="Q378">
        <f>Table1[[#This Row],[Salse Revenue]]-Table1[[#This Row],[Total Costs]]</f>
        <v>236</v>
      </c>
    </row>
    <row r="379" spans="1:17" hidden="1" x14ac:dyDescent="0.3">
      <c r="A379" t="s">
        <v>423</v>
      </c>
      <c r="B379" t="s">
        <v>23</v>
      </c>
      <c r="C379" t="s">
        <v>69</v>
      </c>
      <c r="D379" s="1">
        <v>45848</v>
      </c>
      <c r="E379" s="1">
        <v>45856</v>
      </c>
      <c r="F379">
        <v>8</v>
      </c>
      <c r="G379">
        <v>360</v>
      </c>
      <c r="H379" t="s">
        <v>27</v>
      </c>
      <c r="I379" t="s">
        <v>549</v>
      </c>
      <c r="J379" t="s">
        <v>28</v>
      </c>
      <c r="K379" t="str">
        <f>TEXT(Table1[[#This Row],[Order Date]], "yyyy")</f>
        <v>2025</v>
      </c>
      <c r="L379" t="str">
        <f>TEXT(Table1[[#This Row],[Order Date]], "MMM")</f>
        <v>Jul</v>
      </c>
      <c r="M379" t="str">
        <f>TEXT(Table1[[#This Row],[Order Date]], "DDD")</f>
        <v>Thu</v>
      </c>
      <c r="N379">
        <f>DATEDIF(Table1[[#This Row],[Order Date]],Table1[[#This Row],[Delivered Date]], "D")</f>
        <v>8</v>
      </c>
      <c r="O379">
        <f>ROUND(Table1[[#This Row],[Quantity]]*Table1[[#This Row],[Unit Price]]*VLOOKUP(Table1[[#This Row],[Product Name]], Table2[#All],2, FALSE), 0)</f>
        <v>1584</v>
      </c>
      <c r="P379">
        <f>Table1[[#This Row],[Quantity]]*Table1[[#This Row],[Unit Price]]</f>
        <v>2880</v>
      </c>
      <c r="Q379">
        <f>Table1[[#This Row],[Salse Revenue]]-Table1[[#This Row],[Total Costs]]</f>
        <v>1296</v>
      </c>
    </row>
    <row r="380" spans="1:17" hidden="1" x14ac:dyDescent="0.3">
      <c r="A380" t="s">
        <v>424</v>
      </c>
      <c r="B380" t="s">
        <v>23</v>
      </c>
      <c r="C380" t="s">
        <v>37</v>
      </c>
      <c r="D380" s="1">
        <v>45952</v>
      </c>
      <c r="E380" s="1">
        <v>45953</v>
      </c>
      <c r="F380">
        <v>10</v>
      </c>
      <c r="G380">
        <v>279</v>
      </c>
      <c r="H380" t="s">
        <v>13</v>
      </c>
      <c r="I380" t="s">
        <v>548</v>
      </c>
      <c r="J380" t="s">
        <v>45</v>
      </c>
      <c r="K380" t="str">
        <f>TEXT(Table1[[#This Row],[Order Date]], "yyyy")</f>
        <v>2025</v>
      </c>
      <c r="L380" t="str">
        <f>TEXT(Table1[[#This Row],[Order Date]], "MMM")</f>
        <v>Oct</v>
      </c>
      <c r="M380" t="str">
        <f>TEXT(Table1[[#This Row],[Order Date]], "DDD")</f>
        <v>Wed</v>
      </c>
      <c r="N380">
        <f>DATEDIF(Table1[[#This Row],[Order Date]],Table1[[#This Row],[Delivered Date]], "D")</f>
        <v>1</v>
      </c>
      <c r="O380">
        <f>ROUND(Table1[[#This Row],[Quantity]]*Table1[[#This Row],[Unit Price]]*VLOOKUP(Table1[[#This Row],[Product Name]], Table2[#All],2, FALSE), 0)</f>
        <v>1395</v>
      </c>
      <c r="P380">
        <f>Table1[[#This Row],[Quantity]]*Table1[[#This Row],[Unit Price]]</f>
        <v>2790</v>
      </c>
      <c r="Q380">
        <f>Table1[[#This Row],[Salse Revenue]]-Table1[[#This Row],[Total Costs]]</f>
        <v>1395</v>
      </c>
    </row>
    <row r="381" spans="1:17" hidden="1" x14ac:dyDescent="0.3">
      <c r="A381" t="s">
        <v>425</v>
      </c>
      <c r="B381" t="s">
        <v>16</v>
      </c>
      <c r="C381" t="s">
        <v>63</v>
      </c>
      <c r="D381" s="1">
        <v>45675</v>
      </c>
      <c r="E381" s="1">
        <v>45678</v>
      </c>
      <c r="F381">
        <v>4</v>
      </c>
      <c r="G381">
        <v>801</v>
      </c>
      <c r="H381" t="s">
        <v>13</v>
      </c>
      <c r="I381" t="s">
        <v>549</v>
      </c>
      <c r="J381" t="s">
        <v>14</v>
      </c>
      <c r="K381" t="str">
        <f>TEXT(Table1[[#This Row],[Order Date]], "yyyy")</f>
        <v>2025</v>
      </c>
      <c r="L381" t="str">
        <f>TEXT(Table1[[#This Row],[Order Date]], "MMM")</f>
        <v>Jan</v>
      </c>
      <c r="M381" t="str">
        <f>TEXT(Table1[[#This Row],[Order Date]], "DDD")</f>
        <v>Sat</v>
      </c>
      <c r="N381">
        <f>DATEDIF(Table1[[#This Row],[Order Date]],Table1[[#This Row],[Delivered Date]], "D")</f>
        <v>3</v>
      </c>
      <c r="O381">
        <f>ROUND(Table1[[#This Row],[Quantity]]*Table1[[#This Row],[Unit Price]]*VLOOKUP(Table1[[#This Row],[Product Name]], Table2[#All],2, FALSE), 0)</f>
        <v>1602</v>
      </c>
      <c r="P381">
        <f>Table1[[#This Row],[Quantity]]*Table1[[#This Row],[Unit Price]]</f>
        <v>3204</v>
      </c>
      <c r="Q381">
        <f>Table1[[#This Row],[Salse Revenue]]-Table1[[#This Row],[Total Costs]]</f>
        <v>1602</v>
      </c>
    </row>
    <row r="382" spans="1:17" hidden="1" x14ac:dyDescent="0.3">
      <c r="A382" t="s">
        <v>426</v>
      </c>
      <c r="B382" t="s">
        <v>30</v>
      </c>
      <c r="C382" t="s">
        <v>75</v>
      </c>
      <c r="D382" s="1">
        <v>45989</v>
      </c>
      <c r="E382" s="1">
        <v>45993</v>
      </c>
      <c r="F382">
        <v>4</v>
      </c>
      <c r="G382">
        <v>346</v>
      </c>
      <c r="H382" t="s">
        <v>27</v>
      </c>
      <c r="I382" t="s">
        <v>550</v>
      </c>
      <c r="J382" t="s">
        <v>28</v>
      </c>
      <c r="K382" t="str">
        <f>TEXT(Table1[[#This Row],[Order Date]], "yyyy")</f>
        <v>2025</v>
      </c>
      <c r="L382" t="str">
        <f>TEXT(Table1[[#This Row],[Order Date]], "MMM")</f>
        <v>Nov</v>
      </c>
      <c r="M382" t="str">
        <f>TEXT(Table1[[#This Row],[Order Date]], "DDD")</f>
        <v>Fri</v>
      </c>
      <c r="N382">
        <f>DATEDIF(Table1[[#This Row],[Order Date]],Table1[[#This Row],[Delivered Date]], "D")</f>
        <v>4</v>
      </c>
      <c r="O382">
        <f>ROUND(Table1[[#This Row],[Quantity]]*Table1[[#This Row],[Unit Price]]*VLOOKUP(Table1[[#This Row],[Product Name]], Table2[#All],2, FALSE), 0)</f>
        <v>1038</v>
      </c>
      <c r="P382">
        <f>Table1[[#This Row],[Quantity]]*Table1[[#This Row],[Unit Price]]</f>
        <v>1384</v>
      </c>
      <c r="Q382">
        <f>Table1[[#This Row],[Salse Revenue]]-Table1[[#This Row],[Total Costs]]</f>
        <v>346</v>
      </c>
    </row>
    <row r="383" spans="1:17" hidden="1" x14ac:dyDescent="0.3">
      <c r="A383" t="s">
        <v>427</v>
      </c>
      <c r="B383" t="s">
        <v>20</v>
      </c>
      <c r="C383" t="s">
        <v>53</v>
      </c>
      <c r="D383" s="1">
        <v>45695</v>
      </c>
      <c r="E383" s="1">
        <v>45706</v>
      </c>
      <c r="F383">
        <v>5</v>
      </c>
      <c r="G383">
        <v>215</v>
      </c>
      <c r="H383" t="s">
        <v>27</v>
      </c>
      <c r="I383" t="s">
        <v>32</v>
      </c>
      <c r="J383" t="s">
        <v>18</v>
      </c>
      <c r="K383" t="str">
        <f>TEXT(Table1[[#This Row],[Order Date]], "yyyy")</f>
        <v>2025</v>
      </c>
      <c r="L383" t="str">
        <f>TEXT(Table1[[#This Row],[Order Date]], "MMM")</f>
        <v>Feb</v>
      </c>
      <c r="M383" t="str">
        <f>TEXT(Table1[[#This Row],[Order Date]], "DDD")</f>
        <v>Fri</v>
      </c>
      <c r="N383">
        <f>DATEDIF(Table1[[#This Row],[Order Date]],Table1[[#This Row],[Delivered Date]], "D")</f>
        <v>11</v>
      </c>
      <c r="O383">
        <f>ROUND(Table1[[#This Row],[Quantity]]*Table1[[#This Row],[Unit Price]]*VLOOKUP(Table1[[#This Row],[Product Name]], Table2[#All],2, FALSE), 0)</f>
        <v>753</v>
      </c>
      <c r="P383">
        <f>Table1[[#This Row],[Quantity]]*Table1[[#This Row],[Unit Price]]</f>
        <v>1075</v>
      </c>
      <c r="Q383">
        <f>Table1[[#This Row],[Salse Revenue]]-Table1[[#This Row],[Total Costs]]</f>
        <v>322</v>
      </c>
    </row>
    <row r="384" spans="1:17" x14ac:dyDescent="0.3">
      <c r="A384" t="s">
        <v>428</v>
      </c>
      <c r="B384" t="s">
        <v>11</v>
      </c>
      <c r="C384" t="s">
        <v>57</v>
      </c>
      <c r="D384" s="1">
        <v>45764</v>
      </c>
      <c r="E384" s="1">
        <v>45769</v>
      </c>
      <c r="F384">
        <v>9</v>
      </c>
      <c r="G384">
        <v>860</v>
      </c>
      <c r="H384" t="s">
        <v>13</v>
      </c>
      <c r="I384" t="s">
        <v>546</v>
      </c>
      <c r="J384" t="s">
        <v>45</v>
      </c>
      <c r="K384" t="str">
        <f>TEXT(Table1[[#This Row],[Order Date]], "yyyy")</f>
        <v>2025</v>
      </c>
      <c r="L384" t="str">
        <f>TEXT(Table1[[#This Row],[Order Date]], "MMM")</f>
        <v>Apr</v>
      </c>
      <c r="M384" t="str">
        <f>TEXT(Table1[[#This Row],[Order Date]], "DDD")</f>
        <v>Thu</v>
      </c>
      <c r="N384">
        <f>DATEDIF(Table1[[#This Row],[Order Date]],Table1[[#This Row],[Delivered Date]], "D")</f>
        <v>5</v>
      </c>
      <c r="O384">
        <f>ROUND(Table1[[#This Row],[Quantity]]*Table1[[#This Row],[Unit Price]]*VLOOKUP(Table1[[#This Row],[Product Name]], Table2[#All],2, FALSE), 0)</f>
        <v>6579</v>
      </c>
      <c r="P384">
        <f>Table1[[#This Row],[Quantity]]*Table1[[#This Row],[Unit Price]]</f>
        <v>7740</v>
      </c>
      <c r="Q384">
        <f>Table1[[#This Row],[Salse Revenue]]-Table1[[#This Row],[Total Costs]]</f>
        <v>1161</v>
      </c>
    </row>
    <row r="385" spans="1:17" hidden="1" x14ac:dyDescent="0.3">
      <c r="A385" t="s">
        <v>429</v>
      </c>
      <c r="B385" t="s">
        <v>20</v>
      </c>
      <c r="C385" t="s">
        <v>21</v>
      </c>
      <c r="D385" s="1">
        <v>45695</v>
      </c>
      <c r="E385" s="1">
        <v>45704</v>
      </c>
      <c r="F385">
        <v>2</v>
      </c>
      <c r="G385">
        <v>461</v>
      </c>
      <c r="H385" t="s">
        <v>27</v>
      </c>
      <c r="I385" t="s">
        <v>548</v>
      </c>
      <c r="J385" t="s">
        <v>18</v>
      </c>
      <c r="K385" t="str">
        <f>TEXT(Table1[[#This Row],[Order Date]], "yyyy")</f>
        <v>2025</v>
      </c>
      <c r="L385" t="str">
        <f>TEXT(Table1[[#This Row],[Order Date]], "MMM")</f>
        <v>Feb</v>
      </c>
      <c r="M385" t="str">
        <f>TEXT(Table1[[#This Row],[Order Date]], "DDD")</f>
        <v>Fri</v>
      </c>
      <c r="N385">
        <f>DATEDIF(Table1[[#This Row],[Order Date]],Table1[[#This Row],[Delivered Date]], "D")</f>
        <v>9</v>
      </c>
      <c r="O385">
        <f>ROUND(Table1[[#This Row],[Quantity]]*Table1[[#This Row],[Unit Price]]*VLOOKUP(Table1[[#This Row],[Product Name]], Table2[#All],2, FALSE), 0)</f>
        <v>692</v>
      </c>
      <c r="P385">
        <f>Table1[[#This Row],[Quantity]]*Table1[[#This Row],[Unit Price]]</f>
        <v>922</v>
      </c>
      <c r="Q385">
        <f>Table1[[#This Row],[Salse Revenue]]-Table1[[#This Row],[Total Costs]]</f>
        <v>230</v>
      </c>
    </row>
    <row r="386" spans="1:17" hidden="1" x14ac:dyDescent="0.3">
      <c r="A386" t="s">
        <v>430</v>
      </c>
      <c r="B386" t="s">
        <v>23</v>
      </c>
      <c r="C386" t="s">
        <v>24</v>
      </c>
      <c r="D386" s="1">
        <v>45988</v>
      </c>
      <c r="E386" s="1">
        <v>45997</v>
      </c>
      <c r="F386">
        <v>7</v>
      </c>
      <c r="G386">
        <v>579</v>
      </c>
      <c r="H386" t="s">
        <v>13</v>
      </c>
      <c r="I386" t="s">
        <v>550</v>
      </c>
      <c r="J386" t="s">
        <v>45</v>
      </c>
      <c r="K386" t="str">
        <f>TEXT(Table1[[#This Row],[Order Date]], "yyyy")</f>
        <v>2025</v>
      </c>
      <c r="L386" t="str">
        <f>TEXT(Table1[[#This Row],[Order Date]], "MMM")</f>
        <v>Nov</v>
      </c>
      <c r="M386" t="str">
        <f>TEXT(Table1[[#This Row],[Order Date]], "DDD")</f>
        <v>Thu</v>
      </c>
      <c r="N386">
        <f>DATEDIF(Table1[[#This Row],[Order Date]],Table1[[#This Row],[Delivered Date]], "D")</f>
        <v>9</v>
      </c>
      <c r="O386">
        <f>ROUND(Table1[[#This Row],[Quantity]]*Table1[[#This Row],[Unit Price]]*VLOOKUP(Table1[[#This Row],[Product Name]], Table2[#All],2, FALSE), 0)</f>
        <v>2229</v>
      </c>
      <c r="P386">
        <f>Table1[[#This Row],[Quantity]]*Table1[[#This Row],[Unit Price]]</f>
        <v>4053</v>
      </c>
      <c r="Q386">
        <f>Table1[[#This Row],[Salse Revenue]]-Table1[[#This Row],[Total Costs]]</f>
        <v>1824</v>
      </c>
    </row>
    <row r="387" spans="1:17" x14ac:dyDescent="0.3">
      <c r="A387" t="s">
        <v>431</v>
      </c>
      <c r="B387" t="s">
        <v>11</v>
      </c>
      <c r="C387" t="s">
        <v>12</v>
      </c>
      <c r="D387" s="1">
        <v>45949</v>
      </c>
      <c r="E387" s="1">
        <v>45953</v>
      </c>
      <c r="F387">
        <v>3</v>
      </c>
      <c r="G387">
        <v>982</v>
      </c>
      <c r="H387" t="s">
        <v>27</v>
      </c>
      <c r="I387" t="s">
        <v>550</v>
      </c>
      <c r="J387" t="s">
        <v>45</v>
      </c>
      <c r="K387" t="str">
        <f>TEXT(Table1[[#This Row],[Order Date]], "yyyy")</f>
        <v>2025</v>
      </c>
      <c r="L387" t="str">
        <f>TEXT(Table1[[#This Row],[Order Date]], "MMM")</f>
        <v>Oct</v>
      </c>
      <c r="M387" t="str">
        <f>TEXT(Table1[[#This Row],[Order Date]], "DDD")</f>
        <v>Sun</v>
      </c>
      <c r="N387">
        <f>DATEDIF(Table1[[#This Row],[Order Date]],Table1[[#This Row],[Delivered Date]], "D")</f>
        <v>4</v>
      </c>
      <c r="O387">
        <f>ROUND(Table1[[#This Row],[Quantity]]*Table1[[#This Row],[Unit Price]]*VLOOKUP(Table1[[#This Row],[Product Name]], Table2[#All],2, FALSE), 0)</f>
        <v>2210</v>
      </c>
      <c r="P387">
        <f>Table1[[#This Row],[Quantity]]*Table1[[#This Row],[Unit Price]]</f>
        <v>2946</v>
      </c>
      <c r="Q387">
        <f>Table1[[#This Row],[Salse Revenue]]-Table1[[#This Row],[Total Costs]]</f>
        <v>736</v>
      </c>
    </row>
    <row r="388" spans="1:17" hidden="1" x14ac:dyDescent="0.3">
      <c r="A388" t="s">
        <v>432</v>
      </c>
      <c r="B388" t="s">
        <v>23</v>
      </c>
      <c r="C388" t="s">
        <v>69</v>
      </c>
      <c r="D388" s="1">
        <v>45842</v>
      </c>
      <c r="E388" s="1">
        <v>45849</v>
      </c>
      <c r="F388">
        <v>2</v>
      </c>
      <c r="G388">
        <v>969</v>
      </c>
      <c r="H388" t="s">
        <v>13</v>
      </c>
      <c r="I388" t="s">
        <v>32</v>
      </c>
      <c r="J388" t="s">
        <v>45</v>
      </c>
      <c r="K388" t="str">
        <f>TEXT(Table1[[#This Row],[Order Date]], "yyyy")</f>
        <v>2025</v>
      </c>
      <c r="L388" t="str">
        <f>TEXT(Table1[[#This Row],[Order Date]], "MMM")</f>
        <v>Jul</v>
      </c>
      <c r="M388" t="str">
        <f>TEXT(Table1[[#This Row],[Order Date]], "DDD")</f>
        <v>Fri</v>
      </c>
      <c r="N388">
        <f>DATEDIF(Table1[[#This Row],[Order Date]],Table1[[#This Row],[Delivered Date]], "D")</f>
        <v>7</v>
      </c>
      <c r="O388">
        <f>ROUND(Table1[[#This Row],[Quantity]]*Table1[[#This Row],[Unit Price]]*VLOOKUP(Table1[[#This Row],[Product Name]], Table2[#All],2, FALSE), 0)</f>
        <v>1066</v>
      </c>
      <c r="P388">
        <f>Table1[[#This Row],[Quantity]]*Table1[[#This Row],[Unit Price]]</f>
        <v>1938</v>
      </c>
      <c r="Q388">
        <f>Table1[[#This Row],[Salse Revenue]]-Table1[[#This Row],[Total Costs]]</f>
        <v>872</v>
      </c>
    </row>
    <row r="389" spans="1:17" hidden="1" x14ac:dyDescent="0.3">
      <c r="A389" t="s">
        <v>433</v>
      </c>
      <c r="B389" t="s">
        <v>16</v>
      </c>
      <c r="C389" t="s">
        <v>17</v>
      </c>
      <c r="D389" s="1">
        <v>45679</v>
      </c>
      <c r="E389" s="1">
        <v>45686</v>
      </c>
      <c r="F389">
        <v>6</v>
      </c>
      <c r="G389">
        <v>563</v>
      </c>
      <c r="H389" t="s">
        <v>13</v>
      </c>
      <c r="I389" t="s">
        <v>550</v>
      </c>
      <c r="J389" t="s">
        <v>45</v>
      </c>
      <c r="K389" t="str">
        <f>TEXT(Table1[[#This Row],[Order Date]], "yyyy")</f>
        <v>2025</v>
      </c>
      <c r="L389" t="str">
        <f>TEXT(Table1[[#This Row],[Order Date]], "MMM")</f>
        <v>Jan</v>
      </c>
      <c r="M389" t="str">
        <f>TEXT(Table1[[#This Row],[Order Date]], "DDD")</f>
        <v>Wed</v>
      </c>
      <c r="N389">
        <f>DATEDIF(Table1[[#This Row],[Order Date]],Table1[[#This Row],[Delivered Date]], "D")</f>
        <v>7</v>
      </c>
      <c r="O389">
        <f>ROUND(Table1[[#This Row],[Quantity]]*Table1[[#This Row],[Unit Price]]*VLOOKUP(Table1[[#This Row],[Product Name]], Table2[#All],2, FALSE), 0)</f>
        <v>1689</v>
      </c>
      <c r="P389">
        <f>Table1[[#This Row],[Quantity]]*Table1[[#This Row],[Unit Price]]</f>
        <v>3378</v>
      </c>
      <c r="Q389">
        <f>Table1[[#This Row],[Salse Revenue]]-Table1[[#This Row],[Total Costs]]</f>
        <v>1689</v>
      </c>
    </row>
    <row r="390" spans="1:17" hidden="1" x14ac:dyDescent="0.3">
      <c r="A390" t="s">
        <v>434</v>
      </c>
      <c r="B390" t="s">
        <v>20</v>
      </c>
      <c r="C390" t="s">
        <v>53</v>
      </c>
      <c r="D390" s="1">
        <v>45881</v>
      </c>
      <c r="E390" s="1">
        <v>45891</v>
      </c>
      <c r="F390">
        <v>7</v>
      </c>
      <c r="G390">
        <v>894</v>
      </c>
      <c r="H390" t="s">
        <v>13</v>
      </c>
      <c r="I390" t="s">
        <v>549</v>
      </c>
      <c r="J390" t="s">
        <v>14</v>
      </c>
      <c r="K390" t="str">
        <f>TEXT(Table1[[#This Row],[Order Date]], "yyyy")</f>
        <v>2025</v>
      </c>
      <c r="L390" t="str">
        <f>TEXT(Table1[[#This Row],[Order Date]], "MMM")</f>
        <v>Aug</v>
      </c>
      <c r="M390" t="str">
        <f>TEXT(Table1[[#This Row],[Order Date]], "DDD")</f>
        <v>Tue</v>
      </c>
      <c r="N390">
        <f>DATEDIF(Table1[[#This Row],[Order Date]],Table1[[#This Row],[Delivered Date]], "D")</f>
        <v>10</v>
      </c>
      <c r="O390">
        <f>ROUND(Table1[[#This Row],[Quantity]]*Table1[[#This Row],[Unit Price]]*VLOOKUP(Table1[[#This Row],[Product Name]], Table2[#All],2, FALSE), 0)</f>
        <v>4381</v>
      </c>
      <c r="P390">
        <f>Table1[[#This Row],[Quantity]]*Table1[[#This Row],[Unit Price]]</f>
        <v>6258</v>
      </c>
      <c r="Q390">
        <f>Table1[[#This Row],[Salse Revenue]]-Table1[[#This Row],[Total Costs]]</f>
        <v>1877</v>
      </c>
    </row>
    <row r="391" spans="1:17" hidden="1" x14ac:dyDescent="0.3">
      <c r="A391" t="s">
        <v>435</v>
      </c>
      <c r="B391" t="s">
        <v>30</v>
      </c>
      <c r="C391" t="s">
        <v>75</v>
      </c>
      <c r="D391" s="1">
        <v>45881</v>
      </c>
      <c r="E391" s="1">
        <v>45882</v>
      </c>
      <c r="F391">
        <v>8</v>
      </c>
      <c r="G391">
        <v>177</v>
      </c>
      <c r="H391" t="s">
        <v>13</v>
      </c>
      <c r="I391" t="s">
        <v>550</v>
      </c>
      <c r="J391" t="s">
        <v>14</v>
      </c>
      <c r="K391" t="str">
        <f>TEXT(Table1[[#This Row],[Order Date]], "yyyy")</f>
        <v>2025</v>
      </c>
      <c r="L391" t="str">
        <f>TEXT(Table1[[#This Row],[Order Date]], "MMM")</f>
        <v>Aug</v>
      </c>
      <c r="M391" t="str">
        <f>TEXT(Table1[[#This Row],[Order Date]], "DDD")</f>
        <v>Tue</v>
      </c>
      <c r="N391">
        <f>DATEDIF(Table1[[#This Row],[Order Date]],Table1[[#This Row],[Delivered Date]], "D")</f>
        <v>1</v>
      </c>
      <c r="O391">
        <f>ROUND(Table1[[#This Row],[Quantity]]*Table1[[#This Row],[Unit Price]]*VLOOKUP(Table1[[#This Row],[Product Name]], Table2[#All],2, FALSE), 0)</f>
        <v>1062</v>
      </c>
      <c r="P391">
        <f>Table1[[#This Row],[Quantity]]*Table1[[#This Row],[Unit Price]]</f>
        <v>1416</v>
      </c>
      <c r="Q391">
        <f>Table1[[#This Row],[Salse Revenue]]-Table1[[#This Row],[Total Costs]]</f>
        <v>354</v>
      </c>
    </row>
    <row r="392" spans="1:17" hidden="1" x14ac:dyDescent="0.3">
      <c r="A392" t="s">
        <v>436</v>
      </c>
      <c r="B392" t="s">
        <v>16</v>
      </c>
      <c r="C392" t="s">
        <v>43</v>
      </c>
      <c r="D392" s="1">
        <v>46019</v>
      </c>
      <c r="E392" s="1">
        <v>46021</v>
      </c>
      <c r="F392">
        <v>9</v>
      </c>
      <c r="G392">
        <v>455</v>
      </c>
      <c r="H392" t="s">
        <v>13</v>
      </c>
      <c r="I392" t="s">
        <v>546</v>
      </c>
      <c r="J392" t="s">
        <v>28</v>
      </c>
      <c r="K392" t="str">
        <f>TEXT(Table1[[#This Row],[Order Date]], "yyyy")</f>
        <v>2025</v>
      </c>
      <c r="L392" t="str">
        <f>TEXT(Table1[[#This Row],[Order Date]], "MMM")</f>
        <v>Dec</v>
      </c>
      <c r="M392" t="str">
        <f>TEXT(Table1[[#This Row],[Order Date]], "DDD")</f>
        <v>Sun</v>
      </c>
      <c r="N392">
        <f>DATEDIF(Table1[[#This Row],[Order Date]],Table1[[#This Row],[Delivered Date]], "D")</f>
        <v>2</v>
      </c>
      <c r="O392">
        <f>ROUND(Table1[[#This Row],[Quantity]]*Table1[[#This Row],[Unit Price]]*VLOOKUP(Table1[[#This Row],[Product Name]], Table2[#All],2, FALSE), 0)</f>
        <v>2457</v>
      </c>
      <c r="P392">
        <f>Table1[[#This Row],[Quantity]]*Table1[[#This Row],[Unit Price]]</f>
        <v>4095</v>
      </c>
      <c r="Q392">
        <f>Table1[[#This Row],[Salse Revenue]]-Table1[[#This Row],[Total Costs]]</f>
        <v>1638</v>
      </c>
    </row>
    <row r="393" spans="1:17" hidden="1" x14ac:dyDescent="0.3">
      <c r="A393" t="s">
        <v>437</v>
      </c>
      <c r="B393" t="s">
        <v>20</v>
      </c>
      <c r="C393" t="s">
        <v>53</v>
      </c>
      <c r="D393" s="1">
        <v>45737</v>
      </c>
      <c r="E393" s="1">
        <v>45746</v>
      </c>
      <c r="F393">
        <v>6</v>
      </c>
      <c r="G393">
        <v>565</v>
      </c>
      <c r="H393" t="s">
        <v>13</v>
      </c>
      <c r="I393" t="s">
        <v>548</v>
      </c>
      <c r="J393" t="s">
        <v>45</v>
      </c>
      <c r="K393" t="str">
        <f>TEXT(Table1[[#This Row],[Order Date]], "yyyy")</f>
        <v>2025</v>
      </c>
      <c r="L393" t="str">
        <f>TEXT(Table1[[#This Row],[Order Date]], "MMM")</f>
        <v>Mar</v>
      </c>
      <c r="M393" t="str">
        <f>TEXT(Table1[[#This Row],[Order Date]], "DDD")</f>
        <v>Fri</v>
      </c>
      <c r="N393">
        <f>DATEDIF(Table1[[#This Row],[Order Date]],Table1[[#This Row],[Delivered Date]], "D")</f>
        <v>9</v>
      </c>
      <c r="O393">
        <f>ROUND(Table1[[#This Row],[Quantity]]*Table1[[#This Row],[Unit Price]]*VLOOKUP(Table1[[#This Row],[Product Name]], Table2[#All],2, FALSE), 0)</f>
        <v>2373</v>
      </c>
      <c r="P393">
        <f>Table1[[#This Row],[Quantity]]*Table1[[#This Row],[Unit Price]]</f>
        <v>3390</v>
      </c>
      <c r="Q393">
        <f>Table1[[#This Row],[Salse Revenue]]-Table1[[#This Row],[Total Costs]]</f>
        <v>1017</v>
      </c>
    </row>
    <row r="394" spans="1:17" x14ac:dyDescent="0.3">
      <c r="A394" t="s">
        <v>438</v>
      </c>
      <c r="B394" t="s">
        <v>11</v>
      </c>
      <c r="C394" t="s">
        <v>26</v>
      </c>
      <c r="D394" s="1">
        <v>45924</v>
      </c>
      <c r="E394" s="1">
        <v>45931</v>
      </c>
      <c r="F394">
        <v>3</v>
      </c>
      <c r="G394">
        <v>565</v>
      </c>
      <c r="H394" t="s">
        <v>13</v>
      </c>
      <c r="I394" t="s">
        <v>32</v>
      </c>
      <c r="J394" t="s">
        <v>14</v>
      </c>
      <c r="K394" t="str">
        <f>TEXT(Table1[[#This Row],[Order Date]], "yyyy")</f>
        <v>2025</v>
      </c>
      <c r="L394" t="str">
        <f>TEXT(Table1[[#This Row],[Order Date]], "MMM")</f>
        <v>Sep</v>
      </c>
      <c r="M394" t="str">
        <f>TEXT(Table1[[#This Row],[Order Date]], "DDD")</f>
        <v>Wed</v>
      </c>
      <c r="N394">
        <f>DATEDIF(Table1[[#This Row],[Order Date]],Table1[[#This Row],[Delivered Date]], "D")</f>
        <v>7</v>
      </c>
      <c r="O394">
        <f>ROUND(Table1[[#This Row],[Quantity]]*Table1[[#This Row],[Unit Price]]*VLOOKUP(Table1[[#This Row],[Product Name]], Table2[#All],2, FALSE), 0)</f>
        <v>1102</v>
      </c>
      <c r="P394">
        <f>Table1[[#This Row],[Quantity]]*Table1[[#This Row],[Unit Price]]</f>
        <v>1695</v>
      </c>
      <c r="Q394">
        <f>Table1[[#This Row],[Salse Revenue]]-Table1[[#This Row],[Total Costs]]</f>
        <v>593</v>
      </c>
    </row>
    <row r="395" spans="1:17" hidden="1" x14ac:dyDescent="0.3">
      <c r="A395" t="s">
        <v>439</v>
      </c>
      <c r="B395" t="s">
        <v>20</v>
      </c>
      <c r="C395" t="s">
        <v>21</v>
      </c>
      <c r="D395" s="1">
        <v>45895</v>
      </c>
      <c r="E395" s="1">
        <v>45896</v>
      </c>
      <c r="F395">
        <v>10</v>
      </c>
      <c r="G395">
        <v>572</v>
      </c>
      <c r="H395" t="s">
        <v>13</v>
      </c>
      <c r="I395" t="s">
        <v>32</v>
      </c>
      <c r="J395" t="s">
        <v>18</v>
      </c>
      <c r="K395" t="str">
        <f>TEXT(Table1[[#This Row],[Order Date]], "yyyy")</f>
        <v>2025</v>
      </c>
      <c r="L395" t="str">
        <f>TEXT(Table1[[#This Row],[Order Date]], "MMM")</f>
        <v>Aug</v>
      </c>
      <c r="M395" t="str">
        <f>TEXT(Table1[[#This Row],[Order Date]], "DDD")</f>
        <v>Tue</v>
      </c>
      <c r="N395">
        <f>DATEDIF(Table1[[#This Row],[Order Date]],Table1[[#This Row],[Delivered Date]], "D")</f>
        <v>1</v>
      </c>
      <c r="O395">
        <f>ROUND(Table1[[#This Row],[Quantity]]*Table1[[#This Row],[Unit Price]]*VLOOKUP(Table1[[#This Row],[Product Name]], Table2[#All],2, FALSE), 0)</f>
        <v>4290</v>
      </c>
      <c r="P395">
        <f>Table1[[#This Row],[Quantity]]*Table1[[#This Row],[Unit Price]]</f>
        <v>5720</v>
      </c>
      <c r="Q395">
        <f>Table1[[#This Row],[Salse Revenue]]-Table1[[#This Row],[Total Costs]]</f>
        <v>1430</v>
      </c>
    </row>
    <row r="396" spans="1:17" hidden="1" x14ac:dyDescent="0.3">
      <c r="A396" t="s">
        <v>440</v>
      </c>
      <c r="B396" t="s">
        <v>16</v>
      </c>
      <c r="C396" t="s">
        <v>43</v>
      </c>
      <c r="D396" s="1">
        <v>45718</v>
      </c>
      <c r="E396" s="1">
        <v>45725</v>
      </c>
      <c r="F396">
        <v>9</v>
      </c>
      <c r="G396">
        <v>616</v>
      </c>
      <c r="H396" t="s">
        <v>27</v>
      </c>
      <c r="I396" t="s">
        <v>548</v>
      </c>
      <c r="J396" t="s">
        <v>45</v>
      </c>
      <c r="K396" t="str">
        <f>TEXT(Table1[[#This Row],[Order Date]], "yyyy")</f>
        <v>2025</v>
      </c>
      <c r="L396" t="str">
        <f>TEXT(Table1[[#This Row],[Order Date]], "MMM")</f>
        <v>Mar</v>
      </c>
      <c r="M396" t="str">
        <f>TEXT(Table1[[#This Row],[Order Date]], "DDD")</f>
        <v>Sun</v>
      </c>
      <c r="N396">
        <f>DATEDIF(Table1[[#This Row],[Order Date]],Table1[[#This Row],[Delivered Date]], "D")</f>
        <v>7</v>
      </c>
      <c r="O396">
        <f>ROUND(Table1[[#This Row],[Quantity]]*Table1[[#This Row],[Unit Price]]*VLOOKUP(Table1[[#This Row],[Product Name]], Table2[#All],2, FALSE), 0)</f>
        <v>3326</v>
      </c>
      <c r="P396">
        <f>Table1[[#This Row],[Quantity]]*Table1[[#This Row],[Unit Price]]</f>
        <v>5544</v>
      </c>
      <c r="Q396">
        <f>Table1[[#This Row],[Salse Revenue]]-Table1[[#This Row],[Total Costs]]</f>
        <v>2218</v>
      </c>
    </row>
    <row r="397" spans="1:17" hidden="1" x14ac:dyDescent="0.3">
      <c r="A397" t="s">
        <v>441</v>
      </c>
      <c r="B397" t="s">
        <v>16</v>
      </c>
      <c r="C397" t="s">
        <v>55</v>
      </c>
      <c r="D397" s="1">
        <v>45774</v>
      </c>
      <c r="E397" s="1">
        <v>45781</v>
      </c>
      <c r="F397">
        <v>1</v>
      </c>
      <c r="G397">
        <v>692</v>
      </c>
      <c r="H397" t="s">
        <v>27</v>
      </c>
      <c r="I397" t="s">
        <v>549</v>
      </c>
      <c r="J397" t="s">
        <v>18</v>
      </c>
      <c r="K397" t="str">
        <f>TEXT(Table1[[#This Row],[Order Date]], "yyyy")</f>
        <v>2025</v>
      </c>
      <c r="L397" t="str">
        <f>TEXT(Table1[[#This Row],[Order Date]], "MMM")</f>
        <v>Apr</v>
      </c>
      <c r="M397" t="str">
        <f>TEXT(Table1[[#This Row],[Order Date]], "DDD")</f>
        <v>Sun</v>
      </c>
      <c r="N397">
        <f>DATEDIF(Table1[[#This Row],[Order Date]],Table1[[#This Row],[Delivered Date]], "D")</f>
        <v>7</v>
      </c>
      <c r="O397">
        <f>ROUND(Table1[[#This Row],[Quantity]]*Table1[[#This Row],[Unit Price]]*VLOOKUP(Table1[[#This Row],[Product Name]], Table2[#All],2, FALSE), 0)</f>
        <v>381</v>
      </c>
      <c r="P397">
        <f>Table1[[#This Row],[Quantity]]*Table1[[#This Row],[Unit Price]]</f>
        <v>692</v>
      </c>
      <c r="Q397">
        <f>Table1[[#This Row],[Salse Revenue]]-Table1[[#This Row],[Total Costs]]</f>
        <v>311</v>
      </c>
    </row>
    <row r="398" spans="1:17" hidden="1" x14ac:dyDescent="0.3">
      <c r="A398" t="s">
        <v>442</v>
      </c>
      <c r="B398" t="s">
        <v>16</v>
      </c>
      <c r="C398" t="s">
        <v>63</v>
      </c>
      <c r="D398" s="1">
        <v>45861</v>
      </c>
      <c r="E398" s="1">
        <v>45869</v>
      </c>
      <c r="F398">
        <v>6</v>
      </c>
      <c r="G398">
        <v>366</v>
      </c>
      <c r="H398" t="s">
        <v>13</v>
      </c>
      <c r="I398" t="s">
        <v>550</v>
      </c>
      <c r="J398" t="s">
        <v>45</v>
      </c>
      <c r="K398" t="str">
        <f>TEXT(Table1[[#This Row],[Order Date]], "yyyy")</f>
        <v>2025</v>
      </c>
      <c r="L398" t="str">
        <f>TEXT(Table1[[#This Row],[Order Date]], "MMM")</f>
        <v>Jul</v>
      </c>
      <c r="M398" t="str">
        <f>TEXT(Table1[[#This Row],[Order Date]], "DDD")</f>
        <v>Wed</v>
      </c>
      <c r="N398">
        <f>DATEDIF(Table1[[#This Row],[Order Date]],Table1[[#This Row],[Delivered Date]], "D")</f>
        <v>8</v>
      </c>
      <c r="O398">
        <f>ROUND(Table1[[#This Row],[Quantity]]*Table1[[#This Row],[Unit Price]]*VLOOKUP(Table1[[#This Row],[Product Name]], Table2[#All],2, FALSE), 0)</f>
        <v>1098</v>
      </c>
      <c r="P398">
        <f>Table1[[#This Row],[Quantity]]*Table1[[#This Row],[Unit Price]]</f>
        <v>2196</v>
      </c>
      <c r="Q398">
        <f>Table1[[#This Row],[Salse Revenue]]-Table1[[#This Row],[Total Costs]]</f>
        <v>1098</v>
      </c>
    </row>
    <row r="399" spans="1:17" hidden="1" x14ac:dyDescent="0.3">
      <c r="A399" t="s">
        <v>443</v>
      </c>
      <c r="B399" t="s">
        <v>16</v>
      </c>
      <c r="C399" t="s">
        <v>17</v>
      </c>
      <c r="D399" s="1">
        <v>45661</v>
      </c>
      <c r="E399" s="1">
        <v>45668</v>
      </c>
      <c r="F399">
        <v>2</v>
      </c>
      <c r="G399">
        <v>132</v>
      </c>
      <c r="H399" t="s">
        <v>27</v>
      </c>
      <c r="I399" t="s">
        <v>549</v>
      </c>
      <c r="J399" t="s">
        <v>28</v>
      </c>
      <c r="K399" t="str">
        <f>TEXT(Table1[[#This Row],[Order Date]], "yyyy")</f>
        <v>2025</v>
      </c>
      <c r="L399" t="str">
        <f>TEXT(Table1[[#This Row],[Order Date]], "MMM")</f>
        <v>Jan</v>
      </c>
      <c r="M399" t="str">
        <f>TEXT(Table1[[#This Row],[Order Date]], "DDD")</f>
        <v>Sat</v>
      </c>
      <c r="N399">
        <f>DATEDIF(Table1[[#This Row],[Order Date]],Table1[[#This Row],[Delivered Date]], "D")</f>
        <v>7</v>
      </c>
      <c r="O399">
        <f>ROUND(Table1[[#This Row],[Quantity]]*Table1[[#This Row],[Unit Price]]*VLOOKUP(Table1[[#This Row],[Product Name]], Table2[#All],2, FALSE), 0)</f>
        <v>132</v>
      </c>
      <c r="P399">
        <f>Table1[[#This Row],[Quantity]]*Table1[[#This Row],[Unit Price]]</f>
        <v>264</v>
      </c>
      <c r="Q399">
        <f>Table1[[#This Row],[Salse Revenue]]-Table1[[#This Row],[Total Costs]]</f>
        <v>132</v>
      </c>
    </row>
    <row r="400" spans="1:17" x14ac:dyDescent="0.3">
      <c r="A400" t="s">
        <v>444</v>
      </c>
      <c r="B400" t="s">
        <v>11</v>
      </c>
      <c r="C400" t="s">
        <v>12</v>
      </c>
      <c r="D400" s="1">
        <v>45678</v>
      </c>
      <c r="E400" s="1">
        <v>45693</v>
      </c>
      <c r="F400">
        <v>1</v>
      </c>
      <c r="G400">
        <v>102</v>
      </c>
      <c r="H400" t="s">
        <v>27</v>
      </c>
      <c r="I400" t="s">
        <v>550</v>
      </c>
      <c r="J400" t="s">
        <v>18</v>
      </c>
      <c r="K400" t="str">
        <f>TEXT(Table1[[#This Row],[Order Date]], "yyyy")</f>
        <v>2025</v>
      </c>
      <c r="L400" t="str">
        <f>TEXT(Table1[[#This Row],[Order Date]], "MMM")</f>
        <v>Jan</v>
      </c>
      <c r="M400" t="str">
        <f>TEXT(Table1[[#This Row],[Order Date]], "DDD")</f>
        <v>Tue</v>
      </c>
      <c r="N400">
        <f>DATEDIF(Table1[[#This Row],[Order Date]],Table1[[#This Row],[Delivered Date]], "D")</f>
        <v>15</v>
      </c>
      <c r="O400">
        <f>ROUND(Table1[[#This Row],[Quantity]]*Table1[[#This Row],[Unit Price]]*VLOOKUP(Table1[[#This Row],[Product Name]], Table2[#All],2, FALSE), 0)</f>
        <v>77</v>
      </c>
      <c r="P400">
        <f>Table1[[#This Row],[Quantity]]*Table1[[#This Row],[Unit Price]]</f>
        <v>102</v>
      </c>
      <c r="Q400">
        <f>Table1[[#This Row],[Salse Revenue]]-Table1[[#This Row],[Total Costs]]</f>
        <v>25</v>
      </c>
    </row>
    <row r="401" spans="1:17" hidden="1" x14ac:dyDescent="0.3">
      <c r="A401" t="s">
        <v>445</v>
      </c>
      <c r="B401" t="s">
        <v>20</v>
      </c>
      <c r="C401" t="s">
        <v>21</v>
      </c>
      <c r="D401" s="1">
        <v>45939</v>
      </c>
      <c r="E401" s="1">
        <v>45949</v>
      </c>
      <c r="F401">
        <v>5</v>
      </c>
      <c r="G401">
        <v>644</v>
      </c>
      <c r="H401" t="s">
        <v>13</v>
      </c>
      <c r="I401" t="s">
        <v>32</v>
      </c>
      <c r="J401" t="s">
        <v>28</v>
      </c>
      <c r="K401" t="str">
        <f>TEXT(Table1[[#This Row],[Order Date]], "yyyy")</f>
        <v>2025</v>
      </c>
      <c r="L401" t="str">
        <f>TEXT(Table1[[#This Row],[Order Date]], "MMM")</f>
        <v>Oct</v>
      </c>
      <c r="M401" t="str">
        <f>TEXT(Table1[[#This Row],[Order Date]], "DDD")</f>
        <v>Thu</v>
      </c>
      <c r="N401">
        <f>DATEDIF(Table1[[#This Row],[Order Date]],Table1[[#This Row],[Delivered Date]], "D")</f>
        <v>10</v>
      </c>
      <c r="O401">
        <f>ROUND(Table1[[#This Row],[Quantity]]*Table1[[#This Row],[Unit Price]]*VLOOKUP(Table1[[#This Row],[Product Name]], Table2[#All],2, FALSE), 0)</f>
        <v>2415</v>
      </c>
      <c r="P401">
        <f>Table1[[#This Row],[Quantity]]*Table1[[#This Row],[Unit Price]]</f>
        <v>3220</v>
      </c>
      <c r="Q401">
        <f>Table1[[#This Row],[Salse Revenue]]-Table1[[#This Row],[Total Costs]]</f>
        <v>805</v>
      </c>
    </row>
    <row r="402" spans="1:17" hidden="1" x14ac:dyDescent="0.3">
      <c r="A402" t="s">
        <v>446</v>
      </c>
      <c r="B402" t="s">
        <v>30</v>
      </c>
      <c r="C402" t="s">
        <v>31</v>
      </c>
      <c r="D402" s="1">
        <v>45728</v>
      </c>
      <c r="E402" s="1">
        <v>45734</v>
      </c>
      <c r="F402">
        <v>7</v>
      </c>
      <c r="G402">
        <v>171</v>
      </c>
      <c r="H402" t="s">
        <v>27</v>
      </c>
      <c r="I402" t="s">
        <v>548</v>
      </c>
      <c r="J402" t="s">
        <v>14</v>
      </c>
      <c r="K402" t="str">
        <f>TEXT(Table1[[#This Row],[Order Date]], "yyyy")</f>
        <v>2025</v>
      </c>
      <c r="L402" t="str">
        <f>TEXT(Table1[[#This Row],[Order Date]], "MMM")</f>
        <v>Mar</v>
      </c>
      <c r="M402" t="str">
        <f>TEXT(Table1[[#This Row],[Order Date]], "DDD")</f>
        <v>Wed</v>
      </c>
      <c r="N402">
        <f>DATEDIF(Table1[[#This Row],[Order Date]],Table1[[#This Row],[Delivered Date]], "D")</f>
        <v>6</v>
      </c>
      <c r="O402">
        <f>ROUND(Table1[[#This Row],[Quantity]]*Table1[[#This Row],[Unit Price]]*VLOOKUP(Table1[[#This Row],[Product Name]], Table2[#All],2, FALSE), 0)</f>
        <v>898</v>
      </c>
      <c r="P402">
        <f>Table1[[#This Row],[Quantity]]*Table1[[#This Row],[Unit Price]]</f>
        <v>1197</v>
      </c>
      <c r="Q402">
        <f>Table1[[#This Row],[Salse Revenue]]-Table1[[#This Row],[Total Costs]]</f>
        <v>299</v>
      </c>
    </row>
    <row r="403" spans="1:17" hidden="1" x14ac:dyDescent="0.3">
      <c r="A403" t="s">
        <v>447</v>
      </c>
      <c r="B403" t="s">
        <v>20</v>
      </c>
      <c r="C403" t="s">
        <v>82</v>
      </c>
      <c r="D403" s="1">
        <v>45901</v>
      </c>
      <c r="E403" s="1">
        <v>45903</v>
      </c>
      <c r="F403">
        <v>8</v>
      </c>
      <c r="G403">
        <v>204</v>
      </c>
      <c r="H403" t="s">
        <v>27</v>
      </c>
      <c r="I403" t="s">
        <v>32</v>
      </c>
      <c r="J403" t="s">
        <v>14</v>
      </c>
      <c r="K403" t="str">
        <f>TEXT(Table1[[#This Row],[Order Date]], "yyyy")</f>
        <v>2025</v>
      </c>
      <c r="L403" t="str">
        <f>TEXT(Table1[[#This Row],[Order Date]], "MMM")</f>
        <v>Sep</v>
      </c>
      <c r="M403" t="str">
        <f>TEXT(Table1[[#This Row],[Order Date]], "DDD")</f>
        <v>Mon</v>
      </c>
      <c r="N403">
        <f>DATEDIF(Table1[[#This Row],[Order Date]],Table1[[#This Row],[Delivered Date]], "D")</f>
        <v>2</v>
      </c>
      <c r="O403">
        <f>ROUND(Table1[[#This Row],[Quantity]]*Table1[[#This Row],[Unit Price]]*VLOOKUP(Table1[[#This Row],[Product Name]], Table2[#All],2, FALSE), 0)</f>
        <v>1306</v>
      </c>
      <c r="P403">
        <f>Table1[[#This Row],[Quantity]]*Table1[[#This Row],[Unit Price]]</f>
        <v>1632</v>
      </c>
      <c r="Q403">
        <f>Table1[[#This Row],[Salse Revenue]]-Table1[[#This Row],[Total Costs]]</f>
        <v>326</v>
      </c>
    </row>
    <row r="404" spans="1:17" hidden="1" x14ac:dyDescent="0.3">
      <c r="A404" t="s">
        <v>448</v>
      </c>
      <c r="B404" t="s">
        <v>23</v>
      </c>
      <c r="C404" t="s">
        <v>69</v>
      </c>
      <c r="D404" s="1">
        <v>45975</v>
      </c>
      <c r="E404" s="1">
        <v>45985</v>
      </c>
      <c r="F404">
        <v>1</v>
      </c>
      <c r="G404">
        <v>410</v>
      </c>
      <c r="H404" t="s">
        <v>27</v>
      </c>
      <c r="I404" t="s">
        <v>548</v>
      </c>
      <c r="J404" t="s">
        <v>18</v>
      </c>
      <c r="K404" t="str">
        <f>TEXT(Table1[[#This Row],[Order Date]], "yyyy")</f>
        <v>2025</v>
      </c>
      <c r="L404" t="str">
        <f>TEXT(Table1[[#This Row],[Order Date]], "MMM")</f>
        <v>Nov</v>
      </c>
      <c r="M404" t="str">
        <f>TEXT(Table1[[#This Row],[Order Date]], "DDD")</f>
        <v>Fri</v>
      </c>
      <c r="N404">
        <f>DATEDIF(Table1[[#This Row],[Order Date]],Table1[[#This Row],[Delivered Date]], "D")</f>
        <v>10</v>
      </c>
      <c r="O404">
        <f>ROUND(Table1[[#This Row],[Quantity]]*Table1[[#This Row],[Unit Price]]*VLOOKUP(Table1[[#This Row],[Product Name]], Table2[#All],2, FALSE), 0)</f>
        <v>226</v>
      </c>
      <c r="P404">
        <f>Table1[[#This Row],[Quantity]]*Table1[[#This Row],[Unit Price]]</f>
        <v>410</v>
      </c>
      <c r="Q404">
        <f>Table1[[#This Row],[Salse Revenue]]-Table1[[#This Row],[Total Costs]]</f>
        <v>184</v>
      </c>
    </row>
    <row r="405" spans="1:17" hidden="1" x14ac:dyDescent="0.3">
      <c r="A405" t="s">
        <v>449</v>
      </c>
      <c r="B405" t="s">
        <v>23</v>
      </c>
      <c r="C405" t="s">
        <v>37</v>
      </c>
      <c r="D405" s="1">
        <v>45782</v>
      </c>
      <c r="E405" s="1">
        <v>45785</v>
      </c>
      <c r="F405">
        <v>2</v>
      </c>
      <c r="G405">
        <v>874</v>
      </c>
      <c r="H405" t="s">
        <v>13</v>
      </c>
      <c r="I405" t="s">
        <v>550</v>
      </c>
      <c r="J405" t="s">
        <v>28</v>
      </c>
      <c r="K405" t="str">
        <f>TEXT(Table1[[#This Row],[Order Date]], "yyyy")</f>
        <v>2025</v>
      </c>
      <c r="L405" t="str">
        <f>TEXT(Table1[[#This Row],[Order Date]], "MMM")</f>
        <v>May</v>
      </c>
      <c r="M405" t="str">
        <f>TEXT(Table1[[#This Row],[Order Date]], "DDD")</f>
        <v>Mon</v>
      </c>
      <c r="N405">
        <f>DATEDIF(Table1[[#This Row],[Order Date]],Table1[[#This Row],[Delivered Date]], "D")</f>
        <v>3</v>
      </c>
      <c r="O405">
        <f>ROUND(Table1[[#This Row],[Quantity]]*Table1[[#This Row],[Unit Price]]*VLOOKUP(Table1[[#This Row],[Product Name]], Table2[#All],2, FALSE), 0)</f>
        <v>874</v>
      </c>
      <c r="P405">
        <f>Table1[[#This Row],[Quantity]]*Table1[[#This Row],[Unit Price]]</f>
        <v>1748</v>
      </c>
      <c r="Q405">
        <f>Table1[[#This Row],[Salse Revenue]]-Table1[[#This Row],[Total Costs]]</f>
        <v>874</v>
      </c>
    </row>
    <row r="406" spans="1:17" hidden="1" x14ac:dyDescent="0.3">
      <c r="A406" t="s">
        <v>450</v>
      </c>
      <c r="B406" t="s">
        <v>16</v>
      </c>
      <c r="C406" t="s">
        <v>63</v>
      </c>
      <c r="D406" s="1">
        <v>45707</v>
      </c>
      <c r="E406" s="1">
        <v>45711</v>
      </c>
      <c r="F406">
        <v>7</v>
      </c>
      <c r="G406">
        <v>855</v>
      </c>
      <c r="H406" t="s">
        <v>27</v>
      </c>
      <c r="I406" t="s">
        <v>549</v>
      </c>
      <c r="J406" t="s">
        <v>14</v>
      </c>
      <c r="K406" t="str">
        <f>TEXT(Table1[[#This Row],[Order Date]], "yyyy")</f>
        <v>2025</v>
      </c>
      <c r="L406" t="str">
        <f>TEXT(Table1[[#This Row],[Order Date]], "MMM")</f>
        <v>Feb</v>
      </c>
      <c r="M406" t="str">
        <f>TEXT(Table1[[#This Row],[Order Date]], "DDD")</f>
        <v>Wed</v>
      </c>
      <c r="N406">
        <f>DATEDIF(Table1[[#This Row],[Order Date]],Table1[[#This Row],[Delivered Date]], "D")</f>
        <v>4</v>
      </c>
      <c r="O406">
        <f>ROUND(Table1[[#This Row],[Quantity]]*Table1[[#This Row],[Unit Price]]*VLOOKUP(Table1[[#This Row],[Product Name]], Table2[#All],2, FALSE), 0)</f>
        <v>2993</v>
      </c>
      <c r="P406">
        <f>Table1[[#This Row],[Quantity]]*Table1[[#This Row],[Unit Price]]</f>
        <v>5985</v>
      </c>
      <c r="Q406">
        <f>Table1[[#This Row],[Salse Revenue]]-Table1[[#This Row],[Total Costs]]</f>
        <v>2992</v>
      </c>
    </row>
    <row r="407" spans="1:17" hidden="1" x14ac:dyDescent="0.3">
      <c r="A407" t="s">
        <v>451</v>
      </c>
      <c r="B407" t="s">
        <v>30</v>
      </c>
      <c r="C407" t="s">
        <v>49</v>
      </c>
      <c r="D407" s="1">
        <v>45753</v>
      </c>
      <c r="E407" s="1">
        <v>45760</v>
      </c>
      <c r="F407">
        <v>1</v>
      </c>
      <c r="G407">
        <v>386</v>
      </c>
      <c r="H407" t="s">
        <v>13</v>
      </c>
      <c r="I407" t="s">
        <v>550</v>
      </c>
      <c r="J407" t="s">
        <v>18</v>
      </c>
      <c r="K407" t="str">
        <f>TEXT(Table1[[#This Row],[Order Date]], "yyyy")</f>
        <v>2025</v>
      </c>
      <c r="L407" t="str">
        <f>TEXT(Table1[[#This Row],[Order Date]], "MMM")</f>
        <v>Apr</v>
      </c>
      <c r="M407" t="str">
        <f>TEXT(Table1[[#This Row],[Order Date]], "DDD")</f>
        <v>Sun</v>
      </c>
      <c r="N407">
        <f>DATEDIF(Table1[[#This Row],[Order Date]],Table1[[#This Row],[Delivered Date]], "D")</f>
        <v>7</v>
      </c>
      <c r="O407">
        <f>ROUND(Table1[[#This Row],[Quantity]]*Table1[[#This Row],[Unit Price]]*VLOOKUP(Table1[[#This Row],[Product Name]], Table2[#All],2, FALSE), 0)</f>
        <v>270</v>
      </c>
      <c r="P407">
        <f>Table1[[#This Row],[Quantity]]*Table1[[#This Row],[Unit Price]]</f>
        <v>386</v>
      </c>
      <c r="Q407">
        <f>Table1[[#This Row],[Salse Revenue]]-Table1[[#This Row],[Total Costs]]</f>
        <v>116</v>
      </c>
    </row>
    <row r="408" spans="1:17" hidden="1" x14ac:dyDescent="0.3">
      <c r="A408" t="s">
        <v>452</v>
      </c>
      <c r="B408" t="s">
        <v>16</v>
      </c>
      <c r="C408" t="s">
        <v>55</v>
      </c>
      <c r="D408" s="1">
        <v>45732</v>
      </c>
      <c r="E408" s="1">
        <v>45743</v>
      </c>
      <c r="F408">
        <v>9</v>
      </c>
      <c r="G408">
        <v>309</v>
      </c>
      <c r="H408" t="s">
        <v>27</v>
      </c>
      <c r="I408" t="s">
        <v>546</v>
      </c>
      <c r="J408" t="s">
        <v>45</v>
      </c>
      <c r="K408" t="str">
        <f>TEXT(Table1[[#This Row],[Order Date]], "yyyy")</f>
        <v>2025</v>
      </c>
      <c r="L408" t="str">
        <f>TEXT(Table1[[#This Row],[Order Date]], "MMM")</f>
        <v>Mar</v>
      </c>
      <c r="M408" t="str">
        <f>TEXT(Table1[[#This Row],[Order Date]], "DDD")</f>
        <v>Sun</v>
      </c>
      <c r="N408">
        <f>DATEDIF(Table1[[#This Row],[Order Date]],Table1[[#This Row],[Delivered Date]], "D")</f>
        <v>11</v>
      </c>
      <c r="O408">
        <f>ROUND(Table1[[#This Row],[Quantity]]*Table1[[#This Row],[Unit Price]]*VLOOKUP(Table1[[#This Row],[Product Name]], Table2[#All],2, FALSE), 0)</f>
        <v>1530</v>
      </c>
      <c r="P408">
        <f>Table1[[#This Row],[Quantity]]*Table1[[#This Row],[Unit Price]]</f>
        <v>2781</v>
      </c>
      <c r="Q408">
        <f>Table1[[#This Row],[Salse Revenue]]-Table1[[#This Row],[Total Costs]]</f>
        <v>1251</v>
      </c>
    </row>
    <row r="409" spans="1:17" hidden="1" x14ac:dyDescent="0.3">
      <c r="A409" t="s">
        <v>453</v>
      </c>
      <c r="B409" t="s">
        <v>30</v>
      </c>
      <c r="C409" t="s">
        <v>31</v>
      </c>
      <c r="D409" s="1">
        <v>45709</v>
      </c>
      <c r="E409" s="1">
        <v>45719</v>
      </c>
      <c r="F409">
        <v>3</v>
      </c>
      <c r="G409">
        <v>97</v>
      </c>
      <c r="H409" t="s">
        <v>13</v>
      </c>
      <c r="I409" t="s">
        <v>549</v>
      </c>
      <c r="J409" t="s">
        <v>14</v>
      </c>
      <c r="K409" t="str">
        <f>TEXT(Table1[[#This Row],[Order Date]], "yyyy")</f>
        <v>2025</v>
      </c>
      <c r="L409" t="str">
        <f>TEXT(Table1[[#This Row],[Order Date]], "MMM")</f>
        <v>Feb</v>
      </c>
      <c r="M409" t="str">
        <f>TEXT(Table1[[#This Row],[Order Date]], "DDD")</f>
        <v>Fri</v>
      </c>
      <c r="N409">
        <f>DATEDIF(Table1[[#This Row],[Order Date]],Table1[[#This Row],[Delivered Date]], "D")</f>
        <v>10</v>
      </c>
      <c r="O409">
        <f>ROUND(Table1[[#This Row],[Quantity]]*Table1[[#This Row],[Unit Price]]*VLOOKUP(Table1[[#This Row],[Product Name]], Table2[#All],2, FALSE), 0)</f>
        <v>218</v>
      </c>
      <c r="P409">
        <f>Table1[[#This Row],[Quantity]]*Table1[[#This Row],[Unit Price]]</f>
        <v>291</v>
      </c>
      <c r="Q409">
        <f>Table1[[#This Row],[Salse Revenue]]-Table1[[#This Row],[Total Costs]]</f>
        <v>73</v>
      </c>
    </row>
    <row r="410" spans="1:17" hidden="1" x14ac:dyDescent="0.3">
      <c r="A410" t="s">
        <v>454</v>
      </c>
      <c r="B410" t="s">
        <v>16</v>
      </c>
      <c r="C410" t="s">
        <v>55</v>
      </c>
      <c r="D410" s="1">
        <v>45970</v>
      </c>
      <c r="E410" s="1">
        <v>45981</v>
      </c>
      <c r="F410">
        <v>4</v>
      </c>
      <c r="G410">
        <v>180</v>
      </c>
      <c r="H410" t="s">
        <v>27</v>
      </c>
      <c r="I410" t="s">
        <v>548</v>
      </c>
      <c r="J410" t="s">
        <v>45</v>
      </c>
      <c r="K410" t="str">
        <f>TEXT(Table1[[#This Row],[Order Date]], "yyyy")</f>
        <v>2025</v>
      </c>
      <c r="L410" t="str">
        <f>TEXT(Table1[[#This Row],[Order Date]], "MMM")</f>
        <v>Nov</v>
      </c>
      <c r="M410" t="str">
        <f>TEXT(Table1[[#This Row],[Order Date]], "DDD")</f>
        <v>Sun</v>
      </c>
      <c r="N410">
        <f>DATEDIF(Table1[[#This Row],[Order Date]],Table1[[#This Row],[Delivered Date]], "D")</f>
        <v>11</v>
      </c>
      <c r="O410">
        <f>ROUND(Table1[[#This Row],[Quantity]]*Table1[[#This Row],[Unit Price]]*VLOOKUP(Table1[[#This Row],[Product Name]], Table2[#All],2, FALSE), 0)</f>
        <v>396</v>
      </c>
      <c r="P410">
        <f>Table1[[#This Row],[Quantity]]*Table1[[#This Row],[Unit Price]]</f>
        <v>720</v>
      </c>
      <c r="Q410">
        <f>Table1[[#This Row],[Salse Revenue]]-Table1[[#This Row],[Total Costs]]</f>
        <v>324</v>
      </c>
    </row>
    <row r="411" spans="1:17" hidden="1" x14ac:dyDescent="0.3">
      <c r="A411" t="s">
        <v>455</v>
      </c>
      <c r="B411" t="s">
        <v>20</v>
      </c>
      <c r="C411" t="s">
        <v>21</v>
      </c>
      <c r="D411" s="1">
        <v>45836</v>
      </c>
      <c r="E411" s="1">
        <v>45842</v>
      </c>
      <c r="F411">
        <v>1</v>
      </c>
      <c r="G411">
        <v>187</v>
      </c>
      <c r="H411" t="s">
        <v>27</v>
      </c>
      <c r="I411" t="s">
        <v>550</v>
      </c>
      <c r="J411" t="s">
        <v>18</v>
      </c>
      <c r="K411" t="str">
        <f>TEXT(Table1[[#This Row],[Order Date]], "yyyy")</f>
        <v>2025</v>
      </c>
      <c r="L411" t="str">
        <f>TEXT(Table1[[#This Row],[Order Date]], "MMM")</f>
        <v>Jun</v>
      </c>
      <c r="M411" t="str">
        <f>TEXT(Table1[[#This Row],[Order Date]], "DDD")</f>
        <v>Sat</v>
      </c>
      <c r="N411">
        <f>DATEDIF(Table1[[#This Row],[Order Date]],Table1[[#This Row],[Delivered Date]], "D")</f>
        <v>6</v>
      </c>
      <c r="O411">
        <f>ROUND(Table1[[#This Row],[Quantity]]*Table1[[#This Row],[Unit Price]]*VLOOKUP(Table1[[#This Row],[Product Name]], Table2[#All],2, FALSE), 0)</f>
        <v>140</v>
      </c>
      <c r="P411">
        <f>Table1[[#This Row],[Quantity]]*Table1[[#This Row],[Unit Price]]</f>
        <v>187</v>
      </c>
      <c r="Q411">
        <f>Table1[[#This Row],[Salse Revenue]]-Table1[[#This Row],[Total Costs]]</f>
        <v>47</v>
      </c>
    </row>
    <row r="412" spans="1:17" hidden="1" x14ac:dyDescent="0.3">
      <c r="A412" t="s">
        <v>456</v>
      </c>
      <c r="B412" t="s">
        <v>30</v>
      </c>
      <c r="C412" t="s">
        <v>75</v>
      </c>
      <c r="D412" s="1">
        <v>45926</v>
      </c>
      <c r="E412" s="1">
        <v>45934</v>
      </c>
      <c r="F412">
        <v>9</v>
      </c>
      <c r="G412">
        <v>286</v>
      </c>
      <c r="H412" t="s">
        <v>27</v>
      </c>
      <c r="I412" t="s">
        <v>32</v>
      </c>
      <c r="J412" t="s">
        <v>45</v>
      </c>
      <c r="K412" t="str">
        <f>TEXT(Table1[[#This Row],[Order Date]], "yyyy")</f>
        <v>2025</v>
      </c>
      <c r="L412" t="str">
        <f>TEXT(Table1[[#This Row],[Order Date]], "MMM")</f>
        <v>Sep</v>
      </c>
      <c r="M412" t="str">
        <f>TEXT(Table1[[#This Row],[Order Date]], "DDD")</f>
        <v>Fri</v>
      </c>
      <c r="N412">
        <f>DATEDIF(Table1[[#This Row],[Order Date]],Table1[[#This Row],[Delivered Date]], "D")</f>
        <v>8</v>
      </c>
      <c r="O412">
        <f>ROUND(Table1[[#This Row],[Quantity]]*Table1[[#This Row],[Unit Price]]*VLOOKUP(Table1[[#This Row],[Product Name]], Table2[#All],2, FALSE), 0)</f>
        <v>1931</v>
      </c>
      <c r="P412">
        <f>Table1[[#This Row],[Quantity]]*Table1[[#This Row],[Unit Price]]</f>
        <v>2574</v>
      </c>
      <c r="Q412">
        <f>Table1[[#This Row],[Salse Revenue]]-Table1[[#This Row],[Total Costs]]</f>
        <v>643</v>
      </c>
    </row>
    <row r="413" spans="1:17" hidden="1" x14ac:dyDescent="0.3">
      <c r="A413" t="s">
        <v>457</v>
      </c>
      <c r="B413" t="s">
        <v>30</v>
      </c>
      <c r="C413" t="s">
        <v>31</v>
      </c>
      <c r="D413" s="1">
        <v>45675</v>
      </c>
      <c r="E413" s="1">
        <v>45688</v>
      </c>
      <c r="F413">
        <v>6</v>
      </c>
      <c r="G413">
        <v>541</v>
      </c>
      <c r="H413" t="s">
        <v>27</v>
      </c>
      <c r="I413" t="s">
        <v>550</v>
      </c>
      <c r="J413" t="s">
        <v>14</v>
      </c>
      <c r="K413" t="str">
        <f>TEXT(Table1[[#This Row],[Order Date]], "yyyy")</f>
        <v>2025</v>
      </c>
      <c r="L413" t="str">
        <f>TEXT(Table1[[#This Row],[Order Date]], "MMM")</f>
        <v>Jan</v>
      </c>
      <c r="M413" t="str">
        <f>TEXT(Table1[[#This Row],[Order Date]], "DDD")</f>
        <v>Sat</v>
      </c>
      <c r="N413">
        <f>DATEDIF(Table1[[#This Row],[Order Date]],Table1[[#This Row],[Delivered Date]], "D")</f>
        <v>13</v>
      </c>
      <c r="O413">
        <f>ROUND(Table1[[#This Row],[Quantity]]*Table1[[#This Row],[Unit Price]]*VLOOKUP(Table1[[#This Row],[Product Name]], Table2[#All],2, FALSE), 0)</f>
        <v>2435</v>
      </c>
      <c r="P413">
        <f>Table1[[#This Row],[Quantity]]*Table1[[#This Row],[Unit Price]]</f>
        <v>3246</v>
      </c>
      <c r="Q413">
        <f>Table1[[#This Row],[Salse Revenue]]-Table1[[#This Row],[Total Costs]]</f>
        <v>811</v>
      </c>
    </row>
    <row r="414" spans="1:17" hidden="1" x14ac:dyDescent="0.3">
      <c r="A414" t="s">
        <v>458</v>
      </c>
      <c r="B414" t="s">
        <v>16</v>
      </c>
      <c r="C414" t="s">
        <v>43</v>
      </c>
      <c r="D414" s="1">
        <v>45850</v>
      </c>
      <c r="E414" s="1">
        <v>45858</v>
      </c>
      <c r="F414">
        <v>8</v>
      </c>
      <c r="G414">
        <v>779</v>
      </c>
      <c r="H414" t="s">
        <v>13</v>
      </c>
      <c r="I414" t="s">
        <v>549</v>
      </c>
      <c r="J414" t="s">
        <v>28</v>
      </c>
      <c r="K414" t="str">
        <f>TEXT(Table1[[#This Row],[Order Date]], "yyyy")</f>
        <v>2025</v>
      </c>
      <c r="L414" t="str">
        <f>TEXT(Table1[[#This Row],[Order Date]], "MMM")</f>
        <v>Jul</v>
      </c>
      <c r="M414" t="str">
        <f>TEXT(Table1[[#This Row],[Order Date]], "DDD")</f>
        <v>Sat</v>
      </c>
      <c r="N414">
        <f>DATEDIF(Table1[[#This Row],[Order Date]],Table1[[#This Row],[Delivered Date]], "D")</f>
        <v>8</v>
      </c>
      <c r="O414">
        <f>ROUND(Table1[[#This Row],[Quantity]]*Table1[[#This Row],[Unit Price]]*VLOOKUP(Table1[[#This Row],[Product Name]], Table2[#All],2, FALSE), 0)</f>
        <v>3739</v>
      </c>
      <c r="P414">
        <f>Table1[[#This Row],[Quantity]]*Table1[[#This Row],[Unit Price]]</f>
        <v>6232</v>
      </c>
      <c r="Q414">
        <f>Table1[[#This Row],[Salse Revenue]]-Table1[[#This Row],[Total Costs]]</f>
        <v>2493</v>
      </c>
    </row>
    <row r="415" spans="1:17" x14ac:dyDescent="0.3">
      <c r="A415" t="s">
        <v>459</v>
      </c>
      <c r="B415" t="s">
        <v>11</v>
      </c>
      <c r="C415" t="s">
        <v>57</v>
      </c>
      <c r="D415" s="1">
        <v>45909</v>
      </c>
      <c r="E415" s="1">
        <v>45911</v>
      </c>
      <c r="F415">
        <v>4</v>
      </c>
      <c r="G415">
        <v>249</v>
      </c>
      <c r="H415" t="s">
        <v>27</v>
      </c>
      <c r="I415" t="s">
        <v>550</v>
      </c>
      <c r="J415" t="s">
        <v>14</v>
      </c>
      <c r="K415" t="str">
        <f>TEXT(Table1[[#This Row],[Order Date]], "yyyy")</f>
        <v>2025</v>
      </c>
      <c r="L415" t="str">
        <f>TEXT(Table1[[#This Row],[Order Date]], "MMM")</f>
        <v>Sep</v>
      </c>
      <c r="M415" t="str">
        <f>TEXT(Table1[[#This Row],[Order Date]], "DDD")</f>
        <v>Tue</v>
      </c>
      <c r="N415">
        <f>DATEDIF(Table1[[#This Row],[Order Date]],Table1[[#This Row],[Delivered Date]], "D")</f>
        <v>2</v>
      </c>
      <c r="O415">
        <f>ROUND(Table1[[#This Row],[Quantity]]*Table1[[#This Row],[Unit Price]]*VLOOKUP(Table1[[#This Row],[Product Name]], Table2[#All],2, FALSE), 0)</f>
        <v>847</v>
      </c>
      <c r="P415">
        <f>Table1[[#This Row],[Quantity]]*Table1[[#This Row],[Unit Price]]</f>
        <v>996</v>
      </c>
      <c r="Q415">
        <f>Table1[[#This Row],[Salse Revenue]]-Table1[[#This Row],[Total Costs]]</f>
        <v>149</v>
      </c>
    </row>
    <row r="416" spans="1:17" x14ac:dyDescent="0.3">
      <c r="A416" t="s">
        <v>460</v>
      </c>
      <c r="B416" t="s">
        <v>11</v>
      </c>
      <c r="C416" t="s">
        <v>26</v>
      </c>
      <c r="D416" s="1">
        <v>45854</v>
      </c>
      <c r="E416" s="1">
        <v>45867</v>
      </c>
      <c r="F416">
        <v>2</v>
      </c>
      <c r="G416">
        <v>146</v>
      </c>
      <c r="H416" t="s">
        <v>27</v>
      </c>
      <c r="I416" t="s">
        <v>546</v>
      </c>
      <c r="J416" t="s">
        <v>45</v>
      </c>
      <c r="K416" t="str">
        <f>TEXT(Table1[[#This Row],[Order Date]], "yyyy")</f>
        <v>2025</v>
      </c>
      <c r="L416" t="str">
        <f>TEXT(Table1[[#This Row],[Order Date]], "MMM")</f>
        <v>Jul</v>
      </c>
      <c r="M416" t="str">
        <f>TEXT(Table1[[#This Row],[Order Date]], "DDD")</f>
        <v>Wed</v>
      </c>
      <c r="N416">
        <f>DATEDIF(Table1[[#This Row],[Order Date]],Table1[[#This Row],[Delivered Date]], "D")</f>
        <v>13</v>
      </c>
      <c r="O416">
        <f>ROUND(Table1[[#This Row],[Quantity]]*Table1[[#This Row],[Unit Price]]*VLOOKUP(Table1[[#This Row],[Product Name]], Table2[#All],2, FALSE), 0)</f>
        <v>190</v>
      </c>
      <c r="P416">
        <f>Table1[[#This Row],[Quantity]]*Table1[[#This Row],[Unit Price]]</f>
        <v>292</v>
      </c>
      <c r="Q416">
        <f>Table1[[#This Row],[Salse Revenue]]-Table1[[#This Row],[Total Costs]]</f>
        <v>102</v>
      </c>
    </row>
    <row r="417" spans="1:17" hidden="1" x14ac:dyDescent="0.3">
      <c r="A417" t="s">
        <v>461</v>
      </c>
      <c r="B417" t="s">
        <v>23</v>
      </c>
      <c r="C417" t="s">
        <v>24</v>
      </c>
      <c r="D417" s="1">
        <v>45665</v>
      </c>
      <c r="E417" s="1">
        <v>45678</v>
      </c>
      <c r="F417">
        <v>1</v>
      </c>
      <c r="G417">
        <v>333</v>
      </c>
      <c r="H417" t="s">
        <v>27</v>
      </c>
      <c r="I417" t="s">
        <v>32</v>
      </c>
      <c r="J417" t="s">
        <v>14</v>
      </c>
      <c r="K417" t="str">
        <f>TEXT(Table1[[#This Row],[Order Date]], "yyyy")</f>
        <v>2025</v>
      </c>
      <c r="L417" t="str">
        <f>TEXT(Table1[[#This Row],[Order Date]], "MMM")</f>
        <v>Jan</v>
      </c>
      <c r="M417" t="str">
        <f>TEXT(Table1[[#This Row],[Order Date]], "DDD")</f>
        <v>Wed</v>
      </c>
      <c r="N417">
        <f>DATEDIF(Table1[[#This Row],[Order Date]],Table1[[#This Row],[Delivered Date]], "D")</f>
        <v>13</v>
      </c>
      <c r="O417">
        <f>ROUND(Table1[[#This Row],[Quantity]]*Table1[[#This Row],[Unit Price]]*VLOOKUP(Table1[[#This Row],[Product Name]], Table2[#All],2, FALSE), 0)</f>
        <v>183</v>
      </c>
      <c r="P417">
        <f>Table1[[#This Row],[Quantity]]*Table1[[#This Row],[Unit Price]]</f>
        <v>333</v>
      </c>
      <c r="Q417">
        <f>Table1[[#This Row],[Salse Revenue]]-Table1[[#This Row],[Total Costs]]</f>
        <v>150</v>
      </c>
    </row>
    <row r="418" spans="1:17" hidden="1" x14ac:dyDescent="0.3">
      <c r="A418" t="s">
        <v>462</v>
      </c>
      <c r="B418" t="s">
        <v>23</v>
      </c>
      <c r="C418" t="s">
        <v>37</v>
      </c>
      <c r="D418" s="1">
        <v>45897</v>
      </c>
      <c r="E418" s="1">
        <v>45904</v>
      </c>
      <c r="F418">
        <v>9</v>
      </c>
      <c r="G418">
        <v>687</v>
      </c>
      <c r="H418" t="s">
        <v>27</v>
      </c>
      <c r="I418" t="s">
        <v>546</v>
      </c>
      <c r="J418" t="s">
        <v>28</v>
      </c>
      <c r="K418" t="str">
        <f>TEXT(Table1[[#This Row],[Order Date]], "yyyy")</f>
        <v>2025</v>
      </c>
      <c r="L418" t="str">
        <f>TEXT(Table1[[#This Row],[Order Date]], "MMM")</f>
        <v>Aug</v>
      </c>
      <c r="M418" t="str">
        <f>TEXT(Table1[[#This Row],[Order Date]], "DDD")</f>
        <v>Thu</v>
      </c>
      <c r="N418">
        <f>DATEDIF(Table1[[#This Row],[Order Date]],Table1[[#This Row],[Delivered Date]], "D")</f>
        <v>7</v>
      </c>
      <c r="O418">
        <f>ROUND(Table1[[#This Row],[Quantity]]*Table1[[#This Row],[Unit Price]]*VLOOKUP(Table1[[#This Row],[Product Name]], Table2[#All],2, FALSE), 0)</f>
        <v>3092</v>
      </c>
      <c r="P418">
        <f>Table1[[#This Row],[Quantity]]*Table1[[#This Row],[Unit Price]]</f>
        <v>6183</v>
      </c>
      <c r="Q418">
        <f>Table1[[#This Row],[Salse Revenue]]-Table1[[#This Row],[Total Costs]]</f>
        <v>3091</v>
      </c>
    </row>
    <row r="419" spans="1:17" hidden="1" x14ac:dyDescent="0.3">
      <c r="A419" t="s">
        <v>463</v>
      </c>
      <c r="B419" t="s">
        <v>20</v>
      </c>
      <c r="C419" t="s">
        <v>82</v>
      </c>
      <c r="D419" s="1">
        <v>45847</v>
      </c>
      <c r="E419" s="1">
        <v>45857</v>
      </c>
      <c r="F419">
        <v>6</v>
      </c>
      <c r="G419">
        <v>342</v>
      </c>
      <c r="H419" t="s">
        <v>13</v>
      </c>
      <c r="I419" t="s">
        <v>32</v>
      </c>
      <c r="J419" t="s">
        <v>28</v>
      </c>
      <c r="K419" t="str">
        <f>TEXT(Table1[[#This Row],[Order Date]], "yyyy")</f>
        <v>2025</v>
      </c>
      <c r="L419" t="str">
        <f>TEXT(Table1[[#This Row],[Order Date]], "MMM")</f>
        <v>Jul</v>
      </c>
      <c r="M419" t="str">
        <f>TEXT(Table1[[#This Row],[Order Date]], "DDD")</f>
        <v>Wed</v>
      </c>
      <c r="N419">
        <f>DATEDIF(Table1[[#This Row],[Order Date]],Table1[[#This Row],[Delivered Date]], "D")</f>
        <v>10</v>
      </c>
      <c r="O419">
        <f>ROUND(Table1[[#This Row],[Quantity]]*Table1[[#This Row],[Unit Price]]*VLOOKUP(Table1[[#This Row],[Product Name]], Table2[#All],2, FALSE), 0)</f>
        <v>1642</v>
      </c>
      <c r="P419">
        <f>Table1[[#This Row],[Quantity]]*Table1[[#This Row],[Unit Price]]</f>
        <v>2052</v>
      </c>
      <c r="Q419">
        <f>Table1[[#This Row],[Salse Revenue]]-Table1[[#This Row],[Total Costs]]</f>
        <v>410</v>
      </c>
    </row>
    <row r="420" spans="1:17" hidden="1" x14ac:dyDescent="0.3">
      <c r="A420" t="s">
        <v>464</v>
      </c>
      <c r="B420" t="s">
        <v>30</v>
      </c>
      <c r="C420" t="s">
        <v>75</v>
      </c>
      <c r="D420" s="1">
        <v>45972</v>
      </c>
      <c r="E420" s="1">
        <v>45977</v>
      </c>
      <c r="F420">
        <v>6</v>
      </c>
      <c r="G420">
        <v>461</v>
      </c>
      <c r="H420" t="s">
        <v>13</v>
      </c>
      <c r="I420" t="s">
        <v>549</v>
      </c>
      <c r="J420" t="s">
        <v>14</v>
      </c>
      <c r="K420" t="str">
        <f>TEXT(Table1[[#This Row],[Order Date]], "yyyy")</f>
        <v>2025</v>
      </c>
      <c r="L420" t="str">
        <f>TEXT(Table1[[#This Row],[Order Date]], "MMM")</f>
        <v>Nov</v>
      </c>
      <c r="M420" t="str">
        <f>TEXT(Table1[[#This Row],[Order Date]], "DDD")</f>
        <v>Tue</v>
      </c>
      <c r="N420">
        <f>DATEDIF(Table1[[#This Row],[Order Date]],Table1[[#This Row],[Delivered Date]], "D")</f>
        <v>5</v>
      </c>
      <c r="O420">
        <f>ROUND(Table1[[#This Row],[Quantity]]*Table1[[#This Row],[Unit Price]]*VLOOKUP(Table1[[#This Row],[Product Name]], Table2[#All],2, FALSE), 0)</f>
        <v>2075</v>
      </c>
      <c r="P420">
        <f>Table1[[#This Row],[Quantity]]*Table1[[#This Row],[Unit Price]]</f>
        <v>2766</v>
      </c>
      <c r="Q420">
        <f>Table1[[#This Row],[Salse Revenue]]-Table1[[#This Row],[Total Costs]]</f>
        <v>691</v>
      </c>
    </row>
    <row r="421" spans="1:17" hidden="1" x14ac:dyDescent="0.3">
      <c r="A421" t="s">
        <v>465</v>
      </c>
      <c r="B421" t="s">
        <v>30</v>
      </c>
      <c r="C421" t="s">
        <v>49</v>
      </c>
      <c r="D421" s="1">
        <v>45707</v>
      </c>
      <c r="E421" s="1">
        <v>45717</v>
      </c>
      <c r="F421">
        <v>4</v>
      </c>
      <c r="G421">
        <v>371</v>
      </c>
      <c r="H421" t="s">
        <v>27</v>
      </c>
      <c r="I421" t="s">
        <v>548</v>
      </c>
      <c r="J421" t="s">
        <v>45</v>
      </c>
      <c r="K421" t="str">
        <f>TEXT(Table1[[#This Row],[Order Date]], "yyyy")</f>
        <v>2025</v>
      </c>
      <c r="L421" t="str">
        <f>TEXT(Table1[[#This Row],[Order Date]], "MMM")</f>
        <v>Feb</v>
      </c>
      <c r="M421" t="str">
        <f>TEXT(Table1[[#This Row],[Order Date]], "DDD")</f>
        <v>Wed</v>
      </c>
      <c r="N421">
        <f>DATEDIF(Table1[[#This Row],[Order Date]],Table1[[#This Row],[Delivered Date]], "D")</f>
        <v>10</v>
      </c>
      <c r="O421">
        <f>ROUND(Table1[[#This Row],[Quantity]]*Table1[[#This Row],[Unit Price]]*VLOOKUP(Table1[[#This Row],[Product Name]], Table2[#All],2, FALSE), 0)</f>
        <v>1039</v>
      </c>
      <c r="P421">
        <f>Table1[[#This Row],[Quantity]]*Table1[[#This Row],[Unit Price]]</f>
        <v>1484</v>
      </c>
      <c r="Q421">
        <f>Table1[[#This Row],[Salse Revenue]]-Table1[[#This Row],[Total Costs]]</f>
        <v>445</v>
      </c>
    </row>
    <row r="422" spans="1:17" hidden="1" x14ac:dyDescent="0.3">
      <c r="A422" t="s">
        <v>466</v>
      </c>
      <c r="B422" t="s">
        <v>16</v>
      </c>
      <c r="C422" t="s">
        <v>55</v>
      </c>
      <c r="D422" s="1">
        <v>45698</v>
      </c>
      <c r="E422" s="1">
        <v>45707</v>
      </c>
      <c r="F422">
        <v>1</v>
      </c>
      <c r="G422">
        <v>200</v>
      </c>
      <c r="H422" t="s">
        <v>27</v>
      </c>
      <c r="I422" t="s">
        <v>548</v>
      </c>
      <c r="J422" t="s">
        <v>18</v>
      </c>
      <c r="K422" t="str">
        <f>TEXT(Table1[[#This Row],[Order Date]], "yyyy")</f>
        <v>2025</v>
      </c>
      <c r="L422" t="str">
        <f>TEXT(Table1[[#This Row],[Order Date]], "MMM")</f>
        <v>Feb</v>
      </c>
      <c r="M422" t="str">
        <f>TEXT(Table1[[#This Row],[Order Date]], "DDD")</f>
        <v>Mon</v>
      </c>
      <c r="N422">
        <f>DATEDIF(Table1[[#This Row],[Order Date]],Table1[[#This Row],[Delivered Date]], "D")</f>
        <v>9</v>
      </c>
      <c r="O422">
        <f>ROUND(Table1[[#This Row],[Quantity]]*Table1[[#This Row],[Unit Price]]*VLOOKUP(Table1[[#This Row],[Product Name]], Table2[#All],2, FALSE), 0)</f>
        <v>110</v>
      </c>
      <c r="P422">
        <f>Table1[[#This Row],[Quantity]]*Table1[[#This Row],[Unit Price]]</f>
        <v>200</v>
      </c>
      <c r="Q422">
        <f>Table1[[#This Row],[Salse Revenue]]-Table1[[#This Row],[Total Costs]]</f>
        <v>90</v>
      </c>
    </row>
    <row r="423" spans="1:17" x14ac:dyDescent="0.3">
      <c r="A423" t="s">
        <v>467</v>
      </c>
      <c r="B423" t="s">
        <v>11</v>
      </c>
      <c r="C423" t="s">
        <v>12</v>
      </c>
      <c r="D423" s="1">
        <v>45694</v>
      </c>
      <c r="E423" s="1">
        <v>45703</v>
      </c>
      <c r="F423">
        <v>3</v>
      </c>
      <c r="G423">
        <v>356</v>
      </c>
      <c r="H423" t="s">
        <v>13</v>
      </c>
      <c r="I423" t="s">
        <v>548</v>
      </c>
      <c r="J423" t="s">
        <v>45</v>
      </c>
      <c r="K423" t="str">
        <f>TEXT(Table1[[#This Row],[Order Date]], "yyyy")</f>
        <v>2025</v>
      </c>
      <c r="L423" t="str">
        <f>TEXT(Table1[[#This Row],[Order Date]], "MMM")</f>
        <v>Feb</v>
      </c>
      <c r="M423" t="str">
        <f>TEXT(Table1[[#This Row],[Order Date]], "DDD")</f>
        <v>Thu</v>
      </c>
      <c r="N423">
        <f>DATEDIF(Table1[[#This Row],[Order Date]],Table1[[#This Row],[Delivered Date]], "D")</f>
        <v>9</v>
      </c>
      <c r="O423">
        <f>ROUND(Table1[[#This Row],[Quantity]]*Table1[[#This Row],[Unit Price]]*VLOOKUP(Table1[[#This Row],[Product Name]], Table2[#All],2, FALSE), 0)</f>
        <v>801</v>
      </c>
      <c r="P423">
        <f>Table1[[#This Row],[Quantity]]*Table1[[#This Row],[Unit Price]]</f>
        <v>1068</v>
      </c>
      <c r="Q423">
        <f>Table1[[#This Row],[Salse Revenue]]-Table1[[#This Row],[Total Costs]]</f>
        <v>267</v>
      </c>
    </row>
    <row r="424" spans="1:17" hidden="1" x14ac:dyDescent="0.3">
      <c r="A424" t="s">
        <v>468</v>
      </c>
      <c r="B424" t="s">
        <v>16</v>
      </c>
      <c r="C424" t="s">
        <v>17</v>
      </c>
      <c r="D424" s="1">
        <v>45720</v>
      </c>
      <c r="E424" s="1">
        <v>45721</v>
      </c>
      <c r="F424">
        <v>4</v>
      </c>
      <c r="G424">
        <v>587</v>
      </c>
      <c r="H424" t="s">
        <v>13</v>
      </c>
      <c r="I424" t="s">
        <v>546</v>
      </c>
      <c r="J424" t="s">
        <v>45</v>
      </c>
      <c r="K424" t="str">
        <f>TEXT(Table1[[#This Row],[Order Date]], "yyyy")</f>
        <v>2025</v>
      </c>
      <c r="L424" t="str">
        <f>TEXT(Table1[[#This Row],[Order Date]], "MMM")</f>
        <v>Mar</v>
      </c>
      <c r="M424" t="str">
        <f>TEXT(Table1[[#This Row],[Order Date]], "DDD")</f>
        <v>Tue</v>
      </c>
      <c r="N424">
        <f>DATEDIF(Table1[[#This Row],[Order Date]],Table1[[#This Row],[Delivered Date]], "D")</f>
        <v>1</v>
      </c>
      <c r="O424">
        <f>ROUND(Table1[[#This Row],[Quantity]]*Table1[[#This Row],[Unit Price]]*VLOOKUP(Table1[[#This Row],[Product Name]], Table2[#All],2, FALSE), 0)</f>
        <v>1174</v>
      </c>
      <c r="P424">
        <f>Table1[[#This Row],[Quantity]]*Table1[[#This Row],[Unit Price]]</f>
        <v>2348</v>
      </c>
      <c r="Q424">
        <f>Table1[[#This Row],[Salse Revenue]]-Table1[[#This Row],[Total Costs]]</f>
        <v>1174</v>
      </c>
    </row>
    <row r="425" spans="1:17" hidden="1" x14ac:dyDescent="0.3">
      <c r="A425" t="s">
        <v>469</v>
      </c>
      <c r="B425" t="s">
        <v>16</v>
      </c>
      <c r="C425" t="s">
        <v>17</v>
      </c>
      <c r="D425" s="1">
        <v>45835</v>
      </c>
      <c r="E425" s="1">
        <v>45843</v>
      </c>
      <c r="F425">
        <v>4</v>
      </c>
      <c r="G425">
        <v>441</v>
      </c>
      <c r="H425" t="s">
        <v>13</v>
      </c>
      <c r="I425" t="s">
        <v>32</v>
      </c>
      <c r="J425" t="s">
        <v>14</v>
      </c>
      <c r="K425" t="str">
        <f>TEXT(Table1[[#This Row],[Order Date]], "yyyy")</f>
        <v>2025</v>
      </c>
      <c r="L425" t="str">
        <f>TEXT(Table1[[#This Row],[Order Date]], "MMM")</f>
        <v>Jun</v>
      </c>
      <c r="M425" t="str">
        <f>TEXT(Table1[[#This Row],[Order Date]], "DDD")</f>
        <v>Fri</v>
      </c>
      <c r="N425">
        <f>DATEDIF(Table1[[#This Row],[Order Date]],Table1[[#This Row],[Delivered Date]], "D")</f>
        <v>8</v>
      </c>
      <c r="O425">
        <f>ROUND(Table1[[#This Row],[Quantity]]*Table1[[#This Row],[Unit Price]]*VLOOKUP(Table1[[#This Row],[Product Name]], Table2[#All],2, FALSE), 0)</f>
        <v>882</v>
      </c>
      <c r="P425">
        <f>Table1[[#This Row],[Quantity]]*Table1[[#This Row],[Unit Price]]</f>
        <v>1764</v>
      </c>
      <c r="Q425">
        <f>Table1[[#This Row],[Salse Revenue]]-Table1[[#This Row],[Total Costs]]</f>
        <v>882</v>
      </c>
    </row>
    <row r="426" spans="1:17" hidden="1" x14ac:dyDescent="0.3">
      <c r="A426" t="s">
        <v>470</v>
      </c>
      <c r="B426" t="s">
        <v>16</v>
      </c>
      <c r="C426" t="s">
        <v>63</v>
      </c>
      <c r="D426" s="1">
        <v>46013</v>
      </c>
      <c r="E426" s="1">
        <v>46022</v>
      </c>
      <c r="F426">
        <v>8</v>
      </c>
      <c r="G426">
        <v>953</v>
      </c>
      <c r="H426" t="s">
        <v>13</v>
      </c>
      <c r="I426" t="s">
        <v>548</v>
      </c>
      <c r="J426" t="s">
        <v>28</v>
      </c>
      <c r="K426" t="str">
        <f>TEXT(Table1[[#This Row],[Order Date]], "yyyy")</f>
        <v>2025</v>
      </c>
      <c r="L426" t="str">
        <f>TEXT(Table1[[#This Row],[Order Date]], "MMM")</f>
        <v>Dec</v>
      </c>
      <c r="M426" t="str">
        <f>TEXT(Table1[[#This Row],[Order Date]], "DDD")</f>
        <v>Mon</v>
      </c>
      <c r="N426">
        <f>DATEDIF(Table1[[#This Row],[Order Date]],Table1[[#This Row],[Delivered Date]], "D")</f>
        <v>9</v>
      </c>
      <c r="O426">
        <f>ROUND(Table1[[#This Row],[Quantity]]*Table1[[#This Row],[Unit Price]]*VLOOKUP(Table1[[#This Row],[Product Name]], Table2[#All],2, FALSE), 0)</f>
        <v>3812</v>
      </c>
      <c r="P426">
        <f>Table1[[#This Row],[Quantity]]*Table1[[#This Row],[Unit Price]]</f>
        <v>7624</v>
      </c>
      <c r="Q426">
        <f>Table1[[#This Row],[Salse Revenue]]-Table1[[#This Row],[Total Costs]]</f>
        <v>3812</v>
      </c>
    </row>
    <row r="427" spans="1:17" hidden="1" x14ac:dyDescent="0.3">
      <c r="A427" t="s">
        <v>471</v>
      </c>
      <c r="B427" t="s">
        <v>30</v>
      </c>
      <c r="C427" t="s">
        <v>31</v>
      </c>
      <c r="D427" s="1">
        <v>45693</v>
      </c>
      <c r="E427" s="1">
        <v>45702</v>
      </c>
      <c r="F427">
        <v>10</v>
      </c>
      <c r="G427">
        <v>356</v>
      </c>
      <c r="H427" t="s">
        <v>13</v>
      </c>
      <c r="I427" t="s">
        <v>546</v>
      </c>
      <c r="J427" t="s">
        <v>45</v>
      </c>
      <c r="K427" t="str">
        <f>TEXT(Table1[[#This Row],[Order Date]], "yyyy")</f>
        <v>2025</v>
      </c>
      <c r="L427" t="str">
        <f>TEXT(Table1[[#This Row],[Order Date]], "MMM")</f>
        <v>Feb</v>
      </c>
      <c r="M427" t="str">
        <f>TEXT(Table1[[#This Row],[Order Date]], "DDD")</f>
        <v>Wed</v>
      </c>
      <c r="N427">
        <f>DATEDIF(Table1[[#This Row],[Order Date]],Table1[[#This Row],[Delivered Date]], "D")</f>
        <v>9</v>
      </c>
      <c r="O427">
        <f>ROUND(Table1[[#This Row],[Quantity]]*Table1[[#This Row],[Unit Price]]*VLOOKUP(Table1[[#This Row],[Product Name]], Table2[#All],2, FALSE), 0)</f>
        <v>2670</v>
      </c>
      <c r="P427">
        <f>Table1[[#This Row],[Quantity]]*Table1[[#This Row],[Unit Price]]</f>
        <v>3560</v>
      </c>
      <c r="Q427">
        <f>Table1[[#This Row],[Salse Revenue]]-Table1[[#This Row],[Total Costs]]</f>
        <v>890</v>
      </c>
    </row>
    <row r="428" spans="1:17" hidden="1" x14ac:dyDescent="0.3">
      <c r="A428" t="s">
        <v>472</v>
      </c>
      <c r="B428" t="s">
        <v>20</v>
      </c>
      <c r="C428" t="s">
        <v>21</v>
      </c>
      <c r="D428" s="1">
        <v>45862</v>
      </c>
      <c r="E428" s="1">
        <v>45865</v>
      </c>
      <c r="F428">
        <v>9</v>
      </c>
      <c r="G428">
        <v>855</v>
      </c>
      <c r="H428" t="s">
        <v>27</v>
      </c>
      <c r="I428" t="s">
        <v>32</v>
      </c>
      <c r="J428" t="s">
        <v>18</v>
      </c>
      <c r="K428" t="str">
        <f>TEXT(Table1[[#This Row],[Order Date]], "yyyy")</f>
        <v>2025</v>
      </c>
      <c r="L428" t="str">
        <f>TEXT(Table1[[#This Row],[Order Date]], "MMM")</f>
        <v>Jul</v>
      </c>
      <c r="M428" t="str">
        <f>TEXT(Table1[[#This Row],[Order Date]], "DDD")</f>
        <v>Thu</v>
      </c>
      <c r="N428">
        <f>DATEDIF(Table1[[#This Row],[Order Date]],Table1[[#This Row],[Delivered Date]], "D")</f>
        <v>3</v>
      </c>
      <c r="O428">
        <f>ROUND(Table1[[#This Row],[Quantity]]*Table1[[#This Row],[Unit Price]]*VLOOKUP(Table1[[#This Row],[Product Name]], Table2[#All],2, FALSE), 0)</f>
        <v>5771</v>
      </c>
      <c r="P428">
        <f>Table1[[#This Row],[Quantity]]*Table1[[#This Row],[Unit Price]]</f>
        <v>7695</v>
      </c>
      <c r="Q428">
        <f>Table1[[#This Row],[Salse Revenue]]-Table1[[#This Row],[Total Costs]]</f>
        <v>1924</v>
      </c>
    </row>
    <row r="429" spans="1:17" hidden="1" x14ac:dyDescent="0.3">
      <c r="A429" t="s">
        <v>473</v>
      </c>
      <c r="B429" t="s">
        <v>16</v>
      </c>
      <c r="C429" t="s">
        <v>63</v>
      </c>
      <c r="D429" s="1">
        <v>45773</v>
      </c>
      <c r="E429" s="1">
        <v>45787</v>
      </c>
      <c r="F429">
        <v>1</v>
      </c>
      <c r="G429">
        <v>320</v>
      </c>
      <c r="H429" t="s">
        <v>27</v>
      </c>
      <c r="I429" t="s">
        <v>550</v>
      </c>
      <c r="J429" t="s">
        <v>14</v>
      </c>
      <c r="K429" t="str">
        <f>TEXT(Table1[[#This Row],[Order Date]], "yyyy")</f>
        <v>2025</v>
      </c>
      <c r="L429" t="str">
        <f>TEXT(Table1[[#This Row],[Order Date]], "MMM")</f>
        <v>Apr</v>
      </c>
      <c r="M429" t="str">
        <f>TEXT(Table1[[#This Row],[Order Date]], "DDD")</f>
        <v>Sat</v>
      </c>
      <c r="N429">
        <f>DATEDIF(Table1[[#This Row],[Order Date]],Table1[[#This Row],[Delivered Date]], "D")</f>
        <v>14</v>
      </c>
      <c r="O429">
        <f>ROUND(Table1[[#This Row],[Quantity]]*Table1[[#This Row],[Unit Price]]*VLOOKUP(Table1[[#This Row],[Product Name]], Table2[#All],2, FALSE), 0)</f>
        <v>160</v>
      </c>
      <c r="P429">
        <f>Table1[[#This Row],[Quantity]]*Table1[[#This Row],[Unit Price]]</f>
        <v>320</v>
      </c>
      <c r="Q429">
        <f>Table1[[#This Row],[Salse Revenue]]-Table1[[#This Row],[Total Costs]]</f>
        <v>160</v>
      </c>
    </row>
    <row r="430" spans="1:17" hidden="1" x14ac:dyDescent="0.3">
      <c r="A430" t="s">
        <v>474</v>
      </c>
      <c r="B430" t="s">
        <v>20</v>
      </c>
      <c r="C430" t="s">
        <v>82</v>
      </c>
      <c r="D430" s="1">
        <v>46011</v>
      </c>
      <c r="E430" s="1">
        <v>46021</v>
      </c>
      <c r="F430">
        <v>10</v>
      </c>
      <c r="G430">
        <v>308</v>
      </c>
      <c r="H430" t="s">
        <v>27</v>
      </c>
      <c r="I430" t="s">
        <v>550</v>
      </c>
      <c r="J430" t="s">
        <v>45</v>
      </c>
      <c r="K430" t="str">
        <f>TEXT(Table1[[#This Row],[Order Date]], "yyyy")</f>
        <v>2025</v>
      </c>
      <c r="L430" t="str">
        <f>TEXT(Table1[[#This Row],[Order Date]], "MMM")</f>
        <v>Dec</v>
      </c>
      <c r="M430" t="str">
        <f>TEXT(Table1[[#This Row],[Order Date]], "DDD")</f>
        <v>Sat</v>
      </c>
      <c r="N430">
        <f>DATEDIF(Table1[[#This Row],[Order Date]],Table1[[#This Row],[Delivered Date]], "D")</f>
        <v>10</v>
      </c>
      <c r="O430">
        <f>ROUND(Table1[[#This Row],[Quantity]]*Table1[[#This Row],[Unit Price]]*VLOOKUP(Table1[[#This Row],[Product Name]], Table2[#All],2, FALSE), 0)</f>
        <v>2464</v>
      </c>
      <c r="P430">
        <f>Table1[[#This Row],[Quantity]]*Table1[[#This Row],[Unit Price]]</f>
        <v>3080</v>
      </c>
      <c r="Q430">
        <f>Table1[[#This Row],[Salse Revenue]]-Table1[[#This Row],[Total Costs]]</f>
        <v>616</v>
      </c>
    </row>
    <row r="431" spans="1:17" hidden="1" x14ac:dyDescent="0.3">
      <c r="A431" t="s">
        <v>475</v>
      </c>
      <c r="B431" t="s">
        <v>20</v>
      </c>
      <c r="C431" t="s">
        <v>21</v>
      </c>
      <c r="D431" s="1">
        <v>46007</v>
      </c>
      <c r="E431" s="1">
        <v>46020</v>
      </c>
      <c r="F431">
        <v>8</v>
      </c>
      <c r="G431">
        <v>259</v>
      </c>
      <c r="H431" t="s">
        <v>27</v>
      </c>
      <c r="I431" t="s">
        <v>548</v>
      </c>
      <c r="J431" t="s">
        <v>28</v>
      </c>
      <c r="K431" t="str">
        <f>TEXT(Table1[[#This Row],[Order Date]], "yyyy")</f>
        <v>2025</v>
      </c>
      <c r="L431" t="str">
        <f>TEXT(Table1[[#This Row],[Order Date]], "MMM")</f>
        <v>Dec</v>
      </c>
      <c r="M431" t="str">
        <f>TEXT(Table1[[#This Row],[Order Date]], "DDD")</f>
        <v>Tue</v>
      </c>
      <c r="N431">
        <f>DATEDIF(Table1[[#This Row],[Order Date]],Table1[[#This Row],[Delivered Date]], "D")</f>
        <v>13</v>
      </c>
      <c r="O431">
        <f>ROUND(Table1[[#This Row],[Quantity]]*Table1[[#This Row],[Unit Price]]*VLOOKUP(Table1[[#This Row],[Product Name]], Table2[#All],2, FALSE), 0)</f>
        <v>1554</v>
      </c>
      <c r="P431">
        <f>Table1[[#This Row],[Quantity]]*Table1[[#This Row],[Unit Price]]</f>
        <v>2072</v>
      </c>
      <c r="Q431">
        <f>Table1[[#This Row],[Salse Revenue]]-Table1[[#This Row],[Total Costs]]</f>
        <v>518</v>
      </c>
    </row>
    <row r="432" spans="1:17" hidden="1" x14ac:dyDescent="0.3">
      <c r="A432" t="s">
        <v>476</v>
      </c>
      <c r="B432" t="s">
        <v>20</v>
      </c>
      <c r="C432" t="s">
        <v>21</v>
      </c>
      <c r="D432" s="1">
        <v>45684</v>
      </c>
      <c r="E432" s="1">
        <v>45686</v>
      </c>
      <c r="F432">
        <v>8</v>
      </c>
      <c r="G432">
        <v>684</v>
      </c>
      <c r="H432" t="s">
        <v>13</v>
      </c>
      <c r="I432" t="s">
        <v>548</v>
      </c>
      <c r="J432" t="s">
        <v>28</v>
      </c>
      <c r="K432" t="str">
        <f>TEXT(Table1[[#This Row],[Order Date]], "yyyy")</f>
        <v>2025</v>
      </c>
      <c r="L432" t="str">
        <f>TEXT(Table1[[#This Row],[Order Date]], "MMM")</f>
        <v>Jan</v>
      </c>
      <c r="M432" t="str">
        <f>TEXT(Table1[[#This Row],[Order Date]], "DDD")</f>
        <v>Mon</v>
      </c>
      <c r="N432">
        <f>DATEDIF(Table1[[#This Row],[Order Date]],Table1[[#This Row],[Delivered Date]], "D")</f>
        <v>2</v>
      </c>
      <c r="O432">
        <f>ROUND(Table1[[#This Row],[Quantity]]*Table1[[#This Row],[Unit Price]]*VLOOKUP(Table1[[#This Row],[Product Name]], Table2[#All],2, FALSE), 0)</f>
        <v>4104</v>
      </c>
      <c r="P432">
        <f>Table1[[#This Row],[Quantity]]*Table1[[#This Row],[Unit Price]]</f>
        <v>5472</v>
      </c>
      <c r="Q432">
        <f>Table1[[#This Row],[Salse Revenue]]-Table1[[#This Row],[Total Costs]]</f>
        <v>1368</v>
      </c>
    </row>
    <row r="433" spans="1:17" hidden="1" x14ac:dyDescent="0.3">
      <c r="A433" t="s">
        <v>477</v>
      </c>
      <c r="B433" t="s">
        <v>20</v>
      </c>
      <c r="C433" t="s">
        <v>82</v>
      </c>
      <c r="D433" s="1">
        <v>45925</v>
      </c>
      <c r="E433" s="1">
        <v>45930</v>
      </c>
      <c r="F433">
        <v>6</v>
      </c>
      <c r="G433">
        <v>993</v>
      </c>
      <c r="H433" t="s">
        <v>27</v>
      </c>
      <c r="I433" t="s">
        <v>546</v>
      </c>
      <c r="J433" t="s">
        <v>14</v>
      </c>
      <c r="K433" t="str">
        <f>TEXT(Table1[[#This Row],[Order Date]], "yyyy")</f>
        <v>2025</v>
      </c>
      <c r="L433" t="str">
        <f>TEXT(Table1[[#This Row],[Order Date]], "MMM")</f>
        <v>Sep</v>
      </c>
      <c r="M433" t="str">
        <f>TEXT(Table1[[#This Row],[Order Date]], "DDD")</f>
        <v>Thu</v>
      </c>
      <c r="N433">
        <f>DATEDIF(Table1[[#This Row],[Order Date]],Table1[[#This Row],[Delivered Date]], "D")</f>
        <v>5</v>
      </c>
      <c r="O433">
        <f>ROUND(Table1[[#This Row],[Quantity]]*Table1[[#This Row],[Unit Price]]*VLOOKUP(Table1[[#This Row],[Product Name]], Table2[#All],2, FALSE), 0)</f>
        <v>4766</v>
      </c>
      <c r="P433">
        <f>Table1[[#This Row],[Quantity]]*Table1[[#This Row],[Unit Price]]</f>
        <v>5958</v>
      </c>
      <c r="Q433">
        <f>Table1[[#This Row],[Salse Revenue]]-Table1[[#This Row],[Total Costs]]</f>
        <v>1192</v>
      </c>
    </row>
    <row r="434" spans="1:17" hidden="1" x14ac:dyDescent="0.3">
      <c r="A434" t="s">
        <v>478</v>
      </c>
      <c r="B434" t="s">
        <v>30</v>
      </c>
      <c r="C434" t="s">
        <v>41</v>
      </c>
      <c r="D434" s="1">
        <v>45798</v>
      </c>
      <c r="E434" s="1">
        <v>45804</v>
      </c>
      <c r="F434">
        <v>1</v>
      </c>
      <c r="G434">
        <v>773</v>
      </c>
      <c r="H434" t="s">
        <v>27</v>
      </c>
      <c r="I434" t="s">
        <v>32</v>
      </c>
      <c r="J434" t="s">
        <v>14</v>
      </c>
      <c r="K434" t="str">
        <f>TEXT(Table1[[#This Row],[Order Date]], "yyyy")</f>
        <v>2025</v>
      </c>
      <c r="L434" t="str">
        <f>TEXT(Table1[[#This Row],[Order Date]], "MMM")</f>
        <v>May</v>
      </c>
      <c r="M434" t="str">
        <f>TEXT(Table1[[#This Row],[Order Date]], "DDD")</f>
        <v>Wed</v>
      </c>
      <c r="N434">
        <f>DATEDIF(Table1[[#This Row],[Order Date]],Table1[[#This Row],[Delivered Date]], "D")</f>
        <v>6</v>
      </c>
      <c r="O434">
        <f>ROUND(Table1[[#This Row],[Quantity]]*Table1[[#This Row],[Unit Price]]*VLOOKUP(Table1[[#This Row],[Product Name]], Table2[#All],2, FALSE), 0)</f>
        <v>502</v>
      </c>
      <c r="P434">
        <f>Table1[[#This Row],[Quantity]]*Table1[[#This Row],[Unit Price]]</f>
        <v>773</v>
      </c>
      <c r="Q434">
        <f>Table1[[#This Row],[Salse Revenue]]-Table1[[#This Row],[Total Costs]]</f>
        <v>271</v>
      </c>
    </row>
    <row r="435" spans="1:17" x14ac:dyDescent="0.3">
      <c r="A435" t="s">
        <v>479</v>
      </c>
      <c r="B435" t="s">
        <v>11</v>
      </c>
      <c r="C435" t="s">
        <v>57</v>
      </c>
      <c r="D435" s="1">
        <v>45663</v>
      </c>
      <c r="E435" s="1">
        <v>45669</v>
      </c>
      <c r="F435">
        <v>8</v>
      </c>
      <c r="G435">
        <v>527</v>
      </c>
      <c r="H435" t="s">
        <v>27</v>
      </c>
      <c r="I435" t="s">
        <v>550</v>
      </c>
      <c r="J435" t="s">
        <v>45</v>
      </c>
      <c r="K435" t="str">
        <f>TEXT(Table1[[#This Row],[Order Date]], "yyyy")</f>
        <v>2025</v>
      </c>
      <c r="L435" t="str">
        <f>TEXT(Table1[[#This Row],[Order Date]], "MMM")</f>
        <v>Jan</v>
      </c>
      <c r="M435" t="str">
        <f>TEXT(Table1[[#This Row],[Order Date]], "DDD")</f>
        <v>Mon</v>
      </c>
      <c r="N435">
        <f>DATEDIF(Table1[[#This Row],[Order Date]],Table1[[#This Row],[Delivered Date]], "D")</f>
        <v>6</v>
      </c>
      <c r="O435">
        <f>ROUND(Table1[[#This Row],[Quantity]]*Table1[[#This Row],[Unit Price]]*VLOOKUP(Table1[[#This Row],[Product Name]], Table2[#All],2, FALSE), 0)</f>
        <v>3584</v>
      </c>
      <c r="P435">
        <f>Table1[[#This Row],[Quantity]]*Table1[[#This Row],[Unit Price]]</f>
        <v>4216</v>
      </c>
      <c r="Q435">
        <f>Table1[[#This Row],[Salse Revenue]]-Table1[[#This Row],[Total Costs]]</f>
        <v>632</v>
      </c>
    </row>
    <row r="436" spans="1:17" hidden="1" x14ac:dyDescent="0.3">
      <c r="A436" t="s">
        <v>480</v>
      </c>
      <c r="B436" t="s">
        <v>20</v>
      </c>
      <c r="C436" t="s">
        <v>82</v>
      </c>
      <c r="D436" s="1">
        <v>45992</v>
      </c>
      <c r="E436" s="1">
        <v>46002</v>
      </c>
      <c r="F436">
        <v>10</v>
      </c>
      <c r="G436">
        <v>752</v>
      </c>
      <c r="H436" t="s">
        <v>13</v>
      </c>
      <c r="I436" t="s">
        <v>550</v>
      </c>
      <c r="J436" t="s">
        <v>14</v>
      </c>
      <c r="K436" t="str">
        <f>TEXT(Table1[[#This Row],[Order Date]], "yyyy")</f>
        <v>2025</v>
      </c>
      <c r="L436" t="str">
        <f>TEXT(Table1[[#This Row],[Order Date]], "MMM")</f>
        <v>Dec</v>
      </c>
      <c r="M436" t="str">
        <f>TEXT(Table1[[#This Row],[Order Date]], "DDD")</f>
        <v>Mon</v>
      </c>
      <c r="N436">
        <f>DATEDIF(Table1[[#This Row],[Order Date]],Table1[[#This Row],[Delivered Date]], "D")</f>
        <v>10</v>
      </c>
      <c r="O436">
        <f>ROUND(Table1[[#This Row],[Quantity]]*Table1[[#This Row],[Unit Price]]*VLOOKUP(Table1[[#This Row],[Product Name]], Table2[#All],2, FALSE), 0)</f>
        <v>6016</v>
      </c>
      <c r="P436">
        <f>Table1[[#This Row],[Quantity]]*Table1[[#This Row],[Unit Price]]</f>
        <v>7520</v>
      </c>
      <c r="Q436">
        <f>Table1[[#This Row],[Salse Revenue]]-Table1[[#This Row],[Total Costs]]</f>
        <v>1504</v>
      </c>
    </row>
    <row r="437" spans="1:17" hidden="1" x14ac:dyDescent="0.3">
      <c r="A437" t="s">
        <v>481</v>
      </c>
      <c r="B437" t="s">
        <v>23</v>
      </c>
      <c r="C437" t="s">
        <v>37</v>
      </c>
      <c r="D437" s="1">
        <v>45988</v>
      </c>
      <c r="E437" s="1">
        <v>45995</v>
      </c>
      <c r="F437">
        <v>1</v>
      </c>
      <c r="G437">
        <v>821</v>
      </c>
      <c r="H437" t="s">
        <v>13</v>
      </c>
      <c r="I437" t="s">
        <v>548</v>
      </c>
      <c r="J437" t="s">
        <v>14</v>
      </c>
      <c r="K437" t="str">
        <f>TEXT(Table1[[#This Row],[Order Date]], "yyyy")</f>
        <v>2025</v>
      </c>
      <c r="L437" t="str">
        <f>TEXT(Table1[[#This Row],[Order Date]], "MMM")</f>
        <v>Nov</v>
      </c>
      <c r="M437" t="str">
        <f>TEXT(Table1[[#This Row],[Order Date]], "DDD")</f>
        <v>Thu</v>
      </c>
      <c r="N437">
        <f>DATEDIF(Table1[[#This Row],[Order Date]],Table1[[#This Row],[Delivered Date]], "D")</f>
        <v>7</v>
      </c>
      <c r="O437">
        <f>ROUND(Table1[[#This Row],[Quantity]]*Table1[[#This Row],[Unit Price]]*VLOOKUP(Table1[[#This Row],[Product Name]], Table2[#All],2, FALSE), 0)</f>
        <v>411</v>
      </c>
      <c r="P437">
        <f>Table1[[#This Row],[Quantity]]*Table1[[#This Row],[Unit Price]]</f>
        <v>821</v>
      </c>
      <c r="Q437">
        <f>Table1[[#This Row],[Salse Revenue]]-Table1[[#This Row],[Total Costs]]</f>
        <v>410</v>
      </c>
    </row>
    <row r="438" spans="1:17" hidden="1" x14ac:dyDescent="0.3">
      <c r="A438" t="s">
        <v>482</v>
      </c>
      <c r="B438" t="s">
        <v>20</v>
      </c>
      <c r="C438" t="s">
        <v>53</v>
      </c>
      <c r="D438" s="1">
        <v>45928</v>
      </c>
      <c r="E438" s="1">
        <v>45934</v>
      </c>
      <c r="F438">
        <v>9</v>
      </c>
      <c r="G438">
        <v>733</v>
      </c>
      <c r="H438" t="s">
        <v>27</v>
      </c>
      <c r="I438" t="s">
        <v>549</v>
      </c>
      <c r="J438" t="s">
        <v>28</v>
      </c>
      <c r="K438" t="str">
        <f>TEXT(Table1[[#This Row],[Order Date]], "yyyy")</f>
        <v>2025</v>
      </c>
      <c r="L438" t="str">
        <f>TEXT(Table1[[#This Row],[Order Date]], "MMM")</f>
        <v>Sep</v>
      </c>
      <c r="M438" t="str">
        <f>TEXT(Table1[[#This Row],[Order Date]], "DDD")</f>
        <v>Sun</v>
      </c>
      <c r="N438">
        <f>DATEDIF(Table1[[#This Row],[Order Date]],Table1[[#This Row],[Delivered Date]], "D")</f>
        <v>6</v>
      </c>
      <c r="O438">
        <f>ROUND(Table1[[#This Row],[Quantity]]*Table1[[#This Row],[Unit Price]]*VLOOKUP(Table1[[#This Row],[Product Name]], Table2[#All],2, FALSE), 0)</f>
        <v>4618</v>
      </c>
      <c r="P438">
        <f>Table1[[#This Row],[Quantity]]*Table1[[#This Row],[Unit Price]]</f>
        <v>6597</v>
      </c>
      <c r="Q438">
        <f>Table1[[#This Row],[Salse Revenue]]-Table1[[#This Row],[Total Costs]]</f>
        <v>1979</v>
      </c>
    </row>
    <row r="439" spans="1:17" hidden="1" x14ac:dyDescent="0.3">
      <c r="A439" t="s">
        <v>483</v>
      </c>
      <c r="B439" t="s">
        <v>23</v>
      </c>
      <c r="C439" t="s">
        <v>69</v>
      </c>
      <c r="D439" s="1">
        <v>45707</v>
      </c>
      <c r="E439" s="1">
        <v>45713</v>
      </c>
      <c r="F439">
        <v>7</v>
      </c>
      <c r="G439">
        <v>471</v>
      </c>
      <c r="H439" t="s">
        <v>27</v>
      </c>
      <c r="I439" t="s">
        <v>550</v>
      </c>
      <c r="J439" t="s">
        <v>45</v>
      </c>
      <c r="K439" t="str">
        <f>TEXT(Table1[[#This Row],[Order Date]], "yyyy")</f>
        <v>2025</v>
      </c>
      <c r="L439" t="str">
        <f>TEXT(Table1[[#This Row],[Order Date]], "MMM")</f>
        <v>Feb</v>
      </c>
      <c r="M439" t="str">
        <f>TEXT(Table1[[#This Row],[Order Date]], "DDD")</f>
        <v>Wed</v>
      </c>
      <c r="N439">
        <f>DATEDIF(Table1[[#This Row],[Order Date]],Table1[[#This Row],[Delivered Date]], "D")</f>
        <v>6</v>
      </c>
      <c r="O439">
        <f>ROUND(Table1[[#This Row],[Quantity]]*Table1[[#This Row],[Unit Price]]*VLOOKUP(Table1[[#This Row],[Product Name]], Table2[#All],2, FALSE), 0)</f>
        <v>1813</v>
      </c>
      <c r="P439">
        <f>Table1[[#This Row],[Quantity]]*Table1[[#This Row],[Unit Price]]</f>
        <v>3297</v>
      </c>
      <c r="Q439">
        <f>Table1[[#This Row],[Salse Revenue]]-Table1[[#This Row],[Total Costs]]</f>
        <v>1484</v>
      </c>
    </row>
    <row r="440" spans="1:17" hidden="1" x14ac:dyDescent="0.3">
      <c r="A440" t="s">
        <v>484</v>
      </c>
      <c r="B440" t="s">
        <v>30</v>
      </c>
      <c r="C440" t="s">
        <v>41</v>
      </c>
      <c r="D440" s="1">
        <v>45738</v>
      </c>
      <c r="E440" s="1">
        <v>45745</v>
      </c>
      <c r="F440">
        <v>2</v>
      </c>
      <c r="G440">
        <v>566</v>
      </c>
      <c r="H440" t="s">
        <v>27</v>
      </c>
      <c r="I440" t="s">
        <v>549</v>
      </c>
      <c r="J440" t="s">
        <v>18</v>
      </c>
      <c r="K440" t="str">
        <f>TEXT(Table1[[#This Row],[Order Date]], "yyyy")</f>
        <v>2025</v>
      </c>
      <c r="L440" t="str">
        <f>TEXT(Table1[[#This Row],[Order Date]], "MMM")</f>
        <v>Mar</v>
      </c>
      <c r="M440" t="str">
        <f>TEXT(Table1[[#This Row],[Order Date]], "DDD")</f>
        <v>Sat</v>
      </c>
      <c r="N440">
        <f>DATEDIF(Table1[[#This Row],[Order Date]],Table1[[#This Row],[Delivered Date]], "D")</f>
        <v>7</v>
      </c>
      <c r="O440">
        <f>ROUND(Table1[[#This Row],[Quantity]]*Table1[[#This Row],[Unit Price]]*VLOOKUP(Table1[[#This Row],[Product Name]], Table2[#All],2, FALSE), 0)</f>
        <v>736</v>
      </c>
      <c r="P440">
        <f>Table1[[#This Row],[Quantity]]*Table1[[#This Row],[Unit Price]]</f>
        <v>1132</v>
      </c>
      <c r="Q440">
        <f>Table1[[#This Row],[Salse Revenue]]-Table1[[#This Row],[Total Costs]]</f>
        <v>396</v>
      </c>
    </row>
    <row r="441" spans="1:17" hidden="1" x14ac:dyDescent="0.3">
      <c r="A441" t="s">
        <v>485</v>
      </c>
      <c r="B441" t="s">
        <v>20</v>
      </c>
      <c r="C441" t="s">
        <v>21</v>
      </c>
      <c r="D441" s="1">
        <v>45839</v>
      </c>
      <c r="E441" s="1">
        <v>45846</v>
      </c>
      <c r="F441">
        <v>1</v>
      </c>
      <c r="G441">
        <v>284</v>
      </c>
      <c r="H441" t="s">
        <v>13</v>
      </c>
      <c r="I441" t="s">
        <v>549</v>
      </c>
      <c r="J441" t="s">
        <v>45</v>
      </c>
      <c r="K441" t="str">
        <f>TEXT(Table1[[#This Row],[Order Date]], "yyyy")</f>
        <v>2025</v>
      </c>
      <c r="L441" t="str">
        <f>TEXT(Table1[[#This Row],[Order Date]], "MMM")</f>
        <v>Jul</v>
      </c>
      <c r="M441" t="str">
        <f>TEXT(Table1[[#This Row],[Order Date]], "DDD")</f>
        <v>Tue</v>
      </c>
      <c r="N441">
        <f>DATEDIF(Table1[[#This Row],[Order Date]],Table1[[#This Row],[Delivered Date]], "D")</f>
        <v>7</v>
      </c>
      <c r="O441">
        <f>ROUND(Table1[[#This Row],[Quantity]]*Table1[[#This Row],[Unit Price]]*VLOOKUP(Table1[[#This Row],[Product Name]], Table2[#All],2, FALSE), 0)</f>
        <v>213</v>
      </c>
      <c r="P441">
        <f>Table1[[#This Row],[Quantity]]*Table1[[#This Row],[Unit Price]]</f>
        <v>284</v>
      </c>
      <c r="Q441">
        <f>Table1[[#This Row],[Salse Revenue]]-Table1[[#This Row],[Total Costs]]</f>
        <v>71</v>
      </c>
    </row>
    <row r="442" spans="1:17" x14ac:dyDescent="0.3">
      <c r="A442" t="s">
        <v>486</v>
      </c>
      <c r="B442" t="s">
        <v>11</v>
      </c>
      <c r="C442" t="s">
        <v>12</v>
      </c>
      <c r="D442" s="1">
        <v>45886</v>
      </c>
      <c r="E442" s="1">
        <v>45887</v>
      </c>
      <c r="F442">
        <v>8</v>
      </c>
      <c r="G442">
        <v>48</v>
      </c>
      <c r="H442" t="s">
        <v>13</v>
      </c>
      <c r="I442" t="s">
        <v>32</v>
      </c>
      <c r="J442" t="s">
        <v>45</v>
      </c>
      <c r="K442" t="str">
        <f>TEXT(Table1[[#This Row],[Order Date]], "yyyy")</f>
        <v>2025</v>
      </c>
      <c r="L442" t="str">
        <f>TEXT(Table1[[#This Row],[Order Date]], "MMM")</f>
        <v>Aug</v>
      </c>
      <c r="M442" t="str">
        <f>TEXT(Table1[[#This Row],[Order Date]], "DDD")</f>
        <v>Sun</v>
      </c>
      <c r="N442">
        <f>DATEDIF(Table1[[#This Row],[Order Date]],Table1[[#This Row],[Delivered Date]], "D")</f>
        <v>1</v>
      </c>
      <c r="O442">
        <f>ROUND(Table1[[#This Row],[Quantity]]*Table1[[#This Row],[Unit Price]]*VLOOKUP(Table1[[#This Row],[Product Name]], Table2[#All],2, FALSE), 0)</f>
        <v>288</v>
      </c>
      <c r="P442">
        <f>Table1[[#This Row],[Quantity]]*Table1[[#This Row],[Unit Price]]</f>
        <v>384</v>
      </c>
      <c r="Q442">
        <f>Table1[[#This Row],[Salse Revenue]]-Table1[[#This Row],[Total Costs]]</f>
        <v>96</v>
      </c>
    </row>
    <row r="443" spans="1:17" hidden="1" x14ac:dyDescent="0.3">
      <c r="A443" t="s">
        <v>487</v>
      </c>
      <c r="B443" t="s">
        <v>20</v>
      </c>
      <c r="C443" t="s">
        <v>21</v>
      </c>
      <c r="D443" s="1">
        <v>45874</v>
      </c>
      <c r="E443" s="1">
        <v>45880</v>
      </c>
      <c r="F443">
        <v>3</v>
      </c>
      <c r="G443">
        <v>262</v>
      </c>
      <c r="H443" t="s">
        <v>27</v>
      </c>
      <c r="I443" t="s">
        <v>32</v>
      </c>
      <c r="J443" t="s">
        <v>28</v>
      </c>
      <c r="K443" t="str">
        <f>TEXT(Table1[[#This Row],[Order Date]], "yyyy")</f>
        <v>2025</v>
      </c>
      <c r="L443" t="str">
        <f>TEXT(Table1[[#This Row],[Order Date]], "MMM")</f>
        <v>Aug</v>
      </c>
      <c r="M443" t="str">
        <f>TEXT(Table1[[#This Row],[Order Date]], "DDD")</f>
        <v>Tue</v>
      </c>
      <c r="N443">
        <f>DATEDIF(Table1[[#This Row],[Order Date]],Table1[[#This Row],[Delivered Date]], "D")</f>
        <v>6</v>
      </c>
      <c r="O443">
        <f>ROUND(Table1[[#This Row],[Quantity]]*Table1[[#This Row],[Unit Price]]*VLOOKUP(Table1[[#This Row],[Product Name]], Table2[#All],2, FALSE), 0)</f>
        <v>590</v>
      </c>
      <c r="P443">
        <f>Table1[[#This Row],[Quantity]]*Table1[[#This Row],[Unit Price]]</f>
        <v>786</v>
      </c>
      <c r="Q443">
        <f>Table1[[#This Row],[Salse Revenue]]-Table1[[#This Row],[Total Costs]]</f>
        <v>196</v>
      </c>
    </row>
    <row r="444" spans="1:17" hidden="1" x14ac:dyDescent="0.3">
      <c r="A444" t="s">
        <v>488</v>
      </c>
      <c r="B444" t="s">
        <v>20</v>
      </c>
      <c r="C444" t="s">
        <v>39</v>
      </c>
      <c r="D444" s="1">
        <v>45716</v>
      </c>
      <c r="E444" s="1">
        <v>45726</v>
      </c>
      <c r="F444">
        <v>8</v>
      </c>
      <c r="G444">
        <v>733</v>
      </c>
      <c r="H444" t="s">
        <v>13</v>
      </c>
      <c r="I444" t="s">
        <v>550</v>
      </c>
      <c r="J444" t="s">
        <v>45</v>
      </c>
      <c r="K444" t="str">
        <f>TEXT(Table1[[#This Row],[Order Date]], "yyyy")</f>
        <v>2025</v>
      </c>
      <c r="L444" t="str">
        <f>TEXT(Table1[[#This Row],[Order Date]], "MMM")</f>
        <v>Feb</v>
      </c>
      <c r="M444" t="str">
        <f>TEXT(Table1[[#This Row],[Order Date]], "DDD")</f>
        <v>Fri</v>
      </c>
      <c r="N444">
        <f>DATEDIF(Table1[[#This Row],[Order Date]],Table1[[#This Row],[Delivered Date]], "D")</f>
        <v>10</v>
      </c>
      <c r="O444">
        <f>ROUND(Table1[[#This Row],[Quantity]]*Table1[[#This Row],[Unit Price]]*VLOOKUP(Table1[[#This Row],[Product Name]], Table2[#All],2, FALSE), 0)</f>
        <v>3812</v>
      </c>
      <c r="P444">
        <f>Table1[[#This Row],[Quantity]]*Table1[[#This Row],[Unit Price]]</f>
        <v>5864</v>
      </c>
      <c r="Q444">
        <f>Table1[[#This Row],[Salse Revenue]]-Table1[[#This Row],[Total Costs]]</f>
        <v>2052</v>
      </c>
    </row>
    <row r="445" spans="1:17" hidden="1" x14ac:dyDescent="0.3">
      <c r="A445" t="s">
        <v>489</v>
      </c>
      <c r="B445" t="s">
        <v>20</v>
      </c>
      <c r="C445" t="s">
        <v>21</v>
      </c>
      <c r="D445" s="1">
        <v>45758</v>
      </c>
      <c r="E445" s="1">
        <v>45761</v>
      </c>
      <c r="F445">
        <v>8</v>
      </c>
      <c r="G445">
        <v>258</v>
      </c>
      <c r="H445" t="s">
        <v>13</v>
      </c>
      <c r="I445" t="s">
        <v>546</v>
      </c>
      <c r="J445" t="s">
        <v>14</v>
      </c>
      <c r="K445" t="str">
        <f>TEXT(Table1[[#This Row],[Order Date]], "yyyy")</f>
        <v>2025</v>
      </c>
      <c r="L445" t="str">
        <f>TEXT(Table1[[#This Row],[Order Date]], "MMM")</f>
        <v>Apr</v>
      </c>
      <c r="M445" t="str">
        <f>TEXT(Table1[[#This Row],[Order Date]], "DDD")</f>
        <v>Fri</v>
      </c>
      <c r="N445">
        <f>DATEDIF(Table1[[#This Row],[Order Date]],Table1[[#This Row],[Delivered Date]], "D")</f>
        <v>3</v>
      </c>
      <c r="O445">
        <f>ROUND(Table1[[#This Row],[Quantity]]*Table1[[#This Row],[Unit Price]]*VLOOKUP(Table1[[#This Row],[Product Name]], Table2[#All],2, FALSE), 0)</f>
        <v>1548</v>
      </c>
      <c r="P445">
        <f>Table1[[#This Row],[Quantity]]*Table1[[#This Row],[Unit Price]]</f>
        <v>2064</v>
      </c>
      <c r="Q445">
        <f>Table1[[#This Row],[Salse Revenue]]-Table1[[#This Row],[Total Costs]]</f>
        <v>516</v>
      </c>
    </row>
    <row r="446" spans="1:17" hidden="1" x14ac:dyDescent="0.3">
      <c r="A446" t="s">
        <v>490</v>
      </c>
      <c r="B446" t="s">
        <v>20</v>
      </c>
      <c r="C446" t="s">
        <v>21</v>
      </c>
      <c r="D446" s="1">
        <v>45742</v>
      </c>
      <c r="E446" s="1">
        <v>45748</v>
      </c>
      <c r="F446">
        <v>10</v>
      </c>
      <c r="G446">
        <v>405</v>
      </c>
      <c r="H446" t="s">
        <v>13</v>
      </c>
      <c r="I446" t="s">
        <v>32</v>
      </c>
      <c r="J446" t="s">
        <v>45</v>
      </c>
      <c r="K446" t="str">
        <f>TEXT(Table1[[#This Row],[Order Date]], "yyyy")</f>
        <v>2025</v>
      </c>
      <c r="L446" t="str">
        <f>TEXT(Table1[[#This Row],[Order Date]], "MMM")</f>
        <v>Mar</v>
      </c>
      <c r="M446" t="str">
        <f>TEXT(Table1[[#This Row],[Order Date]], "DDD")</f>
        <v>Wed</v>
      </c>
      <c r="N446">
        <f>DATEDIF(Table1[[#This Row],[Order Date]],Table1[[#This Row],[Delivered Date]], "D")</f>
        <v>6</v>
      </c>
      <c r="O446">
        <f>ROUND(Table1[[#This Row],[Quantity]]*Table1[[#This Row],[Unit Price]]*VLOOKUP(Table1[[#This Row],[Product Name]], Table2[#All],2, FALSE), 0)</f>
        <v>3038</v>
      </c>
      <c r="P446">
        <f>Table1[[#This Row],[Quantity]]*Table1[[#This Row],[Unit Price]]</f>
        <v>4050</v>
      </c>
      <c r="Q446">
        <f>Table1[[#This Row],[Salse Revenue]]-Table1[[#This Row],[Total Costs]]</f>
        <v>1012</v>
      </c>
    </row>
    <row r="447" spans="1:17" hidden="1" x14ac:dyDescent="0.3">
      <c r="A447" t="s">
        <v>491</v>
      </c>
      <c r="B447" t="s">
        <v>20</v>
      </c>
      <c r="C447" t="s">
        <v>82</v>
      </c>
      <c r="D447" s="1">
        <v>45924</v>
      </c>
      <c r="E447" s="1">
        <v>45925</v>
      </c>
      <c r="F447">
        <v>6</v>
      </c>
      <c r="G447">
        <v>252</v>
      </c>
      <c r="H447" t="s">
        <v>13</v>
      </c>
      <c r="I447" t="s">
        <v>550</v>
      </c>
      <c r="J447" t="s">
        <v>14</v>
      </c>
      <c r="K447" t="str">
        <f>TEXT(Table1[[#This Row],[Order Date]], "yyyy")</f>
        <v>2025</v>
      </c>
      <c r="L447" t="str">
        <f>TEXT(Table1[[#This Row],[Order Date]], "MMM")</f>
        <v>Sep</v>
      </c>
      <c r="M447" t="str">
        <f>TEXT(Table1[[#This Row],[Order Date]], "DDD")</f>
        <v>Wed</v>
      </c>
      <c r="N447">
        <f>DATEDIF(Table1[[#This Row],[Order Date]],Table1[[#This Row],[Delivered Date]], "D")</f>
        <v>1</v>
      </c>
      <c r="O447">
        <f>ROUND(Table1[[#This Row],[Quantity]]*Table1[[#This Row],[Unit Price]]*VLOOKUP(Table1[[#This Row],[Product Name]], Table2[#All],2, FALSE), 0)</f>
        <v>1210</v>
      </c>
      <c r="P447">
        <f>Table1[[#This Row],[Quantity]]*Table1[[#This Row],[Unit Price]]</f>
        <v>1512</v>
      </c>
      <c r="Q447">
        <f>Table1[[#This Row],[Salse Revenue]]-Table1[[#This Row],[Total Costs]]</f>
        <v>302</v>
      </c>
    </row>
    <row r="448" spans="1:17" hidden="1" x14ac:dyDescent="0.3">
      <c r="A448" t="s">
        <v>492</v>
      </c>
      <c r="B448" t="s">
        <v>30</v>
      </c>
      <c r="C448" t="s">
        <v>41</v>
      </c>
      <c r="D448" s="1">
        <v>45965</v>
      </c>
      <c r="E448" s="1">
        <v>45971</v>
      </c>
      <c r="F448">
        <v>10</v>
      </c>
      <c r="G448">
        <v>85</v>
      </c>
      <c r="H448" t="s">
        <v>13</v>
      </c>
      <c r="I448" t="s">
        <v>546</v>
      </c>
      <c r="J448" t="s">
        <v>28</v>
      </c>
      <c r="K448" t="str">
        <f>TEXT(Table1[[#This Row],[Order Date]], "yyyy")</f>
        <v>2025</v>
      </c>
      <c r="L448" t="str">
        <f>TEXT(Table1[[#This Row],[Order Date]], "MMM")</f>
        <v>Nov</v>
      </c>
      <c r="M448" t="str">
        <f>TEXT(Table1[[#This Row],[Order Date]], "DDD")</f>
        <v>Tue</v>
      </c>
      <c r="N448">
        <f>DATEDIF(Table1[[#This Row],[Order Date]],Table1[[#This Row],[Delivered Date]], "D")</f>
        <v>6</v>
      </c>
      <c r="O448">
        <f>ROUND(Table1[[#This Row],[Quantity]]*Table1[[#This Row],[Unit Price]]*VLOOKUP(Table1[[#This Row],[Product Name]], Table2[#All],2, FALSE), 0)</f>
        <v>553</v>
      </c>
      <c r="P448">
        <f>Table1[[#This Row],[Quantity]]*Table1[[#This Row],[Unit Price]]</f>
        <v>850</v>
      </c>
      <c r="Q448">
        <f>Table1[[#This Row],[Salse Revenue]]-Table1[[#This Row],[Total Costs]]</f>
        <v>297</v>
      </c>
    </row>
    <row r="449" spans="1:17" hidden="1" x14ac:dyDescent="0.3">
      <c r="A449" t="s">
        <v>493</v>
      </c>
      <c r="B449" t="s">
        <v>30</v>
      </c>
      <c r="C449" t="s">
        <v>41</v>
      </c>
      <c r="D449" s="1">
        <v>45768</v>
      </c>
      <c r="E449" s="1">
        <v>45772</v>
      </c>
      <c r="F449">
        <v>9</v>
      </c>
      <c r="G449">
        <v>67</v>
      </c>
      <c r="H449" t="s">
        <v>13</v>
      </c>
      <c r="I449" t="s">
        <v>550</v>
      </c>
      <c r="J449" t="s">
        <v>14</v>
      </c>
      <c r="K449" t="str">
        <f>TEXT(Table1[[#This Row],[Order Date]], "yyyy")</f>
        <v>2025</v>
      </c>
      <c r="L449" t="str">
        <f>TEXT(Table1[[#This Row],[Order Date]], "MMM")</f>
        <v>Apr</v>
      </c>
      <c r="M449" t="str">
        <f>TEXT(Table1[[#This Row],[Order Date]], "DDD")</f>
        <v>Mon</v>
      </c>
      <c r="N449">
        <f>DATEDIF(Table1[[#This Row],[Order Date]],Table1[[#This Row],[Delivered Date]], "D")</f>
        <v>4</v>
      </c>
      <c r="O449">
        <f>ROUND(Table1[[#This Row],[Quantity]]*Table1[[#This Row],[Unit Price]]*VLOOKUP(Table1[[#This Row],[Product Name]], Table2[#All],2, FALSE), 0)</f>
        <v>392</v>
      </c>
      <c r="P449">
        <f>Table1[[#This Row],[Quantity]]*Table1[[#This Row],[Unit Price]]</f>
        <v>603</v>
      </c>
      <c r="Q449">
        <f>Table1[[#This Row],[Salse Revenue]]-Table1[[#This Row],[Total Costs]]</f>
        <v>211</v>
      </c>
    </row>
    <row r="450" spans="1:17" hidden="1" x14ac:dyDescent="0.3">
      <c r="A450" t="s">
        <v>494</v>
      </c>
      <c r="B450" t="s">
        <v>20</v>
      </c>
      <c r="C450" t="s">
        <v>53</v>
      </c>
      <c r="D450" s="1">
        <v>45812</v>
      </c>
      <c r="E450" s="1">
        <v>45818</v>
      </c>
      <c r="F450">
        <v>3</v>
      </c>
      <c r="G450">
        <v>723</v>
      </c>
      <c r="H450" t="s">
        <v>13</v>
      </c>
      <c r="I450" t="s">
        <v>550</v>
      </c>
      <c r="J450" t="s">
        <v>45</v>
      </c>
      <c r="K450" t="str">
        <f>TEXT(Table1[[#This Row],[Order Date]], "yyyy")</f>
        <v>2025</v>
      </c>
      <c r="L450" t="str">
        <f>TEXT(Table1[[#This Row],[Order Date]], "MMM")</f>
        <v>Jun</v>
      </c>
      <c r="M450" t="str">
        <f>TEXT(Table1[[#This Row],[Order Date]], "DDD")</f>
        <v>Wed</v>
      </c>
      <c r="N450">
        <f>DATEDIF(Table1[[#This Row],[Order Date]],Table1[[#This Row],[Delivered Date]], "D")</f>
        <v>6</v>
      </c>
      <c r="O450">
        <f>ROUND(Table1[[#This Row],[Quantity]]*Table1[[#This Row],[Unit Price]]*VLOOKUP(Table1[[#This Row],[Product Name]], Table2[#All],2, FALSE), 0)</f>
        <v>1518</v>
      </c>
      <c r="P450">
        <f>Table1[[#This Row],[Quantity]]*Table1[[#This Row],[Unit Price]]</f>
        <v>2169</v>
      </c>
      <c r="Q450">
        <f>Table1[[#This Row],[Salse Revenue]]-Table1[[#This Row],[Total Costs]]</f>
        <v>651</v>
      </c>
    </row>
    <row r="451" spans="1:17" hidden="1" x14ac:dyDescent="0.3">
      <c r="A451" t="s">
        <v>495</v>
      </c>
      <c r="B451" t="s">
        <v>30</v>
      </c>
      <c r="C451" t="s">
        <v>31</v>
      </c>
      <c r="D451" s="1">
        <v>45762</v>
      </c>
      <c r="E451" s="1">
        <v>45766</v>
      </c>
      <c r="F451">
        <v>2</v>
      </c>
      <c r="G451">
        <v>919</v>
      </c>
      <c r="H451" t="s">
        <v>13</v>
      </c>
      <c r="I451" t="s">
        <v>550</v>
      </c>
      <c r="J451" t="s">
        <v>18</v>
      </c>
      <c r="K451" t="str">
        <f>TEXT(Table1[[#This Row],[Order Date]], "yyyy")</f>
        <v>2025</v>
      </c>
      <c r="L451" t="str">
        <f>TEXT(Table1[[#This Row],[Order Date]], "MMM")</f>
        <v>Apr</v>
      </c>
      <c r="M451" t="str">
        <f>TEXT(Table1[[#This Row],[Order Date]], "DDD")</f>
        <v>Tue</v>
      </c>
      <c r="N451">
        <f>DATEDIF(Table1[[#This Row],[Order Date]],Table1[[#This Row],[Delivered Date]], "D")</f>
        <v>4</v>
      </c>
      <c r="O451">
        <f>ROUND(Table1[[#This Row],[Quantity]]*Table1[[#This Row],[Unit Price]]*VLOOKUP(Table1[[#This Row],[Product Name]], Table2[#All],2, FALSE), 0)</f>
        <v>1379</v>
      </c>
      <c r="P451">
        <f>Table1[[#This Row],[Quantity]]*Table1[[#This Row],[Unit Price]]</f>
        <v>1838</v>
      </c>
      <c r="Q451">
        <f>Table1[[#This Row],[Salse Revenue]]-Table1[[#This Row],[Total Costs]]</f>
        <v>459</v>
      </c>
    </row>
    <row r="452" spans="1:17" x14ac:dyDescent="0.3">
      <c r="A452" t="s">
        <v>496</v>
      </c>
      <c r="B452" t="s">
        <v>11</v>
      </c>
      <c r="C452" t="s">
        <v>57</v>
      </c>
      <c r="D452" s="1">
        <v>45871</v>
      </c>
      <c r="E452" s="1">
        <v>45877</v>
      </c>
      <c r="F452">
        <v>2</v>
      </c>
      <c r="G452">
        <v>315</v>
      </c>
      <c r="H452" t="s">
        <v>13</v>
      </c>
      <c r="I452" t="s">
        <v>32</v>
      </c>
      <c r="J452" t="s">
        <v>45</v>
      </c>
      <c r="K452" t="str">
        <f>TEXT(Table1[[#This Row],[Order Date]], "yyyy")</f>
        <v>2025</v>
      </c>
      <c r="L452" t="str">
        <f>TEXT(Table1[[#This Row],[Order Date]], "MMM")</f>
        <v>Aug</v>
      </c>
      <c r="M452" t="str">
        <f>TEXT(Table1[[#This Row],[Order Date]], "DDD")</f>
        <v>Sat</v>
      </c>
      <c r="N452">
        <f>DATEDIF(Table1[[#This Row],[Order Date]],Table1[[#This Row],[Delivered Date]], "D")</f>
        <v>6</v>
      </c>
      <c r="O452">
        <f>ROUND(Table1[[#This Row],[Quantity]]*Table1[[#This Row],[Unit Price]]*VLOOKUP(Table1[[#This Row],[Product Name]], Table2[#All],2, FALSE), 0)</f>
        <v>536</v>
      </c>
      <c r="P452">
        <f>Table1[[#This Row],[Quantity]]*Table1[[#This Row],[Unit Price]]</f>
        <v>630</v>
      </c>
      <c r="Q452">
        <f>Table1[[#This Row],[Salse Revenue]]-Table1[[#This Row],[Total Costs]]</f>
        <v>94</v>
      </c>
    </row>
    <row r="453" spans="1:17" x14ac:dyDescent="0.3">
      <c r="A453" t="s">
        <v>497</v>
      </c>
      <c r="B453" t="s">
        <v>11</v>
      </c>
      <c r="C453" t="s">
        <v>35</v>
      </c>
      <c r="D453" s="1">
        <v>45739</v>
      </c>
      <c r="E453" s="1">
        <v>45745</v>
      </c>
      <c r="F453">
        <v>3</v>
      </c>
      <c r="G453">
        <v>561</v>
      </c>
      <c r="H453" t="s">
        <v>13</v>
      </c>
      <c r="I453" t="s">
        <v>32</v>
      </c>
      <c r="J453" t="s">
        <v>28</v>
      </c>
      <c r="K453" t="str">
        <f>TEXT(Table1[[#This Row],[Order Date]], "yyyy")</f>
        <v>2025</v>
      </c>
      <c r="L453" t="str">
        <f>TEXT(Table1[[#This Row],[Order Date]], "MMM")</f>
        <v>Mar</v>
      </c>
      <c r="M453" t="str">
        <f>TEXT(Table1[[#This Row],[Order Date]], "DDD")</f>
        <v>Sun</v>
      </c>
      <c r="N453">
        <f>DATEDIF(Table1[[#This Row],[Order Date]],Table1[[#This Row],[Delivered Date]], "D")</f>
        <v>6</v>
      </c>
      <c r="O453">
        <f>ROUND(Table1[[#This Row],[Quantity]]*Table1[[#This Row],[Unit Price]]*VLOOKUP(Table1[[#This Row],[Product Name]], Table2[#All],2, FALSE), 0)</f>
        <v>1346</v>
      </c>
      <c r="P453">
        <f>Table1[[#This Row],[Quantity]]*Table1[[#This Row],[Unit Price]]</f>
        <v>1683</v>
      </c>
      <c r="Q453">
        <f>Table1[[#This Row],[Salse Revenue]]-Table1[[#This Row],[Total Costs]]</f>
        <v>337</v>
      </c>
    </row>
    <row r="454" spans="1:17" x14ac:dyDescent="0.3">
      <c r="A454" t="s">
        <v>498</v>
      </c>
      <c r="B454" t="s">
        <v>11</v>
      </c>
      <c r="C454" t="s">
        <v>12</v>
      </c>
      <c r="D454" s="1">
        <v>45834</v>
      </c>
      <c r="E454" s="1">
        <v>45838</v>
      </c>
      <c r="F454">
        <v>1</v>
      </c>
      <c r="G454">
        <v>934</v>
      </c>
      <c r="H454" t="s">
        <v>13</v>
      </c>
      <c r="I454" t="s">
        <v>32</v>
      </c>
      <c r="J454" t="s">
        <v>14</v>
      </c>
      <c r="K454" t="str">
        <f>TEXT(Table1[[#This Row],[Order Date]], "yyyy")</f>
        <v>2025</v>
      </c>
      <c r="L454" t="str">
        <f>TEXT(Table1[[#This Row],[Order Date]], "MMM")</f>
        <v>Jun</v>
      </c>
      <c r="M454" t="str">
        <f>TEXT(Table1[[#This Row],[Order Date]], "DDD")</f>
        <v>Thu</v>
      </c>
      <c r="N454">
        <f>DATEDIF(Table1[[#This Row],[Order Date]],Table1[[#This Row],[Delivered Date]], "D")</f>
        <v>4</v>
      </c>
      <c r="O454">
        <f>ROUND(Table1[[#This Row],[Quantity]]*Table1[[#This Row],[Unit Price]]*VLOOKUP(Table1[[#This Row],[Product Name]], Table2[#All],2, FALSE), 0)</f>
        <v>701</v>
      </c>
      <c r="P454">
        <f>Table1[[#This Row],[Quantity]]*Table1[[#This Row],[Unit Price]]</f>
        <v>934</v>
      </c>
      <c r="Q454">
        <f>Table1[[#This Row],[Salse Revenue]]-Table1[[#This Row],[Total Costs]]</f>
        <v>233</v>
      </c>
    </row>
    <row r="455" spans="1:17" x14ac:dyDescent="0.3">
      <c r="A455" t="s">
        <v>499</v>
      </c>
      <c r="B455" t="s">
        <v>11</v>
      </c>
      <c r="C455" t="s">
        <v>57</v>
      </c>
      <c r="D455" s="1">
        <v>46008</v>
      </c>
      <c r="E455" s="1">
        <v>46013</v>
      </c>
      <c r="F455">
        <v>1</v>
      </c>
      <c r="G455">
        <v>979</v>
      </c>
      <c r="H455" t="s">
        <v>27</v>
      </c>
      <c r="I455" t="s">
        <v>550</v>
      </c>
      <c r="J455" t="s">
        <v>28</v>
      </c>
      <c r="K455" t="str">
        <f>TEXT(Table1[[#This Row],[Order Date]], "yyyy")</f>
        <v>2025</v>
      </c>
      <c r="L455" t="str">
        <f>TEXT(Table1[[#This Row],[Order Date]], "MMM")</f>
        <v>Dec</v>
      </c>
      <c r="M455" t="str">
        <f>TEXT(Table1[[#This Row],[Order Date]], "DDD")</f>
        <v>Wed</v>
      </c>
      <c r="N455">
        <f>DATEDIF(Table1[[#This Row],[Order Date]],Table1[[#This Row],[Delivered Date]], "D")</f>
        <v>5</v>
      </c>
      <c r="O455">
        <f>ROUND(Table1[[#This Row],[Quantity]]*Table1[[#This Row],[Unit Price]]*VLOOKUP(Table1[[#This Row],[Product Name]], Table2[#All],2, FALSE), 0)</f>
        <v>832</v>
      </c>
      <c r="P455">
        <f>Table1[[#This Row],[Quantity]]*Table1[[#This Row],[Unit Price]]</f>
        <v>979</v>
      </c>
      <c r="Q455">
        <f>Table1[[#This Row],[Salse Revenue]]-Table1[[#This Row],[Total Costs]]</f>
        <v>147</v>
      </c>
    </row>
    <row r="456" spans="1:17" hidden="1" x14ac:dyDescent="0.3">
      <c r="A456" t="s">
        <v>500</v>
      </c>
      <c r="B456" t="s">
        <v>30</v>
      </c>
      <c r="C456" t="s">
        <v>31</v>
      </c>
      <c r="D456" s="1">
        <v>45917</v>
      </c>
      <c r="E456" s="1">
        <v>45923</v>
      </c>
      <c r="F456">
        <v>1</v>
      </c>
      <c r="G456">
        <v>805</v>
      </c>
      <c r="H456" t="s">
        <v>27</v>
      </c>
      <c r="I456" t="s">
        <v>548</v>
      </c>
      <c r="J456" t="s">
        <v>28</v>
      </c>
      <c r="K456" t="str">
        <f>TEXT(Table1[[#This Row],[Order Date]], "yyyy")</f>
        <v>2025</v>
      </c>
      <c r="L456" t="str">
        <f>TEXT(Table1[[#This Row],[Order Date]], "MMM")</f>
        <v>Sep</v>
      </c>
      <c r="M456" t="str">
        <f>TEXT(Table1[[#This Row],[Order Date]], "DDD")</f>
        <v>Wed</v>
      </c>
      <c r="N456">
        <f>DATEDIF(Table1[[#This Row],[Order Date]],Table1[[#This Row],[Delivered Date]], "D")</f>
        <v>6</v>
      </c>
      <c r="O456">
        <f>ROUND(Table1[[#This Row],[Quantity]]*Table1[[#This Row],[Unit Price]]*VLOOKUP(Table1[[#This Row],[Product Name]], Table2[#All],2, FALSE), 0)</f>
        <v>604</v>
      </c>
      <c r="P456">
        <f>Table1[[#This Row],[Quantity]]*Table1[[#This Row],[Unit Price]]</f>
        <v>805</v>
      </c>
      <c r="Q456">
        <f>Table1[[#This Row],[Salse Revenue]]-Table1[[#This Row],[Total Costs]]</f>
        <v>201</v>
      </c>
    </row>
    <row r="457" spans="1:17" hidden="1" x14ac:dyDescent="0.3">
      <c r="A457" t="s">
        <v>501</v>
      </c>
      <c r="B457" t="s">
        <v>16</v>
      </c>
      <c r="C457" t="s">
        <v>17</v>
      </c>
      <c r="D457" s="1">
        <v>45666</v>
      </c>
      <c r="E457" s="1">
        <v>45673</v>
      </c>
      <c r="F457">
        <v>3</v>
      </c>
      <c r="G457">
        <v>319</v>
      </c>
      <c r="H457" t="s">
        <v>13</v>
      </c>
      <c r="I457" t="s">
        <v>550</v>
      </c>
      <c r="J457" t="s">
        <v>45</v>
      </c>
      <c r="K457" t="str">
        <f>TEXT(Table1[[#This Row],[Order Date]], "yyyy")</f>
        <v>2025</v>
      </c>
      <c r="L457" t="str">
        <f>TEXT(Table1[[#This Row],[Order Date]], "MMM")</f>
        <v>Jan</v>
      </c>
      <c r="M457" t="str">
        <f>TEXT(Table1[[#This Row],[Order Date]], "DDD")</f>
        <v>Thu</v>
      </c>
      <c r="N457">
        <f>DATEDIF(Table1[[#This Row],[Order Date]],Table1[[#This Row],[Delivered Date]], "D")</f>
        <v>7</v>
      </c>
      <c r="O457">
        <f>ROUND(Table1[[#This Row],[Quantity]]*Table1[[#This Row],[Unit Price]]*VLOOKUP(Table1[[#This Row],[Product Name]], Table2[#All],2, FALSE), 0)</f>
        <v>479</v>
      </c>
      <c r="P457">
        <f>Table1[[#This Row],[Quantity]]*Table1[[#This Row],[Unit Price]]</f>
        <v>957</v>
      </c>
      <c r="Q457">
        <f>Table1[[#This Row],[Salse Revenue]]-Table1[[#This Row],[Total Costs]]</f>
        <v>478</v>
      </c>
    </row>
    <row r="458" spans="1:17" hidden="1" x14ac:dyDescent="0.3">
      <c r="A458" t="s">
        <v>502</v>
      </c>
      <c r="B458" t="s">
        <v>16</v>
      </c>
      <c r="C458" t="s">
        <v>43</v>
      </c>
      <c r="D458" s="1">
        <v>45779</v>
      </c>
      <c r="E458" s="1">
        <v>45789</v>
      </c>
      <c r="F458">
        <v>4</v>
      </c>
      <c r="G458">
        <v>872</v>
      </c>
      <c r="H458" t="s">
        <v>13</v>
      </c>
      <c r="I458" t="s">
        <v>549</v>
      </c>
      <c r="J458" t="s">
        <v>28</v>
      </c>
      <c r="K458" t="str">
        <f>TEXT(Table1[[#This Row],[Order Date]], "yyyy")</f>
        <v>2025</v>
      </c>
      <c r="L458" t="str">
        <f>TEXT(Table1[[#This Row],[Order Date]], "MMM")</f>
        <v>May</v>
      </c>
      <c r="M458" t="str">
        <f>TEXT(Table1[[#This Row],[Order Date]], "DDD")</f>
        <v>Fri</v>
      </c>
      <c r="N458">
        <f>DATEDIF(Table1[[#This Row],[Order Date]],Table1[[#This Row],[Delivered Date]], "D")</f>
        <v>10</v>
      </c>
      <c r="O458">
        <f>ROUND(Table1[[#This Row],[Quantity]]*Table1[[#This Row],[Unit Price]]*VLOOKUP(Table1[[#This Row],[Product Name]], Table2[#All],2, FALSE), 0)</f>
        <v>2093</v>
      </c>
      <c r="P458">
        <f>Table1[[#This Row],[Quantity]]*Table1[[#This Row],[Unit Price]]</f>
        <v>3488</v>
      </c>
      <c r="Q458">
        <f>Table1[[#This Row],[Salse Revenue]]-Table1[[#This Row],[Total Costs]]</f>
        <v>1395</v>
      </c>
    </row>
    <row r="459" spans="1:17" hidden="1" x14ac:dyDescent="0.3">
      <c r="A459" t="s">
        <v>503</v>
      </c>
      <c r="B459" t="s">
        <v>23</v>
      </c>
      <c r="C459" t="s">
        <v>69</v>
      </c>
      <c r="D459" s="1">
        <v>45728</v>
      </c>
      <c r="E459" s="1">
        <v>45732</v>
      </c>
      <c r="F459">
        <v>3</v>
      </c>
      <c r="G459">
        <v>154</v>
      </c>
      <c r="H459" t="s">
        <v>27</v>
      </c>
      <c r="I459" t="s">
        <v>549</v>
      </c>
      <c r="J459" t="s">
        <v>28</v>
      </c>
      <c r="K459" t="str">
        <f>TEXT(Table1[[#This Row],[Order Date]], "yyyy")</f>
        <v>2025</v>
      </c>
      <c r="L459" t="str">
        <f>TEXT(Table1[[#This Row],[Order Date]], "MMM")</f>
        <v>Mar</v>
      </c>
      <c r="M459" t="str">
        <f>TEXT(Table1[[#This Row],[Order Date]], "DDD")</f>
        <v>Wed</v>
      </c>
      <c r="N459">
        <f>DATEDIF(Table1[[#This Row],[Order Date]],Table1[[#This Row],[Delivered Date]], "D")</f>
        <v>4</v>
      </c>
      <c r="O459">
        <f>ROUND(Table1[[#This Row],[Quantity]]*Table1[[#This Row],[Unit Price]]*VLOOKUP(Table1[[#This Row],[Product Name]], Table2[#All],2, FALSE), 0)</f>
        <v>254</v>
      </c>
      <c r="P459">
        <f>Table1[[#This Row],[Quantity]]*Table1[[#This Row],[Unit Price]]</f>
        <v>462</v>
      </c>
      <c r="Q459">
        <f>Table1[[#This Row],[Salse Revenue]]-Table1[[#This Row],[Total Costs]]</f>
        <v>208</v>
      </c>
    </row>
    <row r="460" spans="1:17" x14ac:dyDescent="0.3">
      <c r="A460" t="s">
        <v>504</v>
      </c>
      <c r="B460" t="s">
        <v>11</v>
      </c>
      <c r="C460" t="s">
        <v>12</v>
      </c>
      <c r="D460" s="1">
        <v>45842</v>
      </c>
      <c r="E460" s="1">
        <v>45844</v>
      </c>
      <c r="F460">
        <v>10</v>
      </c>
      <c r="G460">
        <v>674</v>
      </c>
      <c r="H460" t="s">
        <v>27</v>
      </c>
      <c r="I460" t="s">
        <v>548</v>
      </c>
      <c r="J460" t="s">
        <v>18</v>
      </c>
      <c r="K460" t="str">
        <f>TEXT(Table1[[#This Row],[Order Date]], "yyyy")</f>
        <v>2025</v>
      </c>
      <c r="L460" t="str">
        <f>TEXT(Table1[[#This Row],[Order Date]], "MMM")</f>
        <v>Jul</v>
      </c>
      <c r="M460" t="str">
        <f>TEXT(Table1[[#This Row],[Order Date]], "DDD")</f>
        <v>Fri</v>
      </c>
      <c r="N460">
        <f>DATEDIF(Table1[[#This Row],[Order Date]],Table1[[#This Row],[Delivered Date]], "D")</f>
        <v>2</v>
      </c>
      <c r="O460">
        <f>ROUND(Table1[[#This Row],[Quantity]]*Table1[[#This Row],[Unit Price]]*VLOOKUP(Table1[[#This Row],[Product Name]], Table2[#All],2, FALSE), 0)</f>
        <v>5055</v>
      </c>
      <c r="P460">
        <f>Table1[[#This Row],[Quantity]]*Table1[[#This Row],[Unit Price]]</f>
        <v>6740</v>
      </c>
      <c r="Q460">
        <f>Table1[[#This Row],[Salse Revenue]]-Table1[[#This Row],[Total Costs]]</f>
        <v>1685</v>
      </c>
    </row>
    <row r="461" spans="1:17" hidden="1" x14ac:dyDescent="0.3">
      <c r="A461" t="s">
        <v>505</v>
      </c>
      <c r="B461" t="s">
        <v>16</v>
      </c>
      <c r="C461" t="s">
        <v>17</v>
      </c>
      <c r="D461" s="1">
        <v>45925</v>
      </c>
      <c r="E461" s="1">
        <v>45930</v>
      </c>
      <c r="F461">
        <v>8</v>
      </c>
      <c r="G461">
        <v>203</v>
      </c>
      <c r="H461" t="s">
        <v>13</v>
      </c>
      <c r="I461" t="s">
        <v>546</v>
      </c>
      <c r="J461" t="s">
        <v>18</v>
      </c>
      <c r="K461" t="str">
        <f>TEXT(Table1[[#This Row],[Order Date]], "yyyy")</f>
        <v>2025</v>
      </c>
      <c r="L461" t="str">
        <f>TEXT(Table1[[#This Row],[Order Date]], "MMM")</f>
        <v>Sep</v>
      </c>
      <c r="M461" t="str">
        <f>TEXT(Table1[[#This Row],[Order Date]], "DDD")</f>
        <v>Thu</v>
      </c>
      <c r="N461">
        <f>DATEDIF(Table1[[#This Row],[Order Date]],Table1[[#This Row],[Delivered Date]], "D")</f>
        <v>5</v>
      </c>
      <c r="O461">
        <f>ROUND(Table1[[#This Row],[Quantity]]*Table1[[#This Row],[Unit Price]]*VLOOKUP(Table1[[#This Row],[Product Name]], Table2[#All],2, FALSE), 0)</f>
        <v>812</v>
      </c>
      <c r="P461">
        <f>Table1[[#This Row],[Quantity]]*Table1[[#This Row],[Unit Price]]</f>
        <v>1624</v>
      </c>
      <c r="Q461">
        <f>Table1[[#This Row],[Salse Revenue]]-Table1[[#This Row],[Total Costs]]</f>
        <v>812</v>
      </c>
    </row>
    <row r="462" spans="1:17" hidden="1" x14ac:dyDescent="0.3">
      <c r="A462" t="s">
        <v>506</v>
      </c>
      <c r="B462" t="s">
        <v>30</v>
      </c>
      <c r="C462" t="s">
        <v>49</v>
      </c>
      <c r="D462" s="1">
        <v>45759</v>
      </c>
      <c r="E462" s="1">
        <v>45765</v>
      </c>
      <c r="F462">
        <v>5</v>
      </c>
      <c r="G462">
        <v>608</v>
      </c>
      <c r="H462" t="s">
        <v>27</v>
      </c>
      <c r="I462" t="s">
        <v>550</v>
      </c>
      <c r="J462" t="s">
        <v>45</v>
      </c>
      <c r="K462" t="str">
        <f>TEXT(Table1[[#This Row],[Order Date]], "yyyy")</f>
        <v>2025</v>
      </c>
      <c r="L462" t="str">
        <f>TEXT(Table1[[#This Row],[Order Date]], "MMM")</f>
        <v>Apr</v>
      </c>
      <c r="M462" t="str">
        <f>TEXT(Table1[[#This Row],[Order Date]], "DDD")</f>
        <v>Sat</v>
      </c>
      <c r="N462">
        <f>DATEDIF(Table1[[#This Row],[Order Date]],Table1[[#This Row],[Delivered Date]], "D")</f>
        <v>6</v>
      </c>
      <c r="O462">
        <f>ROUND(Table1[[#This Row],[Quantity]]*Table1[[#This Row],[Unit Price]]*VLOOKUP(Table1[[#This Row],[Product Name]], Table2[#All],2, FALSE), 0)</f>
        <v>2128</v>
      </c>
      <c r="P462">
        <f>Table1[[#This Row],[Quantity]]*Table1[[#This Row],[Unit Price]]</f>
        <v>3040</v>
      </c>
      <c r="Q462">
        <f>Table1[[#This Row],[Salse Revenue]]-Table1[[#This Row],[Total Costs]]</f>
        <v>912</v>
      </c>
    </row>
    <row r="463" spans="1:17" hidden="1" x14ac:dyDescent="0.3">
      <c r="A463" t="s">
        <v>507</v>
      </c>
      <c r="B463" t="s">
        <v>30</v>
      </c>
      <c r="C463" t="s">
        <v>41</v>
      </c>
      <c r="D463" s="1">
        <v>45768</v>
      </c>
      <c r="E463" s="1">
        <v>45772</v>
      </c>
      <c r="F463">
        <v>5</v>
      </c>
      <c r="G463">
        <v>664</v>
      </c>
      <c r="H463" t="s">
        <v>27</v>
      </c>
      <c r="I463" t="s">
        <v>32</v>
      </c>
      <c r="J463" t="s">
        <v>18</v>
      </c>
      <c r="K463" t="str">
        <f>TEXT(Table1[[#This Row],[Order Date]], "yyyy")</f>
        <v>2025</v>
      </c>
      <c r="L463" t="str">
        <f>TEXT(Table1[[#This Row],[Order Date]], "MMM")</f>
        <v>Apr</v>
      </c>
      <c r="M463" t="str">
        <f>TEXT(Table1[[#This Row],[Order Date]], "DDD")</f>
        <v>Mon</v>
      </c>
      <c r="N463">
        <f>DATEDIF(Table1[[#This Row],[Order Date]],Table1[[#This Row],[Delivered Date]], "D")</f>
        <v>4</v>
      </c>
      <c r="O463">
        <f>ROUND(Table1[[#This Row],[Quantity]]*Table1[[#This Row],[Unit Price]]*VLOOKUP(Table1[[#This Row],[Product Name]], Table2[#All],2, FALSE), 0)</f>
        <v>2158</v>
      </c>
      <c r="P463">
        <f>Table1[[#This Row],[Quantity]]*Table1[[#This Row],[Unit Price]]</f>
        <v>3320</v>
      </c>
      <c r="Q463">
        <f>Table1[[#This Row],[Salse Revenue]]-Table1[[#This Row],[Total Costs]]</f>
        <v>1162</v>
      </c>
    </row>
    <row r="464" spans="1:17" hidden="1" x14ac:dyDescent="0.3">
      <c r="A464" t="s">
        <v>508</v>
      </c>
      <c r="B464" t="s">
        <v>30</v>
      </c>
      <c r="C464" t="s">
        <v>41</v>
      </c>
      <c r="D464" s="1">
        <v>45802</v>
      </c>
      <c r="E464" s="1">
        <v>45814</v>
      </c>
      <c r="F464">
        <v>9</v>
      </c>
      <c r="G464">
        <v>164</v>
      </c>
      <c r="H464" t="s">
        <v>27</v>
      </c>
      <c r="I464" t="s">
        <v>546</v>
      </c>
      <c r="J464" t="s">
        <v>14</v>
      </c>
      <c r="K464" t="str">
        <f>TEXT(Table1[[#This Row],[Order Date]], "yyyy")</f>
        <v>2025</v>
      </c>
      <c r="L464" t="str">
        <f>TEXT(Table1[[#This Row],[Order Date]], "MMM")</f>
        <v>May</v>
      </c>
      <c r="M464" t="str">
        <f>TEXT(Table1[[#This Row],[Order Date]], "DDD")</f>
        <v>Sun</v>
      </c>
      <c r="N464">
        <f>DATEDIF(Table1[[#This Row],[Order Date]],Table1[[#This Row],[Delivered Date]], "D")</f>
        <v>12</v>
      </c>
      <c r="O464">
        <f>ROUND(Table1[[#This Row],[Quantity]]*Table1[[#This Row],[Unit Price]]*VLOOKUP(Table1[[#This Row],[Product Name]], Table2[#All],2, FALSE), 0)</f>
        <v>959</v>
      </c>
      <c r="P464">
        <f>Table1[[#This Row],[Quantity]]*Table1[[#This Row],[Unit Price]]</f>
        <v>1476</v>
      </c>
      <c r="Q464">
        <f>Table1[[#This Row],[Salse Revenue]]-Table1[[#This Row],[Total Costs]]</f>
        <v>517</v>
      </c>
    </row>
    <row r="465" spans="1:17" hidden="1" x14ac:dyDescent="0.3">
      <c r="A465" t="s">
        <v>509</v>
      </c>
      <c r="B465" t="s">
        <v>20</v>
      </c>
      <c r="C465" t="s">
        <v>21</v>
      </c>
      <c r="D465" s="1">
        <v>45683</v>
      </c>
      <c r="E465" s="1">
        <v>45686</v>
      </c>
      <c r="F465">
        <v>4</v>
      </c>
      <c r="G465">
        <v>200</v>
      </c>
      <c r="H465" t="s">
        <v>13</v>
      </c>
      <c r="I465" t="s">
        <v>548</v>
      </c>
      <c r="J465" t="s">
        <v>45</v>
      </c>
      <c r="K465" t="str">
        <f>TEXT(Table1[[#This Row],[Order Date]], "yyyy")</f>
        <v>2025</v>
      </c>
      <c r="L465" t="str">
        <f>TEXT(Table1[[#This Row],[Order Date]], "MMM")</f>
        <v>Jan</v>
      </c>
      <c r="M465" t="str">
        <f>TEXT(Table1[[#This Row],[Order Date]], "DDD")</f>
        <v>Sun</v>
      </c>
      <c r="N465">
        <f>DATEDIF(Table1[[#This Row],[Order Date]],Table1[[#This Row],[Delivered Date]], "D")</f>
        <v>3</v>
      </c>
      <c r="O465">
        <f>ROUND(Table1[[#This Row],[Quantity]]*Table1[[#This Row],[Unit Price]]*VLOOKUP(Table1[[#This Row],[Product Name]], Table2[#All],2, FALSE), 0)</f>
        <v>600</v>
      </c>
      <c r="P465">
        <f>Table1[[#This Row],[Quantity]]*Table1[[#This Row],[Unit Price]]</f>
        <v>800</v>
      </c>
      <c r="Q465">
        <f>Table1[[#This Row],[Salse Revenue]]-Table1[[#This Row],[Total Costs]]</f>
        <v>200</v>
      </c>
    </row>
    <row r="466" spans="1:17" hidden="1" x14ac:dyDescent="0.3">
      <c r="A466" t="s">
        <v>510</v>
      </c>
      <c r="B466" t="s">
        <v>23</v>
      </c>
      <c r="C466" t="s">
        <v>37</v>
      </c>
      <c r="D466" s="1">
        <v>45793</v>
      </c>
      <c r="E466" s="1">
        <v>45802</v>
      </c>
      <c r="F466">
        <v>4</v>
      </c>
      <c r="G466">
        <v>959</v>
      </c>
      <c r="H466" t="s">
        <v>13</v>
      </c>
      <c r="I466" t="s">
        <v>549</v>
      </c>
      <c r="J466" t="s">
        <v>28</v>
      </c>
      <c r="K466" t="str">
        <f>TEXT(Table1[[#This Row],[Order Date]], "yyyy")</f>
        <v>2025</v>
      </c>
      <c r="L466" t="str">
        <f>TEXT(Table1[[#This Row],[Order Date]], "MMM")</f>
        <v>May</v>
      </c>
      <c r="M466" t="str">
        <f>TEXT(Table1[[#This Row],[Order Date]], "DDD")</f>
        <v>Fri</v>
      </c>
      <c r="N466">
        <f>DATEDIF(Table1[[#This Row],[Order Date]],Table1[[#This Row],[Delivered Date]], "D")</f>
        <v>9</v>
      </c>
      <c r="O466">
        <f>ROUND(Table1[[#This Row],[Quantity]]*Table1[[#This Row],[Unit Price]]*VLOOKUP(Table1[[#This Row],[Product Name]], Table2[#All],2, FALSE), 0)</f>
        <v>1918</v>
      </c>
      <c r="P466">
        <f>Table1[[#This Row],[Quantity]]*Table1[[#This Row],[Unit Price]]</f>
        <v>3836</v>
      </c>
      <c r="Q466">
        <f>Table1[[#This Row],[Salse Revenue]]-Table1[[#This Row],[Total Costs]]</f>
        <v>1918</v>
      </c>
    </row>
    <row r="467" spans="1:17" hidden="1" x14ac:dyDescent="0.3">
      <c r="A467" t="s">
        <v>511</v>
      </c>
      <c r="B467" t="s">
        <v>23</v>
      </c>
      <c r="C467" t="s">
        <v>37</v>
      </c>
      <c r="D467" s="1">
        <v>45942</v>
      </c>
      <c r="E467" s="1">
        <v>45945</v>
      </c>
      <c r="F467">
        <v>3</v>
      </c>
      <c r="G467">
        <v>960</v>
      </c>
      <c r="H467" t="s">
        <v>13</v>
      </c>
      <c r="I467" t="s">
        <v>546</v>
      </c>
      <c r="J467" t="s">
        <v>45</v>
      </c>
      <c r="K467" t="str">
        <f>TEXT(Table1[[#This Row],[Order Date]], "yyyy")</f>
        <v>2025</v>
      </c>
      <c r="L467" t="str">
        <f>TEXT(Table1[[#This Row],[Order Date]], "MMM")</f>
        <v>Oct</v>
      </c>
      <c r="M467" t="str">
        <f>TEXT(Table1[[#This Row],[Order Date]], "DDD")</f>
        <v>Sun</v>
      </c>
      <c r="N467">
        <f>DATEDIF(Table1[[#This Row],[Order Date]],Table1[[#This Row],[Delivered Date]], "D")</f>
        <v>3</v>
      </c>
      <c r="O467">
        <f>ROUND(Table1[[#This Row],[Quantity]]*Table1[[#This Row],[Unit Price]]*VLOOKUP(Table1[[#This Row],[Product Name]], Table2[#All],2, FALSE), 0)</f>
        <v>1440</v>
      </c>
      <c r="P467">
        <f>Table1[[#This Row],[Quantity]]*Table1[[#This Row],[Unit Price]]</f>
        <v>2880</v>
      </c>
      <c r="Q467">
        <f>Table1[[#This Row],[Salse Revenue]]-Table1[[#This Row],[Total Costs]]</f>
        <v>1440</v>
      </c>
    </row>
    <row r="468" spans="1:17" hidden="1" x14ac:dyDescent="0.3">
      <c r="A468" t="s">
        <v>512</v>
      </c>
      <c r="B468" t="s">
        <v>23</v>
      </c>
      <c r="C468" t="s">
        <v>69</v>
      </c>
      <c r="D468" s="1">
        <v>45878</v>
      </c>
      <c r="E468" s="1">
        <v>45882</v>
      </c>
      <c r="F468">
        <v>1</v>
      </c>
      <c r="G468">
        <v>269</v>
      </c>
      <c r="H468" t="s">
        <v>13</v>
      </c>
      <c r="I468" t="s">
        <v>549</v>
      </c>
      <c r="J468" t="s">
        <v>14</v>
      </c>
      <c r="K468" t="str">
        <f>TEXT(Table1[[#This Row],[Order Date]], "yyyy")</f>
        <v>2025</v>
      </c>
      <c r="L468" t="str">
        <f>TEXT(Table1[[#This Row],[Order Date]], "MMM")</f>
        <v>Aug</v>
      </c>
      <c r="M468" t="str">
        <f>TEXT(Table1[[#This Row],[Order Date]], "DDD")</f>
        <v>Sat</v>
      </c>
      <c r="N468">
        <f>DATEDIF(Table1[[#This Row],[Order Date]],Table1[[#This Row],[Delivered Date]], "D")</f>
        <v>4</v>
      </c>
      <c r="O468">
        <f>ROUND(Table1[[#This Row],[Quantity]]*Table1[[#This Row],[Unit Price]]*VLOOKUP(Table1[[#This Row],[Product Name]], Table2[#All],2, FALSE), 0)</f>
        <v>148</v>
      </c>
      <c r="P468">
        <f>Table1[[#This Row],[Quantity]]*Table1[[#This Row],[Unit Price]]</f>
        <v>269</v>
      </c>
      <c r="Q468">
        <f>Table1[[#This Row],[Salse Revenue]]-Table1[[#This Row],[Total Costs]]</f>
        <v>121</v>
      </c>
    </row>
    <row r="469" spans="1:17" x14ac:dyDescent="0.3">
      <c r="A469" t="s">
        <v>513</v>
      </c>
      <c r="B469" t="s">
        <v>11</v>
      </c>
      <c r="C469" t="s">
        <v>26</v>
      </c>
      <c r="D469" s="1">
        <v>45680</v>
      </c>
      <c r="E469" s="1">
        <v>45689</v>
      </c>
      <c r="F469">
        <v>9</v>
      </c>
      <c r="G469">
        <v>498</v>
      </c>
      <c r="H469" t="s">
        <v>13</v>
      </c>
      <c r="I469" t="s">
        <v>550</v>
      </c>
      <c r="J469" t="s">
        <v>45</v>
      </c>
      <c r="K469" t="str">
        <f>TEXT(Table1[[#This Row],[Order Date]], "yyyy")</f>
        <v>2025</v>
      </c>
      <c r="L469" t="str">
        <f>TEXT(Table1[[#This Row],[Order Date]], "MMM")</f>
        <v>Jan</v>
      </c>
      <c r="M469" t="str">
        <f>TEXT(Table1[[#This Row],[Order Date]], "DDD")</f>
        <v>Thu</v>
      </c>
      <c r="N469">
        <f>DATEDIF(Table1[[#This Row],[Order Date]],Table1[[#This Row],[Delivered Date]], "D")</f>
        <v>9</v>
      </c>
      <c r="O469">
        <f>ROUND(Table1[[#This Row],[Quantity]]*Table1[[#This Row],[Unit Price]]*VLOOKUP(Table1[[#This Row],[Product Name]], Table2[#All],2, FALSE), 0)</f>
        <v>2913</v>
      </c>
      <c r="P469">
        <f>Table1[[#This Row],[Quantity]]*Table1[[#This Row],[Unit Price]]</f>
        <v>4482</v>
      </c>
      <c r="Q469">
        <f>Table1[[#This Row],[Salse Revenue]]-Table1[[#This Row],[Total Costs]]</f>
        <v>1569</v>
      </c>
    </row>
    <row r="470" spans="1:17" hidden="1" x14ac:dyDescent="0.3">
      <c r="A470" t="s">
        <v>514</v>
      </c>
      <c r="B470" t="s">
        <v>20</v>
      </c>
      <c r="C470" t="s">
        <v>82</v>
      </c>
      <c r="D470" s="1">
        <v>45736</v>
      </c>
      <c r="E470" s="1">
        <v>45743</v>
      </c>
      <c r="F470">
        <v>6</v>
      </c>
      <c r="G470">
        <v>662</v>
      </c>
      <c r="H470" t="s">
        <v>13</v>
      </c>
      <c r="I470" t="s">
        <v>549</v>
      </c>
      <c r="J470" t="s">
        <v>45</v>
      </c>
      <c r="K470" t="str">
        <f>TEXT(Table1[[#This Row],[Order Date]], "yyyy")</f>
        <v>2025</v>
      </c>
      <c r="L470" t="str">
        <f>TEXT(Table1[[#This Row],[Order Date]], "MMM")</f>
        <v>Mar</v>
      </c>
      <c r="M470" t="str">
        <f>TEXT(Table1[[#This Row],[Order Date]], "DDD")</f>
        <v>Thu</v>
      </c>
      <c r="N470">
        <f>DATEDIF(Table1[[#This Row],[Order Date]],Table1[[#This Row],[Delivered Date]], "D")</f>
        <v>7</v>
      </c>
      <c r="O470">
        <f>ROUND(Table1[[#This Row],[Quantity]]*Table1[[#This Row],[Unit Price]]*VLOOKUP(Table1[[#This Row],[Product Name]], Table2[#All],2, FALSE), 0)</f>
        <v>3178</v>
      </c>
      <c r="P470">
        <f>Table1[[#This Row],[Quantity]]*Table1[[#This Row],[Unit Price]]</f>
        <v>3972</v>
      </c>
      <c r="Q470">
        <f>Table1[[#This Row],[Salse Revenue]]-Table1[[#This Row],[Total Costs]]</f>
        <v>794</v>
      </c>
    </row>
    <row r="471" spans="1:17" hidden="1" x14ac:dyDescent="0.3">
      <c r="A471" t="s">
        <v>515</v>
      </c>
      <c r="B471" t="s">
        <v>23</v>
      </c>
      <c r="C471" t="s">
        <v>37</v>
      </c>
      <c r="D471" s="1">
        <v>45681</v>
      </c>
      <c r="E471" s="1">
        <v>45691</v>
      </c>
      <c r="F471">
        <v>1</v>
      </c>
      <c r="G471">
        <v>909</v>
      </c>
      <c r="H471" t="s">
        <v>27</v>
      </c>
      <c r="I471" t="s">
        <v>32</v>
      </c>
      <c r="J471" t="s">
        <v>14</v>
      </c>
      <c r="K471" t="str">
        <f>TEXT(Table1[[#This Row],[Order Date]], "yyyy")</f>
        <v>2025</v>
      </c>
      <c r="L471" t="str">
        <f>TEXT(Table1[[#This Row],[Order Date]], "MMM")</f>
        <v>Jan</v>
      </c>
      <c r="M471" t="str">
        <f>TEXT(Table1[[#This Row],[Order Date]], "DDD")</f>
        <v>Fri</v>
      </c>
      <c r="N471">
        <f>DATEDIF(Table1[[#This Row],[Order Date]],Table1[[#This Row],[Delivered Date]], "D")</f>
        <v>10</v>
      </c>
      <c r="O471">
        <f>ROUND(Table1[[#This Row],[Quantity]]*Table1[[#This Row],[Unit Price]]*VLOOKUP(Table1[[#This Row],[Product Name]], Table2[#All],2, FALSE), 0)</f>
        <v>455</v>
      </c>
      <c r="P471">
        <f>Table1[[#This Row],[Quantity]]*Table1[[#This Row],[Unit Price]]</f>
        <v>909</v>
      </c>
      <c r="Q471">
        <f>Table1[[#This Row],[Salse Revenue]]-Table1[[#This Row],[Total Costs]]</f>
        <v>454</v>
      </c>
    </row>
    <row r="472" spans="1:17" hidden="1" x14ac:dyDescent="0.3">
      <c r="A472" t="s">
        <v>516</v>
      </c>
      <c r="B472" t="s">
        <v>30</v>
      </c>
      <c r="C472" t="s">
        <v>31</v>
      </c>
      <c r="D472" s="1">
        <v>46012</v>
      </c>
      <c r="E472" s="1">
        <v>46015</v>
      </c>
      <c r="F472">
        <v>8</v>
      </c>
      <c r="G472">
        <v>189</v>
      </c>
      <c r="H472" t="s">
        <v>13</v>
      </c>
      <c r="I472" t="s">
        <v>550</v>
      </c>
      <c r="J472" t="s">
        <v>28</v>
      </c>
      <c r="K472" t="str">
        <f>TEXT(Table1[[#This Row],[Order Date]], "yyyy")</f>
        <v>2025</v>
      </c>
      <c r="L472" t="str">
        <f>TEXT(Table1[[#This Row],[Order Date]], "MMM")</f>
        <v>Dec</v>
      </c>
      <c r="M472" t="str">
        <f>TEXT(Table1[[#This Row],[Order Date]], "DDD")</f>
        <v>Sun</v>
      </c>
      <c r="N472">
        <f>DATEDIF(Table1[[#This Row],[Order Date]],Table1[[#This Row],[Delivered Date]], "D")</f>
        <v>3</v>
      </c>
      <c r="O472">
        <f>ROUND(Table1[[#This Row],[Quantity]]*Table1[[#This Row],[Unit Price]]*VLOOKUP(Table1[[#This Row],[Product Name]], Table2[#All],2, FALSE), 0)</f>
        <v>1134</v>
      </c>
      <c r="P472">
        <f>Table1[[#This Row],[Quantity]]*Table1[[#This Row],[Unit Price]]</f>
        <v>1512</v>
      </c>
      <c r="Q472">
        <f>Table1[[#This Row],[Salse Revenue]]-Table1[[#This Row],[Total Costs]]</f>
        <v>378</v>
      </c>
    </row>
    <row r="473" spans="1:17" hidden="1" x14ac:dyDescent="0.3">
      <c r="A473" t="s">
        <v>517</v>
      </c>
      <c r="B473" t="s">
        <v>23</v>
      </c>
      <c r="C473" t="s">
        <v>24</v>
      </c>
      <c r="D473" s="1">
        <v>45770</v>
      </c>
      <c r="E473" s="1">
        <v>45779</v>
      </c>
      <c r="F473">
        <v>4</v>
      </c>
      <c r="G473">
        <v>689</v>
      </c>
      <c r="H473" t="s">
        <v>27</v>
      </c>
      <c r="I473" t="s">
        <v>548</v>
      </c>
      <c r="J473" t="s">
        <v>18</v>
      </c>
      <c r="K473" t="str">
        <f>TEXT(Table1[[#This Row],[Order Date]], "yyyy")</f>
        <v>2025</v>
      </c>
      <c r="L473" t="str">
        <f>TEXT(Table1[[#This Row],[Order Date]], "MMM")</f>
        <v>Apr</v>
      </c>
      <c r="M473" t="str">
        <f>TEXT(Table1[[#This Row],[Order Date]], "DDD")</f>
        <v>Wed</v>
      </c>
      <c r="N473">
        <f>DATEDIF(Table1[[#This Row],[Order Date]],Table1[[#This Row],[Delivered Date]], "D")</f>
        <v>9</v>
      </c>
      <c r="O473">
        <f>ROUND(Table1[[#This Row],[Quantity]]*Table1[[#This Row],[Unit Price]]*VLOOKUP(Table1[[#This Row],[Product Name]], Table2[#All],2, FALSE), 0)</f>
        <v>1516</v>
      </c>
      <c r="P473">
        <f>Table1[[#This Row],[Quantity]]*Table1[[#This Row],[Unit Price]]</f>
        <v>2756</v>
      </c>
      <c r="Q473">
        <f>Table1[[#This Row],[Salse Revenue]]-Table1[[#This Row],[Total Costs]]</f>
        <v>1240</v>
      </c>
    </row>
    <row r="474" spans="1:17" hidden="1" x14ac:dyDescent="0.3">
      <c r="A474" t="s">
        <v>518</v>
      </c>
      <c r="B474" t="s">
        <v>16</v>
      </c>
      <c r="C474" t="s">
        <v>43</v>
      </c>
      <c r="D474" s="1">
        <v>45921</v>
      </c>
      <c r="E474" s="1">
        <v>45928</v>
      </c>
      <c r="F474">
        <v>9</v>
      </c>
      <c r="G474">
        <v>485</v>
      </c>
      <c r="H474" t="s">
        <v>27</v>
      </c>
      <c r="I474" t="s">
        <v>549</v>
      </c>
      <c r="J474" t="s">
        <v>28</v>
      </c>
      <c r="K474" t="str">
        <f>TEXT(Table1[[#This Row],[Order Date]], "yyyy")</f>
        <v>2025</v>
      </c>
      <c r="L474" t="str">
        <f>TEXT(Table1[[#This Row],[Order Date]], "MMM")</f>
        <v>Sep</v>
      </c>
      <c r="M474" t="str">
        <f>TEXT(Table1[[#This Row],[Order Date]], "DDD")</f>
        <v>Sun</v>
      </c>
      <c r="N474">
        <f>DATEDIF(Table1[[#This Row],[Order Date]],Table1[[#This Row],[Delivered Date]], "D")</f>
        <v>7</v>
      </c>
      <c r="O474">
        <f>ROUND(Table1[[#This Row],[Quantity]]*Table1[[#This Row],[Unit Price]]*VLOOKUP(Table1[[#This Row],[Product Name]], Table2[#All],2, FALSE), 0)</f>
        <v>2619</v>
      </c>
      <c r="P474">
        <f>Table1[[#This Row],[Quantity]]*Table1[[#This Row],[Unit Price]]</f>
        <v>4365</v>
      </c>
      <c r="Q474">
        <f>Table1[[#This Row],[Salse Revenue]]-Table1[[#This Row],[Total Costs]]</f>
        <v>1746</v>
      </c>
    </row>
    <row r="475" spans="1:17" hidden="1" x14ac:dyDescent="0.3">
      <c r="A475" t="s">
        <v>519</v>
      </c>
      <c r="B475" t="s">
        <v>23</v>
      </c>
      <c r="C475" t="s">
        <v>24</v>
      </c>
      <c r="D475" s="1">
        <v>45909</v>
      </c>
      <c r="E475" s="1">
        <v>45911</v>
      </c>
      <c r="F475">
        <v>2</v>
      </c>
      <c r="G475">
        <v>31</v>
      </c>
      <c r="H475" t="s">
        <v>27</v>
      </c>
      <c r="I475" t="s">
        <v>546</v>
      </c>
      <c r="J475" t="s">
        <v>14</v>
      </c>
      <c r="K475" t="str">
        <f>TEXT(Table1[[#This Row],[Order Date]], "yyyy")</f>
        <v>2025</v>
      </c>
      <c r="L475" t="str">
        <f>TEXT(Table1[[#This Row],[Order Date]], "MMM")</f>
        <v>Sep</v>
      </c>
      <c r="M475" t="str">
        <f>TEXT(Table1[[#This Row],[Order Date]], "DDD")</f>
        <v>Tue</v>
      </c>
      <c r="N475">
        <f>DATEDIF(Table1[[#This Row],[Order Date]],Table1[[#This Row],[Delivered Date]], "D")</f>
        <v>2</v>
      </c>
      <c r="O475">
        <f>ROUND(Table1[[#This Row],[Quantity]]*Table1[[#This Row],[Unit Price]]*VLOOKUP(Table1[[#This Row],[Product Name]], Table2[#All],2, FALSE), 0)</f>
        <v>34</v>
      </c>
      <c r="P475">
        <f>Table1[[#This Row],[Quantity]]*Table1[[#This Row],[Unit Price]]</f>
        <v>62</v>
      </c>
      <c r="Q475">
        <f>Table1[[#This Row],[Salse Revenue]]-Table1[[#This Row],[Total Costs]]</f>
        <v>28</v>
      </c>
    </row>
    <row r="476" spans="1:17" hidden="1" x14ac:dyDescent="0.3">
      <c r="A476" t="s">
        <v>520</v>
      </c>
      <c r="B476" t="s">
        <v>16</v>
      </c>
      <c r="C476" t="s">
        <v>55</v>
      </c>
      <c r="D476" s="1">
        <v>45912</v>
      </c>
      <c r="E476" s="1">
        <v>45914</v>
      </c>
      <c r="F476">
        <v>6</v>
      </c>
      <c r="G476">
        <v>806</v>
      </c>
      <c r="H476" t="s">
        <v>13</v>
      </c>
      <c r="I476" t="s">
        <v>32</v>
      </c>
      <c r="J476" t="s">
        <v>14</v>
      </c>
      <c r="K476" t="str">
        <f>TEXT(Table1[[#This Row],[Order Date]], "yyyy")</f>
        <v>2025</v>
      </c>
      <c r="L476" t="str">
        <f>TEXT(Table1[[#This Row],[Order Date]], "MMM")</f>
        <v>Sep</v>
      </c>
      <c r="M476" t="str">
        <f>TEXT(Table1[[#This Row],[Order Date]], "DDD")</f>
        <v>Fri</v>
      </c>
      <c r="N476">
        <f>DATEDIF(Table1[[#This Row],[Order Date]],Table1[[#This Row],[Delivered Date]], "D")</f>
        <v>2</v>
      </c>
      <c r="O476">
        <f>ROUND(Table1[[#This Row],[Quantity]]*Table1[[#This Row],[Unit Price]]*VLOOKUP(Table1[[#This Row],[Product Name]], Table2[#All],2, FALSE), 0)</f>
        <v>2660</v>
      </c>
      <c r="P476">
        <f>Table1[[#This Row],[Quantity]]*Table1[[#This Row],[Unit Price]]</f>
        <v>4836</v>
      </c>
      <c r="Q476">
        <f>Table1[[#This Row],[Salse Revenue]]-Table1[[#This Row],[Total Costs]]</f>
        <v>2176</v>
      </c>
    </row>
    <row r="477" spans="1:17" hidden="1" x14ac:dyDescent="0.3">
      <c r="A477" t="s">
        <v>521</v>
      </c>
      <c r="B477" t="s">
        <v>30</v>
      </c>
      <c r="C477" t="s">
        <v>41</v>
      </c>
      <c r="D477" s="1">
        <v>45938</v>
      </c>
      <c r="E477" s="1">
        <v>45940</v>
      </c>
      <c r="F477">
        <v>5</v>
      </c>
      <c r="G477">
        <v>720</v>
      </c>
      <c r="H477" t="s">
        <v>13</v>
      </c>
      <c r="I477" t="s">
        <v>550</v>
      </c>
      <c r="J477" t="s">
        <v>28</v>
      </c>
      <c r="K477" t="str">
        <f>TEXT(Table1[[#This Row],[Order Date]], "yyyy")</f>
        <v>2025</v>
      </c>
      <c r="L477" t="str">
        <f>TEXT(Table1[[#This Row],[Order Date]], "MMM")</f>
        <v>Oct</v>
      </c>
      <c r="M477" t="str">
        <f>TEXT(Table1[[#This Row],[Order Date]], "DDD")</f>
        <v>Wed</v>
      </c>
      <c r="N477">
        <f>DATEDIF(Table1[[#This Row],[Order Date]],Table1[[#This Row],[Delivered Date]], "D")</f>
        <v>2</v>
      </c>
      <c r="O477">
        <f>ROUND(Table1[[#This Row],[Quantity]]*Table1[[#This Row],[Unit Price]]*VLOOKUP(Table1[[#This Row],[Product Name]], Table2[#All],2, FALSE), 0)</f>
        <v>2340</v>
      </c>
      <c r="P477">
        <f>Table1[[#This Row],[Quantity]]*Table1[[#This Row],[Unit Price]]</f>
        <v>3600</v>
      </c>
      <c r="Q477">
        <f>Table1[[#This Row],[Salse Revenue]]-Table1[[#This Row],[Total Costs]]</f>
        <v>1260</v>
      </c>
    </row>
    <row r="478" spans="1:17" hidden="1" x14ac:dyDescent="0.3">
      <c r="A478" t="s">
        <v>522</v>
      </c>
      <c r="B478" t="s">
        <v>30</v>
      </c>
      <c r="C478" t="s">
        <v>41</v>
      </c>
      <c r="D478" s="1">
        <v>45855</v>
      </c>
      <c r="E478" s="1">
        <v>45861</v>
      </c>
      <c r="F478">
        <v>2</v>
      </c>
      <c r="G478">
        <v>420</v>
      </c>
      <c r="H478" t="s">
        <v>13</v>
      </c>
      <c r="I478" t="s">
        <v>548</v>
      </c>
      <c r="J478" t="s">
        <v>45</v>
      </c>
      <c r="K478" t="str">
        <f>TEXT(Table1[[#This Row],[Order Date]], "yyyy")</f>
        <v>2025</v>
      </c>
      <c r="L478" t="str">
        <f>TEXT(Table1[[#This Row],[Order Date]], "MMM")</f>
        <v>Jul</v>
      </c>
      <c r="M478" t="str">
        <f>TEXT(Table1[[#This Row],[Order Date]], "DDD")</f>
        <v>Thu</v>
      </c>
      <c r="N478">
        <f>DATEDIF(Table1[[#This Row],[Order Date]],Table1[[#This Row],[Delivered Date]], "D")</f>
        <v>6</v>
      </c>
      <c r="O478">
        <f>ROUND(Table1[[#This Row],[Quantity]]*Table1[[#This Row],[Unit Price]]*VLOOKUP(Table1[[#This Row],[Product Name]], Table2[#All],2, FALSE), 0)</f>
        <v>546</v>
      </c>
      <c r="P478">
        <f>Table1[[#This Row],[Quantity]]*Table1[[#This Row],[Unit Price]]</f>
        <v>840</v>
      </c>
      <c r="Q478">
        <f>Table1[[#This Row],[Salse Revenue]]-Table1[[#This Row],[Total Costs]]</f>
        <v>294</v>
      </c>
    </row>
    <row r="479" spans="1:17" hidden="1" x14ac:dyDescent="0.3">
      <c r="A479" t="s">
        <v>523</v>
      </c>
      <c r="B479" t="s">
        <v>23</v>
      </c>
      <c r="C479" t="s">
        <v>69</v>
      </c>
      <c r="D479" s="1">
        <v>46007</v>
      </c>
      <c r="E479" s="1">
        <v>46017</v>
      </c>
      <c r="F479">
        <v>3</v>
      </c>
      <c r="G479">
        <v>10</v>
      </c>
      <c r="H479" t="s">
        <v>13</v>
      </c>
      <c r="I479" t="s">
        <v>32</v>
      </c>
      <c r="J479" t="s">
        <v>45</v>
      </c>
      <c r="K479" t="str">
        <f>TEXT(Table1[[#This Row],[Order Date]], "yyyy")</f>
        <v>2025</v>
      </c>
      <c r="L479" t="str">
        <f>TEXT(Table1[[#This Row],[Order Date]], "MMM")</f>
        <v>Dec</v>
      </c>
      <c r="M479" t="str">
        <f>TEXT(Table1[[#This Row],[Order Date]], "DDD")</f>
        <v>Tue</v>
      </c>
      <c r="N479">
        <f>DATEDIF(Table1[[#This Row],[Order Date]],Table1[[#This Row],[Delivered Date]], "D")</f>
        <v>10</v>
      </c>
      <c r="O479">
        <f>ROUND(Table1[[#This Row],[Quantity]]*Table1[[#This Row],[Unit Price]]*VLOOKUP(Table1[[#This Row],[Product Name]], Table2[#All],2, FALSE), 0)</f>
        <v>17</v>
      </c>
      <c r="P479">
        <f>Table1[[#This Row],[Quantity]]*Table1[[#This Row],[Unit Price]]</f>
        <v>30</v>
      </c>
      <c r="Q479">
        <f>Table1[[#This Row],[Salse Revenue]]-Table1[[#This Row],[Total Costs]]</f>
        <v>13</v>
      </c>
    </row>
    <row r="480" spans="1:17" hidden="1" x14ac:dyDescent="0.3">
      <c r="A480" t="s">
        <v>524</v>
      </c>
      <c r="B480" t="s">
        <v>16</v>
      </c>
      <c r="C480" t="s">
        <v>17</v>
      </c>
      <c r="D480" s="1">
        <v>45953</v>
      </c>
      <c r="E480" s="1">
        <v>45963</v>
      </c>
      <c r="F480">
        <v>1</v>
      </c>
      <c r="G480">
        <v>950</v>
      </c>
      <c r="H480" t="s">
        <v>13</v>
      </c>
      <c r="I480" t="s">
        <v>548</v>
      </c>
      <c r="J480" t="s">
        <v>18</v>
      </c>
      <c r="K480" t="str">
        <f>TEXT(Table1[[#This Row],[Order Date]], "yyyy")</f>
        <v>2025</v>
      </c>
      <c r="L480" t="str">
        <f>TEXT(Table1[[#This Row],[Order Date]], "MMM")</f>
        <v>Oct</v>
      </c>
      <c r="M480" t="str">
        <f>TEXT(Table1[[#This Row],[Order Date]], "DDD")</f>
        <v>Thu</v>
      </c>
      <c r="N480">
        <f>DATEDIF(Table1[[#This Row],[Order Date]],Table1[[#This Row],[Delivered Date]], "D")</f>
        <v>10</v>
      </c>
      <c r="O480">
        <f>ROUND(Table1[[#This Row],[Quantity]]*Table1[[#This Row],[Unit Price]]*VLOOKUP(Table1[[#This Row],[Product Name]], Table2[#All],2, FALSE), 0)</f>
        <v>475</v>
      </c>
      <c r="P480">
        <f>Table1[[#This Row],[Quantity]]*Table1[[#This Row],[Unit Price]]</f>
        <v>950</v>
      </c>
      <c r="Q480">
        <f>Table1[[#This Row],[Salse Revenue]]-Table1[[#This Row],[Total Costs]]</f>
        <v>475</v>
      </c>
    </row>
    <row r="481" spans="1:17" hidden="1" x14ac:dyDescent="0.3">
      <c r="A481" t="s">
        <v>525</v>
      </c>
      <c r="B481" t="s">
        <v>20</v>
      </c>
      <c r="C481" t="s">
        <v>39</v>
      </c>
      <c r="D481" s="1">
        <v>45716</v>
      </c>
      <c r="E481" s="1">
        <v>45722</v>
      </c>
      <c r="F481">
        <v>7</v>
      </c>
      <c r="G481">
        <v>996</v>
      </c>
      <c r="H481" t="s">
        <v>13</v>
      </c>
      <c r="I481" t="s">
        <v>546</v>
      </c>
      <c r="J481" t="s">
        <v>14</v>
      </c>
      <c r="K481" t="str">
        <f>TEXT(Table1[[#This Row],[Order Date]], "yyyy")</f>
        <v>2025</v>
      </c>
      <c r="L481" t="str">
        <f>TEXT(Table1[[#This Row],[Order Date]], "MMM")</f>
        <v>Feb</v>
      </c>
      <c r="M481" t="str">
        <f>TEXT(Table1[[#This Row],[Order Date]], "DDD")</f>
        <v>Fri</v>
      </c>
      <c r="N481">
        <f>DATEDIF(Table1[[#This Row],[Order Date]],Table1[[#This Row],[Delivered Date]], "D")</f>
        <v>6</v>
      </c>
      <c r="O481">
        <f>ROUND(Table1[[#This Row],[Quantity]]*Table1[[#This Row],[Unit Price]]*VLOOKUP(Table1[[#This Row],[Product Name]], Table2[#All],2, FALSE), 0)</f>
        <v>4532</v>
      </c>
      <c r="P481">
        <f>Table1[[#This Row],[Quantity]]*Table1[[#This Row],[Unit Price]]</f>
        <v>6972</v>
      </c>
      <c r="Q481">
        <f>Table1[[#This Row],[Salse Revenue]]-Table1[[#This Row],[Total Costs]]</f>
        <v>2440</v>
      </c>
    </row>
    <row r="482" spans="1:17" hidden="1" x14ac:dyDescent="0.3">
      <c r="A482" t="s">
        <v>526</v>
      </c>
      <c r="B482" t="s">
        <v>16</v>
      </c>
      <c r="C482" t="s">
        <v>55</v>
      </c>
      <c r="D482" s="1">
        <v>45689</v>
      </c>
      <c r="E482" s="1">
        <v>45693</v>
      </c>
      <c r="F482">
        <v>4</v>
      </c>
      <c r="G482">
        <v>439</v>
      </c>
      <c r="H482" t="s">
        <v>13</v>
      </c>
      <c r="I482" t="s">
        <v>549</v>
      </c>
      <c r="J482" t="s">
        <v>28</v>
      </c>
      <c r="K482" t="str">
        <f>TEXT(Table1[[#This Row],[Order Date]], "yyyy")</f>
        <v>2025</v>
      </c>
      <c r="L482" t="str">
        <f>TEXT(Table1[[#This Row],[Order Date]], "MMM")</f>
        <v>Feb</v>
      </c>
      <c r="M482" t="str">
        <f>TEXT(Table1[[#This Row],[Order Date]], "DDD")</f>
        <v>Sat</v>
      </c>
      <c r="N482">
        <f>DATEDIF(Table1[[#This Row],[Order Date]],Table1[[#This Row],[Delivered Date]], "D")</f>
        <v>4</v>
      </c>
      <c r="O482">
        <f>ROUND(Table1[[#This Row],[Quantity]]*Table1[[#This Row],[Unit Price]]*VLOOKUP(Table1[[#This Row],[Product Name]], Table2[#All],2, FALSE), 0)</f>
        <v>966</v>
      </c>
      <c r="P482">
        <f>Table1[[#This Row],[Quantity]]*Table1[[#This Row],[Unit Price]]</f>
        <v>1756</v>
      </c>
      <c r="Q482">
        <f>Table1[[#This Row],[Salse Revenue]]-Table1[[#This Row],[Total Costs]]</f>
        <v>790</v>
      </c>
    </row>
    <row r="483" spans="1:17" hidden="1" x14ac:dyDescent="0.3">
      <c r="A483" t="s">
        <v>527</v>
      </c>
      <c r="B483" t="s">
        <v>16</v>
      </c>
      <c r="C483" t="s">
        <v>55</v>
      </c>
      <c r="D483" s="1">
        <v>45660</v>
      </c>
      <c r="E483" s="1">
        <v>45667</v>
      </c>
      <c r="F483">
        <v>9</v>
      </c>
      <c r="G483">
        <v>727</v>
      </c>
      <c r="H483" t="s">
        <v>13</v>
      </c>
      <c r="I483" t="s">
        <v>550</v>
      </c>
      <c r="J483" t="s">
        <v>14</v>
      </c>
      <c r="K483" t="str">
        <f>TEXT(Table1[[#This Row],[Order Date]], "yyyy")</f>
        <v>2025</v>
      </c>
      <c r="L483" t="str">
        <f>TEXT(Table1[[#This Row],[Order Date]], "MMM")</f>
        <v>Jan</v>
      </c>
      <c r="M483" t="str">
        <f>TEXT(Table1[[#This Row],[Order Date]], "DDD")</f>
        <v>Fri</v>
      </c>
      <c r="N483">
        <f>DATEDIF(Table1[[#This Row],[Order Date]],Table1[[#This Row],[Delivered Date]], "D")</f>
        <v>7</v>
      </c>
      <c r="O483">
        <f>ROUND(Table1[[#This Row],[Quantity]]*Table1[[#This Row],[Unit Price]]*VLOOKUP(Table1[[#This Row],[Product Name]], Table2[#All],2, FALSE), 0)</f>
        <v>3599</v>
      </c>
      <c r="P483">
        <f>Table1[[#This Row],[Quantity]]*Table1[[#This Row],[Unit Price]]</f>
        <v>6543</v>
      </c>
      <c r="Q483">
        <f>Table1[[#This Row],[Salse Revenue]]-Table1[[#This Row],[Total Costs]]</f>
        <v>2944</v>
      </c>
    </row>
    <row r="484" spans="1:17" x14ac:dyDescent="0.3">
      <c r="A484" t="s">
        <v>528</v>
      </c>
      <c r="B484" t="s">
        <v>11</v>
      </c>
      <c r="C484" t="s">
        <v>26</v>
      </c>
      <c r="D484" s="1">
        <v>45704</v>
      </c>
      <c r="E484" s="1">
        <v>45708</v>
      </c>
      <c r="F484">
        <v>5</v>
      </c>
      <c r="G484">
        <v>314</v>
      </c>
      <c r="H484" t="s">
        <v>13</v>
      </c>
      <c r="I484" t="s">
        <v>32</v>
      </c>
      <c r="J484" t="s">
        <v>28</v>
      </c>
      <c r="K484" t="str">
        <f>TEXT(Table1[[#This Row],[Order Date]], "yyyy")</f>
        <v>2025</v>
      </c>
      <c r="L484" t="str">
        <f>TEXT(Table1[[#This Row],[Order Date]], "MMM")</f>
        <v>Feb</v>
      </c>
      <c r="M484" t="str">
        <f>TEXT(Table1[[#This Row],[Order Date]], "DDD")</f>
        <v>Sun</v>
      </c>
      <c r="N484">
        <f>DATEDIF(Table1[[#This Row],[Order Date]],Table1[[#This Row],[Delivered Date]], "D")</f>
        <v>4</v>
      </c>
      <c r="O484">
        <f>ROUND(Table1[[#This Row],[Quantity]]*Table1[[#This Row],[Unit Price]]*VLOOKUP(Table1[[#This Row],[Product Name]], Table2[#All],2, FALSE), 0)</f>
        <v>1021</v>
      </c>
      <c r="P484">
        <f>Table1[[#This Row],[Quantity]]*Table1[[#This Row],[Unit Price]]</f>
        <v>1570</v>
      </c>
      <c r="Q484">
        <f>Table1[[#This Row],[Salse Revenue]]-Table1[[#This Row],[Total Costs]]</f>
        <v>549</v>
      </c>
    </row>
    <row r="485" spans="1:17" hidden="1" x14ac:dyDescent="0.3">
      <c r="A485" t="s">
        <v>529</v>
      </c>
      <c r="B485" t="s">
        <v>30</v>
      </c>
      <c r="C485" t="s">
        <v>75</v>
      </c>
      <c r="D485" s="1">
        <v>45920</v>
      </c>
      <c r="E485" s="1">
        <v>45924</v>
      </c>
      <c r="F485">
        <v>8</v>
      </c>
      <c r="G485">
        <v>419</v>
      </c>
      <c r="H485" t="s">
        <v>27</v>
      </c>
      <c r="I485" t="s">
        <v>550</v>
      </c>
      <c r="J485" t="s">
        <v>45</v>
      </c>
      <c r="K485" t="str">
        <f>TEXT(Table1[[#This Row],[Order Date]], "yyyy")</f>
        <v>2025</v>
      </c>
      <c r="L485" t="str">
        <f>TEXT(Table1[[#This Row],[Order Date]], "MMM")</f>
        <v>Sep</v>
      </c>
      <c r="M485" t="str">
        <f>TEXT(Table1[[#This Row],[Order Date]], "DDD")</f>
        <v>Sat</v>
      </c>
      <c r="N485">
        <f>DATEDIF(Table1[[#This Row],[Order Date]],Table1[[#This Row],[Delivered Date]], "D")</f>
        <v>4</v>
      </c>
      <c r="O485">
        <f>ROUND(Table1[[#This Row],[Quantity]]*Table1[[#This Row],[Unit Price]]*VLOOKUP(Table1[[#This Row],[Product Name]], Table2[#All],2, FALSE), 0)</f>
        <v>2514</v>
      </c>
      <c r="P485">
        <f>Table1[[#This Row],[Quantity]]*Table1[[#This Row],[Unit Price]]</f>
        <v>3352</v>
      </c>
      <c r="Q485">
        <f>Table1[[#This Row],[Salse Revenue]]-Table1[[#This Row],[Total Costs]]</f>
        <v>838</v>
      </c>
    </row>
    <row r="486" spans="1:17" hidden="1" x14ac:dyDescent="0.3">
      <c r="A486" t="s">
        <v>38</v>
      </c>
      <c r="B486" t="s">
        <v>16</v>
      </c>
      <c r="C486" t="s">
        <v>43</v>
      </c>
      <c r="D486" s="1">
        <v>45987</v>
      </c>
      <c r="E486" s="1">
        <v>45996</v>
      </c>
      <c r="F486">
        <v>5</v>
      </c>
      <c r="G486">
        <v>900</v>
      </c>
      <c r="H486" t="s">
        <v>27</v>
      </c>
      <c r="I486" t="s">
        <v>548</v>
      </c>
      <c r="J486" t="s">
        <v>45</v>
      </c>
      <c r="K486" t="str">
        <f>TEXT(Table1[[#This Row],[Order Date]], "yyyy")</f>
        <v>2025</v>
      </c>
      <c r="L486" t="str">
        <f>TEXT(Table1[[#This Row],[Order Date]], "MMM")</f>
        <v>Nov</v>
      </c>
      <c r="M486" t="str">
        <f>TEXT(Table1[[#This Row],[Order Date]], "DDD")</f>
        <v>Wed</v>
      </c>
      <c r="N486">
        <f>DATEDIF(Table1[[#This Row],[Order Date]],Table1[[#This Row],[Delivered Date]], "D")</f>
        <v>9</v>
      </c>
      <c r="O486">
        <f>ROUND(Table1[[#This Row],[Quantity]]*Table1[[#This Row],[Unit Price]]*VLOOKUP(Table1[[#This Row],[Product Name]], Table2[#All],2, FALSE), 0)</f>
        <v>2700</v>
      </c>
      <c r="P486">
        <f>Table1[[#This Row],[Quantity]]*Table1[[#This Row],[Unit Price]]</f>
        <v>4500</v>
      </c>
      <c r="Q486">
        <f>Table1[[#This Row],[Salse Revenue]]-Table1[[#This Row],[Total Costs]]</f>
        <v>1800</v>
      </c>
    </row>
    <row r="487" spans="1:17" hidden="1" x14ac:dyDescent="0.3">
      <c r="A487" t="s">
        <v>40</v>
      </c>
      <c r="B487" t="s">
        <v>23</v>
      </c>
      <c r="C487" t="s">
        <v>24</v>
      </c>
      <c r="D487" s="1">
        <v>45988</v>
      </c>
      <c r="E487" s="1">
        <v>45994</v>
      </c>
      <c r="F487">
        <v>7</v>
      </c>
      <c r="G487">
        <v>444</v>
      </c>
      <c r="H487" t="s">
        <v>27</v>
      </c>
      <c r="I487" t="s">
        <v>548</v>
      </c>
      <c r="J487" t="s">
        <v>45</v>
      </c>
      <c r="K487" t="str">
        <f>TEXT(Table1[[#This Row],[Order Date]], "yyyy")</f>
        <v>2025</v>
      </c>
      <c r="L487" t="str">
        <f>TEXT(Table1[[#This Row],[Order Date]], "MMM")</f>
        <v>Nov</v>
      </c>
      <c r="M487" t="str">
        <f>TEXT(Table1[[#This Row],[Order Date]], "DDD")</f>
        <v>Thu</v>
      </c>
      <c r="N487">
        <f>DATEDIF(Table1[[#This Row],[Order Date]],Table1[[#This Row],[Delivered Date]], "D")</f>
        <v>6</v>
      </c>
      <c r="O487">
        <f>ROUND(Table1[[#This Row],[Quantity]]*Table1[[#This Row],[Unit Price]]*VLOOKUP(Table1[[#This Row],[Product Name]], Table2[#All],2, FALSE), 0)</f>
        <v>1709</v>
      </c>
      <c r="P487">
        <f>Table1[[#This Row],[Quantity]]*Table1[[#This Row],[Unit Price]]</f>
        <v>3108</v>
      </c>
      <c r="Q487">
        <f>Table1[[#This Row],[Salse Revenue]]-Table1[[#This Row],[Total Costs]]</f>
        <v>1399</v>
      </c>
    </row>
    <row r="488" spans="1:17" hidden="1" x14ac:dyDescent="0.3">
      <c r="A488" t="s">
        <v>42</v>
      </c>
      <c r="B488" t="s">
        <v>23</v>
      </c>
      <c r="C488" t="s">
        <v>24</v>
      </c>
      <c r="D488" s="1">
        <v>45814</v>
      </c>
      <c r="E488" s="1">
        <v>45817</v>
      </c>
      <c r="F488">
        <v>5</v>
      </c>
      <c r="G488">
        <v>615</v>
      </c>
      <c r="H488" t="s">
        <v>27</v>
      </c>
      <c r="I488" t="s">
        <v>548</v>
      </c>
      <c r="J488" t="s">
        <v>14</v>
      </c>
      <c r="K488" t="str">
        <f>TEXT(Table1[[#This Row],[Order Date]], "yyyy")</f>
        <v>2025</v>
      </c>
      <c r="L488" t="str">
        <f>TEXT(Table1[[#This Row],[Order Date]], "MMM")</f>
        <v>Jun</v>
      </c>
      <c r="M488" t="str">
        <f>TEXT(Table1[[#This Row],[Order Date]], "DDD")</f>
        <v>Fri</v>
      </c>
      <c r="N488">
        <f>DATEDIF(Table1[[#This Row],[Order Date]],Table1[[#This Row],[Delivered Date]], "D")</f>
        <v>3</v>
      </c>
      <c r="O488">
        <f>ROUND(Table1[[#This Row],[Quantity]]*Table1[[#This Row],[Unit Price]]*VLOOKUP(Table1[[#This Row],[Product Name]], Table2[#All],2, FALSE), 0)</f>
        <v>1691</v>
      </c>
      <c r="P488">
        <f>Table1[[#This Row],[Quantity]]*Table1[[#This Row],[Unit Price]]</f>
        <v>3075</v>
      </c>
      <c r="Q488">
        <f>Table1[[#This Row],[Salse Revenue]]-Table1[[#This Row],[Total Costs]]</f>
        <v>1384</v>
      </c>
    </row>
    <row r="489" spans="1:17" hidden="1" x14ac:dyDescent="0.3">
      <c r="A489" t="s">
        <v>44</v>
      </c>
      <c r="B489" t="s">
        <v>16</v>
      </c>
      <c r="C489" t="s">
        <v>63</v>
      </c>
      <c r="D489" s="1">
        <v>46006</v>
      </c>
      <c r="E489" s="1">
        <v>46007</v>
      </c>
      <c r="F489">
        <v>7</v>
      </c>
      <c r="G489">
        <v>595</v>
      </c>
      <c r="H489" t="s">
        <v>13</v>
      </c>
      <c r="I489" t="s">
        <v>550</v>
      </c>
      <c r="J489" t="s">
        <v>18</v>
      </c>
      <c r="K489" t="str">
        <f>TEXT(Table1[[#This Row],[Order Date]], "yyyy")</f>
        <v>2025</v>
      </c>
      <c r="L489" t="str">
        <f>TEXT(Table1[[#This Row],[Order Date]], "MMM")</f>
        <v>Dec</v>
      </c>
      <c r="M489" t="str">
        <f>TEXT(Table1[[#This Row],[Order Date]], "DDD")</f>
        <v>Mon</v>
      </c>
      <c r="N489">
        <f>DATEDIF(Table1[[#This Row],[Order Date]],Table1[[#This Row],[Delivered Date]], "D")</f>
        <v>1</v>
      </c>
      <c r="O489">
        <f>ROUND(Table1[[#This Row],[Quantity]]*Table1[[#This Row],[Unit Price]]*VLOOKUP(Table1[[#This Row],[Product Name]], Table2[#All],2, FALSE), 0)</f>
        <v>2083</v>
      </c>
      <c r="P489">
        <f>Table1[[#This Row],[Quantity]]*Table1[[#This Row],[Unit Price]]</f>
        <v>4165</v>
      </c>
      <c r="Q489">
        <f>Table1[[#This Row],[Salse Revenue]]-Table1[[#This Row],[Total Costs]]</f>
        <v>2082</v>
      </c>
    </row>
    <row r="490" spans="1:17" hidden="1" x14ac:dyDescent="0.3">
      <c r="A490" t="s">
        <v>46</v>
      </c>
      <c r="B490" t="s">
        <v>30</v>
      </c>
      <c r="C490" t="s">
        <v>49</v>
      </c>
      <c r="D490" s="1">
        <v>45660</v>
      </c>
      <c r="E490" s="1">
        <v>45669</v>
      </c>
      <c r="F490">
        <v>1</v>
      </c>
      <c r="G490">
        <v>669</v>
      </c>
      <c r="H490" t="s">
        <v>13</v>
      </c>
      <c r="I490" t="s">
        <v>550</v>
      </c>
      <c r="J490" t="s">
        <v>18</v>
      </c>
      <c r="K490" t="str">
        <f>TEXT(Table1[[#This Row],[Order Date]], "yyyy")</f>
        <v>2025</v>
      </c>
      <c r="L490" t="str">
        <f>TEXT(Table1[[#This Row],[Order Date]], "MMM")</f>
        <v>Jan</v>
      </c>
      <c r="M490" t="str">
        <f>TEXT(Table1[[#This Row],[Order Date]], "DDD")</f>
        <v>Fri</v>
      </c>
      <c r="N490">
        <f>DATEDIF(Table1[[#This Row],[Order Date]],Table1[[#This Row],[Delivered Date]], "D")</f>
        <v>9</v>
      </c>
      <c r="O490">
        <f>ROUND(Table1[[#This Row],[Quantity]]*Table1[[#This Row],[Unit Price]]*VLOOKUP(Table1[[#This Row],[Product Name]], Table2[#All],2, FALSE), 0)</f>
        <v>468</v>
      </c>
      <c r="P490">
        <f>Table1[[#This Row],[Quantity]]*Table1[[#This Row],[Unit Price]]</f>
        <v>669</v>
      </c>
      <c r="Q490">
        <f>Table1[[#This Row],[Salse Revenue]]-Table1[[#This Row],[Total Costs]]</f>
        <v>201</v>
      </c>
    </row>
    <row r="491" spans="1:17" hidden="1" x14ac:dyDescent="0.3">
      <c r="A491" t="s">
        <v>47</v>
      </c>
      <c r="B491" t="s">
        <v>20</v>
      </c>
      <c r="C491" t="s">
        <v>39</v>
      </c>
      <c r="D491" s="1">
        <v>45879</v>
      </c>
      <c r="E491" s="1">
        <v>45882</v>
      </c>
      <c r="F491">
        <v>9</v>
      </c>
      <c r="G491">
        <v>967</v>
      </c>
      <c r="H491" t="s">
        <v>13</v>
      </c>
      <c r="I491" t="s">
        <v>32</v>
      </c>
      <c r="J491" t="s">
        <v>18</v>
      </c>
      <c r="K491" t="str">
        <f>TEXT(Table1[[#This Row],[Order Date]], "yyyy")</f>
        <v>2025</v>
      </c>
      <c r="L491" t="str">
        <f>TEXT(Table1[[#This Row],[Order Date]], "MMM")</f>
        <v>Aug</v>
      </c>
      <c r="M491" t="str">
        <f>TEXT(Table1[[#This Row],[Order Date]], "DDD")</f>
        <v>Sun</v>
      </c>
      <c r="N491">
        <f>DATEDIF(Table1[[#This Row],[Order Date]],Table1[[#This Row],[Delivered Date]], "D")</f>
        <v>3</v>
      </c>
      <c r="O491">
        <f>ROUND(Table1[[#This Row],[Quantity]]*Table1[[#This Row],[Unit Price]]*VLOOKUP(Table1[[#This Row],[Product Name]], Table2[#All],2, FALSE), 0)</f>
        <v>5657</v>
      </c>
      <c r="P491">
        <f>Table1[[#This Row],[Quantity]]*Table1[[#This Row],[Unit Price]]</f>
        <v>8703</v>
      </c>
      <c r="Q491">
        <f>Table1[[#This Row],[Salse Revenue]]-Table1[[#This Row],[Total Costs]]</f>
        <v>3046</v>
      </c>
    </row>
    <row r="492" spans="1:17" x14ac:dyDescent="0.3">
      <c r="A492" t="s">
        <v>48</v>
      </c>
      <c r="B492" t="s">
        <v>11</v>
      </c>
      <c r="C492" t="s">
        <v>12</v>
      </c>
      <c r="D492" s="1">
        <v>45759</v>
      </c>
      <c r="E492" s="1">
        <v>45765</v>
      </c>
      <c r="F492">
        <v>5</v>
      </c>
      <c r="G492">
        <v>874</v>
      </c>
      <c r="H492" t="s">
        <v>13</v>
      </c>
      <c r="I492" t="s">
        <v>32</v>
      </c>
      <c r="J492" t="s">
        <v>45</v>
      </c>
      <c r="K492" t="str">
        <f>TEXT(Table1[[#This Row],[Order Date]], "yyyy")</f>
        <v>2025</v>
      </c>
      <c r="L492" t="str">
        <f>TEXT(Table1[[#This Row],[Order Date]], "MMM")</f>
        <v>Apr</v>
      </c>
      <c r="M492" t="str">
        <f>TEXT(Table1[[#This Row],[Order Date]], "DDD")</f>
        <v>Sat</v>
      </c>
      <c r="N492">
        <f>DATEDIF(Table1[[#This Row],[Order Date]],Table1[[#This Row],[Delivered Date]], "D")</f>
        <v>6</v>
      </c>
      <c r="O492">
        <f>ROUND(Table1[[#This Row],[Quantity]]*Table1[[#This Row],[Unit Price]]*VLOOKUP(Table1[[#This Row],[Product Name]], Table2[#All],2, FALSE), 0)</f>
        <v>3278</v>
      </c>
      <c r="P492">
        <f>Table1[[#This Row],[Quantity]]*Table1[[#This Row],[Unit Price]]</f>
        <v>4370</v>
      </c>
      <c r="Q492">
        <f>Table1[[#This Row],[Salse Revenue]]-Table1[[#This Row],[Total Costs]]</f>
        <v>1092</v>
      </c>
    </row>
    <row r="493" spans="1:17" hidden="1" x14ac:dyDescent="0.3">
      <c r="A493" t="s">
        <v>50</v>
      </c>
      <c r="B493" t="s">
        <v>23</v>
      </c>
      <c r="C493" t="s">
        <v>37</v>
      </c>
      <c r="D493" s="1">
        <v>45948</v>
      </c>
      <c r="E493" s="1">
        <v>45955</v>
      </c>
      <c r="F493">
        <v>6</v>
      </c>
      <c r="G493">
        <v>124</v>
      </c>
      <c r="H493" t="s">
        <v>27</v>
      </c>
      <c r="I493" t="s">
        <v>550</v>
      </c>
      <c r="J493" t="s">
        <v>45</v>
      </c>
      <c r="K493" t="str">
        <f>TEXT(Table1[[#This Row],[Order Date]], "yyyy")</f>
        <v>2025</v>
      </c>
      <c r="L493" t="str">
        <f>TEXT(Table1[[#This Row],[Order Date]], "MMM")</f>
        <v>Oct</v>
      </c>
      <c r="M493" t="str">
        <f>TEXT(Table1[[#This Row],[Order Date]], "DDD")</f>
        <v>Sat</v>
      </c>
      <c r="N493">
        <f>DATEDIF(Table1[[#This Row],[Order Date]],Table1[[#This Row],[Delivered Date]], "D")</f>
        <v>7</v>
      </c>
      <c r="O493">
        <f>ROUND(Table1[[#This Row],[Quantity]]*Table1[[#This Row],[Unit Price]]*VLOOKUP(Table1[[#This Row],[Product Name]], Table2[#All],2, FALSE), 0)</f>
        <v>372</v>
      </c>
      <c r="P493">
        <f>Table1[[#This Row],[Quantity]]*Table1[[#This Row],[Unit Price]]</f>
        <v>744</v>
      </c>
      <c r="Q493">
        <f>Table1[[#This Row],[Salse Revenue]]-Table1[[#This Row],[Total Costs]]</f>
        <v>372</v>
      </c>
    </row>
    <row r="494" spans="1:17" hidden="1" x14ac:dyDescent="0.3">
      <c r="A494" t="s">
        <v>52</v>
      </c>
      <c r="B494" t="s">
        <v>16</v>
      </c>
      <c r="C494" t="s">
        <v>43</v>
      </c>
      <c r="D494" s="1">
        <v>45956</v>
      </c>
      <c r="E494" s="1">
        <v>45962</v>
      </c>
      <c r="F494">
        <v>6</v>
      </c>
      <c r="G494">
        <v>894</v>
      </c>
      <c r="H494" t="s">
        <v>27</v>
      </c>
      <c r="I494" t="s">
        <v>32</v>
      </c>
      <c r="J494" t="s">
        <v>14</v>
      </c>
      <c r="K494" t="str">
        <f>TEXT(Table1[[#This Row],[Order Date]], "yyyy")</f>
        <v>2025</v>
      </c>
      <c r="L494" t="str">
        <f>TEXT(Table1[[#This Row],[Order Date]], "MMM")</f>
        <v>Oct</v>
      </c>
      <c r="M494" t="str">
        <f>TEXT(Table1[[#This Row],[Order Date]], "DDD")</f>
        <v>Sun</v>
      </c>
      <c r="N494">
        <f>DATEDIF(Table1[[#This Row],[Order Date]],Table1[[#This Row],[Delivered Date]], "D")</f>
        <v>6</v>
      </c>
      <c r="O494">
        <f>ROUND(Table1[[#This Row],[Quantity]]*Table1[[#This Row],[Unit Price]]*VLOOKUP(Table1[[#This Row],[Product Name]], Table2[#All],2, FALSE), 0)</f>
        <v>3218</v>
      </c>
      <c r="P494">
        <f>Table1[[#This Row],[Quantity]]*Table1[[#This Row],[Unit Price]]</f>
        <v>5364</v>
      </c>
      <c r="Q494">
        <f>Table1[[#This Row],[Salse Revenue]]-Table1[[#This Row],[Total Costs]]</f>
        <v>2146</v>
      </c>
    </row>
    <row r="495" spans="1:17" hidden="1" x14ac:dyDescent="0.3">
      <c r="A495" t="s">
        <v>54</v>
      </c>
      <c r="B495" t="s">
        <v>20</v>
      </c>
      <c r="C495" t="s">
        <v>53</v>
      </c>
      <c r="D495" s="1">
        <v>45800</v>
      </c>
      <c r="E495" s="1">
        <v>45803</v>
      </c>
      <c r="F495">
        <v>4</v>
      </c>
      <c r="G495">
        <v>740</v>
      </c>
      <c r="H495" t="s">
        <v>13</v>
      </c>
      <c r="I495" t="s">
        <v>548</v>
      </c>
      <c r="J495" t="s">
        <v>28</v>
      </c>
      <c r="K495" t="str">
        <f>TEXT(Table1[[#This Row],[Order Date]], "yyyy")</f>
        <v>2025</v>
      </c>
      <c r="L495" t="str">
        <f>TEXT(Table1[[#This Row],[Order Date]], "MMM")</f>
        <v>May</v>
      </c>
      <c r="M495" t="str">
        <f>TEXT(Table1[[#This Row],[Order Date]], "DDD")</f>
        <v>Fri</v>
      </c>
      <c r="N495">
        <f>DATEDIF(Table1[[#This Row],[Order Date]],Table1[[#This Row],[Delivered Date]], "D")</f>
        <v>3</v>
      </c>
      <c r="O495">
        <f>ROUND(Table1[[#This Row],[Quantity]]*Table1[[#This Row],[Unit Price]]*VLOOKUP(Table1[[#This Row],[Product Name]], Table2[#All],2, FALSE), 0)</f>
        <v>2072</v>
      </c>
      <c r="P495">
        <f>Table1[[#This Row],[Quantity]]*Table1[[#This Row],[Unit Price]]</f>
        <v>2960</v>
      </c>
      <c r="Q495">
        <f>Table1[[#This Row],[Salse Revenue]]-Table1[[#This Row],[Total Costs]]</f>
        <v>888</v>
      </c>
    </row>
    <row r="496" spans="1:17" hidden="1" x14ac:dyDescent="0.3">
      <c r="A496" t="s">
        <v>56</v>
      </c>
      <c r="B496" t="s">
        <v>30</v>
      </c>
      <c r="C496" t="s">
        <v>49</v>
      </c>
      <c r="D496" s="1">
        <v>45916</v>
      </c>
      <c r="E496" s="1">
        <v>45919</v>
      </c>
      <c r="F496">
        <v>10</v>
      </c>
      <c r="G496">
        <v>741</v>
      </c>
      <c r="H496" t="s">
        <v>27</v>
      </c>
      <c r="I496" t="s">
        <v>546</v>
      </c>
      <c r="J496" t="s">
        <v>45</v>
      </c>
      <c r="K496" t="str">
        <f>TEXT(Table1[[#This Row],[Order Date]], "yyyy")</f>
        <v>2025</v>
      </c>
      <c r="L496" t="str">
        <f>TEXT(Table1[[#This Row],[Order Date]], "MMM")</f>
        <v>Sep</v>
      </c>
      <c r="M496" t="str">
        <f>TEXT(Table1[[#This Row],[Order Date]], "DDD")</f>
        <v>Tue</v>
      </c>
      <c r="N496">
        <f>DATEDIF(Table1[[#This Row],[Order Date]],Table1[[#This Row],[Delivered Date]], "D")</f>
        <v>3</v>
      </c>
      <c r="O496">
        <f>ROUND(Table1[[#This Row],[Quantity]]*Table1[[#This Row],[Unit Price]]*VLOOKUP(Table1[[#This Row],[Product Name]], Table2[#All],2, FALSE), 0)</f>
        <v>5187</v>
      </c>
      <c r="P496">
        <f>Table1[[#This Row],[Quantity]]*Table1[[#This Row],[Unit Price]]</f>
        <v>7410</v>
      </c>
      <c r="Q496">
        <f>Table1[[#This Row],[Salse Revenue]]-Table1[[#This Row],[Total Costs]]</f>
        <v>2223</v>
      </c>
    </row>
    <row r="497" spans="1:17" x14ac:dyDescent="0.3">
      <c r="A497" t="s">
        <v>42</v>
      </c>
      <c r="B497" t="s">
        <v>11</v>
      </c>
      <c r="C497" t="s">
        <v>12</v>
      </c>
      <c r="D497" s="1">
        <v>45709</v>
      </c>
      <c r="E497" s="1">
        <v>45718</v>
      </c>
      <c r="F497">
        <v>1</v>
      </c>
      <c r="G497">
        <v>474</v>
      </c>
      <c r="H497" t="s">
        <v>27</v>
      </c>
      <c r="I497" t="s">
        <v>32</v>
      </c>
      <c r="J497" t="s">
        <v>28</v>
      </c>
      <c r="K497" t="str">
        <f>TEXT(Table1[[#This Row],[Order Date]], "yyyy")</f>
        <v>2025</v>
      </c>
      <c r="L497" t="str">
        <f>TEXT(Table1[[#This Row],[Order Date]], "MMM")</f>
        <v>Feb</v>
      </c>
      <c r="M497" t="str">
        <f>TEXT(Table1[[#This Row],[Order Date]], "DDD")</f>
        <v>Fri</v>
      </c>
      <c r="N497">
        <f>DATEDIF(Table1[[#This Row],[Order Date]],Table1[[#This Row],[Delivered Date]], "D")</f>
        <v>9</v>
      </c>
      <c r="O497">
        <f>ROUND(Table1[[#This Row],[Quantity]]*Table1[[#This Row],[Unit Price]]*VLOOKUP(Table1[[#This Row],[Product Name]], Table2[#All],2, FALSE), 0)</f>
        <v>356</v>
      </c>
      <c r="P497">
        <f>Table1[[#This Row],[Quantity]]*Table1[[#This Row],[Unit Price]]</f>
        <v>474</v>
      </c>
      <c r="Q497">
        <f>Table1[[#This Row],[Salse Revenue]]-Table1[[#This Row],[Total Costs]]</f>
        <v>118</v>
      </c>
    </row>
    <row r="498" spans="1:17" hidden="1" x14ac:dyDescent="0.3">
      <c r="A498" t="s">
        <v>58</v>
      </c>
      <c r="B498" t="s">
        <v>30</v>
      </c>
      <c r="C498" t="s">
        <v>75</v>
      </c>
      <c r="D498" s="1">
        <v>45691</v>
      </c>
      <c r="E498" s="1">
        <v>45696</v>
      </c>
      <c r="F498">
        <v>7</v>
      </c>
      <c r="G498">
        <v>811</v>
      </c>
      <c r="H498" t="s">
        <v>27</v>
      </c>
      <c r="I498" t="s">
        <v>549</v>
      </c>
      <c r="J498" t="s">
        <v>14</v>
      </c>
      <c r="K498" t="str">
        <f>TEXT(Table1[[#This Row],[Order Date]], "yyyy")</f>
        <v>2025</v>
      </c>
      <c r="L498" t="str">
        <f>TEXT(Table1[[#This Row],[Order Date]], "MMM")</f>
        <v>Feb</v>
      </c>
      <c r="M498" t="str">
        <f>TEXT(Table1[[#This Row],[Order Date]], "DDD")</f>
        <v>Mon</v>
      </c>
      <c r="N498">
        <f>DATEDIF(Table1[[#This Row],[Order Date]],Table1[[#This Row],[Delivered Date]], "D")</f>
        <v>5</v>
      </c>
      <c r="O498">
        <f>ROUND(Table1[[#This Row],[Quantity]]*Table1[[#This Row],[Unit Price]]*VLOOKUP(Table1[[#This Row],[Product Name]], Table2[#All],2, FALSE), 0)</f>
        <v>4258</v>
      </c>
      <c r="P498">
        <f>Table1[[#This Row],[Quantity]]*Table1[[#This Row],[Unit Price]]</f>
        <v>5677</v>
      </c>
      <c r="Q498">
        <f>Table1[[#This Row],[Salse Revenue]]-Table1[[#This Row],[Total Costs]]</f>
        <v>1419</v>
      </c>
    </row>
    <row r="499" spans="1:17" hidden="1" x14ac:dyDescent="0.3">
      <c r="A499" t="s">
        <v>60</v>
      </c>
      <c r="B499" t="s">
        <v>23</v>
      </c>
      <c r="C499" t="s">
        <v>24</v>
      </c>
      <c r="D499" s="1">
        <v>45741</v>
      </c>
      <c r="E499" s="1">
        <v>45745</v>
      </c>
      <c r="F499">
        <v>4</v>
      </c>
      <c r="G499">
        <v>247</v>
      </c>
      <c r="H499" t="s">
        <v>13</v>
      </c>
      <c r="I499" t="s">
        <v>32</v>
      </c>
      <c r="J499" t="s">
        <v>45</v>
      </c>
      <c r="K499" t="str">
        <f>TEXT(Table1[[#This Row],[Order Date]], "yyyy")</f>
        <v>2025</v>
      </c>
      <c r="L499" t="str">
        <f>TEXT(Table1[[#This Row],[Order Date]], "MMM")</f>
        <v>Mar</v>
      </c>
      <c r="M499" t="str">
        <f>TEXT(Table1[[#This Row],[Order Date]], "DDD")</f>
        <v>Tue</v>
      </c>
      <c r="N499">
        <f>DATEDIF(Table1[[#This Row],[Order Date]],Table1[[#This Row],[Delivered Date]], "D")</f>
        <v>4</v>
      </c>
      <c r="O499">
        <f>ROUND(Table1[[#This Row],[Quantity]]*Table1[[#This Row],[Unit Price]]*VLOOKUP(Table1[[#This Row],[Product Name]], Table2[#All],2, FALSE), 0)</f>
        <v>543</v>
      </c>
      <c r="P499">
        <f>Table1[[#This Row],[Quantity]]*Table1[[#This Row],[Unit Price]]</f>
        <v>988</v>
      </c>
      <c r="Q499">
        <f>Table1[[#This Row],[Salse Revenue]]-Table1[[#This Row],[Total Costs]]</f>
        <v>445</v>
      </c>
    </row>
    <row r="500" spans="1:17" hidden="1" x14ac:dyDescent="0.3">
      <c r="A500" t="s">
        <v>61</v>
      </c>
      <c r="B500" t="s">
        <v>30</v>
      </c>
      <c r="C500" t="s">
        <v>31</v>
      </c>
      <c r="D500" s="1">
        <v>45741</v>
      </c>
      <c r="E500" s="1">
        <v>45752</v>
      </c>
      <c r="F500">
        <v>3</v>
      </c>
      <c r="G500">
        <v>774</v>
      </c>
      <c r="H500" t="s">
        <v>27</v>
      </c>
      <c r="I500" t="s">
        <v>546</v>
      </c>
      <c r="J500" t="s">
        <v>18</v>
      </c>
      <c r="K500" t="str">
        <f>TEXT(Table1[[#This Row],[Order Date]], "yyyy")</f>
        <v>2025</v>
      </c>
      <c r="L500" t="str">
        <f>TEXT(Table1[[#This Row],[Order Date]], "MMM")</f>
        <v>Mar</v>
      </c>
      <c r="M500" t="str">
        <f>TEXT(Table1[[#This Row],[Order Date]], "DDD")</f>
        <v>Tue</v>
      </c>
      <c r="N500">
        <f>DATEDIF(Table1[[#This Row],[Order Date]],Table1[[#This Row],[Delivered Date]], "D")</f>
        <v>11</v>
      </c>
      <c r="O500">
        <f>ROUND(Table1[[#This Row],[Quantity]]*Table1[[#This Row],[Unit Price]]*VLOOKUP(Table1[[#This Row],[Product Name]], Table2[#All],2, FALSE), 0)</f>
        <v>1742</v>
      </c>
      <c r="P500">
        <f>Table1[[#This Row],[Quantity]]*Table1[[#This Row],[Unit Price]]</f>
        <v>2322</v>
      </c>
      <c r="Q500">
        <f>Table1[[#This Row],[Salse Revenue]]-Table1[[#This Row],[Total Costs]]</f>
        <v>580</v>
      </c>
    </row>
    <row r="501" spans="1:17" hidden="1" x14ac:dyDescent="0.3">
      <c r="A501" t="s">
        <v>62</v>
      </c>
      <c r="B501" t="s">
        <v>20</v>
      </c>
      <c r="C501" t="s">
        <v>82</v>
      </c>
      <c r="D501" s="1">
        <v>45753</v>
      </c>
      <c r="E501" s="1">
        <v>45759</v>
      </c>
      <c r="F501">
        <v>5</v>
      </c>
      <c r="G501">
        <v>63</v>
      </c>
      <c r="H501" t="s">
        <v>13</v>
      </c>
      <c r="I501" t="s">
        <v>548</v>
      </c>
      <c r="J501" t="s">
        <v>45</v>
      </c>
      <c r="K501" t="str">
        <f>TEXT(Table1[[#This Row],[Order Date]], "yyyy")</f>
        <v>2025</v>
      </c>
      <c r="L501" t="str">
        <f>TEXT(Table1[[#This Row],[Order Date]], "MMM")</f>
        <v>Apr</v>
      </c>
      <c r="M501" t="str">
        <f>TEXT(Table1[[#This Row],[Order Date]], "DDD")</f>
        <v>Sun</v>
      </c>
      <c r="N501">
        <f>DATEDIF(Table1[[#This Row],[Order Date]],Table1[[#This Row],[Delivered Date]], "D")</f>
        <v>6</v>
      </c>
      <c r="O501">
        <f>ROUND(Table1[[#This Row],[Quantity]]*Table1[[#This Row],[Unit Price]]*VLOOKUP(Table1[[#This Row],[Product Name]], Table2[#All],2, FALSE), 0)</f>
        <v>252</v>
      </c>
      <c r="P501">
        <f>Table1[[#This Row],[Quantity]]*Table1[[#This Row],[Unit Price]]</f>
        <v>315</v>
      </c>
      <c r="Q501">
        <f>Table1[[#This Row],[Salse Revenue]]-Table1[[#This Row],[Total Costs]]</f>
        <v>63</v>
      </c>
    </row>
    <row r="502" spans="1:17" hidden="1" x14ac:dyDescent="0.3">
      <c r="A502" t="s">
        <v>64</v>
      </c>
      <c r="B502" t="s">
        <v>30</v>
      </c>
      <c r="C502" t="s">
        <v>31</v>
      </c>
      <c r="D502" s="1">
        <v>45764</v>
      </c>
      <c r="E502" s="1">
        <v>45770</v>
      </c>
      <c r="F502">
        <v>1</v>
      </c>
      <c r="G502">
        <v>30</v>
      </c>
      <c r="H502" t="s">
        <v>27</v>
      </c>
      <c r="I502" t="s">
        <v>32</v>
      </c>
      <c r="J502" t="s">
        <v>14</v>
      </c>
      <c r="K502" t="str">
        <f>TEXT(Table1[[#This Row],[Order Date]], "yyyy")</f>
        <v>2025</v>
      </c>
      <c r="L502" t="str">
        <f>TEXT(Table1[[#This Row],[Order Date]], "MMM")</f>
        <v>Apr</v>
      </c>
      <c r="M502" t="str">
        <f>TEXT(Table1[[#This Row],[Order Date]], "DDD")</f>
        <v>Thu</v>
      </c>
      <c r="N502">
        <f>DATEDIF(Table1[[#This Row],[Order Date]],Table1[[#This Row],[Delivered Date]], "D")</f>
        <v>6</v>
      </c>
      <c r="O502">
        <f>ROUND(Table1[[#This Row],[Quantity]]*Table1[[#This Row],[Unit Price]]*VLOOKUP(Table1[[#This Row],[Product Name]], Table2[#All],2, FALSE), 0)</f>
        <v>23</v>
      </c>
      <c r="P502">
        <f>Table1[[#This Row],[Quantity]]*Table1[[#This Row],[Unit Price]]</f>
        <v>30</v>
      </c>
      <c r="Q502">
        <f>Table1[[#This Row],[Salse Revenue]]-Table1[[#This Row],[Total Costs]]</f>
        <v>7</v>
      </c>
    </row>
    <row r="503" spans="1:17" x14ac:dyDescent="0.3">
      <c r="A503" t="s">
        <v>65</v>
      </c>
      <c r="B503" t="s">
        <v>11</v>
      </c>
      <c r="C503" t="s">
        <v>12</v>
      </c>
      <c r="D503" s="1">
        <v>45931</v>
      </c>
      <c r="E503" s="1">
        <v>45933</v>
      </c>
      <c r="F503">
        <v>7</v>
      </c>
      <c r="G503">
        <v>149</v>
      </c>
      <c r="H503" t="s">
        <v>27</v>
      </c>
      <c r="I503" t="s">
        <v>550</v>
      </c>
      <c r="J503" t="s">
        <v>28</v>
      </c>
      <c r="K503" t="str">
        <f>TEXT(Table1[[#This Row],[Order Date]], "yyyy")</f>
        <v>2025</v>
      </c>
      <c r="L503" t="str">
        <f>TEXT(Table1[[#This Row],[Order Date]], "MMM")</f>
        <v>Oct</v>
      </c>
      <c r="M503" t="str">
        <f>TEXT(Table1[[#This Row],[Order Date]], "DDD")</f>
        <v>Wed</v>
      </c>
      <c r="N503">
        <f>DATEDIF(Table1[[#This Row],[Order Date]],Table1[[#This Row],[Delivered Date]], "D")</f>
        <v>2</v>
      </c>
      <c r="O503">
        <f>ROUND(Table1[[#This Row],[Quantity]]*Table1[[#This Row],[Unit Price]]*VLOOKUP(Table1[[#This Row],[Product Name]], Table2[#All],2, FALSE), 0)</f>
        <v>782</v>
      </c>
      <c r="P503">
        <f>Table1[[#This Row],[Quantity]]*Table1[[#This Row],[Unit Price]]</f>
        <v>1043</v>
      </c>
      <c r="Q503">
        <f>Table1[[#This Row],[Salse Revenue]]-Table1[[#This Row],[Total Costs]]</f>
        <v>261</v>
      </c>
    </row>
    <row r="504" spans="1:17" hidden="1" x14ac:dyDescent="0.3">
      <c r="A504" t="s">
        <v>66</v>
      </c>
      <c r="B504" t="s">
        <v>30</v>
      </c>
      <c r="C504" t="s">
        <v>41</v>
      </c>
      <c r="D504" s="1">
        <v>45662</v>
      </c>
      <c r="E504" s="1">
        <v>45663</v>
      </c>
      <c r="F504">
        <v>4</v>
      </c>
      <c r="G504">
        <v>212</v>
      </c>
      <c r="H504" t="s">
        <v>13</v>
      </c>
      <c r="I504" t="s">
        <v>549</v>
      </c>
      <c r="J504" t="s">
        <v>14</v>
      </c>
      <c r="K504" t="str">
        <f>TEXT(Table1[[#This Row],[Order Date]], "yyyy")</f>
        <v>2025</v>
      </c>
      <c r="L504" t="str">
        <f>TEXT(Table1[[#This Row],[Order Date]], "MMM")</f>
        <v>Jan</v>
      </c>
      <c r="M504" t="str">
        <f>TEXT(Table1[[#This Row],[Order Date]], "DDD")</f>
        <v>Sun</v>
      </c>
      <c r="N504">
        <f>DATEDIF(Table1[[#This Row],[Order Date]],Table1[[#This Row],[Delivered Date]], "D")</f>
        <v>1</v>
      </c>
      <c r="O504">
        <f>ROUND(Table1[[#This Row],[Quantity]]*Table1[[#This Row],[Unit Price]]*VLOOKUP(Table1[[#This Row],[Product Name]], Table2[#All],2, FALSE), 0)</f>
        <v>551</v>
      </c>
      <c r="P504">
        <f>Table1[[#This Row],[Quantity]]*Table1[[#This Row],[Unit Price]]</f>
        <v>848</v>
      </c>
      <c r="Q504">
        <f>Table1[[#This Row],[Salse Revenue]]-Table1[[#This Row],[Total Costs]]</f>
        <v>297</v>
      </c>
    </row>
    <row r="505" spans="1:17" hidden="1" x14ac:dyDescent="0.3">
      <c r="A505" t="s">
        <v>67</v>
      </c>
      <c r="B505" t="s">
        <v>23</v>
      </c>
      <c r="C505" t="s">
        <v>69</v>
      </c>
      <c r="D505" s="1">
        <v>45669</v>
      </c>
      <c r="E505" s="1">
        <v>45684</v>
      </c>
      <c r="F505">
        <v>10</v>
      </c>
      <c r="G505">
        <v>639</v>
      </c>
      <c r="H505" t="s">
        <v>27</v>
      </c>
      <c r="I505" t="s">
        <v>546</v>
      </c>
      <c r="J505" t="s">
        <v>45</v>
      </c>
      <c r="K505" t="str">
        <f>TEXT(Table1[[#This Row],[Order Date]], "yyyy")</f>
        <v>2025</v>
      </c>
      <c r="L505" t="str">
        <f>TEXT(Table1[[#This Row],[Order Date]], "MMM")</f>
        <v>Jan</v>
      </c>
      <c r="M505" t="str">
        <f>TEXT(Table1[[#This Row],[Order Date]], "DDD")</f>
        <v>Sun</v>
      </c>
      <c r="N505">
        <f>DATEDIF(Table1[[#This Row],[Order Date]],Table1[[#This Row],[Delivered Date]], "D")</f>
        <v>15</v>
      </c>
      <c r="O505">
        <f>ROUND(Table1[[#This Row],[Quantity]]*Table1[[#This Row],[Unit Price]]*VLOOKUP(Table1[[#This Row],[Product Name]], Table2[#All],2, FALSE), 0)</f>
        <v>3515</v>
      </c>
      <c r="P505">
        <f>Table1[[#This Row],[Quantity]]*Table1[[#This Row],[Unit Price]]</f>
        <v>6390</v>
      </c>
      <c r="Q505">
        <f>Table1[[#This Row],[Salse Revenue]]-Table1[[#This Row],[Total Costs]]</f>
        <v>2875</v>
      </c>
    </row>
    <row r="506" spans="1:17" hidden="1" x14ac:dyDescent="0.3">
      <c r="A506" t="s">
        <v>68</v>
      </c>
      <c r="B506" t="s">
        <v>16</v>
      </c>
      <c r="C506" t="s">
        <v>43</v>
      </c>
      <c r="D506" s="1">
        <v>45682</v>
      </c>
      <c r="E506" s="1">
        <v>45683</v>
      </c>
      <c r="F506">
        <v>7</v>
      </c>
      <c r="G506">
        <v>785</v>
      </c>
      <c r="H506" t="s">
        <v>13</v>
      </c>
      <c r="I506" t="s">
        <v>546</v>
      </c>
      <c r="J506" t="s">
        <v>18</v>
      </c>
      <c r="K506" t="str">
        <f>TEXT(Table1[[#This Row],[Order Date]], "yyyy")</f>
        <v>2025</v>
      </c>
      <c r="L506" t="str">
        <f>TEXT(Table1[[#This Row],[Order Date]], "MMM")</f>
        <v>Jan</v>
      </c>
      <c r="M506" t="str">
        <f>TEXT(Table1[[#This Row],[Order Date]], "DDD")</f>
        <v>Sat</v>
      </c>
      <c r="N506">
        <f>DATEDIF(Table1[[#This Row],[Order Date]],Table1[[#This Row],[Delivered Date]], "D")</f>
        <v>1</v>
      </c>
      <c r="O506">
        <f>ROUND(Table1[[#This Row],[Quantity]]*Table1[[#This Row],[Unit Price]]*VLOOKUP(Table1[[#This Row],[Product Name]], Table2[#All],2, FALSE), 0)</f>
        <v>3297</v>
      </c>
      <c r="P506">
        <f>Table1[[#This Row],[Quantity]]*Table1[[#This Row],[Unit Price]]</f>
        <v>5495</v>
      </c>
      <c r="Q506">
        <f>Table1[[#This Row],[Salse Revenue]]-Table1[[#This Row],[Total Costs]]</f>
        <v>2198</v>
      </c>
    </row>
    <row r="507" spans="1:17" hidden="1" x14ac:dyDescent="0.3">
      <c r="A507" t="s">
        <v>70</v>
      </c>
      <c r="B507" t="s">
        <v>20</v>
      </c>
      <c r="C507" t="s">
        <v>53</v>
      </c>
      <c r="D507" s="1">
        <v>45915</v>
      </c>
      <c r="E507" s="1">
        <v>45918</v>
      </c>
      <c r="F507">
        <v>8</v>
      </c>
      <c r="G507">
        <v>656</v>
      </c>
      <c r="H507" t="s">
        <v>13</v>
      </c>
      <c r="I507" t="s">
        <v>550</v>
      </c>
      <c r="J507" t="s">
        <v>45</v>
      </c>
      <c r="K507" t="str">
        <f>TEXT(Table1[[#This Row],[Order Date]], "yyyy")</f>
        <v>2025</v>
      </c>
      <c r="L507" t="str">
        <f>TEXT(Table1[[#This Row],[Order Date]], "MMM")</f>
        <v>Sep</v>
      </c>
      <c r="M507" t="str">
        <f>TEXT(Table1[[#This Row],[Order Date]], "DDD")</f>
        <v>Mon</v>
      </c>
      <c r="N507">
        <f>DATEDIF(Table1[[#This Row],[Order Date]],Table1[[#This Row],[Delivered Date]], "D")</f>
        <v>3</v>
      </c>
      <c r="O507">
        <f>ROUND(Table1[[#This Row],[Quantity]]*Table1[[#This Row],[Unit Price]]*VLOOKUP(Table1[[#This Row],[Product Name]], Table2[#All],2, FALSE), 0)</f>
        <v>3674</v>
      </c>
      <c r="P507">
        <f>Table1[[#This Row],[Quantity]]*Table1[[#This Row],[Unit Price]]</f>
        <v>5248</v>
      </c>
      <c r="Q507">
        <f>Table1[[#This Row],[Salse Revenue]]-Table1[[#This Row],[Total Costs]]</f>
        <v>1574</v>
      </c>
    </row>
    <row r="508" spans="1:17" hidden="1" x14ac:dyDescent="0.3">
      <c r="A508" t="s">
        <v>71</v>
      </c>
      <c r="B508" t="s">
        <v>20</v>
      </c>
      <c r="C508" t="s">
        <v>82</v>
      </c>
      <c r="D508" s="1">
        <v>45691</v>
      </c>
      <c r="E508" s="1">
        <v>45699</v>
      </c>
      <c r="F508">
        <v>3</v>
      </c>
      <c r="G508">
        <v>703</v>
      </c>
      <c r="H508" t="s">
        <v>13</v>
      </c>
      <c r="I508" t="s">
        <v>546</v>
      </c>
      <c r="J508" t="s">
        <v>28</v>
      </c>
      <c r="K508" t="str">
        <f>TEXT(Table1[[#This Row],[Order Date]], "yyyy")</f>
        <v>2025</v>
      </c>
      <c r="L508" t="str">
        <f>TEXT(Table1[[#This Row],[Order Date]], "MMM")</f>
        <v>Feb</v>
      </c>
      <c r="M508" t="str">
        <f>TEXT(Table1[[#This Row],[Order Date]], "DDD")</f>
        <v>Mon</v>
      </c>
      <c r="N508">
        <f>DATEDIF(Table1[[#This Row],[Order Date]],Table1[[#This Row],[Delivered Date]], "D")</f>
        <v>8</v>
      </c>
      <c r="O508">
        <f>ROUND(Table1[[#This Row],[Quantity]]*Table1[[#This Row],[Unit Price]]*VLOOKUP(Table1[[#This Row],[Product Name]], Table2[#All],2, FALSE), 0)</f>
        <v>1687</v>
      </c>
      <c r="P508">
        <f>Table1[[#This Row],[Quantity]]*Table1[[#This Row],[Unit Price]]</f>
        <v>2109</v>
      </c>
      <c r="Q508">
        <f>Table1[[#This Row],[Salse Revenue]]-Table1[[#This Row],[Total Costs]]</f>
        <v>422</v>
      </c>
    </row>
    <row r="509" spans="1:17" hidden="1" x14ac:dyDescent="0.3">
      <c r="A509" t="s">
        <v>72</v>
      </c>
      <c r="B509" t="s">
        <v>16</v>
      </c>
      <c r="C509" t="s">
        <v>17</v>
      </c>
      <c r="D509" s="1">
        <v>45936</v>
      </c>
      <c r="E509" s="1">
        <v>45940</v>
      </c>
      <c r="F509">
        <v>3</v>
      </c>
      <c r="G509">
        <v>908</v>
      </c>
      <c r="H509" t="s">
        <v>27</v>
      </c>
      <c r="I509" t="s">
        <v>546</v>
      </c>
      <c r="J509" t="s">
        <v>14</v>
      </c>
      <c r="K509" t="str">
        <f>TEXT(Table1[[#This Row],[Order Date]], "yyyy")</f>
        <v>2025</v>
      </c>
      <c r="L509" t="str">
        <f>TEXT(Table1[[#This Row],[Order Date]], "MMM")</f>
        <v>Oct</v>
      </c>
      <c r="M509" t="str">
        <f>TEXT(Table1[[#This Row],[Order Date]], "DDD")</f>
        <v>Mon</v>
      </c>
      <c r="N509">
        <f>DATEDIF(Table1[[#This Row],[Order Date]],Table1[[#This Row],[Delivered Date]], "D")</f>
        <v>4</v>
      </c>
      <c r="O509">
        <f>ROUND(Table1[[#This Row],[Quantity]]*Table1[[#This Row],[Unit Price]]*VLOOKUP(Table1[[#This Row],[Product Name]], Table2[#All],2, FALSE), 0)</f>
        <v>1362</v>
      </c>
      <c r="P509">
        <f>Table1[[#This Row],[Quantity]]*Table1[[#This Row],[Unit Price]]</f>
        <v>2724</v>
      </c>
      <c r="Q509">
        <f>Table1[[#This Row],[Salse Revenue]]-Table1[[#This Row],[Total Costs]]</f>
        <v>1362</v>
      </c>
    </row>
    <row r="510" spans="1:17" hidden="1" x14ac:dyDescent="0.3">
      <c r="A510" t="s">
        <v>73</v>
      </c>
      <c r="B510" t="s">
        <v>30</v>
      </c>
      <c r="C510" t="s">
        <v>49</v>
      </c>
      <c r="D510" s="1">
        <v>45949</v>
      </c>
      <c r="E510" s="1">
        <v>45961</v>
      </c>
      <c r="F510">
        <v>7</v>
      </c>
      <c r="G510">
        <v>50</v>
      </c>
      <c r="H510" t="s">
        <v>27</v>
      </c>
      <c r="I510" t="s">
        <v>549</v>
      </c>
      <c r="J510" t="s">
        <v>28</v>
      </c>
      <c r="K510" t="str">
        <f>TEXT(Table1[[#This Row],[Order Date]], "yyyy")</f>
        <v>2025</v>
      </c>
      <c r="L510" t="str">
        <f>TEXT(Table1[[#This Row],[Order Date]], "MMM")</f>
        <v>Oct</v>
      </c>
      <c r="M510" t="str">
        <f>TEXT(Table1[[#This Row],[Order Date]], "DDD")</f>
        <v>Sun</v>
      </c>
      <c r="N510">
        <f>DATEDIF(Table1[[#This Row],[Order Date]],Table1[[#This Row],[Delivered Date]], "D")</f>
        <v>12</v>
      </c>
      <c r="O510">
        <f>ROUND(Table1[[#This Row],[Quantity]]*Table1[[#This Row],[Unit Price]]*VLOOKUP(Table1[[#This Row],[Product Name]], Table2[#All],2, FALSE), 0)</f>
        <v>245</v>
      </c>
      <c r="P510">
        <f>Table1[[#This Row],[Quantity]]*Table1[[#This Row],[Unit Price]]</f>
        <v>350</v>
      </c>
      <c r="Q510">
        <f>Table1[[#This Row],[Salse Revenue]]-Table1[[#This Row],[Total Costs]]</f>
        <v>105</v>
      </c>
    </row>
    <row r="511" spans="1:17" hidden="1" x14ac:dyDescent="0.3">
      <c r="A511" t="s">
        <v>74</v>
      </c>
      <c r="B511" t="s">
        <v>20</v>
      </c>
      <c r="C511" t="s">
        <v>53</v>
      </c>
      <c r="D511" s="1">
        <v>45804</v>
      </c>
      <c r="E511" s="1">
        <v>45812</v>
      </c>
      <c r="F511">
        <v>10</v>
      </c>
      <c r="G511">
        <v>723</v>
      </c>
      <c r="H511" t="s">
        <v>27</v>
      </c>
      <c r="I511" t="s">
        <v>548</v>
      </c>
      <c r="J511" t="s">
        <v>28</v>
      </c>
      <c r="K511" t="str">
        <f>TEXT(Table1[[#This Row],[Order Date]], "yyyy")</f>
        <v>2025</v>
      </c>
      <c r="L511" t="str">
        <f>TEXT(Table1[[#This Row],[Order Date]], "MMM")</f>
        <v>May</v>
      </c>
      <c r="M511" t="str">
        <f>TEXT(Table1[[#This Row],[Order Date]], "DDD")</f>
        <v>Tue</v>
      </c>
      <c r="N511">
        <f>DATEDIF(Table1[[#This Row],[Order Date]],Table1[[#This Row],[Delivered Date]], "D")</f>
        <v>8</v>
      </c>
      <c r="O511">
        <f>ROUND(Table1[[#This Row],[Quantity]]*Table1[[#This Row],[Unit Price]]*VLOOKUP(Table1[[#This Row],[Product Name]], Table2[#All],2, FALSE), 0)</f>
        <v>5061</v>
      </c>
      <c r="P511">
        <f>Table1[[#This Row],[Quantity]]*Table1[[#This Row],[Unit Price]]</f>
        <v>7230</v>
      </c>
      <c r="Q511">
        <f>Table1[[#This Row],[Salse Revenue]]-Table1[[#This Row],[Total Costs]]</f>
        <v>2169</v>
      </c>
    </row>
    <row r="512" spans="1:17" hidden="1" x14ac:dyDescent="0.3">
      <c r="A512" t="s">
        <v>76</v>
      </c>
      <c r="B512" t="s">
        <v>20</v>
      </c>
      <c r="C512" t="s">
        <v>53</v>
      </c>
      <c r="D512" s="1">
        <v>45967</v>
      </c>
      <c r="E512" s="1">
        <v>45973</v>
      </c>
      <c r="F512">
        <v>7</v>
      </c>
      <c r="G512">
        <v>568</v>
      </c>
      <c r="H512" t="s">
        <v>27</v>
      </c>
      <c r="I512" t="s">
        <v>546</v>
      </c>
      <c r="J512" t="s">
        <v>45</v>
      </c>
      <c r="K512" t="str">
        <f>TEXT(Table1[[#This Row],[Order Date]], "yyyy")</f>
        <v>2025</v>
      </c>
      <c r="L512" t="str">
        <f>TEXT(Table1[[#This Row],[Order Date]], "MMM")</f>
        <v>Nov</v>
      </c>
      <c r="M512" t="str">
        <f>TEXT(Table1[[#This Row],[Order Date]], "DDD")</f>
        <v>Thu</v>
      </c>
      <c r="N512">
        <f>DATEDIF(Table1[[#This Row],[Order Date]],Table1[[#This Row],[Delivered Date]], "D")</f>
        <v>6</v>
      </c>
      <c r="O512">
        <f>ROUND(Table1[[#This Row],[Quantity]]*Table1[[#This Row],[Unit Price]]*VLOOKUP(Table1[[#This Row],[Product Name]], Table2[#All],2, FALSE), 0)</f>
        <v>2783</v>
      </c>
      <c r="P512">
        <f>Table1[[#This Row],[Quantity]]*Table1[[#This Row],[Unit Price]]</f>
        <v>3976</v>
      </c>
      <c r="Q512">
        <f>Table1[[#This Row],[Salse Revenue]]-Table1[[#This Row],[Total Costs]]</f>
        <v>1193</v>
      </c>
    </row>
    <row r="513" spans="1:17" hidden="1" x14ac:dyDescent="0.3">
      <c r="A513" t="s">
        <v>77</v>
      </c>
      <c r="B513" t="s">
        <v>20</v>
      </c>
      <c r="C513" t="s">
        <v>82</v>
      </c>
      <c r="D513" s="1">
        <v>45972</v>
      </c>
      <c r="E513" s="1">
        <v>45987</v>
      </c>
      <c r="F513">
        <v>6</v>
      </c>
      <c r="G513">
        <v>250</v>
      </c>
      <c r="H513" t="s">
        <v>27</v>
      </c>
      <c r="I513" t="s">
        <v>549</v>
      </c>
      <c r="J513" t="s">
        <v>28</v>
      </c>
      <c r="K513" t="str">
        <f>TEXT(Table1[[#This Row],[Order Date]], "yyyy")</f>
        <v>2025</v>
      </c>
      <c r="L513" t="str">
        <f>TEXT(Table1[[#This Row],[Order Date]], "MMM")</f>
        <v>Nov</v>
      </c>
      <c r="M513" t="str">
        <f>TEXT(Table1[[#This Row],[Order Date]], "DDD")</f>
        <v>Tue</v>
      </c>
      <c r="N513">
        <f>DATEDIF(Table1[[#This Row],[Order Date]],Table1[[#This Row],[Delivered Date]], "D")</f>
        <v>15</v>
      </c>
      <c r="O513">
        <f>ROUND(Table1[[#This Row],[Quantity]]*Table1[[#This Row],[Unit Price]]*VLOOKUP(Table1[[#This Row],[Product Name]], Table2[#All],2, FALSE), 0)</f>
        <v>1200</v>
      </c>
      <c r="P513">
        <f>Table1[[#This Row],[Quantity]]*Table1[[#This Row],[Unit Price]]</f>
        <v>1500</v>
      </c>
      <c r="Q513">
        <f>Table1[[#This Row],[Salse Revenue]]-Table1[[#This Row],[Total Costs]]</f>
        <v>300</v>
      </c>
    </row>
    <row r="514" spans="1:17" x14ac:dyDescent="0.3">
      <c r="A514" t="s">
        <v>79</v>
      </c>
      <c r="B514" t="s">
        <v>11</v>
      </c>
      <c r="C514" t="s">
        <v>57</v>
      </c>
      <c r="D514" s="1">
        <v>45693</v>
      </c>
      <c r="E514" s="1">
        <v>45694</v>
      </c>
      <c r="F514">
        <v>4</v>
      </c>
      <c r="G514">
        <v>572</v>
      </c>
      <c r="H514" t="s">
        <v>13</v>
      </c>
      <c r="I514" t="s">
        <v>549</v>
      </c>
      <c r="J514" t="s">
        <v>28</v>
      </c>
      <c r="K514" t="str">
        <f>TEXT(Table1[[#This Row],[Order Date]], "yyyy")</f>
        <v>2025</v>
      </c>
      <c r="L514" t="str">
        <f>TEXT(Table1[[#This Row],[Order Date]], "MMM")</f>
        <v>Feb</v>
      </c>
      <c r="M514" t="str">
        <f>TEXT(Table1[[#This Row],[Order Date]], "DDD")</f>
        <v>Wed</v>
      </c>
      <c r="N514">
        <f>DATEDIF(Table1[[#This Row],[Order Date]],Table1[[#This Row],[Delivered Date]], "D")</f>
        <v>1</v>
      </c>
      <c r="O514">
        <f>ROUND(Table1[[#This Row],[Quantity]]*Table1[[#This Row],[Unit Price]]*VLOOKUP(Table1[[#This Row],[Product Name]], Table2[#All],2, FALSE), 0)</f>
        <v>1945</v>
      </c>
      <c r="P514">
        <f>Table1[[#This Row],[Quantity]]*Table1[[#This Row],[Unit Price]]</f>
        <v>2288</v>
      </c>
      <c r="Q514">
        <f>Table1[[#This Row],[Salse Revenue]]-Table1[[#This Row],[Total Costs]]</f>
        <v>343</v>
      </c>
    </row>
    <row r="515" spans="1:17" hidden="1" x14ac:dyDescent="0.3">
      <c r="A515" t="s">
        <v>80</v>
      </c>
      <c r="B515" t="s">
        <v>30</v>
      </c>
      <c r="C515" t="s">
        <v>41</v>
      </c>
      <c r="D515" s="1">
        <v>45678</v>
      </c>
      <c r="E515" s="1">
        <v>45692</v>
      </c>
      <c r="F515">
        <v>8</v>
      </c>
      <c r="G515">
        <v>849</v>
      </c>
      <c r="H515" t="s">
        <v>27</v>
      </c>
      <c r="I515" t="s">
        <v>550</v>
      </c>
      <c r="J515" t="s">
        <v>18</v>
      </c>
      <c r="K515" t="str">
        <f>TEXT(Table1[[#This Row],[Order Date]], "yyyy")</f>
        <v>2025</v>
      </c>
      <c r="L515" t="str">
        <f>TEXT(Table1[[#This Row],[Order Date]], "MMM")</f>
        <v>Jan</v>
      </c>
      <c r="M515" t="str">
        <f>TEXT(Table1[[#This Row],[Order Date]], "DDD")</f>
        <v>Tue</v>
      </c>
      <c r="N515">
        <f>DATEDIF(Table1[[#This Row],[Order Date]],Table1[[#This Row],[Delivered Date]], "D")</f>
        <v>14</v>
      </c>
      <c r="O515">
        <f>ROUND(Table1[[#This Row],[Quantity]]*Table1[[#This Row],[Unit Price]]*VLOOKUP(Table1[[#This Row],[Product Name]], Table2[#All],2, FALSE), 0)</f>
        <v>4415</v>
      </c>
      <c r="P515">
        <f>Table1[[#This Row],[Quantity]]*Table1[[#This Row],[Unit Price]]</f>
        <v>6792</v>
      </c>
      <c r="Q515">
        <f>Table1[[#This Row],[Salse Revenue]]-Table1[[#This Row],[Total Costs]]</f>
        <v>2377</v>
      </c>
    </row>
    <row r="516" spans="1:17" hidden="1" x14ac:dyDescent="0.3">
      <c r="A516" t="s">
        <v>81</v>
      </c>
      <c r="B516" t="s">
        <v>23</v>
      </c>
      <c r="C516" t="s">
        <v>24</v>
      </c>
      <c r="D516" s="1">
        <v>45733</v>
      </c>
      <c r="E516" s="1">
        <v>45736</v>
      </c>
      <c r="F516">
        <v>8</v>
      </c>
      <c r="G516">
        <v>858</v>
      </c>
      <c r="H516" t="s">
        <v>27</v>
      </c>
      <c r="I516" t="s">
        <v>546</v>
      </c>
      <c r="J516" t="s">
        <v>18</v>
      </c>
      <c r="K516" t="str">
        <f>TEXT(Table1[[#This Row],[Order Date]], "yyyy")</f>
        <v>2025</v>
      </c>
      <c r="L516" t="str">
        <f>TEXT(Table1[[#This Row],[Order Date]], "MMM")</f>
        <v>Mar</v>
      </c>
      <c r="M516" t="str">
        <f>TEXT(Table1[[#This Row],[Order Date]], "DDD")</f>
        <v>Mon</v>
      </c>
      <c r="N516">
        <f>DATEDIF(Table1[[#This Row],[Order Date]],Table1[[#This Row],[Delivered Date]], "D")</f>
        <v>3</v>
      </c>
      <c r="O516">
        <f>ROUND(Table1[[#This Row],[Quantity]]*Table1[[#This Row],[Unit Price]]*VLOOKUP(Table1[[#This Row],[Product Name]], Table2[#All],2, FALSE), 0)</f>
        <v>3775</v>
      </c>
      <c r="P516">
        <f>Table1[[#This Row],[Quantity]]*Table1[[#This Row],[Unit Price]]</f>
        <v>6864</v>
      </c>
      <c r="Q516">
        <f>Table1[[#This Row],[Salse Revenue]]-Table1[[#This Row],[Total Costs]]</f>
        <v>3089</v>
      </c>
    </row>
    <row r="517" spans="1:17" hidden="1" x14ac:dyDescent="0.3">
      <c r="A517" t="s">
        <v>83</v>
      </c>
      <c r="B517" t="s">
        <v>16</v>
      </c>
      <c r="C517" t="s">
        <v>43</v>
      </c>
      <c r="D517" s="1">
        <v>45844</v>
      </c>
      <c r="E517" s="1">
        <v>45852</v>
      </c>
      <c r="F517">
        <v>1</v>
      </c>
      <c r="G517">
        <v>256</v>
      </c>
      <c r="H517" t="s">
        <v>13</v>
      </c>
      <c r="I517" t="s">
        <v>32</v>
      </c>
      <c r="J517" t="s">
        <v>45</v>
      </c>
      <c r="K517" t="str">
        <f>TEXT(Table1[[#This Row],[Order Date]], "yyyy")</f>
        <v>2025</v>
      </c>
      <c r="L517" t="str">
        <f>TEXT(Table1[[#This Row],[Order Date]], "MMM")</f>
        <v>Jul</v>
      </c>
      <c r="M517" t="str">
        <f>TEXT(Table1[[#This Row],[Order Date]], "DDD")</f>
        <v>Sun</v>
      </c>
      <c r="N517">
        <f>DATEDIF(Table1[[#This Row],[Order Date]],Table1[[#This Row],[Delivered Date]], "D")</f>
        <v>8</v>
      </c>
      <c r="O517">
        <f>ROUND(Table1[[#This Row],[Quantity]]*Table1[[#This Row],[Unit Price]]*VLOOKUP(Table1[[#This Row],[Product Name]], Table2[#All],2, FALSE), 0)</f>
        <v>154</v>
      </c>
      <c r="P517">
        <f>Table1[[#This Row],[Quantity]]*Table1[[#This Row],[Unit Price]]</f>
        <v>256</v>
      </c>
      <c r="Q517">
        <f>Table1[[#This Row],[Salse Revenue]]-Table1[[#This Row],[Total Costs]]</f>
        <v>102</v>
      </c>
    </row>
    <row r="518" spans="1:17" x14ac:dyDescent="0.3">
      <c r="A518" t="s">
        <v>84</v>
      </c>
      <c r="B518" t="s">
        <v>11</v>
      </c>
      <c r="C518" t="s">
        <v>12</v>
      </c>
      <c r="D518" s="1">
        <v>45799</v>
      </c>
      <c r="E518" s="1">
        <v>45806</v>
      </c>
      <c r="F518">
        <v>8</v>
      </c>
      <c r="G518">
        <v>453</v>
      </c>
      <c r="H518" t="s">
        <v>27</v>
      </c>
      <c r="I518" t="s">
        <v>548</v>
      </c>
      <c r="J518" t="s">
        <v>18</v>
      </c>
      <c r="K518" t="str">
        <f>TEXT(Table1[[#This Row],[Order Date]], "yyyy")</f>
        <v>2025</v>
      </c>
      <c r="L518" t="str">
        <f>TEXT(Table1[[#This Row],[Order Date]], "MMM")</f>
        <v>May</v>
      </c>
      <c r="M518" t="str">
        <f>TEXT(Table1[[#This Row],[Order Date]], "DDD")</f>
        <v>Thu</v>
      </c>
      <c r="N518">
        <f>DATEDIF(Table1[[#This Row],[Order Date]],Table1[[#This Row],[Delivered Date]], "D")</f>
        <v>7</v>
      </c>
      <c r="O518">
        <f>ROUND(Table1[[#This Row],[Quantity]]*Table1[[#This Row],[Unit Price]]*VLOOKUP(Table1[[#This Row],[Product Name]], Table2[#All],2, FALSE), 0)</f>
        <v>2718</v>
      </c>
      <c r="P518">
        <f>Table1[[#This Row],[Quantity]]*Table1[[#This Row],[Unit Price]]</f>
        <v>3624</v>
      </c>
      <c r="Q518">
        <f>Table1[[#This Row],[Salse Revenue]]-Table1[[#This Row],[Total Costs]]</f>
        <v>906</v>
      </c>
    </row>
    <row r="519" spans="1:17" hidden="1" x14ac:dyDescent="0.3">
      <c r="A519" t="s">
        <v>85</v>
      </c>
      <c r="B519" t="s">
        <v>23</v>
      </c>
      <c r="C519" t="s">
        <v>24</v>
      </c>
      <c r="D519" s="1">
        <v>45822</v>
      </c>
      <c r="E519" s="1">
        <v>45836</v>
      </c>
      <c r="F519">
        <v>6</v>
      </c>
      <c r="G519">
        <v>218</v>
      </c>
      <c r="H519" t="s">
        <v>27</v>
      </c>
      <c r="I519" t="s">
        <v>32</v>
      </c>
      <c r="J519" t="s">
        <v>14</v>
      </c>
      <c r="K519" t="str">
        <f>TEXT(Table1[[#This Row],[Order Date]], "yyyy")</f>
        <v>2025</v>
      </c>
      <c r="L519" t="str">
        <f>TEXT(Table1[[#This Row],[Order Date]], "MMM")</f>
        <v>Jun</v>
      </c>
      <c r="M519" t="str">
        <f>TEXT(Table1[[#This Row],[Order Date]], "DDD")</f>
        <v>Sat</v>
      </c>
      <c r="N519">
        <f>DATEDIF(Table1[[#This Row],[Order Date]],Table1[[#This Row],[Delivered Date]], "D")</f>
        <v>14</v>
      </c>
      <c r="O519">
        <f>ROUND(Table1[[#This Row],[Quantity]]*Table1[[#This Row],[Unit Price]]*VLOOKUP(Table1[[#This Row],[Product Name]], Table2[#All],2, FALSE), 0)</f>
        <v>719</v>
      </c>
      <c r="P519">
        <f>Table1[[#This Row],[Quantity]]*Table1[[#This Row],[Unit Price]]</f>
        <v>1308</v>
      </c>
      <c r="Q519">
        <f>Table1[[#This Row],[Salse Revenue]]-Table1[[#This Row],[Total Costs]]</f>
        <v>589</v>
      </c>
    </row>
    <row r="520" spans="1:17" hidden="1" x14ac:dyDescent="0.3">
      <c r="A520" t="s">
        <v>86</v>
      </c>
      <c r="B520" t="s">
        <v>16</v>
      </c>
      <c r="C520" t="s">
        <v>43</v>
      </c>
      <c r="D520" s="1">
        <v>46009</v>
      </c>
      <c r="E520" s="1">
        <v>46018</v>
      </c>
      <c r="F520">
        <v>7</v>
      </c>
      <c r="G520">
        <v>481</v>
      </c>
      <c r="H520" t="s">
        <v>27</v>
      </c>
      <c r="I520" t="s">
        <v>548</v>
      </c>
      <c r="J520" t="s">
        <v>45</v>
      </c>
      <c r="K520" t="str">
        <f>TEXT(Table1[[#This Row],[Order Date]], "yyyy")</f>
        <v>2025</v>
      </c>
      <c r="L520" t="str">
        <f>TEXT(Table1[[#This Row],[Order Date]], "MMM")</f>
        <v>Dec</v>
      </c>
      <c r="M520" t="str">
        <f>TEXT(Table1[[#This Row],[Order Date]], "DDD")</f>
        <v>Thu</v>
      </c>
      <c r="N520">
        <f>DATEDIF(Table1[[#This Row],[Order Date]],Table1[[#This Row],[Delivered Date]], "D")</f>
        <v>9</v>
      </c>
      <c r="O520">
        <f>ROUND(Table1[[#This Row],[Quantity]]*Table1[[#This Row],[Unit Price]]*VLOOKUP(Table1[[#This Row],[Product Name]], Table2[#All],2, FALSE), 0)</f>
        <v>2020</v>
      </c>
      <c r="P520">
        <f>Table1[[#This Row],[Quantity]]*Table1[[#This Row],[Unit Price]]</f>
        <v>3367</v>
      </c>
      <c r="Q520">
        <f>Table1[[#This Row],[Salse Revenue]]-Table1[[#This Row],[Total Costs]]</f>
        <v>1347</v>
      </c>
    </row>
    <row r="521" spans="1:17" hidden="1" x14ac:dyDescent="0.3">
      <c r="A521" t="s">
        <v>87</v>
      </c>
      <c r="B521" t="s">
        <v>20</v>
      </c>
      <c r="C521" t="s">
        <v>21</v>
      </c>
      <c r="D521" s="1">
        <v>45756</v>
      </c>
      <c r="E521" s="1">
        <v>45764</v>
      </c>
      <c r="F521">
        <v>1</v>
      </c>
      <c r="G521">
        <v>420</v>
      </c>
      <c r="H521" t="s">
        <v>13</v>
      </c>
      <c r="I521" t="s">
        <v>549</v>
      </c>
      <c r="J521" t="s">
        <v>28</v>
      </c>
      <c r="K521" t="str">
        <f>TEXT(Table1[[#This Row],[Order Date]], "yyyy")</f>
        <v>2025</v>
      </c>
      <c r="L521" t="str">
        <f>TEXT(Table1[[#This Row],[Order Date]], "MMM")</f>
        <v>Apr</v>
      </c>
      <c r="M521" t="str">
        <f>TEXT(Table1[[#This Row],[Order Date]], "DDD")</f>
        <v>Wed</v>
      </c>
      <c r="N521">
        <f>DATEDIF(Table1[[#This Row],[Order Date]],Table1[[#This Row],[Delivered Date]], "D")</f>
        <v>8</v>
      </c>
      <c r="O521">
        <f>ROUND(Table1[[#This Row],[Quantity]]*Table1[[#This Row],[Unit Price]]*VLOOKUP(Table1[[#This Row],[Product Name]], Table2[#All],2, FALSE), 0)</f>
        <v>315</v>
      </c>
      <c r="P521">
        <f>Table1[[#This Row],[Quantity]]*Table1[[#This Row],[Unit Price]]</f>
        <v>420</v>
      </c>
      <c r="Q521">
        <f>Table1[[#This Row],[Salse Revenue]]-Table1[[#This Row],[Total Costs]]</f>
        <v>105</v>
      </c>
    </row>
    <row r="522" spans="1:17" hidden="1" x14ac:dyDescent="0.3">
      <c r="A522" t="s">
        <v>88</v>
      </c>
      <c r="B522" t="s">
        <v>16</v>
      </c>
      <c r="C522" t="s">
        <v>17</v>
      </c>
      <c r="D522" s="1">
        <v>45871</v>
      </c>
      <c r="E522" s="1">
        <v>45875</v>
      </c>
      <c r="F522">
        <v>1</v>
      </c>
      <c r="G522">
        <v>98</v>
      </c>
      <c r="H522" t="s">
        <v>27</v>
      </c>
      <c r="I522" t="s">
        <v>549</v>
      </c>
      <c r="J522" t="s">
        <v>45</v>
      </c>
      <c r="K522" t="str">
        <f>TEXT(Table1[[#This Row],[Order Date]], "yyyy")</f>
        <v>2025</v>
      </c>
      <c r="L522" t="str">
        <f>TEXT(Table1[[#This Row],[Order Date]], "MMM")</f>
        <v>Aug</v>
      </c>
      <c r="M522" t="str">
        <f>TEXT(Table1[[#This Row],[Order Date]], "DDD")</f>
        <v>Sat</v>
      </c>
      <c r="N522">
        <f>DATEDIF(Table1[[#This Row],[Order Date]],Table1[[#This Row],[Delivered Date]], "D")</f>
        <v>4</v>
      </c>
      <c r="O522">
        <f>ROUND(Table1[[#This Row],[Quantity]]*Table1[[#This Row],[Unit Price]]*VLOOKUP(Table1[[#This Row],[Product Name]], Table2[#All],2, FALSE), 0)</f>
        <v>49</v>
      </c>
      <c r="P522">
        <f>Table1[[#This Row],[Quantity]]*Table1[[#This Row],[Unit Price]]</f>
        <v>98</v>
      </c>
      <c r="Q522">
        <f>Table1[[#This Row],[Salse Revenue]]-Table1[[#This Row],[Total Costs]]</f>
        <v>49</v>
      </c>
    </row>
    <row r="523" spans="1:17" hidden="1" x14ac:dyDescent="0.3">
      <c r="A523" t="s">
        <v>89</v>
      </c>
      <c r="B523" t="s">
        <v>30</v>
      </c>
      <c r="C523" t="s">
        <v>75</v>
      </c>
      <c r="D523" s="1">
        <v>45714</v>
      </c>
      <c r="E523" s="1">
        <v>45721</v>
      </c>
      <c r="F523">
        <v>1</v>
      </c>
      <c r="G523">
        <v>444</v>
      </c>
      <c r="H523" t="s">
        <v>27</v>
      </c>
      <c r="I523" t="s">
        <v>549</v>
      </c>
      <c r="J523" t="s">
        <v>14</v>
      </c>
      <c r="K523" t="str">
        <f>TEXT(Table1[[#This Row],[Order Date]], "yyyy")</f>
        <v>2025</v>
      </c>
      <c r="L523" t="str">
        <f>TEXT(Table1[[#This Row],[Order Date]], "MMM")</f>
        <v>Feb</v>
      </c>
      <c r="M523" t="str">
        <f>TEXT(Table1[[#This Row],[Order Date]], "DDD")</f>
        <v>Wed</v>
      </c>
      <c r="N523">
        <f>DATEDIF(Table1[[#This Row],[Order Date]],Table1[[#This Row],[Delivered Date]], "D")</f>
        <v>7</v>
      </c>
      <c r="O523">
        <f>ROUND(Table1[[#This Row],[Quantity]]*Table1[[#This Row],[Unit Price]]*VLOOKUP(Table1[[#This Row],[Product Name]], Table2[#All],2, FALSE), 0)</f>
        <v>333</v>
      </c>
      <c r="P523">
        <f>Table1[[#This Row],[Quantity]]*Table1[[#This Row],[Unit Price]]</f>
        <v>444</v>
      </c>
      <c r="Q523">
        <f>Table1[[#This Row],[Salse Revenue]]-Table1[[#This Row],[Total Costs]]</f>
        <v>111</v>
      </c>
    </row>
    <row r="524" spans="1:17" hidden="1" x14ac:dyDescent="0.3">
      <c r="A524" t="s">
        <v>90</v>
      </c>
      <c r="B524" t="s">
        <v>16</v>
      </c>
      <c r="C524" t="s">
        <v>63</v>
      </c>
      <c r="D524" s="1">
        <v>45995</v>
      </c>
      <c r="E524" s="1">
        <v>46001</v>
      </c>
      <c r="F524">
        <v>5</v>
      </c>
      <c r="G524">
        <v>858</v>
      </c>
      <c r="H524" t="s">
        <v>13</v>
      </c>
      <c r="I524" t="s">
        <v>548</v>
      </c>
      <c r="J524" t="s">
        <v>45</v>
      </c>
      <c r="K524" t="str">
        <f>TEXT(Table1[[#This Row],[Order Date]], "yyyy")</f>
        <v>2025</v>
      </c>
      <c r="L524" t="str">
        <f>TEXT(Table1[[#This Row],[Order Date]], "MMM")</f>
        <v>Dec</v>
      </c>
      <c r="M524" t="str">
        <f>TEXT(Table1[[#This Row],[Order Date]], "DDD")</f>
        <v>Thu</v>
      </c>
      <c r="N524">
        <f>DATEDIF(Table1[[#This Row],[Order Date]],Table1[[#This Row],[Delivered Date]], "D")</f>
        <v>6</v>
      </c>
      <c r="O524">
        <f>ROUND(Table1[[#This Row],[Quantity]]*Table1[[#This Row],[Unit Price]]*VLOOKUP(Table1[[#This Row],[Product Name]], Table2[#All],2, FALSE), 0)</f>
        <v>2145</v>
      </c>
      <c r="P524">
        <f>Table1[[#This Row],[Quantity]]*Table1[[#This Row],[Unit Price]]</f>
        <v>4290</v>
      </c>
      <c r="Q524">
        <f>Table1[[#This Row],[Salse Revenue]]-Table1[[#This Row],[Total Costs]]</f>
        <v>2145</v>
      </c>
    </row>
    <row r="525" spans="1:17" hidden="1" x14ac:dyDescent="0.3">
      <c r="A525" t="s">
        <v>91</v>
      </c>
      <c r="B525" t="s">
        <v>16</v>
      </c>
      <c r="C525" t="s">
        <v>55</v>
      </c>
      <c r="D525" s="1">
        <v>45905</v>
      </c>
      <c r="E525" s="1">
        <v>45915</v>
      </c>
      <c r="F525">
        <v>6</v>
      </c>
      <c r="G525">
        <v>914</v>
      </c>
      <c r="H525" t="s">
        <v>13</v>
      </c>
      <c r="I525" t="s">
        <v>550</v>
      </c>
      <c r="J525" t="s">
        <v>45</v>
      </c>
      <c r="K525" t="str">
        <f>TEXT(Table1[[#This Row],[Order Date]], "yyyy")</f>
        <v>2025</v>
      </c>
      <c r="L525" t="str">
        <f>TEXT(Table1[[#This Row],[Order Date]], "MMM")</f>
        <v>Sep</v>
      </c>
      <c r="M525" t="str">
        <f>TEXT(Table1[[#This Row],[Order Date]], "DDD")</f>
        <v>Fri</v>
      </c>
      <c r="N525">
        <f>DATEDIF(Table1[[#This Row],[Order Date]],Table1[[#This Row],[Delivered Date]], "D")</f>
        <v>10</v>
      </c>
      <c r="O525">
        <f>ROUND(Table1[[#This Row],[Quantity]]*Table1[[#This Row],[Unit Price]]*VLOOKUP(Table1[[#This Row],[Product Name]], Table2[#All],2, FALSE), 0)</f>
        <v>3016</v>
      </c>
      <c r="P525">
        <f>Table1[[#This Row],[Quantity]]*Table1[[#This Row],[Unit Price]]</f>
        <v>5484</v>
      </c>
      <c r="Q525">
        <f>Table1[[#This Row],[Salse Revenue]]-Table1[[#This Row],[Total Costs]]</f>
        <v>2468</v>
      </c>
    </row>
    <row r="526" spans="1:17" x14ac:dyDescent="0.3">
      <c r="A526" t="s">
        <v>92</v>
      </c>
      <c r="B526" t="s">
        <v>11</v>
      </c>
      <c r="C526" t="s">
        <v>57</v>
      </c>
      <c r="D526" s="1">
        <v>45935</v>
      </c>
      <c r="E526" s="1">
        <v>45949</v>
      </c>
      <c r="F526">
        <v>5</v>
      </c>
      <c r="G526">
        <v>163</v>
      </c>
      <c r="H526" t="s">
        <v>27</v>
      </c>
      <c r="I526" t="s">
        <v>549</v>
      </c>
      <c r="J526" t="s">
        <v>14</v>
      </c>
      <c r="K526" t="str">
        <f>TEXT(Table1[[#This Row],[Order Date]], "yyyy")</f>
        <v>2025</v>
      </c>
      <c r="L526" t="str">
        <f>TEXT(Table1[[#This Row],[Order Date]], "MMM")</f>
        <v>Oct</v>
      </c>
      <c r="M526" t="str">
        <f>TEXT(Table1[[#This Row],[Order Date]], "DDD")</f>
        <v>Sun</v>
      </c>
      <c r="N526">
        <f>DATEDIF(Table1[[#This Row],[Order Date]],Table1[[#This Row],[Delivered Date]], "D")</f>
        <v>14</v>
      </c>
      <c r="O526">
        <f>ROUND(Table1[[#This Row],[Quantity]]*Table1[[#This Row],[Unit Price]]*VLOOKUP(Table1[[#This Row],[Product Name]], Table2[#All],2, FALSE), 0)</f>
        <v>693</v>
      </c>
      <c r="P526">
        <f>Table1[[#This Row],[Quantity]]*Table1[[#This Row],[Unit Price]]</f>
        <v>815</v>
      </c>
      <c r="Q526">
        <f>Table1[[#This Row],[Salse Revenue]]-Table1[[#This Row],[Total Costs]]</f>
        <v>122</v>
      </c>
    </row>
    <row r="527" spans="1:17" hidden="1" x14ac:dyDescent="0.3">
      <c r="A527" t="s">
        <v>93</v>
      </c>
      <c r="B527" t="s">
        <v>23</v>
      </c>
      <c r="C527" t="s">
        <v>69</v>
      </c>
      <c r="D527" s="1">
        <v>45986</v>
      </c>
      <c r="E527" s="1">
        <v>45996</v>
      </c>
      <c r="F527">
        <v>9</v>
      </c>
      <c r="G527">
        <v>811</v>
      </c>
      <c r="H527" t="s">
        <v>27</v>
      </c>
      <c r="I527" t="s">
        <v>550</v>
      </c>
      <c r="J527" t="s">
        <v>28</v>
      </c>
      <c r="K527" t="str">
        <f>TEXT(Table1[[#This Row],[Order Date]], "yyyy")</f>
        <v>2025</v>
      </c>
      <c r="L527" t="str">
        <f>TEXT(Table1[[#This Row],[Order Date]], "MMM")</f>
        <v>Nov</v>
      </c>
      <c r="M527" t="str">
        <f>TEXT(Table1[[#This Row],[Order Date]], "DDD")</f>
        <v>Tue</v>
      </c>
      <c r="N527">
        <f>DATEDIF(Table1[[#This Row],[Order Date]],Table1[[#This Row],[Delivered Date]], "D")</f>
        <v>10</v>
      </c>
      <c r="O527">
        <f>ROUND(Table1[[#This Row],[Quantity]]*Table1[[#This Row],[Unit Price]]*VLOOKUP(Table1[[#This Row],[Product Name]], Table2[#All],2, FALSE), 0)</f>
        <v>4014</v>
      </c>
      <c r="P527">
        <f>Table1[[#This Row],[Quantity]]*Table1[[#This Row],[Unit Price]]</f>
        <v>7299</v>
      </c>
      <c r="Q527">
        <f>Table1[[#This Row],[Salse Revenue]]-Table1[[#This Row],[Total Costs]]</f>
        <v>3285</v>
      </c>
    </row>
    <row r="528" spans="1:17" hidden="1" x14ac:dyDescent="0.3">
      <c r="A528" t="s">
        <v>94</v>
      </c>
      <c r="B528" t="s">
        <v>23</v>
      </c>
      <c r="C528" t="s">
        <v>24</v>
      </c>
      <c r="D528" s="1">
        <v>45966</v>
      </c>
      <c r="E528" s="1">
        <v>45968</v>
      </c>
      <c r="F528">
        <v>9</v>
      </c>
      <c r="G528">
        <v>828</v>
      </c>
      <c r="H528" t="s">
        <v>13</v>
      </c>
      <c r="I528" t="s">
        <v>548</v>
      </c>
      <c r="J528" t="s">
        <v>18</v>
      </c>
      <c r="K528" t="str">
        <f>TEXT(Table1[[#This Row],[Order Date]], "yyyy")</f>
        <v>2025</v>
      </c>
      <c r="L528" t="str">
        <f>TEXT(Table1[[#This Row],[Order Date]], "MMM")</f>
        <v>Nov</v>
      </c>
      <c r="M528" t="str">
        <f>TEXT(Table1[[#This Row],[Order Date]], "DDD")</f>
        <v>Wed</v>
      </c>
      <c r="N528">
        <f>DATEDIF(Table1[[#This Row],[Order Date]],Table1[[#This Row],[Delivered Date]], "D")</f>
        <v>2</v>
      </c>
      <c r="O528">
        <f>ROUND(Table1[[#This Row],[Quantity]]*Table1[[#This Row],[Unit Price]]*VLOOKUP(Table1[[#This Row],[Product Name]], Table2[#All],2, FALSE), 0)</f>
        <v>4099</v>
      </c>
      <c r="P528">
        <f>Table1[[#This Row],[Quantity]]*Table1[[#This Row],[Unit Price]]</f>
        <v>7452</v>
      </c>
      <c r="Q528">
        <f>Table1[[#This Row],[Salse Revenue]]-Table1[[#This Row],[Total Costs]]</f>
        <v>3353</v>
      </c>
    </row>
    <row r="529" spans="1:17" hidden="1" x14ac:dyDescent="0.3">
      <c r="A529" t="s">
        <v>96</v>
      </c>
      <c r="B529" t="s">
        <v>30</v>
      </c>
      <c r="C529" t="s">
        <v>49</v>
      </c>
      <c r="D529" s="1">
        <v>45706</v>
      </c>
      <c r="E529" s="1">
        <v>45712</v>
      </c>
      <c r="F529">
        <v>8</v>
      </c>
      <c r="G529">
        <v>745</v>
      </c>
      <c r="H529" t="s">
        <v>27</v>
      </c>
      <c r="I529" t="s">
        <v>32</v>
      </c>
      <c r="J529" t="s">
        <v>28</v>
      </c>
      <c r="K529" t="str">
        <f>TEXT(Table1[[#This Row],[Order Date]], "yyyy")</f>
        <v>2025</v>
      </c>
      <c r="L529" t="str">
        <f>TEXT(Table1[[#This Row],[Order Date]], "MMM")</f>
        <v>Feb</v>
      </c>
      <c r="M529" t="str">
        <f>TEXT(Table1[[#This Row],[Order Date]], "DDD")</f>
        <v>Tue</v>
      </c>
      <c r="N529">
        <f>DATEDIF(Table1[[#This Row],[Order Date]],Table1[[#This Row],[Delivered Date]], "D")</f>
        <v>6</v>
      </c>
      <c r="O529">
        <f>ROUND(Table1[[#This Row],[Quantity]]*Table1[[#This Row],[Unit Price]]*VLOOKUP(Table1[[#This Row],[Product Name]], Table2[#All],2, FALSE), 0)</f>
        <v>4172</v>
      </c>
      <c r="P529">
        <f>Table1[[#This Row],[Quantity]]*Table1[[#This Row],[Unit Price]]</f>
        <v>5960</v>
      </c>
      <c r="Q529">
        <f>Table1[[#This Row],[Salse Revenue]]-Table1[[#This Row],[Total Costs]]</f>
        <v>1788</v>
      </c>
    </row>
    <row r="530" spans="1:17" hidden="1" x14ac:dyDescent="0.3">
      <c r="A530" t="s">
        <v>97</v>
      </c>
      <c r="B530" t="s">
        <v>16</v>
      </c>
      <c r="C530" t="s">
        <v>55</v>
      </c>
      <c r="D530" s="1">
        <v>45904</v>
      </c>
      <c r="E530" s="1">
        <v>45910</v>
      </c>
      <c r="F530">
        <v>7</v>
      </c>
      <c r="G530">
        <v>238</v>
      </c>
      <c r="H530" t="s">
        <v>13</v>
      </c>
      <c r="I530" t="s">
        <v>549</v>
      </c>
      <c r="J530" t="s">
        <v>14</v>
      </c>
      <c r="K530" t="str">
        <f>TEXT(Table1[[#This Row],[Order Date]], "yyyy")</f>
        <v>2025</v>
      </c>
      <c r="L530" t="str">
        <f>TEXT(Table1[[#This Row],[Order Date]], "MMM")</f>
        <v>Sep</v>
      </c>
      <c r="M530" t="str">
        <f>TEXT(Table1[[#This Row],[Order Date]], "DDD")</f>
        <v>Thu</v>
      </c>
      <c r="N530">
        <f>DATEDIF(Table1[[#This Row],[Order Date]],Table1[[#This Row],[Delivered Date]], "D")</f>
        <v>6</v>
      </c>
      <c r="O530">
        <f>ROUND(Table1[[#This Row],[Quantity]]*Table1[[#This Row],[Unit Price]]*VLOOKUP(Table1[[#This Row],[Product Name]], Table2[#All],2, FALSE), 0)</f>
        <v>916</v>
      </c>
      <c r="P530">
        <f>Table1[[#This Row],[Quantity]]*Table1[[#This Row],[Unit Price]]</f>
        <v>1666</v>
      </c>
      <c r="Q530">
        <f>Table1[[#This Row],[Salse Revenue]]-Table1[[#This Row],[Total Costs]]</f>
        <v>750</v>
      </c>
    </row>
    <row r="531" spans="1:17" x14ac:dyDescent="0.3">
      <c r="A531" t="s">
        <v>98</v>
      </c>
      <c r="B531" t="s">
        <v>11</v>
      </c>
      <c r="C531" t="s">
        <v>12</v>
      </c>
      <c r="D531" s="1">
        <v>46003</v>
      </c>
      <c r="E531" s="1">
        <v>46013</v>
      </c>
      <c r="F531">
        <v>1</v>
      </c>
      <c r="G531">
        <v>159</v>
      </c>
      <c r="H531" t="s">
        <v>13</v>
      </c>
      <c r="I531" t="s">
        <v>549</v>
      </c>
      <c r="J531" t="s">
        <v>14</v>
      </c>
      <c r="K531" t="str">
        <f>TEXT(Table1[[#This Row],[Order Date]], "yyyy")</f>
        <v>2025</v>
      </c>
      <c r="L531" t="str">
        <f>TEXT(Table1[[#This Row],[Order Date]], "MMM")</f>
        <v>Dec</v>
      </c>
      <c r="M531" t="str">
        <f>TEXT(Table1[[#This Row],[Order Date]], "DDD")</f>
        <v>Fri</v>
      </c>
      <c r="N531">
        <f>DATEDIF(Table1[[#This Row],[Order Date]],Table1[[#This Row],[Delivered Date]], "D")</f>
        <v>10</v>
      </c>
      <c r="O531">
        <f>ROUND(Table1[[#This Row],[Quantity]]*Table1[[#This Row],[Unit Price]]*VLOOKUP(Table1[[#This Row],[Product Name]], Table2[#All],2, FALSE), 0)</f>
        <v>119</v>
      </c>
      <c r="P531">
        <f>Table1[[#This Row],[Quantity]]*Table1[[#This Row],[Unit Price]]</f>
        <v>159</v>
      </c>
      <c r="Q531">
        <f>Table1[[#This Row],[Salse Revenue]]-Table1[[#This Row],[Total Costs]]</f>
        <v>40</v>
      </c>
    </row>
    <row r="532" spans="1:17" hidden="1" x14ac:dyDescent="0.3">
      <c r="A532" t="s">
        <v>100</v>
      </c>
      <c r="B532" t="s">
        <v>23</v>
      </c>
      <c r="C532" t="s">
        <v>69</v>
      </c>
      <c r="D532" s="1">
        <v>45793</v>
      </c>
      <c r="E532" s="1">
        <v>45797</v>
      </c>
      <c r="F532">
        <v>10</v>
      </c>
      <c r="G532">
        <v>102</v>
      </c>
      <c r="H532" t="s">
        <v>27</v>
      </c>
      <c r="I532" t="s">
        <v>549</v>
      </c>
      <c r="J532" t="s">
        <v>28</v>
      </c>
      <c r="K532" t="str">
        <f>TEXT(Table1[[#This Row],[Order Date]], "yyyy")</f>
        <v>2025</v>
      </c>
      <c r="L532" t="str">
        <f>TEXT(Table1[[#This Row],[Order Date]], "MMM")</f>
        <v>May</v>
      </c>
      <c r="M532" t="str">
        <f>TEXT(Table1[[#This Row],[Order Date]], "DDD")</f>
        <v>Fri</v>
      </c>
      <c r="N532">
        <f>DATEDIF(Table1[[#This Row],[Order Date]],Table1[[#This Row],[Delivered Date]], "D")</f>
        <v>4</v>
      </c>
      <c r="O532">
        <f>ROUND(Table1[[#This Row],[Quantity]]*Table1[[#This Row],[Unit Price]]*VLOOKUP(Table1[[#This Row],[Product Name]], Table2[#All],2, FALSE), 0)</f>
        <v>561</v>
      </c>
      <c r="P532">
        <f>Table1[[#This Row],[Quantity]]*Table1[[#This Row],[Unit Price]]</f>
        <v>1020</v>
      </c>
      <c r="Q532">
        <f>Table1[[#This Row],[Salse Revenue]]-Table1[[#This Row],[Total Costs]]</f>
        <v>459</v>
      </c>
    </row>
    <row r="533" spans="1:17" hidden="1" x14ac:dyDescent="0.3">
      <c r="A533" t="s">
        <v>101</v>
      </c>
      <c r="B533" t="s">
        <v>23</v>
      </c>
      <c r="C533" t="s">
        <v>24</v>
      </c>
      <c r="D533" s="1">
        <v>45997</v>
      </c>
      <c r="E533" s="1">
        <v>45998</v>
      </c>
      <c r="F533">
        <v>2</v>
      </c>
      <c r="G533">
        <v>443</v>
      </c>
      <c r="H533" t="s">
        <v>13</v>
      </c>
      <c r="I533" t="s">
        <v>546</v>
      </c>
      <c r="J533" t="s">
        <v>45</v>
      </c>
      <c r="K533" t="str">
        <f>TEXT(Table1[[#This Row],[Order Date]], "yyyy")</f>
        <v>2025</v>
      </c>
      <c r="L533" t="str">
        <f>TEXT(Table1[[#This Row],[Order Date]], "MMM")</f>
        <v>Dec</v>
      </c>
      <c r="M533" t="str">
        <f>TEXT(Table1[[#This Row],[Order Date]], "DDD")</f>
        <v>Sat</v>
      </c>
      <c r="N533">
        <f>DATEDIF(Table1[[#This Row],[Order Date]],Table1[[#This Row],[Delivered Date]], "D")</f>
        <v>1</v>
      </c>
      <c r="O533">
        <f>ROUND(Table1[[#This Row],[Quantity]]*Table1[[#This Row],[Unit Price]]*VLOOKUP(Table1[[#This Row],[Product Name]], Table2[#All],2, FALSE), 0)</f>
        <v>487</v>
      </c>
      <c r="P533">
        <f>Table1[[#This Row],[Quantity]]*Table1[[#This Row],[Unit Price]]</f>
        <v>886</v>
      </c>
      <c r="Q533">
        <f>Table1[[#This Row],[Salse Revenue]]-Table1[[#This Row],[Total Costs]]</f>
        <v>399</v>
      </c>
    </row>
    <row r="534" spans="1:17" hidden="1" x14ac:dyDescent="0.3">
      <c r="A534" t="s">
        <v>102</v>
      </c>
      <c r="B534" t="s">
        <v>23</v>
      </c>
      <c r="C534" t="s">
        <v>37</v>
      </c>
      <c r="D534" s="1">
        <v>45711</v>
      </c>
      <c r="E534" s="1">
        <v>45714</v>
      </c>
      <c r="F534">
        <v>9</v>
      </c>
      <c r="G534">
        <v>10</v>
      </c>
      <c r="H534" t="s">
        <v>13</v>
      </c>
      <c r="I534" t="s">
        <v>550</v>
      </c>
      <c r="J534" t="s">
        <v>45</v>
      </c>
      <c r="K534" t="str">
        <f>TEXT(Table1[[#This Row],[Order Date]], "yyyy")</f>
        <v>2025</v>
      </c>
      <c r="L534" t="str">
        <f>TEXT(Table1[[#This Row],[Order Date]], "MMM")</f>
        <v>Feb</v>
      </c>
      <c r="M534" t="str">
        <f>TEXT(Table1[[#This Row],[Order Date]], "DDD")</f>
        <v>Sun</v>
      </c>
      <c r="N534">
        <f>DATEDIF(Table1[[#This Row],[Order Date]],Table1[[#This Row],[Delivered Date]], "D")</f>
        <v>3</v>
      </c>
      <c r="O534">
        <f>ROUND(Table1[[#This Row],[Quantity]]*Table1[[#This Row],[Unit Price]]*VLOOKUP(Table1[[#This Row],[Product Name]], Table2[#All],2, FALSE), 0)</f>
        <v>45</v>
      </c>
      <c r="P534">
        <f>Table1[[#This Row],[Quantity]]*Table1[[#This Row],[Unit Price]]</f>
        <v>90</v>
      </c>
      <c r="Q534">
        <f>Table1[[#This Row],[Salse Revenue]]-Table1[[#This Row],[Total Costs]]</f>
        <v>45</v>
      </c>
    </row>
    <row r="535" spans="1:17" hidden="1" x14ac:dyDescent="0.3">
      <c r="A535" t="s">
        <v>103</v>
      </c>
      <c r="B535" t="s">
        <v>30</v>
      </c>
      <c r="C535" t="s">
        <v>31</v>
      </c>
      <c r="D535" s="1">
        <v>45942</v>
      </c>
      <c r="E535" s="1">
        <v>45955</v>
      </c>
      <c r="F535">
        <v>5</v>
      </c>
      <c r="G535">
        <v>758</v>
      </c>
      <c r="H535" t="s">
        <v>27</v>
      </c>
      <c r="I535" t="s">
        <v>550</v>
      </c>
      <c r="J535" t="s">
        <v>18</v>
      </c>
      <c r="K535" t="str">
        <f>TEXT(Table1[[#This Row],[Order Date]], "yyyy")</f>
        <v>2025</v>
      </c>
      <c r="L535" t="str">
        <f>TEXT(Table1[[#This Row],[Order Date]], "MMM")</f>
        <v>Oct</v>
      </c>
      <c r="M535" t="str">
        <f>TEXT(Table1[[#This Row],[Order Date]], "DDD")</f>
        <v>Sun</v>
      </c>
      <c r="N535">
        <f>DATEDIF(Table1[[#This Row],[Order Date]],Table1[[#This Row],[Delivered Date]], "D")</f>
        <v>13</v>
      </c>
      <c r="O535">
        <f>ROUND(Table1[[#This Row],[Quantity]]*Table1[[#This Row],[Unit Price]]*VLOOKUP(Table1[[#This Row],[Product Name]], Table2[#All],2, FALSE), 0)</f>
        <v>2843</v>
      </c>
      <c r="P535">
        <f>Table1[[#This Row],[Quantity]]*Table1[[#This Row],[Unit Price]]</f>
        <v>3790</v>
      </c>
      <c r="Q535">
        <f>Table1[[#This Row],[Salse Revenue]]-Table1[[#This Row],[Total Costs]]</f>
        <v>947</v>
      </c>
    </row>
    <row r="536" spans="1:17" x14ac:dyDescent="0.3">
      <c r="A536" t="s">
        <v>104</v>
      </c>
      <c r="B536" t="s">
        <v>11</v>
      </c>
      <c r="C536" t="s">
        <v>12</v>
      </c>
      <c r="D536" s="1">
        <v>45896</v>
      </c>
      <c r="E536" s="1">
        <v>45897</v>
      </c>
      <c r="F536">
        <v>10</v>
      </c>
      <c r="G536">
        <v>541</v>
      </c>
      <c r="H536" t="s">
        <v>13</v>
      </c>
      <c r="I536" t="s">
        <v>548</v>
      </c>
      <c r="J536" t="s">
        <v>14</v>
      </c>
      <c r="K536" t="str">
        <f>TEXT(Table1[[#This Row],[Order Date]], "yyyy")</f>
        <v>2025</v>
      </c>
      <c r="L536" t="str">
        <f>TEXT(Table1[[#This Row],[Order Date]], "MMM")</f>
        <v>Aug</v>
      </c>
      <c r="M536" t="str">
        <f>TEXT(Table1[[#This Row],[Order Date]], "DDD")</f>
        <v>Wed</v>
      </c>
      <c r="N536">
        <f>DATEDIF(Table1[[#This Row],[Order Date]],Table1[[#This Row],[Delivered Date]], "D")</f>
        <v>1</v>
      </c>
      <c r="O536">
        <f>ROUND(Table1[[#This Row],[Quantity]]*Table1[[#This Row],[Unit Price]]*VLOOKUP(Table1[[#This Row],[Product Name]], Table2[#All],2, FALSE), 0)</f>
        <v>4058</v>
      </c>
      <c r="P536">
        <f>Table1[[#This Row],[Quantity]]*Table1[[#This Row],[Unit Price]]</f>
        <v>5410</v>
      </c>
      <c r="Q536">
        <f>Table1[[#This Row],[Salse Revenue]]-Table1[[#This Row],[Total Costs]]</f>
        <v>1352</v>
      </c>
    </row>
    <row r="537" spans="1:17" hidden="1" x14ac:dyDescent="0.3">
      <c r="A537" t="s">
        <v>105</v>
      </c>
      <c r="B537" t="s">
        <v>30</v>
      </c>
      <c r="C537" t="s">
        <v>49</v>
      </c>
      <c r="D537" s="1">
        <v>45890</v>
      </c>
      <c r="E537" s="1">
        <v>45891</v>
      </c>
      <c r="F537">
        <v>1</v>
      </c>
      <c r="G537">
        <v>46</v>
      </c>
      <c r="H537" t="s">
        <v>13</v>
      </c>
      <c r="I537" t="s">
        <v>548</v>
      </c>
      <c r="J537" t="s">
        <v>28</v>
      </c>
      <c r="K537" t="str">
        <f>TEXT(Table1[[#This Row],[Order Date]], "yyyy")</f>
        <v>2025</v>
      </c>
      <c r="L537" t="str">
        <f>TEXT(Table1[[#This Row],[Order Date]], "MMM")</f>
        <v>Aug</v>
      </c>
      <c r="M537" t="str">
        <f>TEXT(Table1[[#This Row],[Order Date]], "DDD")</f>
        <v>Thu</v>
      </c>
      <c r="N537">
        <f>DATEDIF(Table1[[#This Row],[Order Date]],Table1[[#This Row],[Delivered Date]], "D")</f>
        <v>1</v>
      </c>
      <c r="O537">
        <f>ROUND(Table1[[#This Row],[Quantity]]*Table1[[#This Row],[Unit Price]]*VLOOKUP(Table1[[#This Row],[Product Name]], Table2[#All],2, FALSE), 0)</f>
        <v>32</v>
      </c>
      <c r="P537">
        <f>Table1[[#This Row],[Quantity]]*Table1[[#This Row],[Unit Price]]</f>
        <v>46</v>
      </c>
      <c r="Q537">
        <f>Table1[[#This Row],[Salse Revenue]]-Table1[[#This Row],[Total Costs]]</f>
        <v>14</v>
      </c>
    </row>
    <row r="538" spans="1:17" hidden="1" x14ac:dyDescent="0.3">
      <c r="A538" t="s">
        <v>106</v>
      </c>
      <c r="B538" t="s">
        <v>30</v>
      </c>
      <c r="C538" t="s">
        <v>41</v>
      </c>
      <c r="D538" s="1">
        <v>45857</v>
      </c>
      <c r="E538" s="1">
        <v>45863</v>
      </c>
      <c r="F538">
        <v>4</v>
      </c>
      <c r="G538">
        <v>82</v>
      </c>
      <c r="H538" t="s">
        <v>27</v>
      </c>
      <c r="I538" t="s">
        <v>549</v>
      </c>
      <c r="J538" t="s">
        <v>14</v>
      </c>
      <c r="K538" t="str">
        <f>TEXT(Table1[[#This Row],[Order Date]], "yyyy")</f>
        <v>2025</v>
      </c>
      <c r="L538" t="str">
        <f>TEXT(Table1[[#This Row],[Order Date]], "MMM")</f>
        <v>Jul</v>
      </c>
      <c r="M538" t="str">
        <f>TEXT(Table1[[#This Row],[Order Date]], "DDD")</f>
        <v>Sat</v>
      </c>
      <c r="N538">
        <f>DATEDIF(Table1[[#This Row],[Order Date]],Table1[[#This Row],[Delivered Date]], "D")</f>
        <v>6</v>
      </c>
      <c r="O538">
        <f>ROUND(Table1[[#This Row],[Quantity]]*Table1[[#This Row],[Unit Price]]*VLOOKUP(Table1[[#This Row],[Product Name]], Table2[#All],2, FALSE), 0)</f>
        <v>213</v>
      </c>
      <c r="P538">
        <f>Table1[[#This Row],[Quantity]]*Table1[[#This Row],[Unit Price]]</f>
        <v>328</v>
      </c>
      <c r="Q538">
        <f>Table1[[#This Row],[Salse Revenue]]-Table1[[#This Row],[Total Costs]]</f>
        <v>115</v>
      </c>
    </row>
    <row r="539" spans="1:17" hidden="1" x14ac:dyDescent="0.3">
      <c r="A539" t="s">
        <v>530</v>
      </c>
      <c r="B539" t="s">
        <v>23</v>
      </c>
      <c r="C539" t="s">
        <v>24</v>
      </c>
      <c r="D539" s="1">
        <v>46008</v>
      </c>
      <c r="E539" s="1">
        <v>46014</v>
      </c>
      <c r="F539">
        <v>9</v>
      </c>
      <c r="G539">
        <v>891</v>
      </c>
      <c r="H539" t="s">
        <v>27</v>
      </c>
      <c r="I539" t="s">
        <v>549</v>
      </c>
      <c r="J539" t="s">
        <v>28</v>
      </c>
      <c r="K539" t="str">
        <f>TEXT(Table1[[#This Row],[Order Date]], "yyyy")</f>
        <v>2025</v>
      </c>
      <c r="L539" t="str">
        <f>TEXT(Table1[[#This Row],[Order Date]], "MMM")</f>
        <v>Dec</v>
      </c>
      <c r="M539" t="str">
        <f>TEXT(Table1[[#This Row],[Order Date]], "DDD")</f>
        <v>Wed</v>
      </c>
      <c r="N539">
        <f>DATEDIF(Table1[[#This Row],[Order Date]],Table1[[#This Row],[Delivered Date]], "D")</f>
        <v>6</v>
      </c>
      <c r="O539">
        <f>ROUND(Table1[[#This Row],[Quantity]]*Table1[[#This Row],[Unit Price]]*VLOOKUP(Table1[[#This Row],[Product Name]], Table2[#All],2, FALSE), 0)</f>
        <v>4410</v>
      </c>
      <c r="P539">
        <f>Table1[[#This Row],[Quantity]]*Table1[[#This Row],[Unit Price]]</f>
        <v>8019</v>
      </c>
      <c r="Q539">
        <f>Table1[[#This Row],[Salse Revenue]]-Table1[[#This Row],[Total Costs]]</f>
        <v>3609</v>
      </c>
    </row>
    <row r="540" spans="1:17" hidden="1" x14ac:dyDescent="0.3">
      <c r="A540" t="s">
        <v>531</v>
      </c>
      <c r="B540" t="s">
        <v>16</v>
      </c>
      <c r="C540" t="s">
        <v>63</v>
      </c>
      <c r="D540" s="1">
        <v>45779</v>
      </c>
      <c r="E540" s="1">
        <v>45781</v>
      </c>
      <c r="F540">
        <v>4</v>
      </c>
      <c r="G540">
        <v>578</v>
      </c>
      <c r="H540" t="s">
        <v>13</v>
      </c>
      <c r="I540" t="s">
        <v>550</v>
      </c>
      <c r="J540" t="s">
        <v>45</v>
      </c>
      <c r="K540" t="str">
        <f>TEXT(Table1[[#This Row],[Order Date]], "yyyy")</f>
        <v>2025</v>
      </c>
      <c r="L540" t="str">
        <f>TEXT(Table1[[#This Row],[Order Date]], "MMM")</f>
        <v>May</v>
      </c>
      <c r="M540" t="str">
        <f>TEXT(Table1[[#This Row],[Order Date]], "DDD")</f>
        <v>Fri</v>
      </c>
      <c r="N540">
        <f>DATEDIF(Table1[[#This Row],[Order Date]],Table1[[#This Row],[Delivered Date]], "D")</f>
        <v>2</v>
      </c>
      <c r="O540">
        <f>ROUND(Table1[[#This Row],[Quantity]]*Table1[[#This Row],[Unit Price]]*VLOOKUP(Table1[[#This Row],[Product Name]], Table2[#All],2, FALSE), 0)</f>
        <v>1156</v>
      </c>
      <c r="P540">
        <f>Table1[[#This Row],[Quantity]]*Table1[[#This Row],[Unit Price]]</f>
        <v>2312</v>
      </c>
      <c r="Q540">
        <f>Table1[[#This Row],[Salse Revenue]]-Table1[[#This Row],[Total Costs]]</f>
        <v>1156</v>
      </c>
    </row>
    <row r="541" spans="1:17" x14ac:dyDescent="0.3">
      <c r="A541" t="s">
        <v>532</v>
      </c>
      <c r="B541" t="s">
        <v>11</v>
      </c>
      <c r="C541" t="s">
        <v>35</v>
      </c>
      <c r="D541" s="1">
        <v>45763</v>
      </c>
      <c r="E541" s="1">
        <v>45767</v>
      </c>
      <c r="F541">
        <v>4</v>
      </c>
      <c r="G541">
        <v>152</v>
      </c>
      <c r="H541" t="s">
        <v>27</v>
      </c>
      <c r="I541" t="s">
        <v>549</v>
      </c>
      <c r="J541" t="s">
        <v>45</v>
      </c>
      <c r="K541" t="str">
        <f>TEXT(Table1[[#This Row],[Order Date]], "yyyy")</f>
        <v>2025</v>
      </c>
      <c r="L541" t="str">
        <f>TEXT(Table1[[#This Row],[Order Date]], "MMM")</f>
        <v>Apr</v>
      </c>
      <c r="M541" t="str">
        <f>TEXT(Table1[[#This Row],[Order Date]], "DDD")</f>
        <v>Wed</v>
      </c>
      <c r="N541">
        <f>DATEDIF(Table1[[#This Row],[Order Date]],Table1[[#This Row],[Delivered Date]], "D")</f>
        <v>4</v>
      </c>
      <c r="O541">
        <f>ROUND(Table1[[#This Row],[Quantity]]*Table1[[#This Row],[Unit Price]]*VLOOKUP(Table1[[#This Row],[Product Name]], Table2[#All],2, FALSE), 0)</f>
        <v>486</v>
      </c>
      <c r="P541">
        <f>Table1[[#This Row],[Quantity]]*Table1[[#This Row],[Unit Price]]</f>
        <v>608</v>
      </c>
      <c r="Q541">
        <f>Table1[[#This Row],[Salse Revenue]]-Table1[[#This Row],[Total Costs]]</f>
        <v>122</v>
      </c>
    </row>
    <row r="542" spans="1:17" hidden="1" x14ac:dyDescent="0.3">
      <c r="A542" t="s">
        <v>533</v>
      </c>
      <c r="B542" t="s">
        <v>20</v>
      </c>
      <c r="C542" t="s">
        <v>53</v>
      </c>
      <c r="D542" s="1">
        <v>45698</v>
      </c>
      <c r="E542" s="1">
        <v>45699</v>
      </c>
      <c r="F542">
        <v>3</v>
      </c>
      <c r="G542">
        <v>288</v>
      </c>
      <c r="H542" t="s">
        <v>13</v>
      </c>
      <c r="I542" t="s">
        <v>550</v>
      </c>
      <c r="J542" t="s">
        <v>45</v>
      </c>
      <c r="K542" t="str">
        <f>TEXT(Table1[[#This Row],[Order Date]], "yyyy")</f>
        <v>2025</v>
      </c>
      <c r="L542" t="str">
        <f>TEXT(Table1[[#This Row],[Order Date]], "MMM")</f>
        <v>Feb</v>
      </c>
      <c r="M542" t="str">
        <f>TEXT(Table1[[#This Row],[Order Date]], "DDD")</f>
        <v>Mon</v>
      </c>
      <c r="N542">
        <f>DATEDIF(Table1[[#This Row],[Order Date]],Table1[[#This Row],[Delivered Date]], "D")</f>
        <v>1</v>
      </c>
      <c r="O542">
        <f>ROUND(Table1[[#This Row],[Quantity]]*Table1[[#This Row],[Unit Price]]*VLOOKUP(Table1[[#This Row],[Product Name]], Table2[#All],2, FALSE), 0)</f>
        <v>605</v>
      </c>
      <c r="P542">
        <f>Table1[[#This Row],[Quantity]]*Table1[[#This Row],[Unit Price]]</f>
        <v>864</v>
      </c>
      <c r="Q542">
        <f>Table1[[#This Row],[Salse Revenue]]-Table1[[#This Row],[Total Costs]]</f>
        <v>259</v>
      </c>
    </row>
    <row r="543" spans="1:17" hidden="1" x14ac:dyDescent="0.3">
      <c r="A543" t="s">
        <v>534</v>
      </c>
      <c r="B543" t="s">
        <v>23</v>
      </c>
      <c r="C543" t="s">
        <v>24</v>
      </c>
      <c r="D543" s="1">
        <v>45986</v>
      </c>
      <c r="E543" s="1">
        <v>45994</v>
      </c>
      <c r="F543">
        <v>1</v>
      </c>
      <c r="G543">
        <v>321</v>
      </c>
      <c r="H543" t="s">
        <v>13</v>
      </c>
      <c r="I543" t="s">
        <v>548</v>
      </c>
      <c r="J543" t="s">
        <v>14</v>
      </c>
      <c r="K543" t="str">
        <f>TEXT(Table1[[#This Row],[Order Date]], "yyyy")</f>
        <v>2025</v>
      </c>
      <c r="L543" t="str">
        <f>TEXT(Table1[[#This Row],[Order Date]], "MMM")</f>
        <v>Nov</v>
      </c>
      <c r="M543" t="str">
        <f>TEXT(Table1[[#This Row],[Order Date]], "DDD")</f>
        <v>Tue</v>
      </c>
      <c r="N543">
        <f>DATEDIF(Table1[[#This Row],[Order Date]],Table1[[#This Row],[Delivered Date]], "D")</f>
        <v>8</v>
      </c>
      <c r="O543">
        <f>ROUND(Table1[[#This Row],[Quantity]]*Table1[[#This Row],[Unit Price]]*VLOOKUP(Table1[[#This Row],[Product Name]], Table2[#All],2, FALSE), 0)</f>
        <v>177</v>
      </c>
      <c r="P543">
        <f>Table1[[#This Row],[Quantity]]*Table1[[#This Row],[Unit Price]]</f>
        <v>321</v>
      </c>
      <c r="Q543">
        <f>Table1[[#This Row],[Salse Revenue]]-Table1[[#This Row],[Total Costs]]</f>
        <v>144</v>
      </c>
    </row>
    <row r="544" spans="1:17" hidden="1" x14ac:dyDescent="0.3">
      <c r="A544" t="s">
        <v>535</v>
      </c>
      <c r="B544" t="s">
        <v>30</v>
      </c>
      <c r="C544" t="s">
        <v>49</v>
      </c>
      <c r="D544" s="1">
        <v>45749</v>
      </c>
      <c r="E544" s="1">
        <v>45759</v>
      </c>
      <c r="F544">
        <v>7</v>
      </c>
      <c r="G544">
        <v>356</v>
      </c>
      <c r="H544" t="s">
        <v>13</v>
      </c>
      <c r="I544" t="s">
        <v>548</v>
      </c>
      <c r="J544" t="s">
        <v>18</v>
      </c>
      <c r="K544" t="str">
        <f>TEXT(Table1[[#This Row],[Order Date]], "yyyy")</f>
        <v>2025</v>
      </c>
      <c r="L544" t="str">
        <f>TEXT(Table1[[#This Row],[Order Date]], "MMM")</f>
        <v>Apr</v>
      </c>
      <c r="M544" t="str">
        <f>TEXT(Table1[[#This Row],[Order Date]], "DDD")</f>
        <v>Wed</v>
      </c>
      <c r="N544">
        <f>DATEDIF(Table1[[#This Row],[Order Date]],Table1[[#This Row],[Delivered Date]], "D")</f>
        <v>10</v>
      </c>
      <c r="O544">
        <f>ROUND(Table1[[#This Row],[Quantity]]*Table1[[#This Row],[Unit Price]]*VLOOKUP(Table1[[#This Row],[Product Name]], Table2[#All],2, FALSE), 0)</f>
        <v>1744</v>
      </c>
      <c r="P544">
        <f>Table1[[#This Row],[Quantity]]*Table1[[#This Row],[Unit Price]]</f>
        <v>2492</v>
      </c>
      <c r="Q544">
        <f>Table1[[#This Row],[Salse Revenue]]-Table1[[#This Row],[Total Costs]]</f>
        <v>748</v>
      </c>
    </row>
    <row r="545" spans="1:17" x14ac:dyDescent="0.3">
      <c r="A545" t="s">
        <v>536</v>
      </c>
      <c r="B545" t="s">
        <v>11</v>
      </c>
      <c r="C545" t="s">
        <v>35</v>
      </c>
      <c r="D545" s="1">
        <v>45726</v>
      </c>
      <c r="E545" s="1">
        <v>45737</v>
      </c>
      <c r="F545">
        <v>2</v>
      </c>
      <c r="G545">
        <v>944</v>
      </c>
      <c r="H545" t="s">
        <v>27</v>
      </c>
      <c r="I545" t="s">
        <v>549</v>
      </c>
      <c r="J545" t="s">
        <v>18</v>
      </c>
      <c r="K545" t="str">
        <f>TEXT(Table1[[#This Row],[Order Date]], "yyyy")</f>
        <v>2025</v>
      </c>
      <c r="L545" t="str">
        <f>TEXT(Table1[[#This Row],[Order Date]], "MMM")</f>
        <v>Mar</v>
      </c>
      <c r="M545" t="str">
        <f>TEXT(Table1[[#This Row],[Order Date]], "DDD")</f>
        <v>Mon</v>
      </c>
      <c r="N545">
        <f>DATEDIF(Table1[[#This Row],[Order Date]],Table1[[#This Row],[Delivered Date]], "D")</f>
        <v>11</v>
      </c>
      <c r="O545">
        <f>ROUND(Table1[[#This Row],[Quantity]]*Table1[[#This Row],[Unit Price]]*VLOOKUP(Table1[[#This Row],[Product Name]], Table2[#All],2, FALSE), 0)</f>
        <v>1510</v>
      </c>
      <c r="P545">
        <f>Table1[[#This Row],[Quantity]]*Table1[[#This Row],[Unit Price]]</f>
        <v>1888</v>
      </c>
      <c r="Q545">
        <f>Table1[[#This Row],[Salse Revenue]]-Table1[[#This Row],[Total Costs]]</f>
        <v>378</v>
      </c>
    </row>
    <row r="546" spans="1:17" hidden="1" x14ac:dyDescent="0.3">
      <c r="A546" t="s">
        <v>537</v>
      </c>
      <c r="B546" t="s">
        <v>30</v>
      </c>
      <c r="C546" t="s">
        <v>75</v>
      </c>
      <c r="D546" s="1">
        <v>46008</v>
      </c>
      <c r="E546" s="1">
        <v>46018</v>
      </c>
      <c r="F546">
        <v>10</v>
      </c>
      <c r="G546">
        <v>172</v>
      </c>
      <c r="H546" t="s">
        <v>13</v>
      </c>
      <c r="I546" t="s">
        <v>32</v>
      </c>
      <c r="J546" t="s">
        <v>18</v>
      </c>
      <c r="K546" t="str">
        <f>TEXT(Table1[[#This Row],[Order Date]], "yyyy")</f>
        <v>2025</v>
      </c>
      <c r="L546" t="str">
        <f>TEXT(Table1[[#This Row],[Order Date]], "MMM")</f>
        <v>Dec</v>
      </c>
      <c r="M546" t="str">
        <f>TEXT(Table1[[#This Row],[Order Date]], "DDD")</f>
        <v>Wed</v>
      </c>
      <c r="N546">
        <f>DATEDIF(Table1[[#This Row],[Order Date]],Table1[[#This Row],[Delivered Date]], "D")</f>
        <v>10</v>
      </c>
      <c r="O546">
        <f>ROUND(Table1[[#This Row],[Quantity]]*Table1[[#This Row],[Unit Price]]*VLOOKUP(Table1[[#This Row],[Product Name]], Table2[#All],2, FALSE), 0)</f>
        <v>1290</v>
      </c>
      <c r="P546">
        <f>Table1[[#This Row],[Quantity]]*Table1[[#This Row],[Unit Price]]</f>
        <v>1720</v>
      </c>
      <c r="Q546">
        <f>Table1[[#This Row],[Salse Revenue]]-Table1[[#This Row],[Total Costs]]</f>
        <v>430</v>
      </c>
    </row>
    <row r="547" spans="1:17" hidden="1" x14ac:dyDescent="0.3">
      <c r="A547" t="s">
        <v>538</v>
      </c>
      <c r="B547" t="s">
        <v>20</v>
      </c>
      <c r="C547" t="s">
        <v>21</v>
      </c>
      <c r="D547" s="1">
        <v>45883</v>
      </c>
      <c r="E547" s="1">
        <v>45885</v>
      </c>
      <c r="F547">
        <v>7</v>
      </c>
      <c r="G547">
        <v>70</v>
      </c>
      <c r="H547" t="s">
        <v>13</v>
      </c>
      <c r="I547" t="s">
        <v>546</v>
      </c>
      <c r="J547" t="s">
        <v>45</v>
      </c>
      <c r="K547" t="str">
        <f>TEXT(Table1[[#This Row],[Order Date]], "yyyy")</f>
        <v>2025</v>
      </c>
      <c r="L547" t="str">
        <f>TEXT(Table1[[#This Row],[Order Date]], "MMM")</f>
        <v>Aug</v>
      </c>
      <c r="M547" t="str">
        <f>TEXT(Table1[[#This Row],[Order Date]], "DDD")</f>
        <v>Thu</v>
      </c>
      <c r="N547">
        <f>DATEDIF(Table1[[#This Row],[Order Date]],Table1[[#This Row],[Delivered Date]], "D")</f>
        <v>2</v>
      </c>
      <c r="O547">
        <f>ROUND(Table1[[#This Row],[Quantity]]*Table1[[#This Row],[Unit Price]]*VLOOKUP(Table1[[#This Row],[Product Name]], Table2[#All],2, FALSE), 0)</f>
        <v>368</v>
      </c>
      <c r="P547">
        <f>Table1[[#This Row],[Quantity]]*Table1[[#This Row],[Unit Price]]</f>
        <v>490</v>
      </c>
      <c r="Q547">
        <f>Table1[[#This Row],[Salse Revenue]]-Table1[[#This Row],[Total Costs]]</f>
        <v>122</v>
      </c>
    </row>
    <row r="548" spans="1:17" x14ac:dyDescent="0.3">
      <c r="A548" t="s">
        <v>539</v>
      </c>
      <c r="B548" t="s">
        <v>11</v>
      </c>
      <c r="C548" t="s">
        <v>35</v>
      </c>
      <c r="D548" s="1">
        <v>45919</v>
      </c>
      <c r="E548" s="1">
        <v>45922</v>
      </c>
      <c r="F548">
        <v>2</v>
      </c>
      <c r="G548">
        <v>722</v>
      </c>
      <c r="H548" t="s">
        <v>13</v>
      </c>
      <c r="I548" t="s">
        <v>549</v>
      </c>
      <c r="J548" t="s">
        <v>45</v>
      </c>
      <c r="K548" t="str">
        <f>TEXT(Table1[[#This Row],[Order Date]], "yyyy")</f>
        <v>2025</v>
      </c>
      <c r="L548" t="str">
        <f>TEXT(Table1[[#This Row],[Order Date]], "MMM")</f>
        <v>Sep</v>
      </c>
      <c r="M548" t="str">
        <f>TEXT(Table1[[#This Row],[Order Date]], "DDD")</f>
        <v>Fri</v>
      </c>
      <c r="N548">
        <f>DATEDIF(Table1[[#This Row],[Order Date]],Table1[[#This Row],[Delivered Date]], "D")</f>
        <v>3</v>
      </c>
      <c r="O548">
        <f>ROUND(Table1[[#This Row],[Quantity]]*Table1[[#This Row],[Unit Price]]*VLOOKUP(Table1[[#This Row],[Product Name]], Table2[#All],2, FALSE), 0)</f>
        <v>1155</v>
      </c>
      <c r="P548">
        <f>Table1[[#This Row],[Quantity]]*Table1[[#This Row],[Unit Price]]</f>
        <v>1444</v>
      </c>
      <c r="Q548">
        <f>Table1[[#This Row],[Salse Revenue]]-Table1[[#This Row],[Total Costs]]</f>
        <v>289</v>
      </c>
    </row>
    <row r="549" spans="1:17" hidden="1" x14ac:dyDescent="0.3">
      <c r="A549" t="s">
        <v>540</v>
      </c>
      <c r="B549" t="s">
        <v>23</v>
      </c>
      <c r="C549" t="s">
        <v>69</v>
      </c>
      <c r="D549" s="1">
        <v>46002</v>
      </c>
      <c r="E549" s="1">
        <v>46010</v>
      </c>
      <c r="F549">
        <v>2</v>
      </c>
      <c r="G549">
        <v>876</v>
      </c>
      <c r="H549" t="s">
        <v>27</v>
      </c>
      <c r="I549" t="s">
        <v>546</v>
      </c>
      <c r="J549" t="s">
        <v>14</v>
      </c>
      <c r="K549" t="str">
        <f>TEXT(Table1[[#This Row],[Order Date]], "yyyy")</f>
        <v>2025</v>
      </c>
      <c r="L549" t="str">
        <f>TEXT(Table1[[#This Row],[Order Date]], "MMM")</f>
        <v>Dec</v>
      </c>
      <c r="M549" t="str">
        <f>TEXT(Table1[[#This Row],[Order Date]], "DDD")</f>
        <v>Thu</v>
      </c>
      <c r="N549">
        <f>DATEDIF(Table1[[#This Row],[Order Date]],Table1[[#This Row],[Delivered Date]], "D")</f>
        <v>8</v>
      </c>
      <c r="O549">
        <f>ROUND(Table1[[#This Row],[Quantity]]*Table1[[#This Row],[Unit Price]]*VLOOKUP(Table1[[#This Row],[Product Name]], Table2[#All],2, FALSE), 0)</f>
        <v>964</v>
      </c>
      <c r="P549">
        <f>Table1[[#This Row],[Quantity]]*Table1[[#This Row],[Unit Price]]</f>
        <v>1752</v>
      </c>
      <c r="Q549">
        <f>Table1[[#This Row],[Salse Revenue]]-Table1[[#This Row],[Total Costs]]</f>
        <v>788</v>
      </c>
    </row>
    <row r="550" spans="1:17" hidden="1" x14ac:dyDescent="0.3">
      <c r="A550" t="s">
        <v>106</v>
      </c>
      <c r="B550" t="s">
        <v>20</v>
      </c>
      <c r="C550" t="s">
        <v>21</v>
      </c>
      <c r="D550" s="1">
        <v>45787</v>
      </c>
      <c r="E550" s="1">
        <v>45794</v>
      </c>
      <c r="F550">
        <v>8</v>
      </c>
      <c r="G550">
        <v>281</v>
      </c>
      <c r="H550" t="s">
        <v>13</v>
      </c>
      <c r="I550" t="s">
        <v>32</v>
      </c>
      <c r="J550" t="s">
        <v>28</v>
      </c>
      <c r="K550" t="str">
        <f>TEXT(Table1[[#This Row],[Order Date]], "yyyy")</f>
        <v>2025</v>
      </c>
      <c r="L550" t="str">
        <f>TEXT(Table1[[#This Row],[Order Date]], "MMM")</f>
        <v>May</v>
      </c>
      <c r="M550" t="str">
        <f>TEXT(Table1[[#This Row],[Order Date]], "DDD")</f>
        <v>Sat</v>
      </c>
      <c r="N550">
        <f>DATEDIF(Table1[[#This Row],[Order Date]],Table1[[#This Row],[Delivered Date]], "D")</f>
        <v>7</v>
      </c>
      <c r="O550">
        <f>ROUND(Table1[[#This Row],[Quantity]]*Table1[[#This Row],[Unit Price]]*VLOOKUP(Table1[[#This Row],[Product Name]], Table2[#All],2, FALSE), 0)</f>
        <v>1686</v>
      </c>
      <c r="P550">
        <f>Table1[[#This Row],[Quantity]]*Table1[[#This Row],[Unit Price]]</f>
        <v>2248</v>
      </c>
      <c r="Q550">
        <f>Table1[[#This Row],[Salse Revenue]]-Table1[[#This Row],[Total Costs]]</f>
        <v>562</v>
      </c>
    </row>
    <row r="551" spans="1:17" x14ac:dyDescent="0.3">
      <c r="A551" t="s">
        <v>541</v>
      </c>
      <c r="B551" t="s">
        <v>11</v>
      </c>
      <c r="C551" t="s">
        <v>26</v>
      </c>
      <c r="D551" s="1">
        <v>45757</v>
      </c>
      <c r="E551" s="1">
        <v>45764</v>
      </c>
      <c r="F551">
        <v>7</v>
      </c>
      <c r="G551">
        <v>390</v>
      </c>
      <c r="H551" t="s">
        <v>27</v>
      </c>
      <c r="I551" t="s">
        <v>546</v>
      </c>
      <c r="J551" t="s">
        <v>45</v>
      </c>
      <c r="K551" t="str">
        <f>TEXT(Table1[[#This Row],[Order Date]], "yyyy")</f>
        <v>2025</v>
      </c>
      <c r="L551" t="str">
        <f>TEXT(Table1[[#This Row],[Order Date]], "MMM")</f>
        <v>Apr</v>
      </c>
      <c r="M551" t="str">
        <f>TEXT(Table1[[#This Row],[Order Date]], "DDD")</f>
        <v>Thu</v>
      </c>
      <c r="N551">
        <f>DATEDIF(Table1[[#This Row],[Order Date]],Table1[[#This Row],[Delivered Date]], "D")</f>
        <v>7</v>
      </c>
      <c r="O551">
        <f>ROUND(Table1[[#This Row],[Quantity]]*Table1[[#This Row],[Unit Price]]*VLOOKUP(Table1[[#This Row],[Product Name]], Table2[#All],2, FALSE), 0)</f>
        <v>1775</v>
      </c>
      <c r="P551">
        <f>Table1[[#This Row],[Quantity]]*Table1[[#This Row],[Unit Price]]</f>
        <v>2730</v>
      </c>
      <c r="Q551">
        <f>Table1[[#This Row],[Salse Revenue]]-Table1[[#This Row],[Total Costs]]</f>
        <v>955</v>
      </c>
    </row>
    <row r="552" spans="1:17" hidden="1" x14ac:dyDescent="0.3">
      <c r="A552" t="s">
        <v>542</v>
      </c>
      <c r="B552" t="s">
        <v>30</v>
      </c>
      <c r="C552" t="s">
        <v>75</v>
      </c>
      <c r="D552" s="1">
        <v>45934</v>
      </c>
      <c r="E552" s="1">
        <v>45940</v>
      </c>
      <c r="F552">
        <v>5</v>
      </c>
      <c r="G552">
        <v>953</v>
      </c>
      <c r="H552" t="s">
        <v>13</v>
      </c>
      <c r="I552" t="s">
        <v>548</v>
      </c>
      <c r="J552" t="s">
        <v>28</v>
      </c>
      <c r="K552" t="str">
        <f>TEXT(Table1[[#This Row],[Order Date]], "yyyy")</f>
        <v>2025</v>
      </c>
      <c r="L552" t="str">
        <f>TEXT(Table1[[#This Row],[Order Date]], "MMM")</f>
        <v>Oct</v>
      </c>
      <c r="M552" t="str">
        <f>TEXT(Table1[[#This Row],[Order Date]], "DDD")</f>
        <v>Sat</v>
      </c>
      <c r="N552">
        <f>DATEDIF(Table1[[#This Row],[Order Date]],Table1[[#This Row],[Delivered Date]], "D")</f>
        <v>6</v>
      </c>
      <c r="O552">
        <f>ROUND(Table1[[#This Row],[Quantity]]*Table1[[#This Row],[Unit Price]]*VLOOKUP(Table1[[#This Row],[Product Name]], Table2[#All],2, FALSE), 0)</f>
        <v>3574</v>
      </c>
      <c r="P552">
        <f>Table1[[#This Row],[Quantity]]*Table1[[#This Row],[Unit Price]]</f>
        <v>4765</v>
      </c>
      <c r="Q552">
        <f>Table1[[#This Row],[Salse Revenue]]-Table1[[#This Row],[Total Costs]]</f>
        <v>1191</v>
      </c>
    </row>
    <row r="553" spans="1:17" hidden="1" x14ac:dyDescent="0.3">
      <c r="A553" t="s">
        <v>543</v>
      </c>
      <c r="B553" t="s">
        <v>30</v>
      </c>
      <c r="C553" t="s">
        <v>41</v>
      </c>
      <c r="D553" s="1">
        <v>45666</v>
      </c>
      <c r="E553" s="1">
        <v>45678</v>
      </c>
      <c r="F553">
        <v>6</v>
      </c>
      <c r="G553">
        <v>323</v>
      </c>
      <c r="H553" t="s">
        <v>27</v>
      </c>
      <c r="I553" t="s">
        <v>546</v>
      </c>
      <c r="J553" t="s">
        <v>14</v>
      </c>
      <c r="K553" t="str">
        <f>TEXT(Table1[[#This Row],[Order Date]], "yyyy")</f>
        <v>2025</v>
      </c>
      <c r="L553" t="str">
        <f>TEXT(Table1[[#This Row],[Order Date]], "MMM")</f>
        <v>Jan</v>
      </c>
      <c r="M553" t="str">
        <f>TEXT(Table1[[#This Row],[Order Date]], "DDD")</f>
        <v>Thu</v>
      </c>
      <c r="N553">
        <f>DATEDIF(Table1[[#This Row],[Order Date]],Table1[[#This Row],[Delivered Date]], "D")</f>
        <v>12</v>
      </c>
      <c r="O553">
        <f>ROUND(Table1[[#This Row],[Quantity]]*Table1[[#This Row],[Unit Price]]*VLOOKUP(Table1[[#This Row],[Product Name]], Table2[#All],2, FALSE), 0)</f>
        <v>1260</v>
      </c>
      <c r="P553">
        <f>Table1[[#This Row],[Quantity]]*Table1[[#This Row],[Unit Price]]</f>
        <v>1938</v>
      </c>
      <c r="Q553">
        <f>Table1[[#This Row],[Salse Revenue]]-Table1[[#This Row],[Total Costs]]</f>
        <v>678</v>
      </c>
    </row>
    <row r="554" spans="1:17" hidden="1" x14ac:dyDescent="0.3">
      <c r="A554" t="s">
        <v>544</v>
      </c>
      <c r="B554" t="s">
        <v>30</v>
      </c>
      <c r="C554" t="s">
        <v>49</v>
      </c>
      <c r="D554" s="1">
        <v>45713</v>
      </c>
      <c r="E554" s="1">
        <v>45717</v>
      </c>
      <c r="F554">
        <v>3</v>
      </c>
      <c r="G554">
        <v>380</v>
      </c>
      <c r="H554" t="s">
        <v>13</v>
      </c>
      <c r="I554" t="s">
        <v>548</v>
      </c>
      <c r="J554" t="s">
        <v>45</v>
      </c>
      <c r="K554" t="str">
        <f>TEXT(Table1[[#This Row],[Order Date]], "yyyy")</f>
        <v>2025</v>
      </c>
      <c r="L554" t="str">
        <f>TEXT(Table1[[#This Row],[Order Date]], "MMM")</f>
        <v>Feb</v>
      </c>
      <c r="M554" t="str">
        <f>TEXT(Table1[[#This Row],[Order Date]], "DDD")</f>
        <v>Tue</v>
      </c>
      <c r="N554">
        <f>DATEDIF(Table1[[#This Row],[Order Date]],Table1[[#This Row],[Delivered Date]], "D")</f>
        <v>4</v>
      </c>
      <c r="O554">
        <f>ROUND(Table1[[#This Row],[Quantity]]*Table1[[#This Row],[Unit Price]]*VLOOKUP(Table1[[#This Row],[Product Name]], Table2[#All],2, FALSE), 0)</f>
        <v>798</v>
      </c>
      <c r="P554">
        <f>Table1[[#This Row],[Quantity]]*Table1[[#This Row],[Unit Price]]</f>
        <v>1140</v>
      </c>
      <c r="Q554">
        <f>Table1[[#This Row],[Salse Revenue]]-Table1[[#This Row],[Total Costs]]</f>
        <v>342</v>
      </c>
    </row>
    <row r="555" spans="1:17" hidden="1" x14ac:dyDescent="0.3">
      <c r="A555" t="s">
        <v>545</v>
      </c>
      <c r="B555" t="s">
        <v>16</v>
      </c>
      <c r="C555" t="s">
        <v>17</v>
      </c>
      <c r="D555" s="1">
        <v>45897</v>
      </c>
      <c r="E555" s="1">
        <v>45905</v>
      </c>
      <c r="F555">
        <v>10</v>
      </c>
      <c r="G555">
        <v>509</v>
      </c>
      <c r="H555" t="s">
        <v>27</v>
      </c>
      <c r="I555" t="s">
        <v>546</v>
      </c>
      <c r="J555" t="s">
        <v>14</v>
      </c>
      <c r="K555" t="str">
        <f>TEXT(Table1[[#This Row],[Order Date]], "yyyy")</f>
        <v>2025</v>
      </c>
      <c r="L555" t="str">
        <f>TEXT(Table1[[#This Row],[Order Date]], "MMM")</f>
        <v>Aug</v>
      </c>
      <c r="M555" t="str">
        <f>TEXT(Table1[[#This Row],[Order Date]], "DDD")</f>
        <v>Thu</v>
      </c>
      <c r="N555">
        <f>DATEDIF(Table1[[#This Row],[Order Date]],Table1[[#This Row],[Delivered Date]], "D")</f>
        <v>8</v>
      </c>
      <c r="O555">
        <f>ROUND(Table1[[#This Row],[Quantity]]*Table1[[#This Row],[Unit Price]]*VLOOKUP(Table1[[#This Row],[Product Name]], Table2[#All],2, FALSE), 0)</f>
        <v>2545</v>
      </c>
      <c r="P555">
        <f>Table1[[#This Row],[Quantity]]*Table1[[#This Row],[Unit Price]]</f>
        <v>5090</v>
      </c>
      <c r="Q555">
        <f>Table1[[#This Row],[Salse Revenue]]-Table1[[#This Row],[Total Costs]]</f>
        <v>2545</v>
      </c>
    </row>
    <row r="556" spans="1:17" hidden="1" x14ac:dyDescent="0.3">
      <c r="A556" t="s">
        <v>125</v>
      </c>
      <c r="B556" t="s">
        <v>23</v>
      </c>
      <c r="C556" t="s">
        <v>24</v>
      </c>
      <c r="D556" s="1">
        <v>45743</v>
      </c>
      <c r="E556" s="1">
        <v>45748</v>
      </c>
      <c r="F556">
        <v>1</v>
      </c>
      <c r="G556">
        <v>968</v>
      </c>
      <c r="H556" t="s">
        <v>13</v>
      </c>
      <c r="I556" t="s">
        <v>32</v>
      </c>
      <c r="J556" t="s">
        <v>28</v>
      </c>
      <c r="K556" t="str">
        <f>TEXT(Table1[[#This Row],[Order Date]], "yyyy")</f>
        <v>2025</v>
      </c>
      <c r="L556" t="str">
        <f>TEXT(Table1[[#This Row],[Order Date]], "MMM")</f>
        <v>Mar</v>
      </c>
      <c r="M556" t="str">
        <f>TEXT(Table1[[#This Row],[Order Date]], "DDD")</f>
        <v>Thu</v>
      </c>
      <c r="N556">
        <f>DATEDIF(Table1[[#This Row],[Order Date]],Table1[[#This Row],[Delivered Date]], "D")</f>
        <v>5</v>
      </c>
      <c r="O556">
        <f>ROUND(Table1[[#This Row],[Quantity]]*Table1[[#This Row],[Unit Price]]*VLOOKUP(Table1[[#This Row],[Product Name]], Table2[#All],2, FALSE), 0)</f>
        <v>532</v>
      </c>
      <c r="P556">
        <f>Table1[[#This Row],[Quantity]]*Table1[[#This Row],[Unit Price]]</f>
        <v>968</v>
      </c>
      <c r="Q556">
        <f>Table1[[#This Row],[Salse Revenue]]-Table1[[#This Row],[Total Costs]]</f>
        <v>436</v>
      </c>
    </row>
    <row r="557" spans="1:17" hidden="1" x14ac:dyDescent="0.3">
      <c r="A557" t="s">
        <v>655</v>
      </c>
      <c r="B557" t="s">
        <v>20</v>
      </c>
      <c r="C557" t="s">
        <v>63</v>
      </c>
      <c r="D557" s="1">
        <v>45940</v>
      </c>
      <c r="E557" s="1">
        <v>45941</v>
      </c>
      <c r="F557">
        <v>4</v>
      </c>
      <c r="G557">
        <v>6</v>
      </c>
      <c r="H557" t="s">
        <v>13</v>
      </c>
      <c r="I557" t="s">
        <v>547</v>
      </c>
      <c r="J557" t="s">
        <v>28</v>
      </c>
      <c r="K557" t="str">
        <f>TEXT(Table1[[#This Row],[Order Date]], "yyyy")</f>
        <v>2025</v>
      </c>
      <c r="L557" t="str">
        <f>TEXT(Table1[[#This Row],[Order Date]], "MMM")</f>
        <v>Oct</v>
      </c>
      <c r="M557" t="str">
        <f>TEXT(Table1[[#This Row],[Order Date]], "DDD")</f>
        <v>Fri</v>
      </c>
      <c r="N557">
        <f>DATEDIF(Table1[[#This Row],[Order Date]],Table1[[#This Row],[Delivered Date]], "D")</f>
        <v>1</v>
      </c>
      <c r="O557">
        <f>ROUND(Table1[[#This Row],[Quantity]]*Table1[[#This Row],[Unit Price]]*VLOOKUP(Table1[[#This Row],[Product Name]], Table2[#All],2, FALSE), 0)</f>
        <v>12</v>
      </c>
      <c r="P557">
        <f>Table1[[#This Row],[Quantity]]*Table1[[#This Row],[Unit Price]]</f>
        <v>24</v>
      </c>
      <c r="Q557">
        <f>Table1[[#This Row],[Salse Revenue]]-Table1[[#This Row],[Total Costs]]</f>
        <v>12</v>
      </c>
    </row>
  </sheetData>
  <phoneticPr fontId="2" type="noConversion"/>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806B8-DA7B-4B02-9CBC-201C364C65B7}">
  <sheetPr codeName="Sheet3"/>
  <dimension ref="A1:AB34"/>
  <sheetViews>
    <sheetView showGridLines="0" zoomScale="102" zoomScaleNormal="85" workbookViewId="0">
      <selection activeCell="G21" sqref="G21"/>
    </sheetView>
  </sheetViews>
  <sheetFormatPr defaultRowHeight="14.4" x14ac:dyDescent="0.3"/>
  <cols>
    <col min="1" max="1" width="14.33203125" style="13" bestFit="1" customWidth="1"/>
    <col min="2" max="2" width="15.21875" style="13" bestFit="1" customWidth="1"/>
    <col min="3" max="3" width="6.44140625" style="13" customWidth="1"/>
    <col min="4" max="4" width="21.33203125" style="13" bestFit="1" customWidth="1"/>
    <col min="5" max="5" width="16" style="13" bestFit="1" customWidth="1"/>
    <col min="6" max="6" width="13" style="13" customWidth="1"/>
    <col min="7" max="7" width="21.33203125" style="13" bestFit="1" customWidth="1"/>
    <col min="8" max="8" width="15.77734375" style="13" customWidth="1"/>
    <col min="9" max="9" width="9.77734375" style="13" customWidth="1"/>
    <col min="10" max="10" width="15.109375" style="13" bestFit="1" customWidth="1"/>
    <col min="11" max="17" width="8.88671875" style="13"/>
    <col min="18" max="18" width="16" style="13" bestFit="1" customWidth="1"/>
    <col min="19" max="19" width="16.88671875" style="13" bestFit="1" customWidth="1"/>
    <col min="20" max="20" width="14" style="13" bestFit="1" customWidth="1"/>
    <col min="21" max="21" width="11.21875" style="13" bestFit="1" customWidth="1"/>
    <col min="22" max="22" width="14.44140625" style="13" bestFit="1" customWidth="1"/>
    <col min="23" max="23" width="9.33203125" style="13" bestFit="1" customWidth="1"/>
    <col min="24" max="24" width="10.21875" style="13" bestFit="1" customWidth="1"/>
    <col min="25" max="25" width="10.44140625" style="13" bestFit="1" customWidth="1"/>
    <col min="26" max="26" width="8.44140625" style="13" bestFit="1" customWidth="1"/>
    <col min="27" max="27" width="16.5546875" style="13" bestFit="1" customWidth="1"/>
    <col min="28" max="16384" width="8.88671875" style="13"/>
  </cols>
  <sheetData>
    <row r="1" spans="3:28" x14ac:dyDescent="0.3">
      <c r="Q1" s="22"/>
      <c r="R1" s="22"/>
      <c r="S1" s="22"/>
      <c r="T1" s="22"/>
      <c r="U1" s="22"/>
      <c r="V1" s="22"/>
      <c r="W1" s="22"/>
      <c r="X1" s="22"/>
      <c r="Y1" s="22"/>
      <c r="Z1" s="22"/>
      <c r="AA1" s="22"/>
      <c r="AB1" s="22"/>
    </row>
    <row r="2" spans="3:28" ht="15" thickBot="1" x14ac:dyDescent="0.35">
      <c r="Q2" s="22"/>
      <c r="R2" s="22"/>
      <c r="S2" s="22"/>
      <c r="T2" s="22"/>
      <c r="U2" s="22"/>
      <c r="V2" s="22"/>
      <c r="W2" s="22"/>
      <c r="X2" s="22"/>
      <c r="Y2" s="22"/>
      <c r="Z2" s="22"/>
      <c r="AA2" s="22"/>
      <c r="AB2" s="22"/>
    </row>
    <row r="3" spans="3:28" ht="46.8" thickBot="1" x14ac:dyDescent="0.9">
      <c r="C3" s="51" t="s">
        <v>599</v>
      </c>
      <c r="D3" s="52"/>
      <c r="E3" s="52"/>
      <c r="F3" s="52"/>
      <c r="G3" s="52"/>
      <c r="H3" s="52"/>
      <c r="I3" s="53"/>
      <c r="Q3" s="22"/>
      <c r="R3" s="22"/>
      <c r="S3" s="22"/>
      <c r="T3" s="22"/>
      <c r="U3" s="22"/>
      <c r="V3" s="22"/>
      <c r="W3" s="22"/>
      <c r="X3" s="22"/>
      <c r="Y3" s="22"/>
      <c r="Z3" s="22"/>
      <c r="AA3" s="22"/>
      <c r="AB3" s="22"/>
    </row>
    <row r="4" spans="3:28" x14ac:dyDescent="0.3">
      <c r="C4" s="6"/>
      <c r="D4"/>
      <c r="E4"/>
      <c r="F4"/>
      <c r="G4"/>
      <c r="H4"/>
      <c r="I4" s="7"/>
      <c r="Q4" s="22"/>
      <c r="R4" s="22" t="s">
        <v>600</v>
      </c>
      <c r="S4" s="22" t="s">
        <v>601</v>
      </c>
      <c r="T4" s="22" t="s">
        <v>602</v>
      </c>
      <c r="U4" s="22" t="s">
        <v>603</v>
      </c>
      <c r="V4" s="22" t="s">
        <v>604</v>
      </c>
      <c r="W4" s="22" t="s">
        <v>605</v>
      </c>
      <c r="X4" s="22" t="s">
        <v>606</v>
      </c>
      <c r="Y4" s="22" t="s">
        <v>607</v>
      </c>
      <c r="Z4" s="22" t="s">
        <v>608</v>
      </c>
      <c r="AA4" s="22" t="s">
        <v>609</v>
      </c>
      <c r="AB4" s="22"/>
    </row>
    <row r="5" spans="3:28" ht="18" x14ac:dyDescent="0.35">
      <c r="C5" s="6"/>
      <c r="D5" s="11" t="s">
        <v>600</v>
      </c>
      <c r="E5" s="25"/>
      <c r="F5"/>
      <c r="G5" s="11" t="s">
        <v>605</v>
      </c>
      <c r="H5" s="27"/>
      <c r="I5" s="7"/>
      <c r="Q5" s="22"/>
      <c r="R5" s="22">
        <f>E5</f>
        <v>0</v>
      </c>
      <c r="S5" s="22">
        <f>E7</f>
        <v>0</v>
      </c>
      <c r="T5" s="22">
        <f>E9</f>
        <v>0</v>
      </c>
      <c r="U5" s="23">
        <f>E11</f>
        <v>0</v>
      </c>
      <c r="V5" s="23">
        <f>E13</f>
        <v>0</v>
      </c>
      <c r="W5" s="24">
        <f>H5</f>
        <v>0</v>
      </c>
      <c r="X5" s="24">
        <f>H7</f>
        <v>0</v>
      </c>
      <c r="Y5" s="22">
        <f>H9</f>
        <v>0</v>
      </c>
      <c r="Z5" s="22">
        <f>H11</f>
        <v>0</v>
      </c>
      <c r="AA5" s="22">
        <f>H13</f>
        <v>0</v>
      </c>
      <c r="AB5" s="22"/>
    </row>
    <row r="6" spans="3:28" x14ac:dyDescent="0.3">
      <c r="C6" s="6"/>
      <c r="D6"/>
      <c r="E6"/>
      <c r="F6"/>
      <c r="G6"/>
      <c r="H6"/>
      <c r="I6" s="7"/>
      <c r="Q6" s="22"/>
      <c r="R6" s="22"/>
      <c r="S6" s="22"/>
      <c r="T6" s="22"/>
      <c r="U6" s="22"/>
      <c r="V6" s="22"/>
      <c r="W6" s="22"/>
      <c r="X6" s="22"/>
      <c r="Y6" s="22"/>
      <c r="Z6" s="22"/>
      <c r="AA6" s="22"/>
      <c r="AB6" s="22"/>
    </row>
    <row r="7" spans="3:28" ht="18" x14ac:dyDescent="0.35">
      <c r="C7" s="6"/>
      <c r="D7" s="11" t="s">
        <v>601</v>
      </c>
      <c r="E7" s="25"/>
      <c r="F7"/>
      <c r="G7" s="11" t="s">
        <v>606</v>
      </c>
      <c r="H7" s="27"/>
      <c r="I7" s="7"/>
      <c r="Q7" s="22"/>
      <c r="R7" s="22"/>
      <c r="S7" s="22"/>
      <c r="T7" s="22"/>
      <c r="U7" s="22"/>
      <c r="V7" s="22"/>
      <c r="W7" s="22"/>
      <c r="X7" s="22"/>
      <c r="Y7" s="22"/>
      <c r="Z7" s="22"/>
      <c r="AA7" s="22"/>
      <c r="AB7" s="22"/>
    </row>
    <row r="8" spans="3:28" x14ac:dyDescent="0.3">
      <c r="C8" s="6"/>
      <c r="D8"/>
      <c r="E8"/>
      <c r="F8"/>
      <c r="G8"/>
      <c r="H8"/>
      <c r="I8" s="7"/>
      <c r="Q8" s="22"/>
      <c r="R8" s="22"/>
      <c r="S8" s="22"/>
      <c r="T8" s="22"/>
      <c r="U8" s="22"/>
      <c r="V8" s="22"/>
      <c r="W8" s="22"/>
      <c r="X8" s="22"/>
      <c r="Y8" s="22"/>
      <c r="Z8" s="22"/>
      <c r="AA8" s="22"/>
      <c r="AB8" s="22"/>
    </row>
    <row r="9" spans="3:28" ht="18" x14ac:dyDescent="0.35">
      <c r="C9" s="6"/>
      <c r="D9" s="11" t="s">
        <v>602</v>
      </c>
      <c r="E9" s="25"/>
      <c r="F9"/>
      <c r="G9" s="11" t="s">
        <v>607</v>
      </c>
      <c r="H9" s="25"/>
      <c r="I9" s="7"/>
      <c r="Q9" s="22"/>
      <c r="R9" s="22"/>
      <c r="S9" s="22"/>
      <c r="T9" s="22"/>
      <c r="U9" s="23"/>
      <c r="V9" s="23"/>
      <c r="W9" s="22"/>
      <c r="X9" s="22"/>
      <c r="Y9" s="22"/>
      <c r="Z9" s="22"/>
      <c r="AA9" s="22"/>
      <c r="AB9" s="22"/>
    </row>
    <row r="10" spans="3:28" x14ac:dyDescent="0.3">
      <c r="C10" s="6"/>
      <c r="D10"/>
      <c r="E10"/>
      <c r="F10"/>
      <c r="G10"/>
      <c r="H10"/>
      <c r="I10" s="7"/>
      <c r="Q10" s="22"/>
      <c r="R10" s="22"/>
      <c r="S10" s="22"/>
      <c r="T10" s="22"/>
      <c r="U10" s="23"/>
      <c r="V10" s="23"/>
      <c r="W10" s="22"/>
      <c r="X10" s="22"/>
      <c r="Y10" s="22"/>
      <c r="Z10" s="22"/>
      <c r="AA10" s="22"/>
      <c r="AB10" s="22"/>
    </row>
    <row r="11" spans="3:28" ht="18" x14ac:dyDescent="0.35">
      <c r="C11" s="6"/>
      <c r="D11" s="11" t="s">
        <v>603</v>
      </c>
      <c r="E11" s="26"/>
      <c r="F11"/>
      <c r="G11" s="11" t="s">
        <v>608</v>
      </c>
      <c r="H11" s="25"/>
      <c r="I11" s="7" t="s">
        <v>610</v>
      </c>
      <c r="Q11" s="22"/>
      <c r="R11" s="22"/>
      <c r="S11" s="22"/>
      <c r="T11" s="22"/>
      <c r="U11" s="23"/>
      <c r="V11" s="23"/>
      <c r="W11" s="22"/>
      <c r="X11" s="22"/>
      <c r="Y11" s="22"/>
      <c r="Z11" s="22"/>
      <c r="AA11" s="22"/>
      <c r="AB11" s="22"/>
    </row>
    <row r="12" spans="3:28" x14ac:dyDescent="0.3">
      <c r="C12" s="6"/>
      <c r="D12"/>
      <c r="E12"/>
      <c r="F12"/>
      <c r="G12"/>
      <c r="H12"/>
      <c r="I12" s="7"/>
      <c r="Q12" s="22"/>
      <c r="R12" s="22"/>
      <c r="S12" s="22"/>
      <c r="T12" s="22"/>
      <c r="U12" s="23"/>
      <c r="V12" s="23"/>
      <c r="W12" s="22"/>
      <c r="X12" s="22"/>
      <c r="Y12" s="22"/>
      <c r="Z12" s="22"/>
      <c r="AA12" s="22"/>
      <c r="AB12" s="22"/>
    </row>
    <row r="13" spans="3:28" ht="18" x14ac:dyDescent="0.35">
      <c r="C13" s="6"/>
      <c r="D13" s="11" t="s">
        <v>604</v>
      </c>
      <c r="E13" s="26"/>
      <c r="F13"/>
      <c r="G13" s="11" t="s">
        <v>609</v>
      </c>
      <c r="H13" s="25"/>
      <c r="I13" s="7"/>
      <c r="Q13" s="22"/>
      <c r="R13" s="22"/>
      <c r="S13" s="22"/>
      <c r="T13" s="22"/>
      <c r="U13" s="23"/>
      <c r="V13" s="23"/>
      <c r="W13" s="22"/>
      <c r="X13" s="22"/>
      <c r="Y13" s="22"/>
      <c r="Z13" s="22"/>
      <c r="AA13" s="22"/>
      <c r="AB13" s="22"/>
    </row>
    <row r="14" spans="3:28" x14ac:dyDescent="0.3">
      <c r="C14" s="16"/>
      <c r="D14" s="17"/>
      <c r="E14" s="17"/>
      <c r="F14" s="17"/>
      <c r="G14" s="17"/>
      <c r="H14" s="17"/>
      <c r="I14" s="18"/>
      <c r="Q14" s="22"/>
      <c r="R14" s="22" t="s">
        <v>655</v>
      </c>
      <c r="S14" s="22" t="s">
        <v>20</v>
      </c>
      <c r="T14" s="22" t="s">
        <v>63</v>
      </c>
      <c r="U14" s="23">
        <v>45940</v>
      </c>
      <c r="V14" s="23">
        <v>45941</v>
      </c>
      <c r="W14" s="22">
        <v>4</v>
      </c>
      <c r="X14" s="22">
        <v>6</v>
      </c>
      <c r="Y14" s="22" t="s">
        <v>13</v>
      </c>
      <c r="Z14" s="22" t="s">
        <v>547</v>
      </c>
      <c r="AA14" s="22" t="s">
        <v>28</v>
      </c>
      <c r="AB14" s="22"/>
    </row>
    <row r="15" spans="3:28" x14ac:dyDescent="0.3">
      <c r="C15" s="16"/>
      <c r="D15" s="17"/>
      <c r="E15" s="17"/>
      <c r="F15" s="17"/>
      <c r="G15" s="17"/>
      <c r="H15" s="17"/>
      <c r="I15" s="18"/>
      <c r="Q15" s="22"/>
      <c r="R15" s="22"/>
      <c r="S15" s="22"/>
      <c r="T15" s="22"/>
      <c r="U15" s="22"/>
      <c r="V15" s="22"/>
      <c r="W15" s="22"/>
      <c r="X15" s="22"/>
      <c r="Y15" s="22"/>
      <c r="Z15" s="22"/>
      <c r="AA15" s="22"/>
      <c r="AB15" s="22"/>
    </row>
    <row r="16" spans="3:28" x14ac:dyDescent="0.3">
      <c r="C16" s="16"/>
      <c r="D16" s="17"/>
      <c r="E16" s="17"/>
      <c r="F16" s="17"/>
      <c r="G16" s="17"/>
      <c r="H16" s="17"/>
      <c r="I16" s="18"/>
    </row>
    <row r="17" spans="3:9" ht="15" thickBot="1" x14ac:dyDescent="0.35">
      <c r="C17" s="19"/>
      <c r="D17" s="20"/>
      <c r="E17" s="20"/>
      <c r="F17" s="20"/>
      <c r="G17" s="20"/>
      <c r="H17" s="20"/>
      <c r="I17" s="21"/>
    </row>
    <row r="34" spans="1:1" x14ac:dyDescent="0.3">
      <c r="A34" s="28" t="s">
        <v>613</v>
      </c>
    </row>
  </sheetData>
  <sheetProtection algorithmName="SHA-512" hashValue="mvvVvuG4TLSME2M32lCwegOzh5wgvdOHVtaEkqR0JVz1WUYPUBKDWk/iAt7ytrKstyhS8cl+Bo+5oUz1RYl0gg==" saltValue="/0qU8dNyRunzjXygHe0Cfg==" spinCount="100000" sheet="1" objects="1" scenarios="1"/>
  <mergeCells count="1">
    <mergeCell ref="C3:I3"/>
  </mergeCells>
  <dataValidations count="5">
    <dataValidation type="list" allowBlank="1" showInputMessage="1" showErrorMessage="1" sqref="E7" xr:uid="{36972540-8DC4-4581-92AF-2EFF4989136E}">
      <formula1>"Apparel, Books, Electronics, Groceries, Home Decor"</formula1>
    </dataValidation>
    <dataValidation type="list" allowBlank="1" showInputMessage="1" showErrorMessage="1" sqref="E9" xr:uid="{0FA780A3-0861-4900-93A7-634BEE2BEA61}">
      <formula1>"Biography, Camera, Cereal, Children's Book, Cookbook, Curtains, Cushion, Dress, Fiction, Headphones, Jacket, Jeans, Juice, Laptop, Milk, Non-Fiction, Pasta, Rice, Smartphone, Sneakers, Table Lamp, Tablet, T-Shirt, Vase, Wall Art"</formula1>
    </dataValidation>
    <dataValidation type="list" allowBlank="1" showInputMessage="1" showErrorMessage="1" sqref="H9" xr:uid="{E49E82B5-74B6-4D5E-9DA2-4C3AF53CF752}">
      <formula1>"Completed, Returned"</formula1>
    </dataValidation>
    <dataValidation type="list" allowBlank="1" showInputMessage="1" showErrorMessage="1" sqref="H11" xr:uid="{CBADDA03-87FD-4480-9AC0-1008FE3606AB}">
      <formula1>"Antarctica, Australia, Brazil, China, Nigeria, United Kingdom, United States"</formula1>
    </dataValidation>
    <dataValidation type="list" allowBlank="1" showInputMessage="1" showErrorMessage="1" sqref="H13" xr:uid="{5B0A321D-706A-4250-A9CB-7A373B8C8622}">
      <formula1>"Bank Transfer, Cash, Credit Card, Mobile Money"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0" r:id="rId3" name="Button 4">
              <controlPr locked="0" defaultSize="0" print="0" autoFill="0" autoPict="0" macro="[0]!submit">
                <anchor moveWithCells="1" sizeWithCells="1">
                  <from>
                    <xdr:col>4</xdr:col>
                    <xdr:colOff>1264920</xdr:colOff>
                    <xdr:row>14</xdr:row>
                    <xdr:rowOff>76200</xdr:rowOff>
                  </from>
                  <to>
                    <xdr:col>6</xdr:col>
                    <xdr:colOff>739140</xdr:colOff>
                    <xdr:row>16</xdr:row>
                    <xdr:rowOff>68580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68508-275D-42B6-A8CF-6543152284FD}">
  <sheetPr codeName="Sheet5"/>
  <dimension ref="B6:N13"/>
  <sheetViews>
    <sheetView showGridLines="0" zoomScale="81" zoomScaleNormal="90" workbookViewId="0">
      <selection activeCell="X26" sqref="X26"/>
    </sheetView>
  </sheetViews>
  <sheetFormatPr defaultRowHeight="14.4" x14ac:dyDescent="0.3"/>
  <cols>
    <col min="1" max="16384" width="8.88671875" style="32"/>
  </cols>
  <sheetData>
    <row r="6" spans="2:14" x14ac:dyDescent="0.3">
      <c r="B6" s="31"/>
      <c r="C6" s="31"/>
      <c r="D6" s="31"/>
      <c r="E6" s="31"/>
      <c r="F6" s="31"/>
      <c r="G6" s="31"/>
      <c r="H6" s="31"/>
      <c r="I6" s="31"/>
      <c r="J6" s="31"/>
      <c r="K6" s="31"/>
      <c r="L6" s="31"/>
      <c r="M6" s="31"/>
      <c r="N6" s="31"/>
    </row>
    <row r="7" spans="2:14" x14ac:dyDescent="0.3">
      <c r="B7" s="31"/>
      <c r="C7" s="31"/>
      <c r="D7" s="31"/>
      <c r="E7" s="31"/>
      <c r="F7" s="31"/>
      <c r="G7" s="31"/>
      <c r="H7" s="31"/>
      <c r="I7" s="31"/>
      <c r="J7" s="31"/>
      <c r="K7" s="31"/>
      <c r="L7" s="31"/>
      <c r="M7" s="31"/>
      <c r="N7" s="31"/>
    </row>
    <row r="8" spans="2:14" x14ac:dyDescent="0.3">
      <c r="B8" s="31"/>
      <c r="C8" s="31"/>
      <c r="D8" s="31"/>
      <c r="E8" s="31"/>
      <c r="F8" s="31"/>
      <c r="G8" s="31"/>
      <c r="H8" s="31"/>
      <c r="I8" s="31"/>
      <c r="J8" s="31"/>
      <c r="K8" s="31"/>
      <c r="L8" s="31"/>
      <c r="M8" s="31"/>
      <c r="N8" s="31"/>
    </row>
    <row r="9" spans="2:14" x14ac:dyDescent="0.3">
      <c r="B9" s="31"/>
      <c r="C9" s="31"/>
      <c r="D9" s="31"/>
      <c r="E9" s="31"/>
      <c r="F9" s="31"/>
      <c r="G9" s="31"/>
      <c r="H9" s="31"/>
      <c r="I9" s="31"/>
      <c r="J9" s="31"/>
      <c r="K9" s="31"/>
      <c r="L9" s="31"/>
      <c r="M9" s="31"/>
      <c r="N9" s="31"/>
    </row>
    <row r="10" spans="2:14" x14ac:dyDescent="0.3">
      <c r="B10" s="31"/>
      <c r="C10" s="31"/>
      <c r="D10" s="31"/>
      <c r="E10" s="31"/>
      <c r="F10" s="31"/>
      <c r="G10" s="31"/>
      <c r="H10" s="31"/>
      <c r="I10" s="31"/>
      <c r="J10" s="31"/>
      <c r="K10" s="31"/>
      <c r="L10" s="31"/>
      <c r="M10" s="31"/>
      <c r="N10" s="31"/>
    </row>
    <row r="11" spans="2:14" x14ac:dyDescent="0.3">
      <c r="B11" s="31"/>
      <c r="C11" s="31"/>
      <c r="D11" s="31"/>
      <c r="E11" s="31"/>
      <c r="F11" s="31"/>
      <c r="G11" s="31"/>
      <c r="H11" s="31"/>
      <c r="I11" s="31"/>
      <c r="J11" s="31"/>
      <c r="K11" s="31"/>
      <c r="L11" s="31"/>
      <c r="M11" s="31"/>
    </row>
    <row r="12" spans="2:14" x14ac:dyDescent="0.3">
      <c r="B12" s="31"/>
      <c r="C12" s="31"/>
      <c r="D12" s="31"/>
      <c r="E12" s="31"/>
      <c r="F12" s="31"/>
      <c r="G12" s="31"/>
      <c r="H12" s="31"/>
      <c r="I12" s="31"/>
      <c r="J12" s="31"/>
      <c r="K12" s="31"/>
      <c r="L12" s="31"/>
      <c r="M12" s="31"/>
      <c r="N12" s="31"/>
    </row>
    <row r="13" spans="2:14" x14ac:dyDescent="0.3">
      <c r="B13" s="31"/>
      <c r="C13" s="31"/>
      <c r="D13" s="31"/>
      <c r="E13" s="31"/>
      <c r="F13" s="31"/>
      <c r="G13" s="31"/>
      <c r="H13" s="31"/>
      <c r="I13" s="31"/>
      <c r="J13" s="31"/>
      <c r="K13" s="31"/>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4"/>
  <dimension ref="A1:B26"/>
  <sheetViews>
    <sheetView workbookViewId="0"/>
  </sheetViews>
  <sheetFormatPr defaultRowHeight="14.4" x14ac:dyDescent="0.3"/>
  <cols>
    <col min="1" max="1" width="15.44140625" bestFit="1" customWidth="1"/>
    <col min="2" max="2" width="16.44140625" customWidth="1"/>
  </cols>
  <sheetData>
    <row r="1" spans="1:2" x14ac:dyDescent="0.3">
      <c r="A1" t="s">
        <v>2</v>
      </c>
      <c r="B1" t="s">
        <v>552</v>
      </c>
    </row>
    <row r="2" spans="1:2" x14ac:dyDescent="0.3">
      <c r="A2" t="s">
        <v>12</v>
      </c>
      <c r="B2">
        <v>0.75</v>
      </c>
    </row>
    <row r="3" spans="1:2" x14ac:dyDescent="0.3">
      <c r="A3" t="s">
        <v>26</v>
      </c>
      <c r="B3">
        <v>0.65</v>
      </c>
    </row>
    <row r="4" spans="1:2" x14ac:dyDescent="0.3">
      <c r="A4" t="s">
        <v>35</v>
      </c>
      <c r="B4">
        <v>0.8</v>
      </c>
    </row>
    <row r="5" spans="1:2" x14ac:dyDescent="0.3">
      <c r="A5" t="s">
        <v>57</v>
      </c>
      <c r="B5">
        <v>0.85</v>
      </c>
    </row>
    <row r="6" spans="1:2" x14ac:dyDescent="0.3">
      <c r="A6" t="s">
        <v>95</v>
      </c>
      <c r="B6">
        <v>0.7</v>
      </c>
    </row>
    <row r="7" spans="1:2" x14ac:dyDescent="0.3">
      <c r="A7" t="s">
        <v>17</v>
      </c>
      <c r="B7">
        <v>0.5</v>
      </c>
    </row>
    <row r="8" spans="1:2" x14ac:dyDescent="0.3">
      <c r="A8" t="s">
        <v>55</v>
      </c>
      <c r="B8">
        <v>0.55000000000000004</v>
      </c>
    </row>
    <row r="9" spans="1:2" x14ac:dyDescent="0.3">
      <c r="A9" t="s">
        <v>43</v>
      </c>
      <c r="B9">
        <v>0.6</v>
      </c>
    </row>
    <row r="10" spans="1:2" x14ac:dyDescent="0.3">
      <c r="A10" t="s">
        <v>59</v>
      </c>
      <c r="B10">
        <v>0.65</v>
      </c>
    </row>
    <row r="11" spans="1:2" x14ac:dyDescent="0.3">
      <c r="A11" t="s">
        <v>63</v>
      </c>
      <c r="B11">
        <v>0.5</v>
      </c>
    </row>
    <row r="12" spans="1:2" x14ac:dyDescent="0.3">
      <c r="A12" t="s">
        <v>51</v>
      </c>
      <c r="B12">
        <v>0.7</v>
      </c>
    </row>
    <row r="13" spans="1:2" x14ac:dyDescent="0.3">
      <c r="A13" t="s">
        <v>21</v>
      </c>
      <c r="B13">
        <v>0.75</v>
      </c>
    </row>
    <row r="14" spans="1:2" x14ac:dyDescent="0.3">
      <c r="A14" t="s">
        <v>82</v>
      </c>
      <c r="B14">
        <v>0.8</v>
      </c>
    </row>
    <row r="15" spans="1:2" x14ac:dyDescent="0.3">
      <c r="A15" t="s">
        <v>53</v>
      </c>
      <c r="B15">
        <v>0.7</v>
      </c>
    </row>
    <row r="16" spans="1:2" x14ac:dyDescent="0.3">
      <c r="A16" t="s">
        <v>39</v>
      </c>
      <c r="B16">
        <v>0.65</v>
      </c>
    </row>
    <row r="17" spans="1:2" x14ac:dyDescent="0.3">
      <c r="A17" t="s">
        <v>24</v>
      </c>
      <c r="B17">
        <v>0.55000000000000004</v>
      </c>
    </row>
    <row r="18" spans="1:2" x14ac:dyDescent="0.3">
      <c r="A18" t="s">
        <v>37</v>
      </c>
      <c r="B18">
        <v>0.5</v>
      </c>
    </row>
    <row r="19" spans="1:2" x14ac:dyDescent="0.3">
      <c r="A19" t="s">
        <v>99</v>
      </c>
      <c r="B19">
        <v>0.6</v>
      </c>
    </row>
    <row r="20" spans="1:2" x14ac:dyDescent="0.3">
      <c r="A20" t="s">
        <v>69</v>
      </c>
      <c r="B20">
        <v>0.55000000000000004</v>
      </c>
    </row>
    <row r="21" spans="1:2" x14ac:dyDescent="0.3">
      <c r="A21" t="s">
        <v>114</v>
      </c>
      <c r="B21">
        <v>0.6</v>
      </c>
    </row>
    <row r="22" spans="1:2" x14ac:dyDescent="0.3">
      <c r="A22" t="s">
        <v>31</v>
      </c>
      <c r="B22">
        <v>0.75</v>
      </c>
    </row>
    <row r="23" spans="1:2" x14ac:dyDescent="0.3">
      <c r="A23" t="s">
        <v>41</v>
      </c>
      <c r="B23">
        <v>0.65</v>
      </c>
    </row>
    <row r="24" spans="1:2" x14ac:dyDescent="0.3">
      <c r="A24" t="s">
        <v>49</v>
      </c>
      <c r="B24">
        <v>0.7</v>
      </c>
    </row>
    <row r="25" spans="1:2" x14ac:dyDescent="0.3">
      <c r="A25" t="s">
        <v>75</v>
      </c>
      <c r="B25">
        <v>0.75</v>
      </c>
    </row>
    <row r="26" spans="1:2" x14ac:dyDescent="0.3">
      <c r="A26" t="s">
        <v>78</v>
      </c>
      <c r="B26">
        <v>0.65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Analysis</vt:lpstr>
      <vt:lpstr>KPI</vt:lpstr>
      <vt:lpstr>Retail Store Sales</vt:lpstr>
      <vt:lpstr>Sales Form</vt:lpstr>
      <vt:lpstr>Dashboard</vt:lpstr>
      <vt:lpstr>Cost Per Unit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Abdul Furqaan</cp:lastModifiedBy>
  <dcterms:created xsi:type="dcterms:W3CDTF">2025-01-30T07:46:36Z</dcterms:created>
  <dcterms:modified xsi:type="dcterms:W3CDTF">2025-10-18T15:10:25Z</dcterms:modified>
</cp:coreProperties>
</file>