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120" yWindow="45" windowWidth="15135" windowHeight="8130" activeTab="0"/>
  </bookViews>
  <sheets>
    <sheet name="PROGRAM" sheetId="1" r:id="rId2"/>
    <sheet name="DATA" sheetId="2" r:id="rId3"/>
    <sheet name="Sheet3" sheetId="3" r:id="rId4"/>
  </sheets>
  <externalReferences>
    <externalReference r:id="rId1"/>
  </externalReferences>
  <calcPr calcId="144525"/>
</workbook>
</file>

<file path=xl/sharedStrings.xml><?xml version="1.0" encoding="utf-8"?>
<sst xmlns="http://schemas.openxmlformats.org/spreadsheetml/2006/main" uniqueCount="161" count="161">
  <si>
    <t>DATA-DATA BULAN DAN MATAHARI</t>
  </si>
  <si>
    <t>UNTUK</t>
  </si>
  <si>
    <t>CIANJUR</t>
  </si>
  <si>
    <t>TAHUN</t>
  </si>
  <si>
    <t>BULAN</t>
  </si>
  <si>
    <t>Diskon s.d 90% pesan GoRide &amp; beli tiket Commuterline sekaligus pakai GoRide Transit</t>
  </si>
  <si>
    <t>JUMLAH</t>
  </si>
  <si>
    <t>j/b</t>
  </si>
  <si>
    <t>dr mt sk</t>
  </si>
  <si>
    <t>ALAMAH</t>
  </si>
  <si>
    <t>HISOH</t>
  </si>
  <si>
    <t>WASAT</t>
  </si>
  <si>
    <t>KHOSOH</t>
  </si>
  <si>
    <t>MARKAZ</t>
  </si>
  <si>
    <t>DESIMAL</t>
  </si>
  <si>
    <t>NAMA</t>
  </si>
  <si>
    <t>Katerangan</t>
  </si>
  <si>
    <t>desimal</t>
  </si>
  <si>
    <t>h/b  j/d mt sk</t>
  </si>
  <si>
    <t>Ta'dil-khosoh  (T1)</t>
  </si>
  <si>
    <t>Lihat Jadwal</t>
  </si>
  <si>
    <t>Ta'dil-markaz (T2)</t>
  </si>
  <si>
    <t>Bu'du goer muaddal</t>
  </si>
  <si>
    <t>T1+T2</t>
  </si>
  <si>
    <t>Ta'dil Syamsi (T3)</t>
  </si>
  <si>
    <t>(T1 + T2) x 0.0833 + T2</t>
  </si>
  <si>
    <t>Muqowwam-Syamsi</t>
  </si>
  <si>
    <t>Wasat - T3</t>
  </si>
  <si>
    <t>Ta'dil-ayyam  (T4)</t>
  </si>
  <si>
    <t>Bu'du muaddal</t>
  </si>
  <si>
    <t>Bu'du goer muaddal - T3</t>
  </si>
  <si>
    <t>Hissotus-Sa'ah (HS)</t>
  </si>
  <si>
    <t>Ta'dil-Alamah  (T5)</t>
  </si>
  <si>
    <t>Bu'du muaddal x HS</t>
  </si>
  <si>
    <t>Alamah-mu'adalah Jkt (AMJ)</t>
  </si>
  <si>
    <t>Alamah - T5</t>
  </si>
  <si>
    <t>Busur Tempat (BT)</t>
  </si>
  <si>
    <t>Selisih-waktu (SW)</t>
  </si>
  <si>
    <t>(BT - 106.816666) / 15</t>
  </si>
  <si>
    <t>Alamah-mu'adalah Lokal (AML)</t>
  </si>
  <si>
    <t>AMJ + SW + 1</t>
  </si>
  <si>
    <t>Hari Ijtima</t>
  </si>
  <si>
    <t>INT (AML) / 24</t>
  </si>
  <si>
    <t>Jam Ijtima ghurubiyah (JIG)</t>
  </si>
  <si>
    <t>MOD (AML , 24)</t>
  </si>
  <si>
    <t>Jam Ijtima zawaliyah</t>
  </si>
  <si>
    <t>Ghurub + JIG</t>
  </si>
  <si>
    <t>Tamam-Ghurub (TG)</t>
  </si>
  <si>
    <t>24 - JIG</t>
  </si>
  <si>
    <t>Irtipa-Hilal (IH)</t>
  </si>
  <si>
    <t>TG / 2</t>
  </si>
  <si>
    <t>Mukus-hilal</t>
  </si>
  <si>
    <t>IH / 15</t>
  </si>
  <si>
    <t>Posisi Hilal</t>
  </si>
  <si>
    <t>KESIMPULAN   :</t>
  </si>
  <si>
    <t>IJTIMA TERJADI PADA</t>
  </si>
  <si>
    <t>JAM   :</t>
  </si>
  <si>
    <t>TINGGI HILAL :</t>
  </si>
  <si>
    <t>MALAM</t>
  </si>
  <si>
    <t>POSISI HILAL :</t>
  </si>
  <si>
    <t>AWAL BULAN :</t>
  </si>
  <si>
    <t>Hijriyah</t>
  </si>
  <si>
    <t>JATUH PADA HARI :</t>
  </si>
  <si>
    <t>disusun oleh Abulbahr Darulfikar Cianjur</t>
  </si>
  <si>
    <t>NO</t>
  </si>
  <si>
    <t>BURUJ</t>
  </si>
  <si>
    <t>ZODIAK</t>
  </si>
  <si>
    <t>JADWAL TAHUN MAJMUAH</t>
  </si>
  <si>
    <t>HAML</t>
  </si>
  <si>
    <t>الحصة</t>
  </si>
  <si>
    <t>HOSOH</t>
  </si>
  <si>
    <t>TSUR</t>
  </si>
  <si>
    <t>TAURUS</t>
  </si>
  <si>
    <t>JAUZA</t>
  </si>
  <si>
    <t>GEMINI</t>
  </si>
  <si>
    <t>SYARTON</t>
  </si>
  <si>
    <t>CANCER</t>
  </si>
  <si>
    <t>ASAD</t>
  </si>
  <si>
    <t>LEO</t>
  </si>
  <si>
    <t>SUMBULAH</t>
  </si>
  <si>
    <t>MIZAN</t>
  </si>
  <si>
    <t>AQROB</t>
  </si>
  <si>
    <t>SCORPION</t>
  </si>
  <si>
    <t>QAOS</t>
  </si>
  <si>
    <t>JADYU</t>
  </si>
  <si>
    <t>CAPRICORN</t>
  </si>
  <si>
    <t>DALWU</t>
  </si>
  <si>
    <t>AQUARIUS</t>
  </si>
  <si>
    <t>KHUT</t>
  </si>
  <si>
    <t>PISCES</t>
  </si>
  <si>
    <t>JADWAL TAHUN MABSUTOH</t>
  </si>
  <si>
    <t>BULAN HIJRIAH</t>
  </si>
  <si>
    <t>العلامة</t>
  </si>
  <si>
    <t>الوسط</t>
  </si>
  <si>
    <t>الخاصة</t>
  </si>
  <si>
    <t>المركز</t>
  </si>
  <si>
    <t>MUHARAM</t>
  </si>
  <si>
    <t>Haml</t>
  </si>
  <si>
    <t>April</t>
  </si>
  <si>
    <t>Miring ke Utara</t>
  </si>
  <si>
    <t>SAFAR</t>
  </si>
  <si>
    <t>Tsur</t>
  </si>
  <si>
    <t>Mei</t>
  </si>
  <si>
    <t>ROBI AWAL</t>
  </si>
  <si>
    <t>Jauza</t>
  </si>
  <si>
    <t>Juni</t>
  </si>
  <si>
    <t>ROBI TSANI</t>
  </si>
  <si>
    <t xml:space="preserve">Sarton  </t>
  </si>
  <si>
    <t>Juli</t>
  </si>
  <si>
    <t>JUMAD AWAL</t>
  </si>
  <si>
    <t>Asad</t>
  </si>
  <si>
    <t>Agustus</t>
  </si>
  <si>
    <t>JUMAD TSANI</t>
  </si>
  <si>
    <t>Sunbulah</t>
  </si>
  <si>
    <t>September</t>
  </si>
  <si>
    <t>ROJAB</t>
  </si>
  <si>
    <t>Mizan</t>
  </si>
  <si>
    <t>Oktober</t>
  </si>
  <si>
    <t>Miring ke Selatan</t>
  </si>
  <si>
    <t>SYABAN</t>
  </si>
  <si>
    <t>Aqrob</t>
  </si>
  <si>
    <t>Nopember</t>
  </si>
  <si>
    <t>ROMADHON</t>
  </si>
  <si>
    <t>Qous</t>
  </si>
  <si>
    <t>Desember</t>
  </si>
  <si>
    <t>SYAWAL</t>
  </si>
  <si>
    <t>Jadyu</t>
  </si>
  <si>
    <t>Januari</t>
  </si>
  <si>
    <t>DZULQODAH</t>
  </si>
  <si>
    <t>Dalwu</t>
  </si>
  <si>
    <t>Februari</t>
  </si>
  <si>
    <t>DZULHIJAH</t>
  </si>
  <si>
    <t>Hut</t>
  </si>
  <si>
    <t>Maret</t>
  </si>
  <si>
    <t>JADWAL BULAN HIJRIAH</t>
  </si>
  <si>
    <t>ALAMAT</t>
  </si>
  <si>
    <t>HISSOH</t>
  </si>
  <si>
    <t>SABTU</t>
  </si>
  <si>
    <t>AHAD</t>
  </si>
  <si>
    <t>SENEN</t>
  </si>
  <si>
    <t>ذوالحجة</t>
  </si>
  <si>
    <t>SELASA</t>
  </si>
  <si>
    <t>محرّم</t>
  </si>
  <si>
    <t>SENIN</t>
  </si>
  <si>
    <t>RABU</t>
  </si>
  <si>
    <t>صفر</t>
  </si>
  <si>
    <t>KAMIS</t>
  </si>
  <si>
    <t>ربيع الاول</t>
  </si>
  <si>
    <t>JUM'AT</t>
  </si>
  <si>
    <t>ربيع الثانى</t>
  </si>
  <si>
    <t>جماد الاول</t>
  </si>
  <si>
    <t>جماد الثانى</t>
  </si>
  <si>
    <t>رجب</t>
  </si>
  <si>
    <t>شعبان</t>
  </si>
  <si>
    <t>رمضان</t>
  </si>
  <si>
    <t>شوال</t>
  </si>
  <si>
    <t>ذوالقغدة</t>
  </si>
  <si>
    <t>JADWAL HISSOH SAA'H</t>
  </si>
  <si>
    <t>JADWAL TA'DIL AYYAM</t>
  </si>
  <si>
    <t>JADWAL TA'DIL KHOSOH</t>
  </si>
  <si>
    <t>JADWAL TA'DIL MARKAZ</t>
  </si>
</sst>
</file>

<file path=xl/styles.xml><?xml version="1.0" encoding="utf-8"?>
<styleSheet xmlns="http://schemas.openxmlformats.org/spreadsheetml/2006/main">
  <numFmts count="7">
    <numFmt numFmtId="0" formatCode="General"/>
    <numFmt numFmtId="1" formatCode="0"/>
    <numFmt numFmtId="164" formatCode="[h]:mm:ss;@"/>
    <numFmt numFmtId="3" formatCode="#,##0"/>
    <numFmt numFmtId="165" formatCode="0.0000"/>
    <numFmt numFmtId="166" formatCode="0.000"/>
    <numFmt numFmtId="2" formatCode="0.00"/>
  </numFmts>
  <fonts count="26">
    <font>
      <name val="Calibri"/>
      <sz val="11"/>
    </font>
    <font>
      <name val="Times New Roman"/>
      <charset val="134"/>
      <sz val="12"/>
    </font>
    <font>
      <name val="Times New Roman"/>
      <charset val="134"/>
      <sz val="10"/>
    </font>
    <font>
      <name val="Arial"/>
      <b/>
      <charset val="134"/>
      <sz val="12"/>
    </font>
    <font>
      <name val="Arial"/>
      <b/>
      <charset val="134"/>
      <sz val="11"/>
    </font>
    <font>
      <name val="Arial"/>
      <b/>
      <charset val="134"/>
      <sz val="10"/>
    </font>
    <font>
      <name val="Times New Roman"/>
      <charset val="134"/>
      <sz val="12"/>
      <color indexed="11"/>
    </font>
    <font>
      <name val="Arial"/>
      <b/>
      <i/>
      <charset val="134"/>
      <sz val="10"/>
    </font>
    <font>
      <name val="Arial"/>
      <b/>
      <i/>
      <charset val="134"/>
      <sz val="10"/>
      <color indexed="10"/>
    </font>
    <font>
      <name val="Arial"/>
      <b/>
      <i/>
      <charset val="134"/>
      <sz val="10"/>
      <color indexed="16"/>
    </font>
    <font>
      <name val="Calibri"/>
      <charset val="134"/>
      <sz val="11"/>
      <color rgb="FF000000"/>
    </font>
    <font>
      <name val="Times New Roman"/>
      <b/>
      <charset val="134"/>
      <sz val="12"/>
    </font>
    <font>
      <name val="Calibri"/>
      <i/>
      <charset val="134"/>
      <sz val="11"/>
      <color rgb="FF000000"/>
    </font>
    <font>
      <name val="Times New Roman"/>
      <charset val="134"/>
      <sz val="12"/>
      <color indexed="53"/>
    </font>
    <font>
      <name val="Arial"/>
      <b/>
      <i/>
      <charset val="134"/>
      <sz val="10"/>
      <color indexed="18"/>
    </font>
    <font>
      <name val="Times New Roman"/>
      <b/>
      <i/>
      <charset val="134"/>
      <u/>
      <sz val="10"/>
      <color indexed="16"/>
    </font>
    <font>
      <name val="Times New Roman"/>
      <i/>
      <charset val="134"/>
      <u/>
      <sz val="10"/>
      <color indexed="16"/>
    </font>
    <font>
      <name val="Times New Roman"/>
      <i/>
      <charset val="134"/>
      <sz val="10"/>
      <color indexed="16"/>
    </font>
    <font>
      <name val="Times New Roman"/>
      <b/>
      <i/>
      <charset val="134"/>
      <sz val="10"/>
      <color indexed="16"/>
    </font>
    <font>
      <name val="Times New Roman"/>
      <i/>
      <charset val="134"/>
      <sz val="10"/>
    </font>
    <font>
      <name val="Times New Roman"/>
      <b/>
      <i/>
      <charset val="134"/>
      <sz val="10"/>
      <color rgb="FFC00000"/>
    </font>
    <font>
      <name val="Arial"/>
      <b/>
      <i/>
      <charset val="134"/>
      <sz val="10"/>
      <color rgb="FFC00000"/>
    </font>
    <font>
      <name val="Times New Roman"/>
      <b/>
      <i/>
      <charset val="134"/>
      <sz val="11"/>
      <color rgb="FFC00000"/>
    </font>
    <font>
      <name val="Times New Roman"/>
      <i/>
      <charset val="134"/>
      <sz val="11"/>
      <color rgb="FFC00000"/>
    </font>
    <font>
      <name val="Times New Roman"/>
      <b/>
      <i/>
      <charset val="134"/>
      <sz val="12"/>
    </font>
    <font>
      <name val="Arial"/>
      <charset val="178"/>
      <sz val="10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3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Border="1" applyAlignment="1">
      <alignment horizontal="center" vertical="bottom"/>
    </xf>
    <xf numFmtId="0" fontId="3" fillId="0" borderId="0" xfId="0" applyFont="1" applyAlignment="1">
      <alignment horizontal="center" vertical="bottom"/>
    </xf>
    <xf numFmtId="0" fontId="4" fillId="0" borderId="0" xfId="0" applyFont="1" applyAlignment="1">
      <alignment vertical="bottom"/>
    </xf>
    <xf numFmtId="0" fontId="4" fillId="0" borderId="0" xfId="0" applyFont="1" applyAlignment="1">
      <alignment horizontal="center" vertical="bottom"/>
    </xf>
    <xf numFmtId="0" fontId="4" fillId="2" borderId="0" xfId="0" applyFont="1" applyFill="1" applyAlignment="1">
      <alignment horizontal="center" vertical="bottom"/>
    </xf>
    <xf numFmtId="0" fontId="5" fillId="3" borderId="1" xfId="0" applyFont="1" applyFill="1" applyBorder="1" applyAlignment="1">
      <alignment horizontal="center" vertical="bottom"/>
    </xf>
    <xf numFmtId="0" fontId="5" fillId="3" borderId="2" xfId="0" applyFont="1" applyFill="1" applyBorder="1" applyAlignment="1">
      <alignment horizontal="center" vertical="bottom"/>
    </xf>
    <xf numFmtId="0" fontId="5" fillId="3" borderId="3" xfId="0" applyFont="1" applyFill="1" applyBorder="1" applyAlignment="1">
      <alignment horizontal="center" vertical="bottom"/>
    </xf>
    <xf numFmtId="0" fontId="4" fillId="2" borderId="4" xfId="0" applyFont="1" applyFill="1" applyBorder="1" applyAlignment="1">
      <alignment vertical="bottom"/>
    </xf>
    <xf numFmtId="0" fontId="3" fillId="2" borderId="0" xfId="0" applyFont="1" applyFill="1" applyAlignment="1">
      <alignment horizontal="center" vertical="bottom"/>
    </xf>
    <xf numFmtId="0" fontId="6" fillId="0" borderId="0" xfId="0" applyFont="1" applyAlignment="1">
      <alignment vertical="bottom"/>
    </xf>
    <xf numFmtId="0" fontId="7" fillId="3" borderId="5" xfId="0" applyFont="1" applyFill="1" applyBorder="1" applyAlignment="1">
      <alignment horizontal="left" vertical="bottom"/>
    </xf>
    <xf numFmtId="0" fontId="8" fillId="4" borderId="5" xfId="0" applyFont="1" applyFill="1" applyBorder="1" applyAlignment="1">
      <alignment horizontal="center" vertical="bottom"/>
    </xf>
    <xf numFmtId="0" fontId="8" fillId="4" borderId="5" xfId="0" applyFont="1" applyFill="1" applyBorder="1" applyAlignment="1">
      <alignment horizontal="center" vertical="bottom" wrapText="1"/>
    </xf>
    <xf numFmtId="0" fontId="7" fillId="3" borderId="5" xfId="0" applyFont="1" applyFill="1" applyBorder="1" applyAlignment="1">
      <alignment horizontal="center" vertical="bottom"/>
    </xf>
    <xf numFmtId="0" fontId="7" fillId="5" borderId="6" xfId="0" applyFont="1" applyFill="1" applyBorder="1" applyAlignment="1">
      <alignment horizontal="left" vertical="bottom"/>
    </xf>
    <xf numFmtId="0" fontId="7" fillId="5" borderId="5" xfId="0" applyFont="1" applyFill="1" applyBorder="1" applyAlignment="1">
      <alignment horizontal="center" vertical="bottom"/>
    </xf>
    <xf numFmtId="0" fontId="7" fillId="0" borderId="6" xfId="0" applyFont="1" applyBorder="1">
      <alignment vertical="center"/>
    </xf>
    <xf numFmtId="1" fontId="9" fillId="0" borderId="5" xfId="0" applyNumberFormat="1" applyFont="1" applyBorder="1" applyAlignment="1">
      <alignment horizontal="center" vertical="bottom"/>
    </xf>
    <xf numFmtId="164" fontId="9" fillId="0" borderId="5" xfId="0" applyNumberFormat="1" applyFont="1" applyBorder="1" applyAlignment="1">
      <alignment horizontal="center" vertical="bottom"/>
    </xf>
    <xf numFmtId="1" fontId="9" fillId="0" borderId="7" xfId="0" applyNumberFormat="1" applyFont="1" applyBorder="1" applyAlignment="1">
      <alignment horizontal="center" vertical="bottom"/>
    </xf>
    <xf numFmtId="3" fontId="9" fillId="0" borderId="7" xfId="0" applyNumberFormat="1" applyFont="1" applyBorder="1" applyAlignment="1">
      <alignment horizontal="center" vertical="bottom"/>
    </xf>
    <xf numFmtId="0" fontId="7" fillId="0" borderId="5" xfId="0" applyFont="1" applyBorder="1">
      <alignment vertical="center"/>
    </xf>
    <xf numFmtId="165" fontId="10" fillId="0" borderId="0" xfId="0" applyNumberFormat="1" applyFont="1" applyAlignment="1">
      <alignment horizontal="center" vertical="bottom"/>
    </xf>
    <xf numFmtId="0" fontId="7" fillId="0" borderId="8" xfId="0" applyFont="1" applyBorder="1">
      <alignment vertical="center"/>
    </xf>
    <xf numFmtId="1" fontId="9" fillId="0" borderId="5" xfId="0" applyNumberFormat="1" applyFont="1" applyBorder="1" applyAlignment="1">
      <alignment horizontal="center" vertical="top"/>
    </xf>
    <xf numFmtId="165" fontId="10" fillId="0" borderId="0" xfId="0" applyNumberFormat="1" applyFont="1" applyAlignment="1">
      <alignment vertical="bottom"/>
    </xf>
    <xf numFmtId="0" fontId="11" fillId="0" borderId="0" xfId="0" applyFont="1" applyAlignment="1">
      <alignment vertical="bottom"/>
    </xf>
    <xf numFmtId="0" fontId="12" fillId="0" borderId="9" xfId="0" applyFont="1" applyBorder="1" applyAlignment="1">
      <alignment vertical="bottom"/>
    </xf>
    <xf numFmtId="0" fontId="7" fillId="0" borderId="10" xfId="0" applyFont="1" applyBorder="1">
      <alignment vertical="center"/>
    </xf>
    <xf numFmtId="165" fontId="9" fillId="0" borderId="11" xfId="0" applyNumberFormat="1" applyFont="1" applyBorder="1" applyAlignment="1">
      <alignment horizontal="center" vertical="bottom"/>
    </xf>
    <xf numFmtId="165" fontId="9" fillId="0" borderId="12" xfId="0" applyNumberFormat="1" applyFont="1" applyBorder="1" applyAlignment="1">
      <alignment horizontal="center" vertical="bottom"/>
    </xf>
    <xf numFmtId="165" fontId="9" fillId="0" borderId="13" xfId="0" applyNumberFormat="1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0" fontId="12" fillId="0" borderId="14" xfId="0" applyFont="1" applyBorder="1" applyAlignment="1">
      <alignment horizontal="center" vertical="bottom"/>
    </xf>
    <xf numFmtId="0" fontId="12" fillId="0" borderId="4" xfId="0" applyFont="1" applyBorder="1" applyAlignment="1">
      <alignment horizontal="center" vertical="bottom"/>
    </xf>
    <xf numFmtId="0" fontId="14" fillId="3" borderId="10" xfId="0" applyFont="1" applyFill="1" applyBorder="1">
      <alignment vertical="center"/>
    </xf>
    <xf numFmtId="0" fontId="14" fillId="3" borderId="14" xfId="0" applyFont="1" applyFill="1" applyBorder="1">
      <alignment vertical="center"/>
    </xf>
    <xf numFmtId="0" fontId="14" fillId="3" borderId="14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bottom"/>
    </xf>
    <xf numFmtId="0" fontId="14" fillId="3" borderId="10" xfId="0" applyFont="1" applyFill="1" applyBorder="1" applyAlignment="1">
      <alignment horizontal="left" vertical="bottom"/>
    </xf>
    <xf numFmtId="0" fontId="14" fillId="3" borderId="15" xfId="0" applyFont="1" applyFill="1" applyBorder="1" applyAlignment="1">
      <alignment horizontal="left" vertical="bottom"/>
    </xf>
    <xf numFmtId="0" fontId="14" fillId="3" borderId="10" xfId="0" applyFont="1" applyFill="1" applyBorder="1" applyAlignment="1">
      <alignment vertical="bottom"/>
    </xf>
    <xf numFmtId="0" fontId="14" fillId="3" borderId="6" xfId="0" applyFont="1" applyFill="1" applyBorder="1" applyAlignment="1">
      <alignment vertical="bottom"/>
    </xf>
    <xf numFmtId="0" fontId="14" fillId="3" borderId="7" xfId="0" applyFont="1" applyFill="1" applyBorder="1" applyAlignment="1">
      <alignment vertical="bottom"/>
    </xf>
    <xf numFmtId="0" fontId="14" fillId="3" borderId="16" xfId="0" applyFont="1" applyFill="1" applyBorder="1" applyAlignment="1">
      <alignment vertical="bottom"/>
    </xf>
    <xf numFmtId="165" fontId="14" fillId="3" borderId="6" xfId="0" applyNumberFormat="1" applyFont="1" applyFill="1" applyBorder="1" applyAlignment="1">
      <alignment horizontal="center" vertical="bottom"/>
    </xf>
    <xf numFmtId="0" fontId="14" fillId="3" borderId="9" xfId="0" applyNumberFormat="1" applyFont="1" applyFill="1" applyBorder="1" applyAlignment="1">
      <alignment horizontal="center" vertical="bottom"/>
    </xf>
    <xf numFmtId="164" fontId="14" fillId="3" borderId="16" xfId="0" applyNumberFormat="1" applyFont="1" applyFill="1" applyBorder="1" applyAlignment="1">
      <alignment horizontal="center" vertical="bottom"/>
    </xf>
    <xf numFmtId="0" fontId="14" fillId="3" borderId="8" xfId="0" applyFont="1" applyFill="1" applyBorder="1" applyAlignment="1">
      <alignment vertical="bottom"/>
    </xf>
    <xf numFmtId="0" fontId="14" fillId="3" borderId="0" xfId="0" applyFont="1" applyFill="1" applyBorder="1" applyAlignment="1">
      <alignment vertical="bottom"/>
    </xf>
    <xf numFmtId="0" fontId="14" fillId="3" borderId="17" xfId="0" applyFont="1" applyFill="1" applyBorder="1" applyAlignment="1">
      <alignment vertical="bottom"/>
    </xf>
    <xf numFmtId="165" fontId="14" fillId="3" borderId="8" xfId="0" applyNumberFormat="1" applyFont="1" applyFill="1" applyBorder="1" applyAlignment="1">
      <alignment horizontal="center" vertical="bottom"/>
    </xf>
    <xf numFmtId="0" fontId="14" fillId="3" borderId="18" xfId="0" applyNumberFormat="1" applyFont="1" applyFill="1" applyBorder="1" applyAlignment="1">
      <alignment horizontal="center" vertical="bottom"/>
    </xf>
    <xf numFmtId="164" fontId="14" fillId="3" borderId="17" xfId="0" applyNumberFormat="1" applyFont="1" applyFill="1" applyBorder="1" applyAlignment="1">
      <alignment horizontal="center" vertical="bottom"/>
    </xf>
    <xf numFmtId="164" fontId="14" fillId="3" borderId="18" xfId="0" applyNumberFormat="1" applyFont="1" applyFill="1" applyBorder="1" applyAlignment="1">
      <alignment vertical="bottom"/>
    </xf>
    <xf numFmtId="0" fontId="14" fillId="3" borderId="8" xfId="0" applyNumberFormat="1" applyFont="1" applyFill="1" applyBorder="1" applyAlignment="1">
      <alignment horizontal="center" vertical="bottom"/>
    </xf>
    <xf numFmtId="0" fontId="14" fillId="3" borderId="18" xfId="0" applyFont="1" applyFill="1" applyBorder="1" applyAlignment="1">
      <alignment vertical="bottom"/>
    </xf>
    <xf numFmtId="0" fontId="14" fillId="3" borderId="17" xfId="0" applyFont="1" applyFill="1" applyBorder="1" applyAlignment="1">
      <alignment horizontal="center" vertical="bottom"/>
    </xf>
    <xf numFmtId="0" fontId="10" fillId="0" borderId="0" xfId="0" applyFont="1" applyBorder="1" applyAlignment="1">
      <alignment vertical="bottom"/>
    </xf>
    <xf numFmtId="0" fontId="10" fillId="0" borderId="0" xfId="0" applyFont="1" applyAlignment="1">
      <alignment vertical="bottom"/>
    </xf>
    <xf numFmtId="0" fontId="14" fillId="3" borderId="19" xfId="0" applyFont="1" applyFill="1" applyBorder="1" applyAlignment="1">
      <alignment vertical="bottom"/>
    </xf>
    <xf numFmtId="0" fontId="14" fillId="3" borderId="4" xfId="0" applyFont="1" applyFill="1" applyBorder="1" applyAlignment="1">
      <alignment vertical="bottom"/>
    </xf>
    <xf numFmtId="0" fontId="14" fillId="3" borderId="20" xfId="0" applyFont="1" applyFill="1" applyBorder="1" applyAlignment="1">
      <alignment vertical="bottom"/>
    </xf>
    <xf numFmtId="165" fontId="14" fillId="3" borderId="19" xfId="0" applyNumberFormat="1" applyFont="1" applyFill="1" applyBorder="1" applyAlignment="1">
      <alignment horizontal="center" vertical="bottom"/>
    </xf>
    <xf numFmtId="164" fontId="14" fillId="3" borderId="21" xfId="0" applyNumberFormat="1" applyFont="1" applyFill="1" applyBorder="1" applyAlignment="1">
      <alignment vertical="bottom"/>
    </xf>
    <xf numFmtId="164" fontId="14" fillId="3" borderId="20" xfId="0" applyNumberFormat="1" applyFont="1" applyFill="1" applyBorder="1" applyAlignment="1">
      <alignment horizontal="center" vertical="bottom"/>
    </xf>
    <xf numFmtId="0" fontId="14" fillId="3" borderId="21" xfId="0" applyFont="1" applyFill="1" applyBorder="1" applyAlignment="1">
      <alignment vertical="bottom"/>
    </xf>
    <xf numFmtId="0" fontId="14" fillId="3" borderId="21" xfId="0" applyFont="1" applyFill="1" applyBorder="1" applyAlignment="1">
      <alignment horizontal="center" vertical="bottom"/>
    </xf>
    <xf numFmtId="0" fontId="15" fillId="6" borderId="6" xfId="0" applyFont="1" applyFill="1" applyBorder="1" applyAlignment="1">
      <alignment horizontal="left" vertical="bottom"/>
    </xf>
    <xf numFmtId="0" fontId="15" fillId="6" borderId="7" xfId="0" applyFont="1" applyFill="1" applyBorder="1" applyAlignment="1">
      <alignment horizontal="left" vertical="bottom"/>
    </xf>
    <xf numFmtId="0" fontId="16" fillId="6" borderId="7" xfId="0" applyFont="1" applyFill="1" applyBorder="1" applyAlignment="1">
      <alignment vertical="bottom"/>
    </xf>
    <xf numFmtId="0" fontId="17" fillId="6" borderId="7" xfId="0" applyFont="1" applyFill="1" applyBorder="1" applyAlignment="1">
      <alignment vertical="bottom"/>
    </xf>
    <xf numFmtId="0" fontId="17" fillId="6" borderId="16" xfId="0" applyFont="1" applyFill="1" applyBorder="1" applyAlignment="1">
      <alignment vertical="bottom"/>
    </xf>
    <xf numFmtId="0" fontId="18" fillId="6" borderId="8" xfId="0" applyFont="1" applyFill="1" applyBorder="1" applyAlignment="1">
      <alignment vertical="bottom"/>
    </xf>
    <xf numFmtId="0" fontId="18" fillId="6" borderId="0" xfId="0" applyFont="1" applyFill="1" applyBorder="1" applyAlignment="1">
      <alignment vertical="bottom"/>
    </xf>
    <xf numFmtId="0" fontId="18" fillId="6" borderId="0" xfId="0" applyFont="1" applyFill="1" applyBorder="1" applyAlignment="1">
      <alignment horizontal="center" vertical="bottom"/>
    </xf>
    <xf numFmtId="0" fontId="18" fillId="6" borderId="0" xfId="0" applyFont="1" applyFill="1" applyBorder="1" applyAlignment="1">
      <alignment horizontal="center" vertical="bottom"/>
    </xf>
    <xf numFmtId="0" fontId="19" fillId="6" borderId="17" xfId="0" applyFont="1" applyFill="1" applyBorder="1" applyAlignment="1">
      <alignment vertical="bottom"/>
    </xf>
    <xf numFmtId="0" fontId="18" fillId="6" borderId="8" xfId="0" applyFont="1" applyFill="1" applyBorder="1" applyAlignment="1">
      <alignment horizontal="left" vertical="bottom"/>
    </xf>
    <xf numFmtId="164" fontId="9" fillId="6" borderId="0" xfId="0" applyNumberFormat="1" applyFont="1" applyFill="1" applyBorder="1" applyAlignment="1">
      <alignment horizontal="center" vertical="bottom"/>
    </xf>
    <xf numFmtId="0" fontId="19" fillId="6" borderId="0" xfId="0" applyFont="1" applyFill="1" applyBorder="1" applyAlignment="1">
      <alignment vertical="bottom"/>
    </xf>
    <xf numFmtId="0" fontId="17" fillId="6" borderId="17" xfId="0" applyFont="1" applyFill="1" applyBorder="1" applyAlignment="1">
      <alignment vertical="bottom"/>
    </xf>
    <xf numFmtId="0" fontId="18" fillId="6" borderId="17" xfId="0" applyFont="1" applyFill="1" applyBorder="1" applyAlignment="1">
      <alignment horizontal="center" vertical="bottom"/>
    </xf>
    <xf numFmtId="0" fontId="18" fillId="6" borderId="22" xfId="0" applyFont="1" applyFill="1" applyBorder="1" applyAlignment="1">
      <alignment vertical="bottom"/>
    </xf>
    <xf numFmtId="0" fontId="18" fillId="6" borderId="23" xfId="0" applyFont="1" applyFill="1" applyBorder="1" applyAlignment="1">
      <alignment vertical="bottom"/>
    </xf>
    <xf numFmtId="164" fontId="18" fillId="6" borderId="23" xfId="0" applyNumberFormat="1" applyFont="1" applyFill="1" applyBorder="1" applyAlignment="1">
      <alignment horizontal="center" vertical="bottom"/>
    </xf>
    <xf numFmtId="0" fontId="17" fillId="6" borderId="23" xfId="0" applyFont="1" applyFill="1" applyBorder="1" applyAlignment="1">
      <alignment vertical="bottom"/>
    </xf>
    <xf numFmtId="0" fontId="17" fillId="6" borderId="24" xfId="0" applyFont="1" applyFill="1" applyBorder="1" applyAlignment="1">
      <alignment vertical="bottom"/>
    </xf>
    <xf numFmtId="0" fontId="20" fillId="6" borderId="22" xfId="0" applyFont="1" applyFill="1" applyBorder="1" applyAlignment="1">
      <alignment horizontal="left" vertical="bottom"/>
    </xf>
    <xf numFmtId="0" fontId="20" fillId="6" borderId="23" xfId="0" applyFont="1" applyFill="1" applyBorder="1" applyAlignment="1">
      <alignment horizontal="left" vertical="bottom"/>
    </xf>
    <xf numFmtId="0" fontId="20" fillId="6" borderId="23" xfId="0" applyFont="1" applyFill="1" applyBorder="1" applyAlignment="1">
      <alignment vertical="bottom"/>
    </xf>
    <xf numFmtId="0" fontId="21" fillId="6" borderId="23" xfId="0" applyFont="1" applyFill="1" applyBorder="1" applyAlignment="1">
      <alignment horizontal="center" vertical="bottom"/>
    </xf>
    <xf numFmtId="0" fontId="22" fillId="6" borderId="24" xfId="0" applyFont="1" applyFill="1" applyBorder="1" applyAlignment="1">
      <alignment horizontal="left" vertical="bottom"/>
    </xf>
    <xf numFmtId="0" fontId="22" fillId="6" borderId="19" xfId="0" applyFont="1" applyFill="1" applyBorder="1" applyAlignment="1">
      <alignment horizontal="left" vertical="bottom"/>
    </xf>
    <xf numFmtId="0" fontId="22" fillId="6" borderId="4" xfId="0" applyFont="1" applyFill="1" applyBorder="1" applyAlignment="1">
      <alignment horizontal="left" vertical="bottom"/>
    </xf>
    <xf numFmtId="0" fontId="22" fillId="6" borderId="4" xfId="0" applyFont="1" applyFill="1" applyBorder="1" applyAlignment="1">
      <alignment horizontal="center" vertical="bottom"/>
    </xf>
    <xf numFmtId="0" fontId="23" fillId="6" borderId="4" xfId="0" applyFont="1" applyFill="1" applyBorder="1" applyAlignment="1">
      <alignment vertical="bottom"/>
    </xf>
    <xf numFmtId="0" fontId="22" fillId="6" borderId="20" xfId="0" applyFont="1" applyFill="1" applyBorder="1" applyAlignment="1">
      <alignment horizontal="center" vertical="bottom"/>
    </xf>
    <xf numFmtId="0" fontId="24" fillId="7" borderId="5" xfId="0" applyFont="1" applyFill="1" applyBorder="1" applyAlignment="1">
      <alignment horizontal="center" vertical="bottom"/>
    </xf>
    <xf numFmtId="0" fontId="5" fillId="0" borderId="0" xfId="0" applyFont="1" applyAlignment="1">
      <alignment horizontal="center" vertical="bottom"/>
    </xf>
    <xf numFmtId="0" fontId="7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5" fillId="0" borderId="0" xfId="0" applyFont="1" applyAlignment="1">
      <alignment horizontal="center" vertical="bottom" readingOrder="1"/>
    </xf>
    <xf numFmtId="166" fontId="10" fillId="0" borderId="0" xfId="0" applyNumberFormat="1" applyFont="1" applyAlignment="1">
      <alignment horizontal="right" vertical="bottom"/>
    </xf>
    <xf numFmtId="166" fontId="10" fillId="0" borderId="0" xfId="0" applyNumberFormat="1" applyFont="1" applyAlignment="1">
      <alignment vertical="bottom"/>
    </xf>
    <xf numFmtId="0" fontId="4" fillId="0" borderId="0" xfId="0" applyFont="1" applyAlignment="1">
      <alignment horizontal="left" vertical="bottom"/>
    </xf>
    <xf numFmtId="0" fontId="5" fillId="0" borderId="0" xfId="0" applyFont="1" applyAlignment="1">
      <alignment horizontal="right" vertical="bottom" readingOrder="1"/>
    </xf>
    <xf numFmtId="0" fontId="10" fillId="0" borderId="0" xfId="0" applyFont="1" applyAlignment="1">
      <alignment horizontal="center" vertical="bottom"/>
    </xf>
    <xf numFmtId="0" fontId="10" fillId="0" borderId="11" xfId="0" applyNumberFormat="1" applyFont="1" applyBorder="1" applyAlignment="1">
      <alignment vertical="bottom"/>
    </xf>
    <xf numFmtId="166" fontId="10" fillId="0" borderId="11" xfId="0" applyNumberFormat="1" applyFont="1" applyBorder="1" applyAlignment="1">
      <alignment vertical="bottom" readingOrder="1"/>
    </xf>
    <xf numFmtId="166" fontId="10" fillId="0" borderId="11" xfId="0" applyNumberFormat="1" applyFont="1" applyBorder="1" applyAlignment="1">
      <alignment vertical="bottom"/>
    </xf>
    <xf numFmtId="166" fontId="10" fillId="0" borderId="11" xfId="0" applyNumberFormat="1" applyFont="1" applyBorder="1" applyAlignment="1">
      <alignment vertical="bottom" readingOrder="2"/>
    </xf>
    <xf numFmtId="0" fontId="10" fillId="0" borderId="11" xfId="0" applyFont="1" applyBorder="1" applyAlignment="1">
      <alignment vertical="bottom"/>
    </xf>
    <xf numFmtId="0" fontId="10" fillId="0" borderId="0" xfId="0" applyFont="1" applyAlignment="1">
      <alignment vertical="bottom" readingOrder="1"/>
    </xf>
    <xf numFmtId="0" fontId="10" fillId="0" borderId="0" xfId="0" applyFont="1" applyAlignment="1">
      <alignment horizontal="left" vertical="bottom"/>
    </xf>
    <xf numFmtId="166" fontId="10" fillId="0" borderId="11" xfId="0" applyNumberFormat="1" applyFont="1" applyBorder="1" applyAlignment="1" quotePrefix="1">
      <alignment vertical="bottom"/>
    </xf>
    <xf numFmtId="0" fontId="5" fillId="0" borderId="0" xfId="0" applyFont="1" applyAlignment="1">
      <alignment horizontal="right" vertical="bottom"/>
    </xf>
    <xf numFmtId="1" fontId="10" fillId="0" borderId="0" xfId="0" applyNumberFormat="1" applyFont="1" applyAlignment="1">
      <alignment vertical="bottom"/>
    </xf>
    <xf numFmtId="0" fontId="25" fillId="0" borderId="0" xfId="0" applyFont="1" applyAlignment="1">
      <alignment vertical="bottom"/>
    </xf>
    <xf numFmtId="2" fontId="10" fillId="0" borderId="0" xfId="0" applyNumberFormat="1" applyFont="1" applyAlignment="1">
      <alignment vertical="bottom"/>
    </xf>
    <xf numFmtId="166" fontId="5" fillId="0" borderId="0" xfId="0" applyNumberFormat="1" applyFont="1" applyAlignment="1">
      <alignment horizontal="left" vertical="bottom" readingOrder="2"/>
    </xf>
    <xf numFmtId="166" fontId="5" fillId="0" borderId="0" xfId="0" applyNumberFormat="1" applyFont="1" applyAlignment="1">
      <alignment vertical="bottom"/>
    </xf>
    <xf numFmtId="166" fontId="5" fillId="0" borderId="0" xfId="0" applyNumberFormat="1" applyFont="1" applyAlignment="1">
      <alignment horizontal="left" vertical="bottom"/>
    </xf>
    <xf numFmtId="0" fontId="10" fillId="0" borderId="25" xfId="0" applyNumberFormat="1" applyFont="1" applyBorder="1" applyAlignment="1">
      <alignment vertical="bottom"/>
    </xf>
    <xf numFmtId="166" fontId="10" fillId="0" borderId="12" xfId="0" applyNumberFormat="1" applyFont="1" applyBorder="1" applyAlignment="1">
      <alignment vertical="bottom"/>
    </xf>
    <xf numFmtId="1" fontId="10" fillId="0" borderId="11" xfId="0" applyNumberFormat="1" applyFont="1" applyBorder="1" applyAlignment="1">
      <alignment horizontal="center" vertical="bottom"/>
    </xf>
    <xf numFmtId="166" fontId="10" fillId="0" borderId="11" xfId="0" applyNumberFormat="1" applyFont="1" applyBorder="1" applyAlignment="1">
      <alignment horizontal="right" vertical="bottom"/>
    </xf>
    <xf numFmtId="0" fontId="10" fillId="0" borderId="11" xfId="0" applyNumberFormat="1" applyFont="1" applyBorder="1" applyAlignment="1">
      <alignment horizontal="center" vertical="bottom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Relationship Id="rId9" Type="http://schemas.openxmlformats.org/officeDocument/2006/relationships/customXml" Target="../customXml/item1.xml"/><Relationship Id="rId10" Type="http://schemas.openxmlformats.org/officeDocument/2006/relationships/customXml" Target="../customXml/item2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582786</xdr:colOff>
      <xdr:row>1</xdr:row>
      <xdr:rowOff>0</xdr:rowOff>
    </xdr:from>
    <xdr:to>
      <xdr:col>6</xdr:col>
      <xdr:colOff>63045</xdr:colOff>
      <xdr:row>2</xdr:row>
      <xdr:rowOff>0</xdr:rowOff>
    </xdr:to>
    <xdr:sp macro="" textlink="">
      <xdr:nvSpPr>
        <xdr:cNvPr id="2" name="rect"/>
        <xdr:cNvSpPr/>
      </xdr:nvSpPr>
      <xdr:spPr>
        <a:xfrm>
          <a:off x="582930" y="190500"/>
          <a:ext cx="3481070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1400">
              <a:solidFill>
                <a:srgbClr val="000000"/>
              </a:solidFill>
              <a:latin typeface="Impact" panose="" pitchFamily="0" charset="0"/>
              <a:ea typeface="Impact" panose="" pitchFamily="0" charset="0"/>
            </a:rPr>
            <a:t>JADWAL HAROKAT</a:t>
          </a:r>
        </a:p>
      </xdr:txBody>
    </xdr:sp>
    <xdr:clientData/>
  </xdr:twoCellAnchor>
</xdr:wsDr>
</file>

<file path=xl/externalLinks/_rels/externalLink1.xml.rels><?xml version="1.0" encoding="UTF-8" standalone="yes"?>
<Relationships xmlns="http://schemas.openxmlformats.org/package/2006/relationships"><Relationship Id="rId1" Type="http://schemas.openxmlformats.org/officeDocument/2006/relationships/externalLinkPath" Target="DOKUMENT%2520TOSIBA/Ilmu%2520Hisab%25202013/Pelajaran%2520Falak%25202013/HISAB%2520FALAKY%2520TAQRIBI/TAQWIM%2520Almarty%2520201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EROGRAM"/>
      <sheetName val="DATA"/>
    </sheetNames>
    <sheetDataSet>
      <sheetData sheetId="0"/>
      <sheetData sheetId="1">
        <row r="19">
          <cell r="H19">
            <v>1.0</v>
          </cell>
          <cell r="I19" t="str">
            <v>MUHARAM</v>
          </cell>
        </row>
        <row r="20">
          <cell r="H20">
            <v>2.0</v>
          </cell>
          <cell r="I20" t="str">
            <v>SAFAR</v>
          </cell>
        </row>
        <row r="21">
          <cell r="H21">
            <v>3.0</v>
          </cell>
          <cell r="I21" t="str">
            <v>ROBI AWAL</v>
          </cell>
        </row>
        <row r="22">
          <cell r="H22">
            <v>4.0</v>
          </cell>
          <cell r="I22" t="str">
            <v>ROBI TSANI</v>
          </cell>
        </row>
        <row r="23">
          <cell r="H23">
            <v>5.0</v>
          </cell>
          <cell r="I23" t="str">
            <v>JUMAD AWAL</v>
          </cell>
        </row>
        <row r="24">
          <cell r="H24">
            <v>6.0</v>
          </cell>
          <cell r="I24" t="str">
            <v>JUMAD TSANI</v>
          </cell>
        </row>
        <row r="25">
          <cell r="H25">
            <v>7.0</v>
          </cell>
          <cell r="I25" t="str">
            <v>ROJAB</v>
          </cell>
        </row>
        <row r="26">
          <cell r="H26">
            <v>8.0</v>
          </cell>
          <cell r="I26" t="str">
            <v>SYABAN</v>
          </cell>
        </row>
        <row r="27">
          <cell r="H27">
            <v>9.0</v>
          </cell>
          <cell r="I27" t="str">
            <v>ROMADHON</v>
          </cell>
        </row>
        <row r="28">
          <cell r="H28">
            <v>10.0</v>
          </cell>
          <cell r="I28" t="str">
            <v>SYAWAL</v>
          </cell>
        </row>
        <row r="29">
          <cell r="H29">
            <v>11.0</v>
          </cell>
          <cell r="I29" t="str">
            <v>DZULQODAH</v>
          </cell>
        </row>
        <row r="30">
          <cell r="H30">
            <v>12.0</v>
          </cell>
          <cell r="I30" t="str">
            <v>DZULHIJAH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60"/>
  <sheetViews>
    <sheetView tabSelected="1" workbookViewId="0" topLeftCell="B1" zoomScale="76">
      <selection activeCell="F6" sqref="F6"/>
    </sheetView>
  </sheetViews>
  <sheetFormatPr defaultRowHeight="15.0" defaultColWidth="10"/>
  <cols>
    <col min="1" max="1" customWidth="1" width="1.75" style="0"/>
    <col min="2" max="2" customWidth="1" width="29.140625" style="0"/>
    <col min="3" max="3" customWidth="1" width="3.2851562" style="0"/>
    <col min="4" max="4" customWidth="1" width="9.7109375" style="0"/>
    <col min="5" max="5" customWidth="1" width="4.0" style="0"/>
    <col min="6" max="6" customWidth="1" width="9.542969" style="0"/>
    <col min="7" max="7" customWidth="1" width="3.4257812" style="0"/>
    <col min="8" max="8" customWidth="1" width="10.7109375" style="0"/>
    <col min="9" max="9" customWidth="1" width="3.2851562" style="0"/>
    <col min="10" max="10" customWidth="1" width="16.140625" style="0"/>
    <col min="11" max="11" customWidth="1" width="15.7109375" style="0"/>
    <col min="12" max="19" customWidth="1" width="10.0" style="0"/>
  </cols>
  <sheetData>
    <row r="1" spans="8:8" ht="9.75" customHeight="1">
      <c r="A1" s="1"/>
      <c r="B1" s="2"/>
      <c r="C1" s="2"/>
    </row>
    <row r="2" spans="8:8" ht="16.5">
      <c r="A2" s="1"/>
      <c r="B2" s="3" t="s">
        <v>0</v>
      </c>
      <c r="C2" s="3"/>
      <c r="D2" s="3"/>
      <c r="E2" s="4"/>
      <c r="F2" s="4" t="s">
        <v>1</v>
      </c>
      <c r="G2" s="4"/>
      <c r="H2" s="4" t="s">
        <v>2</v>
      </c>
      <c r="I2" s="5"/>
      <c r="J2" s="6">
        <f>107.133</f>
        <v>107.133</v>
      </c>
    </row>
    <row r="3" spans="8:8" ht="16.5">
      <c r="B3" s="7" t="str">
        <f>VLOOKUP(H4,'[1]DATA'!H19:I30,2)</f>
        <v>ROMADHON</v>
      </c>
      <c r="C3" s="7"/>
      <c r="D3" s="8" t="s">
        <v>3</v>
      </c>
      <c r="E3" s="9"/>
      <c r="F3" s="10" t="s">
        <v>3</v>
      </c>
      <c r="G3" s="10"/>
      <c r="H3" s="10" t="s">
        <v>4</v>
      </c>
      <c r="I3" s="11"/>
      <c r="J3" s="12">
        <f>IF(H4=1,D4+F4+1,D4+F4)</f>
        <v>1446.0</v>
      </c>
    </row>
    <row r="4" spans="8:8">
      <c r="A4" s="13"/>
      <c r="B4" s="14"/>
      <c r="C4" s="14"/>
      <c r="D4" s="15">
        <v>1440.0</v>
      </c>
      <c r="E4" s="15"/>
      <c r="F4" s="15">
        <v>6.0</v>
      </c>
      <c r="G4" s="15"/>
      <c r="H4" s="16">
        <v>9.0</v>
      </c>
      <c r="I4" s="15"/>
      <c r="J4" s="17" t="s">
        <v>6</v>
      </c>
    </row>
    <row r="5" spans="8:8" ht="16.5">
      <c r="A5" s="13"/>
      <c r="B5" s="18"/>
      <c r="C5" s="18" t="s">
        <v>7</v>
      </c>
      <c r="D5" s="19" t="s">
        <v>8</v>
      </c>
      <c r="E5" s="18" t="s">
        <v>7</v>
      </c>
      <c r="F5" s="19" t="s">
        <v>8</v>
      </c>
      <c r="G5" s="18" t="s">
        <v>7</v>
      </c>
      <c r="H5" s="19" t="s">
        <v>8</v>
      </c>
      <c r="I5" s="18" t="s">
        <v>7</v>
      </c>
      <c r="J5" s="19" t="s">
        <v>8</v>
      </c>
    </row>
    <row r="6" spans="8:8">
      <c r="A6" s="13"/>
      <c r="B6" s="20" t="s">
        <v>9</v>
      </c>
      <c r="C6" s="21">
        <f>(D12-MOD(D12,24))/24</f>
        <v>4.0</v>
      </c>
      <c r="D6" s="22">
        <f>(D12-(C6*24))/24</f>
        <v>0.7562500000000002</v>
      </c>
      <c r="E6" s="21">
        <f>(F12-MOD(F12,24))/24</f>
        <v>5.0</v>
      </c>
      <c r="F6" s="22">
        <f>(F12-(E6*24))/24</f>
        <v>0.2020833333333331</v>
      </c>
      <c r="G6" s="23">
        <f>(H12-MOD(H12,24))/24</f>
        <v>3.0</v>
      </c>
      <c r="H6" s="22">
        <f>(H12-(G6*24))/24</f>
        <v>0.7138749999999998</v>
      </c>
      <c r="I6" s="24">
        <f>(J12-MOD(J12,24))/24</f>
        <v>6.0</v>
      </c>
      <c r="J6" s="22">
        <f>(J12-(I6*24))/24</f>
        <v>0.6722083333333325</v>
      </c>
    </row>
    <row r="7" spans="8:8">
      <c r="A7" s="13"/>
      <c r="B7" s="25" t="s">
        <v>10</v>
      </c>
      <c r="C7" s="21">
        <f>(D13-MOD(D13,30))/30</f>
        <v>2.0</v>
      </c>
      <c r="D7" s="22">
        <f>(D13-(C7*30))/24</f>
        <v>0.7937499999999998</v>
      </c>
      <c r="E7" s="21">
        <f>(F13-MOD(F13,30))/30</f>
        <v>1.0</v>
      </c>
      <c r="F7" s="22">
        <f>(F13-(E7*30))/24</f>
        <v>0.7624999999999998</v>
      </c>
      <c r="G7" s="23">
        <f>(H13-MOD(H13,30))/30</f>
        <v>7.0</v>
      </c>
      <c r="H7" s="22">
        <f>(H13-(G7*30))/24</f>
        <v>0.19583333333333286</v>
      </c>
      <c r="I7" s="24">
        <f>(J13-MOD(J13,30))/30</f>
        <v>11.0</v>
      </c>
      <c r="J7" s="22">
        <f>(J13-(I7*30))/24</f>
        <v>0.5020833333333314</v>
      </c>
      <c r="L7" s="26"/>
    </row>
    <row r="8" spans="8:8">
      <c r="A8" s="13"/>
      <c r="B8" s="27" t="s">
        <v>11</v>
      </c>
      <c r="C8" s="28">
        <f>(D14-MOD(D14,30))/30</f>
        <v>6.0</v>
      </c>
      <c r="D8" s="22">
        <f>(D14-(C8*30))/24</f>
        <v>0.8500000000000002</v>
      </c>
      <c r="E8" s="21">
        <f>(F14-MOD(F14,30))/30</f>
        <v>9.0</v>
      </c>
      <c r="F8" s="22">
        <f>(F14-(E8*30))/24</f>
        <v>1.0701249999999998</v>
      </c>
      <c r="G8" s="23">
        <f>(H14-MOD(H14,30))/30</f>
        <v>6.0</v>
      </c>
      <c r="H8" s="22">
        <f>(H14-(G8*30))/24</f>
        <v>0.9895833333333334</v>
      </c>
      <c r="I8" s="24">
        <f>(J14-MOD(J14,30))/30</f>
        <v>11.0</v>
      </c>
      <c r="J8" s="22">
        <f>(J14-(I8*30))/24</f>
        <v>0.40970833333333206</v>
      </c>
      <c r="L8" s="29"/>
    </row>
    <row r="9" spans="8:8">
      <c r="A9" s="13"/>
      <c r="B9" s="20" t="s">
        <v>12</v>
      </c>
      <c r="C9" s="21">
        <f>(D15-MOD(D15,30))/30</f>
        <v>8.0</v>
      </c>
      <c r="D9" s="22">
        <f>(D15-(C9*30))/24</f>
        <v>0.6757083333333327</v>
      </c>
      <c r="E9" s="21">
        <f>(F15-MOD(F15,30))/30</f>
        <v>1.0</v>
      </c>
      <c r="F9" s="22">
        <f>(F15-(E9*30))/24</f>
        <v>1.2</v>
      </c>
      <c r="G9" s="23">
        <f>(H15-MOD(H15,30))/30</f>
        <v>6.0</v>
      </c>
      <c r="H9" s="22">
        <f>(H15-(G9*30))/24</f>
        <v>0.02987500000000054</v>
      </c>
      <c r="I9" s="24">
        <f>(J15-MOD(J15,30))/30</f>
        <v>4.0</v>
      </c>
      <c r="J9" s="22">
        <f>(J15-(I9*30))/24</f>
        <v>0.6555833333333349</v>
      </c>
      <c r="L9" s="29"/>
    </row>
    <row r="10" spans="8:8">
      <c r="A10" s="13"/>
      <c r="B10" s="25" t="s">
        <v>13</v>
      </c>
      <c r="C10" s="21">
        <f>(D16-MOD(D16,30))/30</f>
        <v>3.0</v>
      </c>
      <c r="D10" s="22">
        <f>(D16-(C10*30))/24</f>
        <v>0.3263749999999999</v>
      </c>
      <c r="E10" s="21">
        <f>(F16-MOD(F16,30))/30</f>
        <v>9.0</v>
      </c>
      <c r="F10" s="22">
        <f>(F16-(E10*30))/24</f>
        <v>1.0666666666666675</v>
      </c>
      <c r="G10" s="23">
        <f>(H16-MOD(H16,30))/30</f>
        <v>6.0</v>
      </c>
      <c r="H10" s="22">
        <f>(H16-(G10*30))/24</f>
        <v>0.9895833333333334</v>
      </c>
      <c r="I10" s="24">
        <f>(J16-MOD(J16,30))/30</f>
        <v>7.0</v>
      </c>
      <c r="J10" s="22">
        <f>(J16-(I10*30))/24</f>
        <v>1.1326249999999998</v>
      </c>
      <c r="L10" s="29"/>
    </row>
    <row r="11" spans="8:8">
      <c r="A11" s="30"/>
      <c r="B11" s="31"/>
      <c r="C11" s="31"/>
      <c r="D11" s="31"/>
      <c r="E11" s="31"/>
      <c r="F11" s="31"/>
      <c r="G11" s="31"/>
      <c r="H11" s="31"/>
      <c r="I11" s="31"/>
      <c r="J11" s="31"/>
      <c r="L11" s="29"/>
    </row>
    <row r="12" spans="8:8">
      <c r="A12" s="30"/>
      <c r="B12" s="32" t="s">
        <v>9</v>
      </c>
      <c r="C12" s="33"/>
      <c r="D12" s="34">
        <f>VLOOKUP(D4,DATA!A6:F15,2)</f>
        <v>114.15</v>
      </c>
      <c r="E12" s="33"/>
      <c r="F12" s="33">
        <f>VLOOKUP(F4,DATA!A20:F30,2)</f>
        <v>124.85</v>
      </c>
      <c r="G12" s="33"/>
      <c r="H12" s="33">
        <f>VLOOKUP(H4,DATA!B35:G46,2)</f>
        <v>89.133</v>
      </c>
      <c r="I12" s="33"/>
      <c r="J12" s="33">
        <f>MOD(D12+F12+H12,168)</f>
        <v>160.13299999999998</v>
      </c>
    </row>
    <row r="13" spans="8:8">
      <c r="A13" s="30"/>
      <c r="B13" s="32" t="s">
        <v>10</v>
      </c>
      <c r="C13" s="35"/>
      <c r="D13" s="33">
        <f>VLOOKUP(D4,DATA!A6:F15,3)</f>
        <v>79.05</v>
      </c>
      <c r="E13" s="33"/>
      <c r="F13" s="33">
        <f>VLOOKUP(F4,DATA!A20:F30,3)</f>
        <v>48.3</v>
      </c>
      <c r="G13" s="33"/>
      <c r="H13" s="33">
        <f>VLOOKUP(H4,DATA!B35:G46,3)</f>
        <v>214.7</v>
      </c>
      <c r="I13" s="33"/>
      <c r="J13" s="33">
        <f>MOD(D13+F13+H13,360)</f>
        <v>342.04999999999995</v>
      </c>
    </row>
    <row r="14" spans="8:8">
      <c r="A14" s="30"/>
      <c r="B14" s="32" t="s">
        <v>11</v>
      </c>
      <c r="C14" s="33"/>
      <c r="D14" s="33">
        <f>VLOOKUP(D4,DATA!A6:F15,4)</f>
        <v>200.4</v>
      </c>
      <c r="E14" s="33"/>
      <c r="F14" s="33">
        <f>VLOOKUP(F4,DATA!A20:F30,4)</f>
        <v>295.683</v>
      </c>
      <c r="G14" s="33"/>
      <c r="H14" s="33">
        <f>VLOOKUP(H4,DATA!B35:G46,4)</f>
        <v>203.75</v>
      </c>
      <c r="I14" s="33"/>
      <c r="J14" s="33">
        <f>MOD(D14+F14+H14,360)</f>
        <v>339.83299999999997</v>
      </c>
    </row>
    <row r="15" spans="8:8">
      <c r="A15" s="36"/>
      <c r="B15" s="32" t="s">
        <v>12</v>
      </c>
      <c r="C15" s="33"/>
      <c r="D15" s="33">
        <f>VLOOKUP(D4,DATA!A6:F15,5)</f>
        <v>256.217</v>
      </c>
      <c r="E15" s="33"/>
      <c r="F15" s="33">
        <f>VLOOKUP(F4,DATA!A20:F30,5)</f>
        <v>58.8</v>
      </c>
      <c r="G15" s="33"/>
      <c r="H15" s="33">
        <f>VLOOKUP(H4,DATA!B35:G46,5)</f>
        <v>180.717</v>
      </c>
      <c r="I15" s="33"/>
      <c r="J15" s="33">
        <f>MOD(D15+F15+H15,360)</f>
        <v>135.73400000000004</v>
      </c>
    </row>
    <row r="16" spans="8:8">
      <c r="A16" s="36"/>
      <c r="B16" s="32" t="s">
        <v>13</v>
      </c>
      <c r="C16" s="33"/>
      <c r="D16" s="33">
        <f>VLOOKUP(D4,DATA!A6:F15,6)</f>
        <v>97.833</v>
      </c>
      <c r="E16" s="33"/>
      <c r="F16" s="33">
        <f>VLOOKUP(F4,DATA!A20:F30,6)</f>
        <v>295.6</v>
      </c>
      <c r="G16" s="33"/>
      <c r="H16" s="33">
        <f>VLOOKUP(H4,DATA!B35:G46,6)</f>
        <v>203.75</v>
      </c>
      <c r="I16" s="33"/>
      <c r="J16" s="33">
        <f>MOD(D16+F16+H16,360)</f>
        <v>237.183</v>
      </c>
    </row>
    <row r="17" spans="8:8" ht="3.75" customHeight="1">
      <c r="B17" s="37"/>
      <c r="C17" s="38"/>
      <c r="D17" s="38"/>
      <c r="E17" s="38"/>
      <c r="F17" s="38"/>
      <c r="G17" s="38"/>
      <c r="H17" s="38"/>
      <c r="I17" s="38"/>
      <c r="J17" s="38"/>
    </row>
    <row r="18" spans="8:8">
      <c r="B18" s="39" t="s">
        <v>15</v>
      </c>
      <c r="C18" s="40"/>
      <c r="D18" s="41" t="s">
        <v>16</v>
      </c>
      <c r="E18" s="41"/>
      <c r="F18" s="41"/>
      <c r="G18" s="42"/>
      <c r="H18" s="43" t="s">
        <v>17</v>
      </c>
      <c r="I18" s="44" t="s">
        <v>18</v>
      </c>
      <c r="J18" s="45"/>
    </row>
    <row r="19" spans="8:8" ht="15.3">
      <c r="B19" s="46" t="s">
        <v>19</v>
      </c>
      <c r="C19" s="47" t="s">
        <v>20</v>
      </c>
      <c r="D19" s="48"/>
      <c r="E19" s="48"/>
      <c r="F19" s="48"/>
      <c r="G19" s="49"/>
      <c r="H19" s="50">
        <f>VLOOKUP(ROUND(J15,0),DATA!H54:I414,2)</f>
        <v>1.317</v>
      </c>
      <c r="I19" s="51">
        <f t="shared" si="0" ref="I19:I26">(H19-MOD(H19,30))/30</f>
        <v>0.0</v>
      </c>
      <c r="J19" s="52">
        <f t="shared" si="1" ref="J19:J27">(H19-(I19*30))/24</f>
        <v>0.054875</v>
      </c>
    </row>
    <row r="20" spans="8:8" ht="15.3">
      <c r="B20" s="46" t="s">
        <v>21</v>
      </c>
      <c r="C20" s="53" t="s">
        <v>20</v>
      </c>
      <c r="D20" s="54"/>
      <c r="E20" s="54"/>
      <c r="F20" s="54"/>
      <c r="G20" s="55"/>
      <c r="H20" s="56">
        <f>VLOOKUP(ROUND(J16,0),DATA!K54:L414,2)</f>
        <v>0.283</v>
      </c>
      <c r="I20" s="57">
        <f t="shared" si="0"/>
        <v>0.0</v>
      </c>
      <c r="J20" s="58">
        <f t="shared" si="1"/>
        <v>0.011791666666666666</v>
      </c>
    </row>
    <row r="21" spans="8:8" ht="15.75">
      <c r="B21" s="39" t="s">
        <v>22</v>
      </c>
      <c r="C21" s="53" t="s">
        <v>23</v>
      </c>
      <c r="D21" s="54"/>
      <c r="E21" s="54"/>
      <c r="F21" s="54"/>
      <c r="G21" s="55"/>
      <c r="H21" s="56">
        <f>H19+H20</f>
        <v>1.5999999999999999</v>
      </c>
      <c r="I21" s="57">
        <f t="shared" si="0"/>
        <v>0.0</v>
      </c>
      <c r="J21" s="58">
        <f t="shared" si="1"/>
        <v>0.06666666666666667</v>
      </c>
    </row>
    <row r="22" spans="8:8" ht="15.75">
      <c r="B22" s="39" t="s">
        <v>24</v>
      </c>
      <c r="C22" s="53" t="s">
        <v>25</v>
      </c>
      <c r="D22" s="54"/>
      <c r="E22" s="54"/>
      <c r="F22" s="54"/>
      <c r="G22" s="55"/>
      <c r="H22" s="56">
        <f>H21*0.0833+H20</f>
        <v>0.41628</v>
      </c>
      <c r="I22" s="57">
        <f t="shared" si="0"/>
        <v>0.0</v>
      </c>
      <c r="J22" s="58">
        <f t="shared" si="1"/>
        <v>0.017345</v>
      </c>
    </row>
    <row r="23" spans="8:8">
      <c r="B23" s="46" t="s">
        <v>26</v>
      </c>
      <c r="C23" s="53" t="s">
        <v>27</v>
      </c>
      <c r="D23" s="54"/>
      <c r="E23" s="54"/>
      <c r="F23" s="54"/>
      <c r="G23" s="55"/>
      <c r="H23" s="56">
        <f>J14-H22</f>
        <v>339.41672000000005</v>
      </c>
      <c r="I23" s="57">
        <f t="shared" si="0"/>
        <v>11.0</v>
      </c>
      <c r="J23" s="58">
        <f t="shared" si="1"/>
        <v>0.3923633333333356</v>
      </c>
    </row>
    <row r="24" spans="8:8" ht="15.75">
      <c r="B24" s="46" t="s">
        <v>28</v>
      </c>
      <c r="C24" s="53" t="s">
        <v>20</v>
      </c>
      <c r="D24" s="54"/>
      <c r="E24" s="54"/>
      <c r="F24" s="54"/>
      <c r="G24" s="55"/>
      <c r="H24" s="56">
        <f>VLOOKUP(ROUND(H23,0),DATA!E54:F414,2)</f>
        <v>0.017</v>
      </c>
      <c r="I24" s="57">
        <f t="shared" si="0"/>
        <v>0.0</v>
      </c>
      <c r="J24" s="58">
        <f t="shared" si="1"/>
        <v>7.083333333333334E-4</v>
      </c>
    </row>
    <row r="25" spans="8:8" ht="15.75">
      <c r="B25" s="39" t="s">
        <v>29</v>
      </c>
      <c r="C25" s="53" t="s">
        <v>30</v>
      </c>
      <c r="D25" s="54"/>
      <c r="E25" s="54"/>
      <c r="F25" s="54"/>
      <c r="G25" s="55"/>
      <c r="H25" s="56">
        <f>H21-H24</f>
        <v>1.5830000000000002</v>
      </c>
      <c r="I25" s="57">
        <f t="shared" si="0"/>
        <v>0.0</v>
      </c>
      <c r="J25" s="58">
        <f t="shared" si="1"/>
        <v>0.06595833333333334</v>
      </c>
    </row>
    <row r="26" spans="8:8" ht="15.75">
      <c r="B26" s="46" t="s">
        <v>31</v>
      </c>
      <c r="C26" s="53" t="s">
        <v>20</v>
      </c>
      <c r="D26" s="54"/>
      <c r="E26" s="54"/>
      <c r="F26" s="54"/>
      <c r="G26" s="55"/>
      <c r="H26" s="56">
        <f>VLOOKUP(ROUND(I15,0),DATA!B54:C414,2)</f>
        <v>2.217</v>
      </c>
      <c r="I26" s="57">
        <f t="shared" si="0"/>
        <v>0.0</v>
      </c>
      <c r="J26" s="58">
        <f t="shared" si="1"/>
        <v>0.092375</v>
      </c>
    </row>
    <row r="27" spans="8:8" ht="15.75">
      <c r="B27" s="46" t="s">
        <v>32</v>
      </c>
      <c r="C27" s="53" t="s">
        <v>33</v>
      </c>
      <c r="D27" s="54"/>
      <c r="E27" s="54"/>
      <c r="F27" s="54"/>
      <c r="G27" s="55"/>
      <c r="H27" s="56">
        <f>H25*H26</f>
        <v>3.5095110000000007</v>
      </c>
      <c r="I27" s="57">
        <f>(H27-MOD(H27,24))/24</f>
        <v>0.0</v>
      </c>
      <c r="J27" s="58">
        <f t="shared" si="1"/>
        <v>0.14622962500000003</v>
      </c>
    </row>
    <row r="28" spans="8:8" ht="16.75">
      <c r="B28" s="39" t="s">
        <v>34</v>
      </c>
      <c r="C28" s="53" t="s">
        <v>35</v>
      </c>
      <c r="D28" s="54"/>
      <c r="E28" s="54"/>
      <c r="F28" s="54"/>
      <c r="G28" s="55"/>
      <c r="H28" s="56">
        <f>IF(J12-H27&lt;0,(J12-H27)+168,J12-H27)</f>
        <v>156.62348899999998</v>
      </c>
      <c r="I28" s="57">
        <f>(H28-MOD(H28,24))/24</f>
        <v>6.0</v>
      </c>
      <c r="J28" s="58">
        <f>(H28-(I28*24))/24</f>
        <v>0.5259787083333324</v>
      </c>
    </row>
    <row r="29" spans="8:8" ht="15.75">
      <c r="B29" s="39" t="s">
        <v>36</v>
      </c>
      <c r="C29" s="53" t="s">
        <v>20</v>
      </c>
      <c r="D29" s="54"/>
      <c r="E29" s="54"/>
      <c r="F29" s="54"/>
      <c r="G29" s="55"/>
      <c r="H29" s="56">
        <v>107.133</v>
      </c>
      <c r="I29" s="57"/>
      <c r="J29" s="58">
        <f>(H29-(I29*24))/24</f>
        <v>4.463875</v>
      </c>
    </row>
    <row r="30" spans="8:8" ht="15.75">
      <c r="B30" s="39" t="s">
        <v>37</v>
      </c>
      <c r="C30" s="53" t="s">
        <v>38</v>
      </c>
      <c r="D30" s="54"/>
      <c r="E30" s="54"/>
      <c r="F30" s="54"/>
      <c r="G30" s="55"/>
      <c r="H30" s="56">
        <f>(H29-106.816666)/15</f>
        <v>0.021088933333333178</v>
      </c>
      <c r="I30" s="59"/>
      <c r="J30" s="58">
        <f>(H30-(I30*30))/24</f>
        <v>8.787055555555491E-4</v>
      </c>
    </row>
    <row r="31" spans="8:8" ht="15.75">
      <c r="B31" s="39" t="s">
        <v>39</v>
      </c>
      <c r="C31" s="53" t="s">
        <v>40</v>
      </c>
      <c r="D31" s="54"/>
      <c r="E31" s="54"/>
      <c r="F31" s="54"/>
      <c r="G31" s="55"/>
      <c r="H31" s="56">
        <f>H28+H30+1</f>
        <v>157.644577933333</v>
      </c>
      <c r="I31" s="57">
        <f>(H31-MOD(H31,24))/24</f>
        <v>6.0</v>
      </c>
      <c r="J31" s="58">
        <f>(H31-(I31*24))/24</f>
        <v>0.5685240805555422</v>
      </c>
    </row>
    <row r="32" spans="8:8" ht="15.75">
      <c r="B32" s="46" t="s">
        <v>41</v>
      </c>
      <c r="C32" s="53" t="s">
        <v>42</v>
      </c>
      <c r="D32" s="54"/>
      <c r="E32" s="54"/>
      <c r="F32" s="54"/>
      <c r="G32" s="55"/>
      <c r="H32" s="60">
        <f>INT(INT(H31)/24)</f>
        <v>6.0</v>
      </c>
      <c r="I32" s="61"/>
      <c r="J32" s="62" t="str">
        <f>VLOOKUP(H32,DATA!L34:O41,2)</f>
        <v>JUM'AT</v>
      </c>
      <c r="K32" s="63"/>
      <c r="L32" s="64"/>
      <c r="N32" s="64"/>
    </row>
    <row r="33" spans="8:8" ht="15.75">
      <c r="B33" s="46" t="s">
        <v>43</v>
      </c>
      <c r="C33" s="53" t="s">
        <v>44</v>
      </c>
      <c r="D33" s="54"/>
      <c r="E33" s="54"/>
      <c r="F33" s="54"/>
      <c r="G33" s="55"/>
      <c r="H33" s="56">
        <f>MOD(H31,24)</f>
        <v>13.64457793333301</v>
      </c>
      <c r="I33" s="59"/>
      <c r="J33" s="58">
        <f>H33/24</f>
        <v>0.5685240805555422</v>
      </c>
      <c r="K33" s="63"/>
      <c r="L33" s="64"/>
    </row>
    <row r="34" spans="8:8" ht="15.75">
      <c r="B34" s="46" t="s">
        <v>45</v>
      </c>
      <c r="C34" s="53" t="s">
        <v>46</v>
      </c>
      <c r="D34" s="54"/>
      <c r="E34" s="54"/>
      <c r="F34" s="54"/>
      <c r="G34" s="55"/>
      <c r="H34" s="56">
        <f>IF(H33&lt;6,H33+6,IF(H33&lt;18,H33-6,IF(H33-18&lt;1,(H33-18)+12,H33-18)))</f>
        <v>7.644577933333011</v>
      </c>
      <c r="I34" s="59"/>
      <c r="J34" s="58">
        <f>H34/24</f>
        <v>0.3185240805555421</v>
      </c>
      <c r="K34" s="63"/>
      <c r="L34" s="64"/>
    </row>
    <row r="35" spans="8:8" ht="15.75">
      <c r="B35" s="46" t="s">
        <v>47</v>
      </c>
      <c r="C35" s="53" t="s">
        <v>48</v>
      </c>
      <c r="D35" s="54"/>
      <c r="E35" s="54"/>
      <c r="F35" s="54"/>
      <c r="G35" s="55"/>
      <c r="H35" s="56">
        <f>24-H33</f>
        <v>10.355422066667</v>
      </c>
      <c r="I35" s="59"/>
      <c r="J35" s="58">
        <f>H35/24</f>
        <v>0.43147591944445834</v>
      </c>
      <c r="K35" s="63"/>
      <c r="L35" s="64"/>
    </row>
    <row r="36" spans="8:8">
      <c r="B36" s="47" t="s">
        <v>49</v>
      </c>
      <c r="C36" s="53" t="s">
        <v>50</v>
      </c>
      <c r="D36" s="54"/>
      <c r="E36" s="54"/>
      <c r="F36" s="54"/>
      <c r="G36" s="55"/>
      <c r="H36" s="56">
        <f>H35/2</f>
        <v>5.1777110333335</v>
      </c>
      <c r="I36" s="59"/>
      <c r="J36" s="58">
        <f>H36/24</f>
        <v>0.21573795972222917</v>
      </c>
      <c r="K36" s="63"/>
      <c r="L36" s="64"/>
    </row>
    <row r="37" spans="8:8" ht="15.75">
      <c r="B37" s="61" t="s">
        <v>51</v>
      </c>
      <c r="C37" s="65" t="s">
        <v>52</v>
      </c>
      <c r="D37" s="66"/>
      <c r="E37" s="66"/>
      <c r="F37" s="66"/>
      <c r="G37" s="67"/>
      <c r="H37" s="68">
        <f>H36/15</f>
        <v>0.34518073555556666</v>
      </c>
      <c r="I37" s="69"/>
      <c r="J37" s="70">
        <f>H37/24</f>
        <v>0.01438253064814861</v>
      </c>
      <c r="K37" s="63"/>
      <c r="L37" s="63"/>
    </row>
    <row r="38" spans="8:8" ht="15.75">
      <c r="B38" s="71" t="s">
        <v>53</v>
      </c>
      <c r="C38" s="72" t="str">
        <f>VLOOKUP(INT(H23/30),DATA!K19:O31,4)</f>
        <v>Miring ke Selatan</v>
      </c>
      <c r="D38" s="72"/>
      <c r="E38" s="72"/>
      <c r="F38" s="72"/>
      <c r="G38" s="72"/>
      <c r="H38" s="72"/>
      <c r="I38" s="72"/>
      <c r="J38" s="72"/>
      <c r="K38" s="63"/>
      <c r="L38" s="63"/>
    </row>
    <row r="39" spans="8:8">
      <c r="B39" s="73" t="s">
        <v>54</v>
      </c>
      <c r="C39" s="74"/>
      <c r="D39" s="74"/>
      <c r="E39" s="74"/>
      <c r="F39" s="75"/>
      <c r="G39" s="75"/>
      <c r="H39" s="76"/>
      <c r="I39" s="76"/>
      <c r="J39" s="77"/>
      <c r="K39" s="63"/>
      <c r="L39" s="63"/>
    </row>
    <row r="40" spans="8:8">
      <c r="B40" s="78" t="s">
        <v>55</v>
      </c>
      <c r="C40" s="79"/>
      <c r="D40" s="79"/>
      <c r="E40" s="80" t="str">
        <f>IF(H33&lt;12,"MALAM","HARI")</f>
        <v>HARI</v>
      </c>
      <c r="F40" s="80"/>
      <c r="G40" s="80" t="str">
        <f>J32</f>
        <v>JUM'AT</v>
      </c>
      <c r="H40" s="80"/>
      <c r="I40" s="81"/>
      <c r="J40" s="82"/>
      <c r="K40" s="63"/>
    </row>
    <row r="41" spans="8:8">
      <c r="B41" s="83" t="s">
        <v>56</v>
      </c>
      <c r="C41" s="84">
        <f>J34</f>
        <v>0.3185240805555421</v>
      </c>
      <c r="D41" s="84"/>
      <c r="E41" s="80" t="str">
        <f>IF(H33&lt;12,"MALAM","SIANG")</f>
        <v>SIANG</v>
      </c>
      <c r="F41" s="80"/>
      <c r="G41" s="81"/>
      <c r="H41" s="85"/>
      <c r="I41" s="85"/>
      <c r="J41" s="86"/>
      <c r="K41" s="63"/>
    </row>
    <row r="42" spans="8:8">
      <c r="B42" s="78" t="s">
        <v>57</v>
      </c>
      <c r="C42" s="80" t="s">
        <v>58</v>
      </c>
      <c r="D42" s="80"/>
      <c r="E42" s="80" t="str">
        <f>VLOOKUP(H32,DATA!L34:O41,3)</f>
        <v>SABTU</v>
      </c>
      <c r="F42" s="80"/>
      <c r="G42" s="84">
        <f>J36</f>
        <v>0.21573795972222917</v>
      </c>
      <c r="H42" s="84"/>
      <c r="I42" s="87" t="str">
        <f>IF(H36&lt;2,"Tidak Mumkin Ru'yat","Mumkin Ru'yat")</f>
        <v>Mumkin Ru'yat</v>
      </c>
      <c r="J42" s="87"/>
      <c r="K42" s="63"/>
    </row>
    <row r="43" spans="8:8">
      <c r="B43" s="88" t="s">
        <v>59</v>
      </c>
      <c r="C43" s="89"/>
      <c r="D43" s="89"/>
      <c r="E43" s="89"/>
      <c r="F43" s="90" t="str">
        <f>C38</f>
        <v>Miring ke Selatan</v>
      </c>
      <c r="G43" s="90"/>
      <c r="H43" s="91"/>
      <c r="I43" s="91"/>
      <c r="J43" s="92"/>
      <c r="K43" s="63"/>
    </row>
    <row r="44" spans="8:8">
      <c r="B44" s="93" t="s">
        <v>60</v>
      </c>
      <c r="C44" s="94"/>
      <c r="D44" s="94"/>
      <c r="E44" s="94"/>
      <c r="F44" s="95" t="str">
        <f>B3</f>
        <v>ROMADHON</v>
      </c>
      <c r="G44" s="95"/>
      <c r="H44" s="96">
        <f>J3</f>
        <v>1446.0</v>
      </c>
      <c r="I44" s="96"/>
      <c r="J44" s="97" t="s">
        <v>61</v>
      </c>
      <c r="K44" s="63"/>
    </row>
    <row r="45" spans="8:8" ht="15.75">
      <c r="B45" s="98" t="s">
        <v>62</v>
      </c>
      <c r="C45" s="99"/>
      <c r="D45" s="99"/>
      <c r="E45" s="99"/>
      <c r="F45" s="100" t="str">
        <f>IF(H36&lt;2,VLOOKUP(H32,DATA!L34:O44,4),VLOOKUP(H32,DATA!L34:O44,3))</f>
        <v>SABTU</v>
      </c>
      <c r="G45" s="100"/>
      <c r="H45" s="101"/>
      <c r="I45" s="101"/>
      <c r="J45" s="102"/>
      <c r="K45" s="63"/>
    </row>
    <row r="46" spans="8:8" ht="16.5">
      <c r="B46" s="103" t="s">
        <v>63</v>
      </c>
      <c r="C46" s="103"/>
      <c r="D46" s="103"/>
      <c r="E46" s="103"/>
      <c r="F46" s="103"/>
      <c r="G46" s="103"/>
      <c r="H46" s="103"/>
      <c r="I46" s="103"/>
      <c r="J46" s="103"/>
      <c r="K46" s="63"/>
    </row>
    <row r="48" spans="8:8" ht="15.75">
      <c r="B48" s="4"/>
      <c r="C48" s="4"/>
      <c r="D48" s="4"/>
      <c r="E48" s="4"/>
      <c r="F48" s="5"/>
    </row>
  </sheetData>
  <sheetProtection sheet="0" formatCells="0" insertHyperlinks="0" autoFilter="0"/>
  <mergeCells count="12">
    <mergeCell ref="B2:D2"/>
    <mergeCell ref="C42:D42"/>
    <mergeCell ref="C41:D41"/>
    <mergeCell ref="E40:F40"/>
    <mergeCell ref="E41:F41"/>
    <mergeCell ref="E42:F42"/>
    <mergeCell ref="G42:H42"/>
    <mergeCell ref="I42:J42"/>
    <mergeCell ref="G40:H40"/>
    <mergeCell ref="C38:J38"/>
    <mergeCell ref="B46:J46"/>
    <mergeCell ref="B11:J11"/>
  </mergeCells>
  <pageMargins left="0.2" right="0.45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W415"/>
  <sheetViews>
    <sheetView workbookViewId="0" topLeftCell="A73" zoomScale="50">
      <selection activeCell="H40" sqref="H40"/>
    </sheetView>
  </sheetViews>
  <sheetFormatPr defaultRowHeight="15.0" defaultColWidth="10"/>
  <sheetData>
    <row r="3" spans="8:8">
      <c r="K3" s="6" t="s">
        <v>64</v>
      </c>
      <c r="L3" s="6" t="s">
        <v>65</v>
      </c>
      <c r="M3" s="6" t="s">
        <v>66</v>
      </c>
    </row>
    <row r="4" spans="8:8">
      <c r="C4" s="6" t="s">
        <v>67</v>
      </c>
      <c r="D4" s="104"/>
      <c r="K4" s="104">
        <v>0.0</v>
      </c>
      <c r="L4" s="105" t="s">
        <v>68</v>
      </c>
      <c r="M4" s="106"/>
    </row>
    <row r="5" spans="8:8">
      <c r="A5" s="107" t="s">
        <v>3</v>
      </c>
      <c r="B5" s="104" t="s">
        <v>9</v>
      </c>
      <c r="C5" s="104" t="s">
        <v>69</v>
      </c>
      <c r="D5" s="104" t="s">
        <v>11</v>
      </c>
      <c r="E5" s="104" t="s">
        <v>70</v>
      </c>
      <c r="F5" s="104" t="s">
        <v>13</v>
      </c>
      <c r="K5" s="104">
        <v>1.0</v>
      </c>
      <c r="L5" s="105" t="s">
        <v>71</v>
      </c>
      <c r="M5" s="105" t="s">
        <v>72</v>
      </c>
    </row>
    <row r="6" spans="8:8">
      <c r="A6">
        <v>1410.0</v>
      </c>
      <c r="B6" s="108">
        <v>161.9</v>
      </c>
      <c r="C6" s="109">
        <v>179.55</v>
      </c>
      <c r="D6" s="109">
        <v>162.0</v>
      </c>
      <c r="E6">
        <v>322.217</v>
      </c>
      <c r="F6">
        <v>59.833</v>
      </c>
      <c r="K6" s="104">
        <v>2.0</v>
      </c>
      <c r="L6" s="105" t="s">
        <v>73</v>
      </c>
      <c r="M6" s="105" t="s">
        <v>74</v>
      </c>
    </row>
    <row r="7" spans="8:8">
      <c r="A7">
        <v>1420.0</v>
      </c>
      <c r="B7">
        <v>33.983</v>
      </c>
      <c r="C7" s="109">
        <v>278.05</v>
      </c>
      <c r="D7" s="109">
        <v>54.8</v>
      </c>
      <c r="E7">
        <v>180.217</v>
      </c>
      <c r="F7" s="109">
        <v>312.5</v>
      </c>
      <c r="K7" s="104">
        <v>3.0</v>
      </c>
      <c r="L7" s="105" t="s">
        <v>75</v>
      </c>
      <c r="M7" s="105" t="s">
        <v>76</v>
      </c>
    </row>
    <row r="8" spans="8:8">
      <c r="A8">
        <v>1430.0</v>
      </c>
      <c r="B8">
        <v>74.067</v>
      </c>
      <c r="C8" s="109">
        <v>358.55</v>
      </c>
      <c r="D8" s="109">
        <v>307.6</v>
      </c>
      <c r="E8">
        <v>38.217</v>
      </c>
      <c r="F8" s="109">
        <v>205.167</v>
      </c>
      <c r="K8" s="104">
        <v>4.0</v>
      </c>
      <c r="L8" s="105" t="s">
        <v>77</v>
      </c>
      <c r="M8" s="105" t="s">
        <v>78</v>
      </c>
    </row>
    <row r="9" spans="8:8">
      <c r="A9">
        <v>1440.0</v>
      </c>
      <c r="B9">
        <v>114.15</v>
      </c>
      <c r="C9" s="109">
        <v>79.05</v>
      </c>
      <c r="D9" s="109">
        <v>200.4</v>
      </c>
      <c r="E9">
        <v>256.217</v>
      </c>
      <c r="F9" s="109">
        <v>97.833</v>
      </c>
      <c r="J9" s="109"/>
      <c r="K9" s="104">
        <v>5.0</v>
      </c>
      <c r="L9" s="105" t="s">
        <v>79</v>
      </c>
      <c r="M9" s="105"/>
    </row>
    <row r="10" spans="8:8">
      <c r="A10">
        <v>1450.0</v>
      </c>
      <c r="B10">
        <v>154.233</v>
      </c>
      <c r="C10" s="109">
        <v>159.55</v>
      </c>
      <c r="D10" s="109">
        <v>93.2</v>
      </c>
      <c r="E10">
        <v>114.217</v>
      </c>
      <c r="F10" s="109">
        <v>350.5</v>
      </c>
      <c r="K10" s="104">
        <v>6.0</v>
      </c>
      <c r="L10" s="105" t="s">
        <v>80</v>
      </c>
      <c r="M10" s="105"/>
    </row>
    <row r="11" spans="8:8">
      <c r="A11">
        <v>1460.0</v>
      </c>
      <c r="B11">
        <v>26.317</v>
      </c>
      <c r="C11" s="109">
        <v>240.05</v>
      </c>
      <c r="D11" s="109">
        <v>346.0</v>
      </c>
      <c r="E11">
        <v>332.217</v>
      </c>
      <c r="F11" s="109">
        <v>243.167</v>
      </c>
      <c r="K11" s="104">
        <v>7.0</v>
      </c>
      <c r="L11" s="105" t="s">
        <v>81</v>
      </c>
      <c r="M11" s="105" t="s">
        <v>82</v>
      </c>
    </row>
    <row r="12" spans="8:8">
      <c r="A12">
        <v>1470.0</v>
      </c>
      <c r="B12" s="109">
        <v>66.4</v>
      </c>
      <c r="C12" s="109">
        <v>320.55</v>
      </c>
      <c r="D12" s="109">
        <v>238.8</v>
      </c>
      <c r="E12">
        <v>190.217</v>
      </c>
      <c r="F12" s="109">
        <v>135.833</v>
      </c>
      <c r="K12" s="104">
        <v>8.0</v>
      </c>
      <c r="L12" s="105" t="s">
        <v>83</v>
      </c>
      <c r="M12" s="105"/>
    </row>
    <row r="13" spans="8:8">
      <c r="A13">
        <v>1480.0</v>
      </c>
      <c r="B13">
        <v>106.483</v>
      </c>
      <c r="C13" s="109">
        <v>41.05</v>
      </c>
      <c r="D13" s="109">
        <v>131.6</v>
      </c>
      <c r="E13">
        <v>48.217</v>
      </c>
      <c r="F13" s="109">
        <v>28.5</v>
      </c>
      <c r="K13" s="104">
        <v>9.0</v>
      </c>
      <c r="L13" s="105" t="s">
        <v>84</v>
      </c>
      <c r="M13" s="105" t="s">
        <v>85</v>
      </c>
    </row>
    <row r="14" spans="8:8">
      <c r="A14">
        <v>1490.0</v>
      </c>
      <c r="B14">
        <v>146.566</v>
      </c>
      <c r="C14" s="109">
        <v>121.55</v>
      </c>
      <c r="D14" s="109">
        <v>24.4</v>
      </c>
      <c r="E14">
        <v>266.217</v>
      </c>
      <c r="F14" s="109">
        <v>281.167</v>
      </c>
      <c r="K14" s="104">
        <v>10.0</v>
      </c>
      <c r="L14" s="105" t="s">
        <v>86</v>
      </c>
      <c r="M14" s="105" t="s">
        <v>87</v>
      </c>
    </row>
    <row r="15" spans="8:8">
      <c r="A15">
        <v>1500.0</v>
      </c>
      <c r="B15">
        <v>18.649</v>
      </c>
      <c r="C15" s="109">
        <v>202.05</v>
      </c>
      <c r="D15" s="109">
        <v>277.2</v>
      </c>
      <c r="E15">
        <v>124.217</v>
      </c>
      <c r="F15" s="109">
        <v>173.833</v>
      </c>
      <c r="H15" s="109"/>
      <c r="I15" s="109"/>
      <c r="J15" s="109"/>
      <c r="K15" s="104">
        <v>11.0</v>
      </c>
      <c r="L15" s="105" t="s">
        <v>88</v>
      </c>
      <c r="M15" s="105" t="s">
        <v>89</v>
      </c>
    </row>
    <row r="16" spans="8:8">
      <c r="K16" s="106"/>
      <c r="L16" s="106"/>
      <c r="M16" s="106"/>
    </row>
    <row r="18" spans="8:8">
      <c r="B18" s="110" t="s">
        <v>90</v>
      </c>
      <c r="C18" s="106"/>
      <c r="D18" s="106"/>
      <c r="E18" s="106"/>
      <c r="F18" s="106"/>
      <c r="G18" s="106"/>
      <c r="H18" s="106" t="s">
        <v>91</v>
      </c>
      <c r="I18" s="106"/>
    </row>
    <row r="19" spans="8:8">
      <c r="A19" s="111" t="s">
        <v>3</v>
      </c>
      <c r="B19" t="s">
        <v>92</v>
      </c>
      <c r="C19" t="s">
        <v>69</v>
      </c>
      <c r="D19" t="s">
        <v>93</v>
      </c>
      <c r="E19" t="s">
        <v>94</v>
      </c>
      <c r="F19" t="s">
        <v>95</v>
      </c>
      <c r="H19" s="112">
        <v>1.0</v>
      </c>
      <c r="I19" s="112" t="s">
        <v>96</v>
      </c>
      <c r="K19" s="113">
        <v>0.0</v>
      </c>
      <c r="L19" s="114" t="s">
        <v>97</v>
      </c>
      <c r="M19" s="115" t="s">
        <v>98</v>
      </c>
      <c r="N19" s="116" t="s">
        <v>99</v>
      </c>
      <c r="O19" s="117"/>
    </row>
    <row r="20" spans="8:8">
      <c r="A20" s="118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H20" s="112">
        <v>2.0</v>
      </c>
      <c r="I20" s="119" t="s">
        <v>100</v>
      </c>
      <c r="K20" s="113">
        <v>1.0</v>
      </c>
      <c r="L20" s="114" t="s">
        <v>101</v>
      </c>
      <c r="M20" s="116" t="s">
        <v>102</v>
      </c>
      <c r="N20" s="116" t="s">
        <v>99</v>
      </c>
      <c r="O20" s="117"/>
    </row>
    <row r="21" spans="8:8">
      <c r="A21">
        <v>1.0</v>
      </c>
      <c r="B21" s="108">
        <v>104.8</v>
      </c>
      <c r="C21" s="109">
        <v>8.05</v>
      </c>
      <c r="D21">
        <v>349.267</v>
      </c>
      <c r="E21" s="109">
        <v>309.8</v>
      </c>
      <c r="F21">
        <v>349.267</v>
      </c>
      <c r="H21" s="112">
        <v>3.0</v>
      </c>
      <c r="I21" s="119" t="s">
        <v>103</v>
      </c>
      <c r="K21" s="113">
        <v>2.0</v>
      </c>
      <c r="L21" s="114" t="s">
        <v>104</v>
      </c>
      <c r="M21" s="115" t="s">
        <v>105</v>
      </c>
      <c r="N21" s="116" t="s">
        <v>99</v>
      </c>
      <c r="O21" s="117"/>
    </row>
    <row r="22" spans="8:8">
      <c r="A22">
        <v>2.0</v>
      </c>
      <c r="B22" s="109">
        <v>41.617</v>
      </c>
      <c r="C22" s="109">
        <v>16.1</v>
      </c>
      <c r="D22">
        <v>338.567</v>
      </c>
      <c r="E22" s="109">
        <v>259.6</v>
      </c>
      <c r="F22">
        <v>338.533</v>
      </c>
      <c r="H22" s="112">
        <v>4.0</v>
      </c>
      <c r="I22" s="119" t="s">
        <v>106</v>
      </c>
      <c r="K22" s="113">
        <v>3.0</v>
      </c>
      <c r="L22" s="115" t="s">
        <v>107</v>
      </c>
      <c r="M22" s="115" t="s">
        <v>108</v>
      </c>
      <c r="N22" s="115" t="s">
        <v>99</v>
      </c>
      <c r="O22" s="117"/>
    </row>
    <row r="23" spans="8:8">
      <c r="A23">
        <v>3.0</v>
      </c>
      <c r="B23" s="109">
        <v>146.417</v>
      </c>
      <c r="C23" s="109">
        <v>24.15</v>
      </c>
      <c r="D23">
        <v>327.833</v>
      </c>
      <c r="E23" s="109">
        <v>209.4</v>
      </c>
      <c r="F23" s="109">
        <v>327.8</v>
      </c>
      <c r="H23" s="112">
        <v>5.0</v>
      </c>
      <c r="I23" s="119" t="s">
        <v>109</v>
      </c>
      <c r="K23" s="113">
        <v>4.0</v>
      </c>
      <c r="L23" s="115" t="s">
        <v>110</v>
      </c>
      <c r="M23" s="115" t="s">
        <v>111</v>
      </c>
      <c r="N23" s="115" t="s">
        <v>99</v>
      </c>
      <c r="O23" s="117"/>
    </row>
    <row r="24" spans="8:8">
      <c r="A24">
        <v>4.0</v>
      </c>
      <c r="B24" s="109">
        <v>83.233</v>
      </c>
      <c r="C24" s="109">
        <v>32.2</v>
      </c>
      <c r="D24">
        <v>317.117</v>
      </c>
      <c r="E24" s="109">
        <v>159.2</v>
      </c>
      <c r="F24">
        <v>317.067</v>
      </c>
      <c r="H24" s="112">
        <v>6.0</v>
      </c>
      <c r="I24" s="119" t="s">
        <v>112</v>
      </c>
      <c r="K24" s="113">
        <v>5.0</v>
      </c>
      <c r="L24" s="115" t="s">
        <v>113</v>
      </c>
      <c r="M24" s="115" t="s">
        <v>114</v>
      </c>
      <c r="N24" s="115" t="s">
        <v>99</v>
      </c>
      <c r="O24" s="117"/>
    </row>
    <row r="25" spans="8:8">
      <c r="A25">
        <v>5.0</v>
      </c>
      <c r="B25" s="109">
        <v>20.033</v>
      </c>
      <c r="C25" s="109">
        <v>40.25</v>
      </c>
      <c r="D25" s="109">
        <v>306.4</v>
      </c>
      <c r="E25" s="109">
        <v>109.0</v>
      </c>
      <c r="F25">
        <v>306.333</v>
      </c>
      <c r="H25" s="112">
        <v>7.0</v>
      </c>
      <c r="I25" s="119" t="s">
        <v>115</v>
      </c>
      <c r="K25" s="113">
        <v>6.0</v>
      </c>
      <c r="L25" s="115" t="s">
        <v>116</v>
      </c>
      <c r="M25" s="115" t="s">
        <v>117</v>
      </c>
      <c r="N25" s="115" t="s">
        <v>118</v>
      </c>
      <c r="O25" s="117"/>
    </row>
    <row r="26" spans="8:8">
      <c r="A26">
        <v>6.0</v>
      </c>
      <c r="B26" s="109">
        <v>124.85</v>
      </c>
      <c r="C26" s="109">
        <v>48.3</v>
      </c>
      <c r="D26">
        <v>295.683</v>
      </c>
      <c r="E26" s="109">
        <v>58.8</v>
      </c>
      <c r="F26">
        <v>295.6</v>
      </c>
      <c r="H26" s="112">
        <v>8.0</v>
      </c>
      <c r="I26" s="119" t="s">
        <v>119</v>
      </c>
      <c r="K26" s="113">
        <v>7.0</v>
      </c>
      <c r="L26" s="120" t="s">
        <v>120</v>
      </c>
      <c r="M26" s="115" t="s">
        <v>121</v>
      </c>
      <c r="N26" s="115" t="s">
        <v>118</v>
      </c>
      <c r="O26" s="117"/>
    </row>
    <row r="27" spans="8:8">
      <c r="A27">
        <v>7.0</v>
      </c>
      <c r="B27" s="109">
        <v>61.65</v>
      </c>
      <c r="C27" s="109">
        <v>56.35</v>
      </c>
      <c r="D27">
        <v>284.967</v>
      </c>
      <c r="E27" s="109">
        <v>8.6</v>
      </c>
      <c r="F27">
        <v>284.867</v>
      </c>
      <c r="H27" s="112">
        <v>9.0</v>
      </c>
      <c r="I27" s="119" t="s">
        <v>122</v>
      </c>
      <c r="K27" s="113">
        <v>8.0</v>
      </c>
      <c r="L27" s="115" t="s">
        <v>123</v>
      </c>
      <c r="M27" s="115" t="s">
        <v>124</v>
      </c>
      <c r="N27" s="115" t="s">
        <v>118</v>
      </c>
      <c r="O27" s="117"/>
    </row>
    <row r="28" spans="8:8">
      <c r="A28">
        <v>8.0</v>
      </c>
      <c r="B28" s="109">
        <v>166.467</v>
      </c>
      <c r="C28" s="109">
        <v>64.4</v>
      </c>
      <c r="D28">
        <v>274.233</v>
      </c>
      <c r="E28" s="109">
        <v>318.4</v>
      </c>
      <c r="F28">
        <v>274.133</v>
      </c>
      <c r="H28" s="112">
        <v>10.0</v>
      </c>
      <c r="I28" s="119" t="s">
        <v>125</v>
      </c>
      <c r="K28" s="113">
        <v>9.0</v>
      </c>
      <c r="L28" s="114" t="s">
        <v>126</v>
      </c>
      <c r="M28" s="115" t="s">
        <v>127</v>
      </c>
      <c r="N28" s="115" t="s">
        <v>118</v>
      </c>
      <c r="O28" s="117"/>
    </row>
    <row r="29" spans="8:8">
      <c r="A29">
        <v>9.0</v>
      </c>
      <c r="B29" s="109">
        <v>103.267</v>
      </c>
      <c r="C29" s="109">
        <v>72.45</v>
      </c>
      <c r="D29">
        <v>263.517</v>
      </c>
      <c r="E29" s="109">
        <v>268.2</v>
      </c>
      <c r="F29" s="109">
        <v>263.4</v>
      </c>
      <c r="H29" s="112">
        <v>11.0</v>
      </c>
      <c r="I29" s="119" t="s">
        <v>128</v>
      </c>
      <c r="K29" s="113">
        <v>10.0</v>
      </c>
      <c r="L29" s="114" t="s">
        <v>129</v>
      </c>
      <c r="M29" s="115" t="s">
        <v>130</v>
      </c>
      <c r="N29" s="115" t="s">
        <v>118</v>
      </c>
      <c r="O29" s="117"/>
    </row>
    <row r="30" spans="8:8">
      <c r="A30">
        <v>10.0</v>
      </c>
      <c r="B30" s="109">
        <v>40.038</v>
      </c>
      <c r="C30" s="109">
        <v>80.5</v>
      </c>
      <c r="D30" s="109">
        <v>252.8</v>
      </c>
      <c r="E30" s="109">
        <v>218.0</v>
      </c>
      <c r="F30">
        <v>252.667</v>
      </c>
      <c r="H30" s="112">
        <v>12.0</v>
      </c>
      <c r="I30" s="119" t="s">
        <v>131</v>
      </c>
      <c r="K30" s="113">
        <v>11.0</v>
      </c>
      <c r="L30" s="114" t="s">
        <v>132</v>
      </c>
      <c r="M30" s="115" t="s">
        <v>133</v>
      </c>
      <c r="N30" s="115" t="s">
        <v>118</v>
      </c>
      <c r="O30" s="117"/>
    </row>
    <row r="31" spans="8:8">
      <c r="K31" s="113">
        <v>12.0</v>
      </c>
      <c r="L31" s="114" t="s">
        <v>97</v>
      </c>
      <c r="M31" s="115" t="s">
        <v>98</v>
      </c>
      <c r="N31" s="115" t="s">
        <v>118</v>
      </c>
      <c r="O31" s="117"/>
    </row>
    <row r="33" spans="8:8">
      <c r="D33" s="106" t="s">
        <v>134</v>
      </c>
    </row>
    <row r="34" spans="8:8">
      <c r="A34" s="121" t="s">
        <v>4</v>
      </c>
      <c r="C34" t="s">
        <v>135</v>
      </c>
      <c r="D34" t="s">
        <v>136</v>
      </c>
      <c r="E34" t="s">
        <v>11</v>
      </c>
      <c r="F34" t="s">
        <v>12</v>
      </c>
      <c r="G34" t="s">
        <v>13</v>
      </c>
      <c r="L34">
        <v>0.0</v>
      </c>
      <c r="M34" t="s">
        <v>137</v>
      </c>
      <c r="N34" t="s">
        <v>138</v>
      </c>
      <c r="O34" t="s">
        <v>139</v>
      </c>
    </row>
    <row r="35" spans="8:8">
      <c r="A35" t="s">
        <v>140</v>
      </c>
      <c r="B35">
        <v>1.0</v>
      </c>
      <c r="C35">
        <v>68.067</v>
      </c>
      <c r="D35" s="109">
        <v>337.383</v>
      </c>
      <c r="E35" s="109">
        <v>320.167</v>
      </c>
      <c r="F35" s="109">
        <v>283.983</v>
      </c>
      <c r="G35" s="109">
        <v>320.167</v>
      </c>
      <c r="L35" s="122">
        <v>1.0</v>
      </c>
      <c r="M35" t="s">
        <v>138</v>
      </c>
      <c r="N35" t="s">
        <v>139</v>
      </c>
      <c r="O35" t="s">
        <v>141</v>
      </c>
    </row>
    <row r="36" spans="8:8">
      <c r="A36" s="123" t="s">
        <v>142</v>
      </c>
      <c r="B36">
        <v>2.0</v>
      </c>
      <c r="C36" s="124">
        <v>0.0</v>
      </c>
      <c r="D36" s="124">
        <v>0.0</v>
      </c>
      <c r="E36" s="124">
        <v>0.0</v>
      </c>
      <c r="F36" s="124">
        <v>0.0</v>
      </c>
      <c r="G36" s="124">
        <v>0.0</v>
      </c>
      <c r="L36" s="122">
        <v>2.0</v>
      </c>
      <c r="M36" t="s">
        <v>143</v>
      </c>
      <c r="N36" t="s">
        <v>141</v>
      </c>
      <c r="O36" t="s">
        <v>144</v>
      </c>
    </row>
    <row r="37" spans="8:8">
      <c r="A37" t="s">
        <v>145</v>
      </c>
      <c r="B37">
        <v>3.0</v>
      </c>
      <c r="C37">
        <v>36.733</v>
      </c>
      <c r="D37" s="109">
        <v>30.667</v>
      </c>
      <c r="E37" s="109">
        <v>29.1</v>
      </c>
      <c r="F37" s="109">
        <v>25.817</v>
      </c>
      <c r="G37" s="109">
        <v>29.1</v>
      </c>
      <c r="L37" s="122">
        <v>3.0</v>
      </c>
      <c r="M37" t="s">
        <v>141</v>
      </c>
      <c r="N37" t="s">
        <v>144</v>
      </c>
      <c r="O37" t="s">
        <v>146</v>
      </c>
    </row>
    <row r="38" spans="8:8">
      <c r="A38" t="s">
        <v>147</v>
      </c>
      <c r="B38">
        <v>4.0</v>
      </c>
      <c r="C38">
        <v>73.467</v>
      </c>
      <c r="D38" s="109">
        <v>61.333</v>
      </c>
      <c r="E38" s="109">
        <v>58.217</v>
      </c>
      <c r="F38" s="109">
        <v>51.633</v>
      </c>
      <c r="G38" s="109">
        <v>58.217</v>
      </c>
      <c r="L38" s="122">
        <v>4.0</v>
      </c>
      <c r="M38" t="s">
        <v>144</v>
      </c>
      <c r="N38" t="s">
        <v>146</v>
      </c>
      <c r="O38" t="s">
        <v>148</v>
      </c>
    </row>
    <row r="39" spans="8:8">
      <c r="A39" t="s">
        <v>149</v>
      </c>
      <c r="B39">
        <v>5.0</v>
      </c>
      <c r="C39" s="109">
        <v>110.2</v>
      </c>
      <c r="D39" s="109">
        <v>92.017</v>
      </c>
      <c r="E39" s="109">
        <v>87.317</v>
      </c>
      <c r="F39" s="109">
        <v>77.433</v>
      </c>
      <c r="G39" s="109">
        <v>87.317</v>
      </c>
      <c r="L39" s="122">
        <v>5.0</v>
      </c>
      <c r="M39" t="s">
        <v>146</v>
      </c>
      <c r="N39" t="s">
        <v>148</v>
      </c>
      <c r="O39" t="s">
        <v>137</v>
      </c>
    </row>
    <row r="40" spans="8:8">
      <c r="A40" t="s">
        <v>150</v>
      </c>
      <c r="B40">
        <v>6.0</v>
      </c>
      <c r="C40">
        <v>146.933</v>
      </c>
      <c r="D40" s="109">
        <v>122.683</v>
      </c>
      <c r="E40" s="109">
        <v>116.433</v>
      </c>
      <c r="F40" s="109">
        <v>103.267</v>
      </c>
      <c r="G40" s="109">
        <v>116.433</v>
      </c>
      <c r="L40" s="122">
        <v>6.0</v>
      </c>
      <c r="M40" t="s">
        <v>148</v>
      </c>
      <c r="N40" t="s">
        <v>137</v>
      </c>
      <c r="O40" t="s">
        <v>138</v>
      </c>
    </row>
    <row r="41" spans="8:8">
      <c r="A41" t="s">
        <v>151</v>
      </c>
      <c r="B41">
        <v>7.0</v>
      </c>
      <c r="C41">
        <v>15.667</v>
      </c>
      <c r="D41" s="109">
        <v>153.35</v>
      </c>
      <c r="E41" s="109">
        <v>145.533</v>
      </c>
      <c r="F41" s="109">
        <v>129.083</v>
      </c>
      <c r="G41" s="109">
        <v>145.533</v>
      </c>
      <c r="L41" s="122">
        <v>7.0</v>
      </c>
      <c r="M41" t="s">
        <v>137</v>
      </c>
      <c r="N41" t="s">
        <v>138</v>
      </c>
      <c r="O41" t="s">
        <v>139</v>
      </c>
    </row>
    <row r="42" spans="8:8">
      <c r="A42" t="s">
        <v>152</v>
      </c>
      <c r="B42">
        <v>8.0</v>
      </c>
      <c r="C42" s="124">
        <v>52.4</v>
      </c>
      <c r="D42" s="109">
        <v>184.017</v>
      </c>
      <c r="E42" s="109">
        <v>174.633</v>
      </c>
      <c r="F42" s="109">
        <v>154.9</v>
      </c>
      <c r="G42" s="109">
        <v>174.633</v>
      </c>
      <c r="I42" s="122"/>
    </row>
    <row r="43" spans="8:8">
      <c r="A43" t="s">
        <v>153</v>
      </c>
      <c r="B43">
        <v>9.0</v>
      </c>
      <c r="C43">
        <v>89.133</v>
      </c>
      <c r="D43" s="109">
        <v>214.7</v>
      </c>
      <c r="E43" s="109">
        <v>203.75</v>
      </c>
      <c r="F43" s="109">
        <v>180.717</v>
      </c>
      <c r="G43" s="109">
        <v>203.75</v>
      </c>
    </row>
    <row r="44" spans="8:8">
      <c r="A44" t="s">
        <v>154</v>
      </c>
      <c r="B44">
        <v>10.0</v>
      </c>
      <c r="C44">
        <v>125.867</v>
      </c>
      <c r="D44" s="109">
        <v>245.367</v>
      </c>
      <c r="E44" s="109">
        <v>232.85</v>
      </c>
      <c r="F44" s="109">
        <v>206.533</v>
      </c>
      <c r="G44" s="109">
        <v>232.85</v>
      </c>
      <c r="I44" s="63"/>
      <c r="J44" s="63"/>
      <c r="K44" s="63"/>
    </row>
    <row r="45" spans="8:8">
      <c r="A45" t="s">
        <v>155</v>
      </c>
      <c r="B45">
        <v>11.0</v>
      </c>
      <c r="C45" s="109">
        <v>162.6</v>
      </c>
      <c r="D45" s="109">
        <v>276.05</v>
      </c>
      <c r="E45" s="109">
        <v>261.95</v>
      </c>
      <c r="F45" s="109">
        <v>232.35</v>
      </c>
      <c r="G45" s="109">
        <v>261.95</v>
      </c>
      <c r="I45" s="63"/>
      <c r="J45" s="63"/>
      <c r="K45" s="63"/>
    </row>
    <row r="46" spans="8:8">
      <c r="A46" t="s">
        <v>156</v>
      </c>
      <c r="B46">
        <v>12.0</v>
      </c>
      <c r="C46">
        <v>31.333</v>
      </c>
      <c r="D46" s="109">
        <v>306.717</v>
      </c>
      <c r="E46" s="109">
        <v>291.067</v>
      </c>
      <c r="F46" s="109">
        <v>258.167</v>
      </c>
      <c r="G46" s="109">
        <v>291.067</v>
      </c>
      <c r="I46" s="63"/>
      <c r="J46" s="63"/>
      <c r="K46" s="63"/>
    </row>
    <row r="47" spans="8:8">
      <c r="I47" s="63"/>
      <c r="J47" s="63"/>
      <c r="K47" s="63"/>
    </row>
    <row r="48" spans="8:8">
      <c r="I48" s="63"/>
      <c r="J48" s="63"/>
      <c r="K48" s="63"/>
    </row>
    <row r="49" spans="8:8">
      <c r="F49" s="109"/>
      <c r="G49" s="109"/>
      <c r="H49" s="109"/>
      <c r="I49" s="63"/>
      <c r="J49" s="63"/>
      <c r="K49" s="63"/>
      <c r="L49" s="109"/>
    </row>
    <row r="50" spans="8:8">
      <c r="I50" s="63"/>
      <c r="J50" s="63"/>
      <c r="K50" s="63"/>
    </row>
    <row r="52" spans="8:8">
      <c r="B52" s="125" t="s">
        <v>157</v>
      </c>
      <c r="C52" s="106"/>
      <c r="D52" s="126"/>
      <c r="E52" s="125" t="s">
        <v>158</v>
      </c>
      <c r="F52" s="126"/>
      <c r="G52" s="126"/>
      <c r="H52" s="127" t="s">
        <v>159</v>
      </c>
      <c r="I52" s="126"/>
      <c r="J52" s="126"/>
      <c r="K52" s="126" t="s">
        <v>160</v>
      </c>
      <c r="L52" s="106"/>
      <c r="M52" s="106"/>
    </row>
    <row r="53" spans="8:8">
      <c r="B53" s="109"/>
      <c r="C53" s="109"/>
      <c r="D53" s="109"/>
      <c r="E53" s="109"/>
      <c r="F53" s="109"/>
      <c r="G53" s="109"/>
      <c r="J53" s="109"/>
      <c r="K53" s="109"/>
    </row>
    <row r="54" spans="8:8">
      <c r="B54" s="128">
        <v>0.0</v>
      </c>
      <c r="C54" s="129">
        <v>2.217</v>
      </c>
      <c r="D54" s="109"/>
      <c r="E54" s="130">
        <v>0.0</v>
      </c>
      <c r="F54" s="115">
        <v>0.067</v>
      </c>
      <c r="G54" s="109"/>
      <c r="H54" s="113">
        <v>0.0</v>
      </c>
      <c r="I54" s="131">
        <v>4.983</v>
      </c>
      <c r="J54" s="109"/>
      <c r="K54" s="113">
        <v>0.0</v>
      </c>
      <c r="L54" s="115">
        <v>1.933</v>
      </c>
    </row>
    <row r="55" spans="8:8">
      <c r="B55" s="113">
        <v>1.0</v>
      </c>
      <c r="C55" s="115">
        <v>2.217</v>
      </c>
      <c r="D55" s="109"/>
      <c r="E55" s="132">
        <v>1.0</v>
      </c>
      <c r="F55" s="115">
        <v>0.067</v>
      </c>
      <c r="H55" s="113">
        <v>1.0</v>
      </c>
      <c r="I55" s="131">
        <v>4.9</v>
      </c>
      <c r="J55" s="109"/>
      <c r="K55" s="117">
        <v>1.0</v>
      </c>
      <c r="L55" s="115">
        <v>1.983</v>
      </c>
    </row>
    <row r="56" spans="8:8">
      <c r="B56" s="113">
        <v>2.0</v>
      </c>
      <c r="C56" s="115">
        <v>2.217</v>
      </c>
      <c r="D56" s="109"/>
      <c r="E56" s="132">
        <v>2.0</v>
      </c>
      <c r="F56" s="115">
        <v>0.067</v>
      </c>
      <c r="H56" s="113">
        <v>2.0</v>
      </c>
      <c r="I56" s="131">
        <v>4.833</v>
      </c>
      <c r="J56" s="109"/>
      <c r="K56" s="117">
        <v>2.0</v>
      </c>
      <c r="L56" s="115">
        <v>2.017</v>
      </c>
    </row>
    <row r="57" spans="8:8">
      <c r="B57" s="113">
        <v>3.0</v>
      </c>
      <c r="C57" s="115">
        <v>2.217</v>
      </c>
      <c r="D57" s="109"/>
      <c r="E57" s="132">
        <v>3.0</v>
      </c>
      <c r="F57" s="115">
        <v>0.083</v>
      </c>
      <c r="H57" s="113">
        <v>3.0</v>
      </c>
      <c r="I57" s="131">
        <v>4.75</v>
      </c>
      <c r="J57" s="109"/>
      <c r="K57" s="117">
        <v>3.0</v>
      </c>
      <c r="L57" s="115">
        <v>2.05</v>
      </c>
    </row>
    <row r="58" spans="8:8">
      <c r="B58" s="113">
        <v>4.0</v>
      </c>
      <c r="C58" s="115">
        <v>2.217</v>
      </c>
      <c r="D58" s="109"/>
      <c r="E58" s="132">
        <v>4.0</v>
      </c>
      <c r="F58" s="115">
        <v>0.083</v>
      </c>
      <c r="H58" s="113">
        <v>4.0</v>
      </c>
      <c r="I58" s="131">
        <v>4.667</v>
      </c>
      <c r="J58" s="109"/>
      <c r="K58" s="117">
        <v>4.0</v>
      </c>
      <c r="L58" s="115">
        <v>2.083</v>
      </c>
    </row>
    <row r="59" spans="8:8">
      <c r="B59" s="113">
        <v>5.0</v>
      </c>
      <c r="C59" s="115">
        <v>2.217</v>
      </c>
      <c r="D59" s="109"/>
      <c r="E59" s="132">
        <v>5.0</v>
      </c>
      <c r="F59" s="115">
        <v>0.083</v>
      </c>
      <c r="H59" s="113">
        <v>5.0</v>
      </c>
      <c r="I59" s="131">
        <v>4.583</v>
      </c>
      <c r="J59" s="109"/>
      <c r="K59" s="117">
        <v>5.0</v>
      </c>
      <c r="L59" s="115">
        <v>2.1</v>
      </c>
    </row>
    <row r="60" spans="8:8">
      <c r="B60" s="113">
        <v>6.0</v>
      </c>
      <c r="C60" s="115">
        <v>2.217</v>
      </c>
      <c r="D60" s="109"/>
      <c r="E60" s="132">
        <v>6.0</v>
      </c>
      <c r="F60" s="115">
        <v>0.083</v>
      </c>
      <c r="H60" s="113">
        <v>6.0</v>
      </c>
      <c r="I60" s="131">
        <v>4.5</v>
      </c>
      <c r="J60" s="109"/>
      <c r="K60" s="117">
        <v>6.0</v>
      </c>
      <c r="L60" s="115">
        <v>2.133</v>
      </c>
    </row>
    <row r="61" spans="8:8">
      <c r="B61" s="113">
        <v>7.0</v>
      </c>
      <c r="C61" s="115">
        <v>2.217</v>
      </c>
      <c r="D61" s="109"/>
      <c r="E61" s="132">
        <v>7.0</v>
      </c>
      <c r="F61" s="115">
        <v>0.083</v>
      </c>
      <c r="H61" s="113">
        <v>7.0</v>
      </c>
      <c r="I61" s="131">
        <v>4.417</v>
      </c>
      <c r="J61" s="109"/>
      <c r="K61" s="117">
        <v>7.0</v>
      </c>
      <c r="L61" s="115">
        <v>2.167</v>
      </c>
    </row>
    <row r="62" spans="8:8">
      <c r="B62" s="113">
        <v>8.0</v>
      </c>
      <c r="C62" s="115">
        <v>2.217</v>
      </c>
      <c r="D62" s="109"/>
      <c r="E62" s="132">
        <v>8.0</v>
      </c>
      <c r="F62" s="115">
        <v>0.1</v>
      </c>
      <c r="H62" s="113">
        <v>8.0</v>
      </c>
      <c r="I62" s="131">
        <v>4.333</v>
      </c>
      <c r="J62" s="109"/>
      <c r="K62" s="117">
        <v>8.0</v>
      </c>
      <c r="L62" s="115">
        <v>2.2</v>
      </c>
    </row>
    <row r="63" spans="8:8">
      <c r="B63" s="113">
        <v>9.0</v>
      </c>
      <c r="C63" s="115">
        <v>2.217</v>
      </c>
      <c r="D63" s="109"/>
      <c r="E63" s="132">
        <v>9.0</v>
      </c>
      <c r="F63" s="115">
        <v>0.1</v>
      </c>
      <c r="H63" s="113">
        <v>9.0</v>
      </c>
      <c r="I63" s="131">
        <v>4.25</v>
      </c>
      <c r="J63" s="109"/>
      <c r="K63" s="117">
        <v>9.0</v>
      </c>
      <c r="L63" s="115">
        <v>2.233</v>
      </c>
    </row>
    <row r="64" spans="8:8">
      <c r="B64" s="113">
        <v>10.0</v>
      </c>
      <c r="C64" s="115">
        <v>2.217</v>
      </c>
      <c r="D64" s="109"/>
      <c r="E64" s="132">
        <v>10.0</v>
      </c>
      <c r="F64" s="115">
        <v>0.1</v>
      </c>
      <c r="H64" s="113">
        <v>10.0</v>
      </c>
      <c r="I64" s="131">
        <v>4.183</v>
      </c>
      <c r="J64" s="109"/>
      <c r="K64" s="117">
        <v>10.0</v>
      </c>
      <c r="L64" s="115">
        <v>2.267</v>
      </c>
    </row>
    <row r="65" spans="8:8">
      <c r="B65" s="113">
        <v>11.0</v>
      </c>
      <c r="C65" s="115">
        <v>2.217</v>
      </c>
      <c r="D65" s="109"/>
      <c r="E65" s="132">
        <v>11.0</v>
      </c>
      <c r="F65" s="115">
        <v>0.1</v>
      </c>
      <c r="H65" s="113">
        <v>11.0</v>
      </c>
      <c r="I65" s="131">
        <v>4.1</v>
      </c>
      <c r="J65" s="109"/>
      <c r="K65" s="117">
        <v>11.0</v>
      </c>
      <c r="L65" s="115">
        <v>2.3</v>
      </c>
    </row>
    <row r="66" spans="8:8">
      <c r="B66" s="113">
        <v>12.0</v>
      </c>
      <c r="C66" s="115">
        <v>2.217</v>
      </c>
      <c r="D66" s="109"/>
      <c r="E66" s="132">
        <v>12.0</v>
      </c>
      <c r="F66" s="115">
        <v>0.1</v>
      </c>
      <c r="H66" s="113">
        <v>12.0</v>
      </c>
      <c r="I66" s="131">
        <v>4.017</v>
      </c>
      <c r="J66" s="109"/>
      <c r="K66" s="117">
        <v>12.0</v>
      </c>
      <c r="L66" s="115">
        <v>2.317</v>
      </c>
    </row>
    <row r="67" spans="8:8">
      <c r="B67" s="113">
        <v>13.0</v>
      </c>
      <c r="C67" s="115">
        <v>2.217</v>
      </c>
      <c r="D67" s="109"/>
      <c r="E67" s="132">
        <v>13.0</v>
      </c>
      <c r="F67" s="115">
        <v>0.017</v>
      </c>
      <c r="H67" s="113">
        <v>13.0</v>
      </c>
      <c r="I67" s="131">
        <v>3.933</v>
      </c>
      <c r="J67" s="109"/>
      <c r="K67" s="117">
        <v>13.0</v>
      </c>
      <c r="L67" s="115">
        <v>2.35</v>
      </c>
    </row>
    <row r="68" spans="8:8">
      <c r="B68" s="113">
        <v>14.0</v>
      </c>
      <c r="C68" s="115">
        <v>2.217</v>
      </c>
      <c r="D68" s="109"/>
      <c r="E68" s="132">
        <v>14.0</v>
      </c>
      <c r="F68" s="115">
        <v>0.017</v>
      </c>
      <c r="H68" s="113">
        <v>14.0</v>
      </c>
      <c r="I68" s="131">
        <v>3.85</v>
      </c>
      <c r="J68" s="109"/>
      <c r="K68" s="117">
        <v>14.0</v>
      </c>
      <c r="L68" s="115">
        <v>2.383</v>
      </c>
    </row>
    <row r="69" spans="8:8">
      <c r="B69" s="113">
        <v>15.0</v>
      </c>
      <c r="C69" s="115">
        <v>2.217</v>
      </c>
      <c r="D69" s="109"/>
      <c r="E69" s="132">
        <v>15.0</v>
      </c>
      <c r="F69" s="115">
        <v>0.017</v>
      </c>
      <c r="H69" s="113">
        <v>15.0</v>
      </c>
      <c r="I69" s="131">
        <v>3.783</v>
      </c>
      <c r="J69" s="109"/>
      <c r="K69" s="117">
        <v>15.0</v>
      </c>
      <c r="L69" s="115">
        <v>2.417</v>
      </c>
    </row>
    <row r="70" spans="8:8">
      <c r="B70" s="113">
        <v>16.0</v>
      </c>
      <c r="C70" s="115">
        <v>2.217</v>
      </c>
      <c r="D70" s="109"/>
      <c r="E70" s="132">
        <v>16.0</v>
      </c>
      <c r="F70" s="115">
        <v>0.017</v>
      </c>
      <c r="H70" s="113">
        <v>16.0</v>
      </c>
      <c r="I70" s="131">
        <v>3.717</v>
      </c>
      <c r="J70" s="109"/>
      <c r="K70" s="117">
        <v>16.0</v>
      </c>
      <c r="L70" s="115">
        <v>2.45</v>
      </c>
    </row>
    <row r="71" spans="8:8">
      <c r="B71" s="113">
        <v>17.0</v>
      </c>
      <c r="C71" s="115">
        <v>2.217</v>
      </c>
      <c r="D71" s="109"/>
      <c r="E71" s="132">
        <v>17.0</v>
      </c>
      <c r="F71" s="115">
        <v>0.017</v>
      </c>
      <c r="H71" s="113">
        <v>17.0</v>
      </c>
      <c r="I71" s="131">
        <v>3.633</v>
      </c>
      <c r="J71" s="109"/>
      <c r="K71" s="117">
        <v>17.0</v>
      </c>
      <c r="L71" s="115">
        <v>2.483</v>
      </c>
    </row>
    <row r="72" spans="8:8">
      <c r="B72" s="113">
        <v>18.0</v>
      </c>
      <c r="C72" s="115">
        <v>2.2</v>
      </c>
      <c r="D72" s="109"/>
      <c r="E72" s="132">
        <v>18.0</v>
      </c>
      <c r="F72" s="115">
        <v>0.133</v>
      </c>
      <c r="H72" s="113">
        <v>18.0</v>
      </c>
      <c r="I72" s="131">
        <v>3.55</v>
      </c>
      <c r="J72" s="109"/>
      <c r="K72" s="117">
        <v>18.0</v>
      </c>
      <c r="L72" s="115">
        <v>2.517</v>
      </c>
    </row>
    <row r="73" spans="8:8">
      <c r="B73" s="113">
        <v>19.0</v>
      </c>
      <c r="C73" s="115">
        <v>2.2</v>
      </c>
      <c r="D73" s="109"/>
      <c r="E73" s="132">
        <v>19.0</v>
      </c>
      <c r="F73" s="115">
        <v>0.133</v>
      </c>
      <c r="H73" s="113">
        <v>19.0</v>
      </c>
      <c r="I73" s="131">
        <v>3.467</v>
      </c>
      <c r="J73" s="109"/>
      <c r="K73" s="117">
        <v>19.0</v>
      </c>
      <c r="L73" s="115">
        <v>2.55</v>
      </c>
    </row>
    <row r="74" spans="8:8">
      <c r="B74" s="113">
        <v>20.0</v>
      </c>
      <c r="C74" s="115">
        <v>2.2</v>
      </c>
      <c r="D74" s="109"/>
      <c r="E74" s="132">
        <v>20.0</v>
      </c>
      <c r="F74" s="115">
        <v>0.133</v>
      </c>
      <c r="H74" s="113">
        <v>20.0</v>
      </c>
      <c r="I74" s="131">
        <v>3.4</v>
      </c>
      <c r="J74" s="109"/>
      <c r="K74" s="117">
        <v>20.0</v>
      </c>
      <c r="L74" s="115">
        <v>2.583</v>
      </c>
    </row>
    <row r="75" spans="8:8">
      <c r="B75" s="113">
        <v>21.0</v>
      </c>
      <c r="C75" s="115">
        <v>2.2</v>
      </c>
      <c r="D75" s="109"/>
      <c r="E75" s="132">
        <v>21.0</v>
      </c>
      <c r="F75" s="115">
        <v>0.133</v>
      </c>
      <c r="H75" s="113">
        <v>21.0</v>
      </c>
      <c r="I75" s="131">
        <v>3.317</v>
      </c>
      <c r="J75" s="109"/>
      <c r="K75" s="117">
        <v>21.0</v>
      </c>
      <c r="L75" s="115">
        <v>2.617</v>
      </c>
    </row>
    <row r="76" spans="8:8">
      <c r="B76" s="113">
        <v>22.0</v>
      </c>
      <c r="C76" s="115">
        <v>2.2</v>
      </c>
      <c r="D76" s="109"/>
      <c r="E76" s="132">
        <v>22.0</v>
      </c>
      <c r="F76" s="115">
        <v>0.133</v>
      </c>
      <c r="H76" s="113">
        <v>22.0</v>
      </c>
      <c r="I76" s="131">
        <v>3.25</v>
      </c>
      <c r="J76" s="109"/>
      <c r="K76" s="117">
        <v>22.0</v>
      </c>
      <c r="L76" s="115">
        <v>2.65</v>
      </c>
    </row>
    <row r="77" spans="8:8">
      <c r="B77" s="113">
        <v>23.0</v>
      </c>
      <c r="C77" s="115">
        <v>2.2</v>
      </c>
      <c r="D77" s="109"/>
      <c r="E77" s="132">
        <v>23.0</v>
      </c>
      <c r="F77" s="115">
        <v>0.15</v>
      </c>
      <c r="H77" s="113">
        <v>23.0</v>
      </c>
      <c r="I77" s="131">
        <v>3.183</v>
      </c>
      <c r="J77" s="109"/>
      <c r="K77" s="117">
        <v>23.0</v>
      </c>
      <c r="L77" s="115">
        <v>2.667</v>
      </c>
    </row>
    <row r="78" spans="8:8">
      <c r="B78" s="113">
        <v>24.0</v>
      </c>
      <c r="C78" s="115">
        <v>2.2</v>
      </c>
      <c r="D78" s="109"/>
      <c r="E78" s="132">
        <v>24.0</v>
      </c>
      <c r="F78" s="115">
        <v>0.15</v>
      </c>
      <c r="H78" s="113">
        <v>24.0</v>
      </c>
      <c r="I78" s="131">
        <v>3.117</v>
      </c>
      <c r="J78" s="109"/>
      <c r="K78" s="117">
        <v>24.0</v>
      </c>
      <c r="L78" s="115">
        <v>2.7</v>
      </c>
    </row>
    <row r="79" spans="8:8">
      <c r="B79" s="113">
        <v>25.0</v>
      </c>
      <c r="C79" s="115">
        <v>2.2</v>
      </c>
      <c r="D79" s="109"/>
      <c r="E79" s="132">
        <v>25.0</v>
      </c>
      <c r="F79" s="115">
        <v>0.15</v>
      </c>
      <c r="H79" s="113">
        <v>25.0</v>
      </c>
      <c r="I79" s="131">
        <v>3.05</v>
      </c>
      <c r="J79" s="109"/>
      <c r="K79" s="117">
        <v>25.0</v>
      </c>
      <c r="L79" s="115">
        <v>2.733</v>
      </c>
    </row>
    <row r="80" spans="8:8">
      <c r="B80" s="113">
        <v>26.0</v>
      </c>
      <c r="C80" s="115">
        <v>2.2</v>
      </c>
      <c r="D80" s="109"/>
      <c r="E80" s="132">
        <v>26.0</v>
      </c>
      <c r="F80" s="115">
        <v>0.15</v>
      </c>
      <c r="H80" s="113">
        <v>26.0</v>
      </c>
      <c r="I80" s="131">
        <v>2.967</v>
      </c>
      <c r="J80" s="109"/>
      <c r="K80" s="117">
        <v>26.0</v>
      </c>
      <c r="L80" s="115">
        <v>2.767</v>
      </c>
    </row>
    <row r="81" spans="8:8">
      <c r="B81" s="113">
        <v>27.0</v>
      </c>
      <c r="C81" s="115">
        <v>2.2</v>
      </c>
      <c r="D81" s="109"/>
      <c r="E81" s="132">
        <v>27.0</v>
      </c>
      <c r="F81" s="115">
        <v>0.15</v>
      </c>
      <c r="H81" s="113">
        <v>27.0</v>
      </c>
      <c r="I81" s="131">
        <v>2.9</v>
      </c>
      <c r="J81" s="109"/>
      <c r="K81" s="117">
        <v>27.0</v>
      </c>
      <c r="L81" s="115">
        <v>2.8</v>
      </c>
    </row>
    <row r="82" spans="8:8">
      <c r="B82" s="113">
        <v>28.0</v>
      </c>
      <c r="C82" s="115">
        <v>2.2</v>
      </c>
      <c r="D82" s="109"/>
      <c r="E82" s="132">
        <v>28.0</v>
      </c>
      <c r="F82" s="115">
        <v>0.15</v>
      </c>
      <c r="H82" s="113">
        <v>28.0</v>
      </c>
      <c r="I82" s="131">
        <v>2.817</v>
      </c>
      <c r="J82" s="109"/>
      <c r="K82" s="117">
        <v>28.0</v>
      </c>
      <c r="L82" s="115">
        <v>2.833</v>
      </c>
    </row>
    <row r="83" spans="8:8">
      <c r="B83" s="113">
        <v>29.0</v>
      </c>
      <c r="C83" s="115">
        <v>2.2</v>
      </c>
      <c r="D83" s="109"/>
      <c r="E83" s="132">
        <v>29.0</v>
      </c>
      <c r="F83" s="115">
        <v>0.15</v>
      </c>
      <c r="H83" s="113">
        <v>29.0</v>
      </c>
      <c r="I83" s="131">
        <v>2.75</v>
      </c>
      <c r="J83" s="109"/>
      <c r="K83" s="117">
        <v>29.0</v>
      </c>
      <c r="L83" s="115">
        <v>2.85</v>
      </c>
    </row>
    <row r="84" spans="8:8">
      <c r="B84" s="113">
        <v>30.0</v>
      </c>
      <c r="C84" s="115">
        <v>2.2</v>
      </c>
      <c r="D84" s="109"/>
      <c r="E84" s="132">
        <v>30.0</v>
      </c>
      <c r="F84" s="115">
        <v>0.15</v>
      </c>
      <c r="H84" s="113">
        <v>30.0</v>
      </c>
      <c r="I84" s="131">
        <v>2.683</v>
      </c>
      <c r="J84" s="109"/>
      <c r="K84" s="117">
        <v>30.0</v>
      </c>
      <c r="L84" s="115">
        <v>2.883</v>
      </c>
    </row>
    <row r="85" spans="8:8">
      <c r="B85" s="113">
        <v>31.0</v>
      </c>
      <c r="C85" s="115">
        <v>2.2</v>
      </c>
      <c r="D85" s="109"/>
      <c r="E85" s="132">
        <v>31.0</v>
      </c>
      <c r="F85" s="115">
        <v>0.15</v>
      </c>
      <c r="H85" s="113">
        <v>31.0</v>
      </c>
      <c r="I85" s="131">
        <v>2.6</v>
      </c>
      <c r="J85" s="109"/>
      <c r="K85" s="117">
        <v>31.0</v>
      </c>
      <c r="L85" s="115">
        <v>2.917</v>
      </c>
    </row>
    <row r="86" spans="8:8">
      <c r="B86" s="113">
        <v>32.0</v>
      </c>
      <c r="C86" s="115">
        <v>2.2</v>
      </c>
      <c r="D86" s="109"/>
      <c r="E86" s="132">
        <v>32.0</v>
      </c>
      <c r="F86" s="115">
        <v>0.15</v>
      </c>
      <c r="H86" s="113">
        <v>32.0</v>
      </c>
      <c r="I86" s="131">
        <v>2.533</v>
      </c>
      <c r="J86" s="109"/>
      <c r="K86" s="117">
        <v>32.0</v>
      </c>
      <c r="L86" s="115">
        <v>2.95</v>
      </c>
    </row>
    <row r="87" spans="8:8">
      <c r="B87" s="113">
        <v>33.0</v>
      </c>
      <c r="C87" s="115">
        <v>2.2</v>
      </c>
      <c r="D87" s="109"/>
      <c r="E87" s="132">
        <v>33.0</v>
      </c>
      <c r="F87" s="115">
        <v>0.167</v>
      </c>
      <c r="H87" s="113">
        <v>33.0</v>
      </c>
      <c r="I87" s="131">
        <v>2.467</v>
      </c>
      <c r="J87" s="109"/>
      <c r="K87" s="117">
        <v>33.0</v>
      </c>
      <c r="L87" s="115">
        <v>2.967</v>
      </c>
    </row>
    <row r="88" spans="8:8">
      <c r="B88" s="113">
        <v>34.0</v>
      </c>
      <c r="C88" s="115">
        <v>2.2</v>
      </c>
      <c r="D88" s="109"/>
      <c r="E88" s="132">
        <v>34.0</v>
      </c>
      <c r="F88" s="115">
        <v>0.167</v>
      </c>
      <c r="H88" s="113">
        <v>34.0</v>
      </c>
      <c r="I88" s="131">
        <v>2.4</v>
      </c>
      <c r="J88" s="109"/>
      <c r="K88" s="117">
        <v>34.0</v>
      </c>
      <c r="L88" s="115">
        <v>2.983</v>
      </c>
    </row>
    <row r="89" spans="8:8">
      <c r="B89" s="113">
        <v>35.0</v>
      </c>
      <c r="C89" s="115">
        <v>2.2</v>
      </c>
      <c r="D89" s="109"/>
      <c r="E89" s="132">
        <v>35.0</v>
      </c>
      <c r="F89" s="115">
        <v>0.167</v>
      </c>
      <c r="H89" s="113">
        <v>35.0</v>
      </c>
      <c r="I89" s="131">
        <v>2.333</v>
      </c>
      <c r="J89" s="109"/>
      <c r="K89" s="117">
        <v>35.0</v>
      </c>
      <c r="L89" s="115">
        <v>3.017</v>
      </c>
    </row>
    <row r="90" spans="8:8">
      <c r="B90" s="113">
        <v>36.0</v>
      </c>
      <c r="C90" s="115">
        <v>2.2</v>
      </c>
      <c r="D90" s="109"/>
      <c r="E90" s="132">
        <v>36.0</v>
      </c>
      <c r="F90" s="115">
        <v>0.167</v>
      </c>
      <c r="H90" s="113">
        <v>36.0</v>
      </c>
      <c r="I90" s="131">
        <v>2.25</v>
      </c>
      <c r="J90" s="109"/>
      <c r="K90" s="117">
        <v>36.0</v>
      </c>
      <c r="L90" s="115">
        <v>3.05</v>
      </c>
    </row>
    <row r="91" spans="8:8">
      <c r="B91" s="113">
        <v>37.0</v>
      </c>
      <c r="C91" s="115">
        <v>2.2</v>
      </c>
      <c r="D91" s="109"/>
      <c r="E91" s="132">
        <v>37.0</v>
      </c>
      <c r="F91" s="115">
        <v>0.167</v>
      </c>
      <c r="H91" s="113">
        <v>37.0</v>
      </c>
      <c r="I91" s="131">
        <v>2.183</v>
      </c>
      <c r="J91" s="109"/>
      <c r="K91" s="117">
        <v>37.0</v>
      </c>
      <c r="L91" s="115">
        <v>3.083</v>
      </c>
    </row>
    <row r="92" spans="8:8">
      <c r="B92" s="113">
        <v>38.0</v>
      </c>
      <c r="C92" s="115">
        <v>2.183</v>
      </c>
      <c r="D92" s="109"/>
      <c r="E92" s="132">
        <v>38.0</v>
      </c>
      <c r="F92" s="115">
        <v>0.167</v>
      </c>
      <c r="H92" s="113">
        <v>38.0</v>
      </c>
      <c r="I92" s="131">
        <v>2.117</v>
      </c>
      <c r="J92" s="109"/>
      <c r="K92" s="117">
        <v>38.0</v>
      </c>
      <c r="L92" s="115">
        <v>3.117</v>
      </c>
    </row>
    <row r="93" spans="8:8">
      <c r="B93" s="113">
        <v>39.0</v>
      </c>
      <c r="C93" s="115">
        <v>2.183</v>
      </c>
      <c r="D93" s="109"/>
      <c r="E93" s="132">
        <v>39.0</v>
      </c>
      <c r="F93" s="115">
        <v>0.167</v>
      </c>
      <c r="H93" s="113">
        <v>39.0</v>
      </c>
      <c r="I93" s="131">
        <v>2.05</v>
      </c>
      <c r="J93" s="109"/>
      <c r="K93" s="117">
        <v>39.0</v>
      </c>
      <c r="L93" s="115">
        <v>3.133</v>
      </c>
    </row>
    <row r="94" spans="8:8">
      <c r="B94" s="113">
        <v>40.0</v>
      </c>
      <c r="C94" s="115">
        <v>2.183</v>
      </c>
      <c r="D94" s="109"/>
      <c r="E94" s="132">
        <v>40.0</v>
      </c>
      <c r="F94" s="115">
        <v>0.167</v>
      </c>
      <c r="H94" s="113">
        <v>40.0</v>
      </c>
      <c r="I94" s="131">
        <v>1.983</v>
      </c>
      <c r="J94" s="109"/>
      <c r="K94" s="117">
        <v>40.0</v>
      </c>
      <c r="L94" s="115">
        <v>3.15</v>
      </c>
    </row>
    <row r="95" spans="8:8">
      <c r="B95" s="113">
        <v>41.0</v>
      </c>
      <c r="C95" s="115">
        <v>2.183</v>
      </c>
      <c r="D95" s="109"/>
      <c r="E95" s="132">
        <v>41.0</v>
      </c>
      <c r="F95" s="115">
        <v>0.167</v>
      </c>
      <c r="H95" s="113">
        <v>41.0</v>
      </c>
      <c r="I95" s="131">
        <v>1.917</v>
      </c>
      <c r="J95" s="109"/>
      <c r="K95" s="117">
        <v>41.0</v>
      </c>
      <c r="L95" s="115">
        <v>3.167</v>
      </c>
    </row>
    <row r="96" spans="8:8">
      <c r="B96" s="113">
        <v>42.0</v>
      </c>
      <c r="C96" s="115">
        <v>2.183</v>
      </c>
      <c r="D96" s="109"/>
      <c r="E96" s="132">
        <v>42.0</v>
      </c>
      <c r="F96" s="115">
        <v>0.167</v>
      </c>
      <c r="H96" s="113">
        <v>42.0</v>
      </c>
      <c r="I96" s="131">
        <v>1.85</v>
      </c>
      <c r="J96" s="109"/>
      <c r="K96" s="117">
        <v>42.0</v>
      </c>
      <c r="L96" s="115">
        <v>3.2</v>
      </c>
    </row>
    <row r="97" spans="8:8">
      <c r="B97" s="113">
        <v>43.0</v>
      </c>
      <c r="C97" s="115">
        <v>2.167</v>
      </c>
      <c r="D97" s="109"/>
      <c r="E97" s="132">
        <v>43.0</v>
      </c>
      <c r="F97" s="115">
        <v>0.183</v>
      </c>
      <c r="H97" s="113">
        <v>43.0</v>
      </c>
      <c r="I97" s="131">
        <v>1.783</v>
      </c>
      <c r="J97" s="109"/>
      <c r="K97" s="117">
        <v>43.0</v>
      </c>
      <c r="L97" s="115">
        <v>3.217</v>
      </c>
    </row>
    <row r="98" spans="8:8">
      <c r="B98" s="113">
        <v>44.0</v>
      </c>
      <c r="C98" s="115">
        <v>2.167</v>
      </c>
      <c r="D98" s="109"/>
      <c r="E98" s="132">
        <v>44.0</v>
      </c>
      <c r="F98" s="115">
        <v>0.183</v>
      </c>
      <c r="H98" s="113">
        <v>44.0</v>
      </c>
      <c r="I98" s="131">
        <v>1.717</v>
      </c>
      <c r="J98" s="109"/>
      <c r="K98" s="117">
        <v>44.0</v>
      </c>
      <c r="L98" s="115">
        <v>3.25</v>
      </c>
    </row>
    <row r="99" spans="8:8">
      <c r="B99" s="113">
        <v>45.0</v>
      </c>
      <c r="C99" s="115">
        <v>2.167</v>
      </c>
      <c r="D99" s="109"/>
      <c r="E99" s="132">
        <v>45.0</v>
      </c>
      <c r="F99" s="115">
        <v>0.183</v>
      </c>
      <c r="H99" s="113">
        <v>45.0</v>
      </c>
      <c r="I99" s="131">
        <v>1.667</v>
      </c>
      <c r="J99" s="109"/>
      <c r="K99" s="117">
        <v>45.0</v>
      </c>
      <c r="L99" s="115">
        <v>3.267</v>
      </c>
    </row>
    <row r="100" spans="8:8">
      <c r="B100" s="113">
        <v>46.0</v>
      </c>
      <c r="C100" s="115">
        <v>2.167</v>
      </c>
      <c r="D100" s="109"/>
      <c r="E100" s="132">
        <v>46.0</v>
      </c>
      <c r="F100" s="115">
        <v>0.183</v>
      </c>
      <c r="H100" s="113">
        <v>46.0</v>
      </c>
      <c r="I100" s="131">
        <v>1.6</v>
      </c>
      <c r="J100" s="109"/>
      <c r="K100" s="117">
        <v>46.0</v>
      </c>
      <c r="L100" s="115">
        <v>3.283</v>
      </c>
    </row>
    <row r="101" spans="8:8">
      <c r="B101" s="113">
        <v>47.0</v>
      </c>
      <c r="C101" s="115">
        <v>2.167</v>
      </c>
      <c r="D101" s="109"/>
      <c r="E101" s="132">
        <v>47.0</v>
      </c>
      <c r="F101" s="115">
        <v>0.183</v>
      </c>
      <c r="H101" s="113">
        <v>47.0</v>
      </c>
      <c r="I101" s="131">
        <v>1.55</v>
      </c>
      <c r="J101" s="109"/>
      <c r="K101" s="117">
        <v>47.0</v>
      </c>
      <c r="L101" s="115">
        <v>3.317</v>
      </c>
    </row>
    <row r="102" spans="8:8">
      <c r="B102" s="113">
        <v>48.0</v>
      </c>
      <c r="C102" s="115">
        <v>2.167</v>
      </c>
      <c r="D102" s="109"/>
      <c r="E102" s="132">
        <v>48.0</v>
      </c>
      <c r="F102" s="115">
        <v>0.183</v>
      </c>
      <c r="H102" s="113">
        <v>48.0</v>
      </c>
      <c r="I102" s="131">
        <v>1.483</v>
      </c>
      <c r="J102" s="109"/>
      <c r="K102" s="117">
        <v>48.0</v>
      </c>
      <c r="L102" s="115">
        <v>3.333</v>
      </c>
    </row>
    <row r="103" spans="8:8">
      <c r="B103" s="113">
        <v>49.0</v>
      </c>
      <c r="C103" s="115">
        <v>2.167</v>
      </c>
      <c r="D103" s="109"/>
      <c r="E103" s="132">
        <v>49.0</v>
      </c>
      <c r="F103" s="115">
        <v>0.183</v>
      </c>
      <c r="H103" s="113">
        <v>49.0</v>
      </c>
      <c r="I103" s="131">
        <v>1.433</v>
      </c>
      <c r="J103" s="109"/>
      <c r="K103" s="117">
        <v>49.0</v>
      </c>
      <c r="L103" s="115">
        <v>3.35</v>
      </c>
    </row>
    <row r="104" spans="8:8">
      <c r="B104" s="113">
        <v>50.0</v>
      </c>
      <c r="C104" s="115">
        <v>2.167</v>
      </c>
      <c r="D104" s="109"/>
      <c r="E104" s="132">
        <v>50.0</v>
      </c>
      <c r="F104" s="115">
        <v>0.183</v>
      </c>
      <c r="H104" s="113">
        <v>50.0</v>
      </c>
      <c r="I104" s="131">
        <v>1.383</v>
      </c>
      <c r="J104" s="109"/>
      <c r="K104" s="117">
        <v>50.0</v>
      </c>
      <c r="L104" s="115">
        <v>3.383</v>
      </c>
    </row>
    <row r="105" spans="8:8">
      <c r="B105" s="113">
        <v>51.0</v>
      </c>
      <c r="C105" s="115">
        <v>2.167</v>
      </c>
      <c r="D105" s="109"/>
      <c r="E105" s="132">
        <v>51.0</v>
      </c>
      <c r="F105" s="115">
        <v>0.183</v>
      </c>
      <c r="H105" s="113">
        <v>51.0</v>
      </c>
      <c r="I105" s="131">
        <v>1.317</v>
      </c>
      <c r="J105" s="109"/>
      <c r="K105" s="117">
        <v>51.0</v>
      </c>
      <c r="L105" s="115">
        <v>3.4</v>
      </c>
    </row>
    <row r="106" spans="8:8">
      <c r="B106" s="113">
        <v>52.0</v>
      </c>
      <c r="C106" s="115">
        <v>2.167</v>
      </c>
      <c r="D106" s="109"/>
      <c r="E106" s="132">
        <v>52.0</v>
      </c>
      <c r="F106" s="115">
        <v>0.183</v>
      </c>
      <c r="H106" s="113">
        <v>52.0</v>
      </c>
      <c r="I106" s="131">
        <v>1.267</v>
      </c>
      <c r="J106" s="109"/>
      <c r="K106" s="117">
        <v>52.0</v>
      </c>
      <c r="L106" s="115">
        <v>3.433</v>
      </c>
    </row>
    <row r="107" spans="8:8">
      <c r="B107" s="113">
        <v>53.0</v>
      </c>
      <c r="C107" s="115">
        <v>2.167</v>
      </c>
      <c r="D107" s="109"/>
      <c r="E107" s="132">
        <v>53.0</v>
      </c>
      <c r="F107" s="115">
        <v>0.183</v>
      </c>
      <c r="H107" s="113">
        <v>53.0</v>
      </c>
      <c r="I107" s="131">
        <v>1.217</v>
      </c>
      <c r="J107" s="109"/>
      <c r="K107" s="117">
        <v>53.0</v>
      </c>
      <c r="L107" s="115">
        <v>3.45</v>
      </c>
    </row>
    <row r="108" spans="8:8">
      <c r="B108" s="113">
        <v>54.0</v>
      </c>
      <c r="C108" s="115">
        <v>2.167</v>
      </c>
      <c r="D108" s="109"/>
      <c r="E108" s="132">
        <v>54.0</v>
      </c>
      <c r="F108" s="115">
        <v>0.183</v>
      </c>
      <c r="H108" s="113">
        <v>54.0</v>
      </c>
      <c r="I108" s="131">
        <v>1.167</v>
      </c>
      <c r="J108" s="109"/>
      <c r="K108" s="117">
        <v>54.0</v>
      </c>
      <c r="L108" s="115">
        <v>3.467</v>
      </c>
    </row>
    <row r="109" spans="8:8">
      <c r="B109" s="113">
        <v>55.0</v>
      </c>
      <c r="C109" s="115">
        <v>2.167</v>
      </c>
      <c r="D109" s="109"/>
      <c r="E109" s="132">
        <v>55.0</v>
      </c>
      <c r="F109" s="115">
        <v>0.183</v>
      </c>
      <c r="H109" s="113">
        <v>55.0</v>
      </c>
      <c r="I109" s="131">
        <v>1.117</v>
      </c>
      <c r="J109" s="109"/>
      <c r="K109" s="117">
        <v>55.0</v>
      </c>
      <c r="L109" s="115">
        <v>3.5</v>
      </c>
    </row>
    <row r="110" spans="8:8">
      <c r="B110" s="113">
        <v>56.0</v>
      </c>
      <c r="C110" s="115">
        <v>2.167</v>
      </c>
      <c r="D110" s="109"/>
      <c r="E110" s="132">
        <v>56.0</v>
      </c>
      <c r="F110" s="115">
        <v>0.183</v>
      </c>
      <c r="H110" s="113">
        <v>56.0</v>
      </c>
      <c r="I110" s="131">
        <v>1.067</v>
      </c>
      <c r="J110" s="109"/>
      <c r="K110" s="117">
        <v>56.0</v>
      </c>
      <c r="L110" s="115">
        <v>3.517</v>
      </c>
    </row>
    <row r="111" spans="8:8">
      <c r="B111" s="113">
        <v>57.0</v>
      </c>
      <c r="C111" s="115">
        <v>2.167</v>
      </c>
      <c r="D111" s="109"/>
      <c r="E111" s="132">
        <v>57.0</v>
      </c>
      <c r="F111" s="115">
        <v>0.183</v>
      </c>
      <c r="H111" s="113">
        <v>57.0</v>
      </c>
      <c r="I111" s="131">
        <v>1.017</v>
      </c>
      <c r="J111" s="109"/>
      <c r="K111" s="117">
        <v>57.0</v>
      </c>
      <c r="L111" s="115">
        <v>3.533</v>
      </c>
    </row>
    <row r="112" spans="8:8">
      <c r="B112" s="113">
        <v>58.0</v>
      </c>
      <c r="C112" s="115">
        <v>2.15</v>
      </c>
      <c r="D112" s="109"/>
      <c r="E112" s="132">
        <v>58.0</v>
      </c>
      <c r="F112" s="115">
        <v>0.183</v>
      </c>
      <c r="H112" s="113">
        <v>58.0</v>
      </c>
      <c r="I112" s="131">
        <v>0.967</v>
      </c>
      <c r="J112" s="109"/>
      <c r="K112" s="117">
        <v>58.0</v>
      </c>
      <c r="L112" s="115">
        <v>3.55</v>
      </c>
    </row>
    <row r="113" spans="8:8">
      <c r="B113" s="113">
        <v>59.0</v>
      </c>
      <c r="C113" s="115">
        <v>2.15</v>
      </c>
      <c r="D113" s="109"/>
      <c r="E113" s="132">
        <v>59.0</v>
      </c>
      <c r="F113" s="115">
        <v>0.183</v>
      </c>
      <c r="H113" s="113">
        <v>59.0</v>
      </c>
      <c r="I113" s="131">
        <v>0.917</v>
      </c>
      <c r="J113" s="109"/>
      <c r="K113" s="117">
        <v>59.0</v>
      </c>
      <c r="L113" s="115">
        <v>3.567</v>
      </c>
    </row>
    <row r="114" spans="8:8">
      <c r="B114" s="113">
        <v>60.0</v>
      </c>
      <c r="C114" s="115">
        <v>2.15</v>
      </c>
      <c r="D114" s="109"/>
      <c r="E114" s="132">
        <v>60.0</v>
      </c>
      <c r="F114" s="115">
        <v>0.183</v>
      </c>
      <c r="H114" s="113">
        <v>60.0</v>
      </c>
      <c r="I114" s="131">
        <v>0.867</v>
      </c>
      <c r="J114" s="109"/>
      <c r="K114" s="117">
        <v>60.0</v>
      </c>
      <c r="L114" s="115">
        <v>3.583</v>
      </c>
    </row>
    <row r="115" spans="8:8">
      <c r="B115" s="113">
        <v>61.0</v>
      </c>
      <c r="C115" s="115">
        <v>2.15</v>
      </c>
      <c r="D115" s="109"/>
      <c r="E115" s="132">
        <v>61.0</v>
      </c>
      <c r="F115" s="115">
        <v>0.183</v>
      </c>
      <c r="H115" s="113">
        <v>61.0</v>
      </c>
      <c r="I115" s="131">
        <v>0.817</v>
      </c>
      <c r="J115" s="109"/>
      <c r="K115" s="117">
        <v>61.0</v>
      </c>
      <c r="L115" s="115">
        <v>3.6</v>
      </c>
    </row>
    <row r="116" spans="8:8">
      <c r="B116" s="113">
        <v>62.0</v>
      </c>
      <c r="C116" s="115">
        <v>2.15</v>
      </c>
      <c r="D116" s="109"/>
      <c r="E116" s="132">
        <v>62.0</v>
      </c>
      <c r="F116" s="115">
        <v>0.183</v>
      </c>
      <c r="H116" s="113">
        <v>62.0</v>
      </c>
      <c r="I116" s="131">
        <v>0.783</v>
      </c>
      <c r="J116" s="109"/>
      <c r="K116" s="117">
        <v>62.0</v>
      </c>
      <c r="L116" s="115">
        <v>3.617</v>
      </c>
    </row>
    <row r="117" spans="8:8">
      <c r="B117" s="113">
        <v>63.0</v>
      </c>
      <c r="C117" s="115">
        <v>2.133</v>
      </c>
      <c r="D117" s="109"/>
      <c r="E117" s="132">
        <v>63.0</v>
      </c>
      <c r="F117" s="115">
        <v>0.183</v>
      </c>
      <c r="H117" s="113">
        <v>63.0</v>
      </c>
      <c r="I117" s="131">
        <v>0.733</v>
      </c>
      <c r="J117" s="109"/>
      <c r="K117" s="117">
        <v>63.0</v>
      </c>
      <c r="L117" s="115">
        <v>3.633</v>
      </c>
    </row>
    <row r="118" spans="8:8">
      <c r="B118" s="113">
        <v>64.0</v>
      </c>
      <c r="C118" s="115">
        <v>2.133</v>
      </c>
      <c r="D118" s="109"/>
      <c r="E118" s="132">
        <v>64.0</v>
      </c>
      <c r="F118" s="115">
        <v>0.183</v>
      </c>
      <c r="H118" s="113">
        <v>64.0</v>
      </c>
      <c r="I118" s="131">
        <v>0.683</v>
      </c>
      <c r="J118" s="109"/>
      <c r="K118" s="117">
        <v>64.0</v>
      </c>
      <c r="L118" s="115">
        <v>3.65</v>
      </c>
    </row>
    <row r="119" spans="8:8">
      <c r="B119" s="113">
        <v>65.0</v>
      </c>
      <c r="C119" s="115">
        <v>2.133</v>
      </c>
      <c r="D119" s="109"/>
      <c r="E119" s="132">
        <v>65.0</v>
      </c>
      <c r="F119" s="115">
        <v>0.183</v>
      </c>
      <c r="H119" s="113">
        <v>65.0</v>
      </c>
      <c r="I119" s="131">
        <v>0.633</v>
      </c>
      <c r="J119" s="109"/>
      <c r="K119" s="117">
        <v>65.0</v>
      </c>
      <c r="L119" s="115">
        <v>3.667</v>
      </c>
    </row>
    <row r="120" spans="8:8">
      <c r="B120" s="113">
        <v>66.0</v>
      </c>
      <c r="C120" s="115">
        <v>2.133</v>
      </c>
      <c r="D120" s="109"/>
      <c r="E120" s="132">
        <v>66.0</v>
      </c>
      <c r="F120" s="115">
        <v>0.183</v>
      </c>
      <c r="H120" s="113">
        <v>66.0</v>
      </c>
      <c r="I120" s="131">
        <v>0.6</v>
      </c>
      <c r="J120" s="109"/>
      <c r="K120" s="117">
        <v>66.0</v>
      </c>
      <c r="L120" s="115">
        <v>3.683</v>
      </c>
    </row>
    <row r="121" spans="8:8">
      <c r="B121" s="113">
        <v>67.0</v>
      </c>
      <c r="C121" s="115">
        <v>2.133</v>
      </c>
      <c r="D121" s="109"/>
      <c r="E121" s="132">
        <v>67.0</v>
      </c>
      <c r="F121" s="115">
        <v>0.183</v>
      </c>
      <c r="H121" s="113">
        <v>67.0</v>
      </c>
      <c r="I121" s="131">
        <v>0.567</v>
      </c>
      <c r="J121" s="109"/>
      <c r="K121" s="117">
        <v>67.0</v>
      </c>
      <c r="L121" s="115">
        <v>3.683</v>
      </c>
    </row>
    <row r="122" spans="8:8">
      <c r="B122" s="113">
        <v>68.0</v>
      </c>
      <c r="C122" s="115">
        <v>2.117</v>
      </c>
      <c r="D122" s="109"/>
      <c r="E122" s="132">
        <v>68.0</v>
      </c>
      <c r="F122" s="115">
        <v>0.167</v>
      </c>
      <c r="H122" s="113">
        <v>68.0</v>
      </c>
      <c r="I122" s="131">
        <v>0.533</v>
      </c>
      <c r="J122" s="109"/>
      <c r="K122" s="117">
        <v>68.0</v>
      </c>
      <c r="L122" s="115">
        <v>3.7</v>
      </c>
    </row>
    <row r="123" spans="8:8">
      <c r="B123" s="113">
        <v>69.0</v>
      </c>
      <c r="C123" s="115">
        <v>2.117</v>
      </c>
      <c r="D123" s="109"/>
      <c r="E123" s="132">
        <v>69.0</v>
      </c>
      <c r="F123" s="115">
        <v>0.167</v>
      </c>
      <c r="H123" s="113">
        <v>69.0</v>
      </c>
      <c r="I123" s="131">
        <v>0.483</v>
      </c>
      <c r="J123" s="109"/>
      <c r="K123" s="117">
        <v>69.0</v>
      </c>
      <c r="L123" s="115">
        <v>3.717</v>
      </c>
    </row>
    <row r="124" spans="8:8">
      <c r="B124" s="113">
        <v>70.0</v>
      </c>
      <c r="C124" s="115">
        <v>2.117</v>
      </c>
      <c r="D124" s="109"/>
      <c r="E124" s="132">
        <v>70.0</v>
      </c>
      <c r="F124" s="115">
        <v>0.167</v>
      </c>
      <c r="H124" s="113">
        <v>70.0</v>
      </c>
      <c r="I124" s="131">
        <v>0.45</v>
      </c>
      <c r="J124" s="109"/>
      <c r="K124" s="117">
        <v>70.0</v>
      </c>
      <c r="L124" s="115">
        <v>3.733</v>
      </c>
    </row>
    <row r="125" spans="8:8">
      <c r="B125" s="113">
        <v>71.0</v>
      </c>
      <c r="C125" s="115">
        <v>2.117</v>
      </c>
      <c r="D125" s="109"/>
      <c r="E125" s="132">
        <v>71.0</v>
      </c>
      <c r="F125" s="115">
        <v>0.167</v>
      </c>
      <c r="H125" s="113">
        <v>71.0</v>
      </c>
      <c r="I125" s="131">
        <v>0.433</v>
      </c>
      <c r="J125" s="109"/>
      <c r="K125" s="117">
        <v>71.0</v>
      </c>
      <c r="L125" s="115">
        <v>3.75</v>
      </c>
    </row>
    <row r="126" spans="8:8">
      <c r="B126" s="113">
        <v>72.0</v>
      </c>
      <c r="C126" s="115">
        <v>2.117</v>
      </c>
      <c r="D126" s="109"/>
      <c r="E126" s="132">
        <v>72.0</v>
      </c>
      <c r="F126" s="115">
        <v>0.167</v>
      </c>
      <c r="H126" s="113">
        <v>72.0</v>
      </c>
      <c r="I126" s="131">
        <v>0.417</v>
      </c>
      <c r="J126" s="109"/>
      <c r="K126" s="117">
        <v>72.0</v>
      </c>
      <c r="L126" s="115">
        <v>3.767</v>
      </c>
    </row>
    <row r="127" spans="8:8">
      <c r="B127" s="113">
        <v>73.0</v>
      </c>
      <c r="C127" s="115">
        <v>2.1</v>
      </c>
      <c r="D127" s="109"/>
      <c r="E127" s="132">
        <v>73.0</v>
      </c>
      <c r="F127" s="115">
        <v>0.167</v>
      </c>
      <c r="H127" s="113">
        <v>73.0</v>
      </c>
      <c r="I127" s="131">
        <v>0.383</v>
      </c>
      <c r="J127" s="109"/>
      <c r="K127" s="117">
        <v>73.0</v>
      </c>
      <c r="L127" s="115">
        <v>3.767</v>
      </c>
    </row>
    <row r="128" spans="8:8">
      <c r="B128" s="113">
        <v>74.0</v>
      </c>
      <c r="C128" s="115">
        <v>2.1</v>
      </c>
      <c r="D128" s="109"/>
      <c r="E128" s="132">
        <v>74.0</v>
      </c>
      <c r="F128" s="115">
        <v>0.167</v>
      </c>
      <c r="H128" s="113">
        <v>74.0</v>
      </c>
      <c r="I128" s="131">
        <v>0.35</v>
      </c>
      <c r="J128" s="109"/>
      <c r="K128" s="117">
        <v>74.0</v>
      </c>
      <c r="L128" s="115">
        <v>3.783</v>
      </c>
    </row>
    <row r="129" spans="8:8">
      <c r="B129" s="113">
        <v>75.0</v>
      </c>
      <c r="C129" s="115">
        <v>2.1</v>
      </c>
      <c r="D129" s="109"/>
      <c r="E129" s="132">
        <v>75.0</v>
      </c>
      <c r="F129" s="115">
        <v>0.167</v>
      </c>
      <c r="H129" s="113">
        <v>75.0</v>
      </c>
      <c r="I129" s="131">
        <v>0.3</v>
      </c>
      <c r="J129" s="109"/>
      <c r="K129" s="117">
        <v>75.0</v>
      </c>
      <c r="L129" s="115">
        <v>3.8</v>
      </c>
    </row>
    <row r="130" spans="8:8">
      <c r="B130" s="113">
        <v>76.0</v>
      </c>
      <c r="C130" s="115">
        <v>2.1</v>
      </c>
      <c r="D130" s="109"/>
      <c r="E130" s="132">
        <v>76.0</v>
      </c>
      <c r="F130" s="115">
        <v>0.167</v>
      </c>
      <c r="H130" s="113">
        <v>76.0</v>
      </c>
      <c r="I130" s="131">
        <v>0.283</v>
      </c>
      <c r="J130" s="109"/>
      <c r="K130" s="117">
        <v>76.0</v>
      </c>
      <c r="L130" s="115">
        <v>3.8</v>
      </c>
    </row>
    <row r="131" spans="8:8">
      <c r="B131" s="113">
        <v>77.0</v>
      </c>
      <c r="C131" s="115">
        <v>2.1</v>
      </c>
      <c r="D131" s="109"/>
      <c r="E131" s="132">
        <v>77.0</v>
      </c>
      <c r="F131" s="115">
        <v>0.167</v>
      </c>
      <c r="H131" s="113">
        <v>77.0</v>
      </c>
      <c r="I131" s="131">
        <v>0.267</v>
      </c>
      <c r="J131" s="109"/>
      <c r="K131" s="117">
        <v>77.0</v>
      </c>
      <c r="L131" s="115">
        <v>3.8</v>
      </c>
    </row>
    <row r="132" spans="8:8">
      <c r="B132" s="113">
        <v>78.0</v>
      </c>
      <c r="C132" s="115">
        <v>2.083</v>
      </c>
      <c r="D132" s="109"/>
      <c r="E132" s="132">
        <v>78.0</v>
      </c>
      <c r="F132" s="115">
        <v>0.15</v>
      </c>
      <c r="H132" s="113">
        <v>78.0</v>
      </c>
      <c r="I132" s="131">
        <v>0.25</v>
      </c>
      <c r="J132" s="109"/>
      <c r="K132" s="117">
        <v>78.0</v>
      </c>
      <c r="L132" s="115">
        <v>3.817</v>
      </c>
    </row>
    <row r="133" spans="8:8">
      <c r="B133" s="113">
        <v>79.0</v>
      </c>
      <c r="C133" s="115">
        <v>2.083</v>
      </c>
      <c r="D133" s="109"/>
      <c r="E133" s="132">
        <v>79.0</v>
      </c>
      <c r="F133" s="115">
        <v>0.15</v>
      </c>
      <c r="H133" s="113">
        <v>79.0</v>
      </c>
      <c r="I133" s="131">
        <v>0.217</v>
      </c>
      <c r="J133" s="109"/>
      <c r="K133" s="117">
        <v>79.0</v>
      </c>
      <c r="L133" s="115">
        <v>3.817</v>
      </c>
    </row>
    <row r="134" spans="8:8">
      <c r="B134" s="113">
        <v>80.0</v>
      </c>
      <c r="C134" s="115">
        <v>2.083</v>
      </c>
      <c r="D134" s="109"/>
      <c r="E134" s="132">
        <v>80.0</v>
      </c>
      <c r="F134" s="115">
        <v>0.15</v>
      </c>
      <c r="H134" s="113">
        <v>80.0</v>
      </c>
      <c r="I134" s="131">
        <v>0.183</v>
      </c>
      <c r="J134" s="109"/>
      <c r="K134" s="117">
        <v>80.0</v>
      </c>
      <c r="L134" s="115">
        <v>3.833</v>
      </c>
    </row>
    <row r="135" spans="8:8">
      <c r="B135" s="113">
        <v>81.0</v>
      </c>
      <c r="C135" s="115">
        <v>2.083</v>
      </c>
      <c r="D135" s="109"/>
      <c r="E135" s="132">
        <v>81.0</v>
      </c>
      <c r="F135" s="115">
        <v>0.15</v>
      </c>
      <c r="H135" s="113">
        <v>81.0</v>
      </c>
      <c r="I135" s="131">
        <v>0.15</v>
      </c>
      <c r="J135" s="109"/>
      <c r="K135" s="117">
        <v>81.0</v>
      </c>
      <c r="L135" s="115">
        <v>3.833</v>
      </c>
    </row>
    <row r="136" spans="8:8">
      <c r="B136" s="113">
        <v>82.0</v>
      </c>
      <c r="C136" s="115">
        <v>2.083</v>
      </c>
      <c r="D136" s="109"/>
      <c r="E136" s="132">
        <v>82.0</v>
      </c>
      <c r="F136" s="115">
        <v>0.15</v>
      </c>
      <c r="H136" s="113">
        <v>82.0</v>
      </c>
      <c r="I136" s="131">
        <v>0.133</v>
      </c>
      <c r="J136" s="109"/>
      <c r="K136" s="117">
        <v>82.0</v>
      </c>
      <c r="L136" s="115">
        <v>3.85</v>
      </c>
    </row>
    <row r="137" spans="8:8">
      <c r="B137" s="113">
        <v>83.0</v>
      </c>
      <c r="C137" s="115">
        <v>2.067</v>
      </c>
      <c r="D137" s="109"/>
      <c r="E137" s="132">
        <v>83.0</v>
      </c>
      <c r="F137" s="115">
        <v>0.15</v>
      </c>
      <c r="H137" s="113">
        <v>83.0</v>
      </c>
      <c r="I137" s="131">
        <v>0.117</v>
      </c>
      <c r="J137" s="109"/>
      <c r="K137" s="117">
        <v>83.0</v>
      </c>
      <c r="L137" s="115">
        <v>3.85</v>
      </c>
    </row>
    <row r="138" spans="8:8">
      <c r="B138" s="113">
        <v>84.0</v>
      </c>
      <c r="C138" s="115">
        <v>2.067</v>
      </c>
      <c r="D138" s="109"/>
      <c r="E138" s="132">
        <v>84.0</v>
      </c>
      <c r="F138" s="115">
        <v>0.15</v>
      </c>
      <c r="H138" s="113">
        <v>84.0</v>
      </c>
      <c r="I138" s="131">
        <v>0.1</v>
      </c>
      <c r="J138" s="109"/>
      <c r="K138" s="117">
        <v>84.0</v>
      </c>
      <c r="L138" s="115">
        <v>3.85</v>
      </c>
    </row>
    <row r="139" spans="8:8">
      <c r="B139" s="113">
        <v>85.0</v>
      </c>
      <c r="C139" s="115">
        <v>2.067</v>
      </c>
      <c r="D139" s="109"/>
      <c r="E139" s="132">
        <v>85.0</v>
      </c>
      <c r="F139" s="115">
        <v>0.15</v>
      </c>
      <c r="H139" s="113">
        <v>85.0</v>
      </c>
      <c r="I139" s="131">
        <v>0.083</v>
      </c>
      <c r="J139" s="109"/>
      <c r="K139" s="117">
        <v>85.0</v>
      </c>
      <c r="L139" s="115">
        <v>3.867</v>
      </c>
    </row>
    <row r="140" spans="8:8">
      <c r="B140" s="113">
        <v>86.0</v>
      </c>
      <c r="C140" s="115">
        <v>2.067</v>
      </c>
      <c r="D140" s="109"/>
      <c r="E140" s="132">
        <v>86.0</v>
      </c>
      <c r="F140" s="115">
        <v>0.15</v>
      </c>
      <c r="H140" s="113">
        <v>86.0</v>
      </c>
      <c r="I140" s="131">
        <v>0.067</v>
      </c>
      <c r="J140" s="109"/>
      <c r="K140" s="117">
        <v>86.0</v>
      </c>
      <c r="L140" s="115">
        <v>3.867</v>
      </c>
    </row>
    <row r="141" spans="8:8">
      <c r="B141" s="113">
        <v>87.0</v>
      </c>
      <c r="C141" s="115">
        <v>2.067</v>
      </c>
      <c r="D141" s="109"/>
      <c r="E141" s="132">
        <v>87.0</v>
      </c>
      <c r="F141" s="115">
        <v>0.15</v>
      </c>
      <c r="H141" s="113">
        <v>87.0</v>
      </c>
      <c r="I141" s="131">
        <v>0.05</v>
      </c>
      <c r="J141" s="109"/>
      <c r="K141" s="117">
        <v>87.0</v>
      </c>
      <c r="L141" s="115">
        <v>3.867</v>
      </c>
    </row>
    <row r="142" spans="8:8">
      <c r="B142" s="113">
        <v>88.0</v>
      </c>
      <c r="C142" s="115">
        <v>2.05</v>
      </c>
      <c r="D142" s="109"/>
      <c r="E142" s="132">
        <v>88.0</v>
      </c>
      <c r="F142" s="115">
        <v>0.133</v>
      </c>
      <c r="H142" s="113">
        <v>88.0</v>
      </c>
      <c r="I142" s="131">
        <v>0.05</v>
      </c>
      <c r="J142" s="109"/>
      <c r="K142" s="117">
        <v>88.0</v>
      </c>
      <c r="L142" s="115">
        <v>3.867</v>
      </c>
    </row>
    <row r="143" spans="8:8">
      <c r="B143" s="113">
        <v>89.0</v>
      </c>
      <c r="C143" s="115">
        <v>2.05</v>
      </c>
      <c r="D143" s="109"/>
      <c r="E143" s="132">
        <v>89.0</v>
      </c>
      <c r="F143" s="115">
        <v>0.133</v>
      </c>
      <c r="H143" s="113">
        <v>89.0</v>
      </c>
      <c r="I143" s="131">
        <v>0.033</v>
      </c>
      <c r="J143" s="109"/>
      <c r="K143" s="117">
        <v>89.0</v>
      </c>
      <c r="L143" s="115">
        <v>3.867</v>
      </c>
    </row>
    <row r="144" spans="8:8">
      <c r="B144" s="113">
        <v>90.0</v>
      </c>
      <c r="C144" s="115">
        <v>2.05</v>
      </c>
      <c r="D144" s="109"/>
      <c r="E144" s="132">
        <v>90.0</v>
      </c>
      <c r="F144" s="115">
        <v>0.133</v>
      </c>
      <c r="H144" s="113">
        <v>90.0</v>
      </c>
      <c r="I144" s="131">
        <v>0.033</v>
      </c>
      <c r="J144" s="109"/>
      <c r="K144" s="117">
        <v>90.0</v>
      </c>
      <c r="L144" s="115">
        <v>3.867</v>
      </c>
    </row>
    <row r="145" spans="8:8">
      <c r="B145" s="113">
        <v>91.0</v>
      </c>
      <c r="C145" s="115">
        <v>2.05</v>
      </c>
      <c r="D145" s="109"/>
      <c r="E145" s="132">
        <v>91.0</v>
      </c>
      <c r="F145" s="115">
        <v>0.133</v>
      </c>
      <c r="H145" s="113">
        <v>91.0</v>
      </c>
      <c r="I145" s="131">
        <v>0.033</v>
      </c>
      <c r="J145" s="109"/>
      <c r="K145" s="117">
        <v>91.0</v>
      </c>
      <c r="L145" s="115">
        <v>3.867</v>
      </c>
    </row>
    <row r="146" spans="8:8">
      <c r="B146" s="113">
        <v>92.0</v>
      </c>
      <c r="C146" s="115">
        <v>2.05</v>
      </c>
      <c r="D146" s="109"/>
      <c r="E146" s="132">
        <v>92.0</v>
      </c>
      <c r="F146" s="115">
        <v>0.133</v>
      </c>
      <c r="H146" s="113">
        <v>92.0</v>
      </c>
      <c r="I146" s="131">
        <v>0.017</v>
      </c>
      <c r="J146" s="109"/>
      <c r="K146" s="117">
        <v>92.0</v>
      </c>
      <c r="L146" s="115">
        <v>3.867</v>
      </c>
    </row>
    <row r="147" spans="8:8">
      <c r="B147" s="113">
        <v>93.0</v>
      </c>
      <c r="C147" s="115">
        <v>2.033</v>
      </c>
      <c r="D147" s="109"/>
      <c r="E147" s="132">
        <v>93.0</v>
      </c>
      <c r="F147" s="115">
        <v>0.133</v>
      </c>
      <c r="H147" s="113">
        <v>93.0</v>
      </c>
      <c r="I147" s="131">
        <v>0.017</v>
      </c>
      <c r="J147" s="109"/>
      <c r="K147" s="117">
        <v>93.0</v>
      </c>
      <c r="L147" s="115">
        <v>3.867</v>
      </c>
    </row>
    <row r="148" spans="8:8">
      <c r="B148" s="113">
        <v>94.0</v>
      </c>
      <c r="C148" s="115">
        <v>2.033</v>
      </c>
      <c r="D148" s="109"/>
      <c r="E148" s="132">
        <v>94.0</v>
      </c>
      <c r="F148" s="115">
        <v>0.133</v>
      </c>
      <c r="H148" s="113">
        <v>94.0</v>
      </c>
      <c r="I148" s="131">
        <v>0.0</v>
      </c>
      <c r="J148" s="109"/>
      <c r="K148" s="117">
        <v>94.0</v>
      </c>
      <c r="L148" s="115">
        <v>3.867</v>
      </c>
    </row>
    <row r="149" spans="8:8">
      <c r="B149" s="113">
        <v>95.0</v>
      </c>
      <c r="C149" s="115">
        <v>2.033</v>
      </c>
      <c r="D149" s="109"/>
      <c r="E149" s="132">
        <v>95.0</v>
      </c>
      <c r="F149" s="115">
        <v>0.133</v>
      </c>
      <c r="H149" s="113">
        <v>95.0</v>
      </c>
      <c r="I149" s="131">
        <v>0.0</v>
      </c>
      <c r="J149" s="109"/>
      <c r="K149" s="117">
        <v>95.0</v>
      </c>
      <c r="L149" s="115">
        <v>3.867</v>
      </c>
    </row>
    <row r="150" spans="8:8">
      <c r="B150" s="113">
        <v>96.0</v>
      </c>
      <c r="C150" s="115">
        <v>2.033</v>
      </c>
      <c r="D150" s="109"/>
      <c r="E150" s="132">
        <v>96.0</v>
      </c>
      <c r="F150" s="115">
        <v>0.133</v>
      </c>
      <c r="H150" s="113">
        <v>96.0</v>
      </c>
      <c r="I150" s="131">
        <v>0.0</v>
      </c>
      <c r="J150" s="109"/>
      <c r="K150" s="117">
        <v>96.0</v>
      </c>
      <c r="L150" s="115">
        <v>3.867</v>
      </c>
    </row>
    <row r="151" spans="8:8">
      <c r="B151" s="113">
        <v>97.0</v>
      </c>
      <c r="C151" s="115">
        <v>2.033</v>
      </c>
      <c r="D151" s="109"/>
      <c r="E151" s="132">
        <v>97.0</v>
      </c>
      <c r="F151" s="115">
        <v>0.133</v>
      </c>
      <c r="H151" s="113">
        <v>97.0</v>
      </c>
      <c r="I151" s="131">
        <v>0.0</v>
      </c>
      <c r="J151" s="109"/>
      <c r="K151" s="117">
        <v>97.0</v>
      </c>
      <c r="L151" s="115">
        <v>3.867</v>
      </c>
    </row>
    <row r="152" spans="8:8">
      <c r="B152" s="113">
        <v>98.0</v>
      </c>
      <c r="C152" s="115">
        <v>2.017</v>
      </c>
      <c r="D152" s="109"/>
      <c r="E152" s="132">
        <v>98.0</v>
      </c>
      <c r="F152" s="115">
        <v>0.117</v>
      </c>
      <c r="H152" s="113">
        <v>98.0</v>
      </c>
      <c r="I152" s="131">
        <v>0.017</v>
      </c>
      <c r="J152" s="109"/>
      <c r="K152" s="117">
        <v>98.0</v>
      </c>
      <c r="L152" s="115">
        <v>3.867</v>
      </c>
    </row>
    <row r="153" spans="8:8">
      <c r="B153" s="113">
        <v>99.0</v>
      </c>
      <c r="C153" s="115">
        <v>2.017</v>
      </c>
      <c r="D153" s="109"/>
      <c r="E153" s="132">
        <v>99.0</v>
      </c>
      <c r="F153" s="115">
        <v>0.117</v>
      </c>
      <c r="H153" s="113">
        <v>99.0</v>
      </c>
      <c r="I153" s="131">
        <v>0.017</v>
      </c>
      <c r="J153" s="109"/>
      <c r="K153" s="117">
        <v>99.0</v>
      </c>
      <c r="L153" s="115">
        <v>3.867</v>
      </c>
    </row>
    <row r="154" spans="8:8">
      <c r="B154" s="113">
        <v>100.0</v>
      </c>
      <c r="C154" s="115">
        <v>2.017</v>
      </c>
      <c r="D154" s="109"/>
      <c r="E154" s="132">
        <v>100.0</v>
      </c>
      <c r="F154" s="115">
        <v>0.117</v>
      </c>
      <c r="H154" s="113">
        <v>100.0</v>
      </c>
      <c r="I154" s="131">
        <v>0.033</v>
      </c>
      <c r="J154" s="109"/>
      <c r="K154" s="117">
        <v>100.0</v>
      </c>
      <c r="L154" s="115">
        <v>3.867</v>
      </c>
    </row>
    <row r="155" spans="8:8">
      <c r="B155" s="113">
        <v>101.0</v>
      </c>
      <c r="C155" s="115">
        <v>2.017</v>
      </c>
      <c r="D155" s="109"/>
      <c r="E155" s="132">
        <v>101.0</v>
      </c>
      <c r="F155" s="115">
        <v>0.117</v>
      </c>
      <c r="H155" s="113">
        <v>101.0</v>
      </c>
      <c r="I155" s="131">
        <v>0.033</v>
      </c>
      <c r="J155" s="109"/>
      <c r="K155" s="117">
        <v>101.0</v>
      </c>
      <c r="L155" s="115">
        <v>3.85</v>
      </c>
    </row>
    <row r="156" spans="8:8">
      <c r="B156" s="113">
        <v>102.0</v>
      </c>
      <c r="C156" s="115">
        <v>2.017</v>
      </c>
      <c r="D156" s="109"/>
      <c r="E156" s="132">
        <v>102.0</v>
      </c>
      <c r="F156" s="115">
        <v>0.117</v>
      </c>
      <c r="H156" s="113">
        <v>102.0</v>
      </c>
      <c r="I156" s="131">
        <v>0.05</v>
      </c>
      <c r="J156" s="109"/>
      <c r="K156" s="117">
        <v>102.0</v>
      </c>
      <c r="L156" s="115">
        <v>3.85</v>
      </c>
    </row>
    <row r="157" spans="8:8">
      <c r="B157" s="113">
        <v>103.0</v>
      </c>
      <c r="C157" s="115">
        <v>1.983</v>
      </c>
      <c r="D157" s="109"/>
      <c r="E157" s="132">
        <v>103.0</v>
      </c>
      <c r="F157" s="115">
        <v>0.117</v>
      </c>
      <c r="H157" s="113">
        <v>103.0</v>
      </c>
      <c r="I157" s="131">
        <v>0.067</v>
      </c>
      <c r="J157" s="109"/>
      <c r="K157" s="117">
        <v>103.0</v>
      </c>
      <c r="L157" s="115">
        <v>3.85</v>
      </c>
    </row>
    <row r="158" spans="8:8">
      <c r="B158" s="113">
        <v>104.0</v>
      </c>
      <c r="C158" s="115">
        <v>1.983</v>
      </c>
      <c r="D158" s="109"/>
      <c r="E158" s="132">
        <v>104.0</v>
      </c>
      <c r="F158" s="115">
        <v>0.117</v>
      </c>
      <c r="H158" s="113">
        <v>104.0</v>
      </c>
      <c r="I158" s="131">
        <v>0.083</v>
      </c>
      <c r="J158" s="109"/>
      <c r="K158" s="117">
        <v>104.0</v>
      </c>
      <c r="L158" s="115">
        <v>3.833</v>
      </c>
    </row>
    <row r="159" spans="8:8">
      <c r="B159" s="113">
        <v>105.0</v>
      </c>
      <c r="C159" s="115">
        <v>1.983</v>
      </c>
      <c r="D159" s="109"/>
      <c r="E159" s="132">
        <v>105.0</v>
      </c>
      <c r="F159" s="115">
        <v>0.117</v>
      </c>
      <c r="H159" s="113">
        <v>105.0</v>
      </c>
      <c r="I159" s="131">
        <v>0.1</v>
      </c>
      <c r="J159" s="109"/>
      <c r="K159" s="117">
        <v>105.0</v>
      </c>
      <c r="L159" s="115">
        <v>3.833</v>
      </c>
    </row>
    <row r="160" spans="8:8">
      <c r="B160" s="113">
        <v>106.0</v>
      </c>
      <c r="C160" s="115">
        <v>1.983</v>
      </c>
      <c r="D160" s="109"/>
      <c r="E160" s="132">
        <v>106.0</v>
      </c>
      <c r="F160" s="115">
        <v>0.117</v>
      </c>
      <c r="H160" s="113">
        <v>106.0</v>
      </c>
      <c r="I160" s="131">
        <v>0.117</v>
      </c>
      <c r="J160" s="109"/>
      <c r="K160" s="117">
        <v>106.0</v>
      </c>
      <c r="L160" s="115">
        <v>3.817</v>
      </c>
    </row>
    <row r="161" spans="8:8">
      <c r="B161" s="113">
        <v>107.0</v>
      </c>
      <c r="C161" s="115">
        <v>1.983</v>
      </c>
      <c r="D161" s="109"/>
      <c r="E161" s="132">
        <v>107.0</v>
      </c>
      <c r="F161" s="115">
        <v>0.117</v>
      </c>
      <c r="H161" s="113">
        <v>107.0</v>
      </c>
      <c r="I161" s="131">
        <v>0.133</v>
      </c>
      <c r="J161" s="109"/>
      <c r="K161" s="117">
        <v>107.0</v>
      </c>
      <c r="L161" s="115">
        <v>3.8</v>
      </c>
    </row>
    <row r="162" spans="8:8">
      <c r="B162" s="113">
        <v>108.0</v>
      </c>
      <c r="C162" s="115">
        <v>1.95</v>
      </c>
      <c r="D162" s="109"/>
      <c r="E162" s="132">
        <v>108.0</v>
      </c>
      <c r="F162" s="115">
        <v>0.1</v>
      </c>
      <c r="H162" s="113">
        <v>108.0</v>
      </c>
      <c r="I162" s="131">
        <v>0.15</v>
      </c>
      <c r="J162" s="109"/>
      <c r="K162" s="117">
        <v>108.0</v>
      </c>
      <c r="L162" s="115">
        <v>3.8</v>
      </c>
    </row>
    <row r="163" spans="8:8">
      <c r="B163" s="113">
        <v>109.0</v>
      </c>
      <c r="C163" s="115">
        <v>1.95</v>
      </c>
      <c r="D163" s="109"/>
      <c r="E163" s="132">
        <v>109.0</v>
      </c>
      <c r="F163" s="115">
        <v>0.1</v>
      </c>
      <c r="H163" s="113">
        <v>109.0</v>
      </c>
      <c r="I163" s="131">
        <v>0.167</v>
      </c>
      <c r="J163" s="109"/>
      <c r="K163" s="117">
        <v>109.0</v>
      </c>
      <c r="L163" s="115">
        <v>3.783</v>
      </c>
    </row>
    <row r="164" spans="8:8">
      <c r="B164" s="113">
        <v>110.0</v>
      </c>
      <c r="C164" s="115">
        <v>1.95</v>
      </c>
      <c r="D164" s="109"/>
      <c r="E164" s="132">
        <v>110.0</v>
      </c>
      <c r="F164" s="115">
        <v>0.1</v>
      </c>
      <c r="H164" s="113">
        <v>110.0</v>
      </c>
      <c r="I164" s="131">
        <v>0.183</v>
      </c>
      <c r="J164" s="109"/>
      <c r="K164" s="117">
        <v>110.0</v>
      </c>
      <c r="L164" s="115">
        <v>3.783</v>
      </c>
    </row>
    <row r="165" spans="8:8">
      <c r="B165" s="113">
        <v>111.0</v>
      </c>
      <c r="C165" s="115">
        <v>1.95</v>
      </c>
      <c r="D165" s="109"/>
      <c r="E165" s="132">
        <v>111.0</v>
      </c>
      <c r="F165" s="115">
        <v>0.1</v>
      </c>
      <c r="H165" s="113">
        <v>111.0</v>
      </c>
      <c r="I165" s="131">
        <v>0.2</v>
      </c>
      <c r="J165" s="109"/>
      <c r="K165" s="117">
        <v>111.0</v>
      </c>
      <c r="L165" s="115">
        <v>3.767</v>
      </c>
    </row>
    <row r="166" spans="8:8">
      <c r="B166" s="113">
        <v>112.0</v>
      </c>
      <c r="C166" s="115">
        <v>1.95</v>
      </c>
      <c r="D166" s="109"/>
      <c r="E166" s="132">
        <v>112.0</v>
      </c>
      <c r="F166" s="115">
        <v>0.1</v>
      </c>
      <c r="H166" s="113">
        <v>112.0</v>
      </c>
      <c r="I166" s="131">
        <v>0.25</v>
      </c>
      <c r="J166" s="109"/>
      <c r="K166" s="117">
        <v>112.0</v>
      </c>
      <c r="L166" s="115">
        <v>3.75</v>
      </c>
    </row>
    <row r="167" spans="8:8">
      <c r="B167" s="113">
        <v>113.0</v>
      </c>
      <c r="C167" s="115">
        <v>1.933</v>
      </c>
      <c r="D167" s="109"/>
      <c r="E167" s="132">
        <v>113.0</v>
      </c>
      <c r="F167" s="115">
        <v>0.1</v>
      </c>
      <c r="H167" s="113">
        <v>113.0</v>
      </c>
      <c r="I167" s="131">
        <v>0.267</v>
      </c>
      <c r="J167" s="109"/>
      <c r="K167" s="117">
        <v>113.0</v>
      </c>
      <c r="L167" s="115">
        <v>3.75</v>
      </c>
    </row>
    <row r="168" spans="8:8">
      <c r="B168" s="113">
        <v>114.0</v>
      </c>
      <c r="C168" s="115">
        <v>1.933</v>
      </c>
      <c r="D168" s="109"/>
      <c r="E168" s="132">
        <v>114.0</v>
      </c>
      <c r="F168" s="115">
        <v>0.1</v>
      </c>
      <c r="H168" s="113">
        <v>114.0</v>
      </c>
      <c r="I168" s="131">
        <v>0.3</v>
      </c>
      <c r="J168" s="109"/>
      <c r="K168" s="117">
        <v>114.0</v>
      </c>
      <c r="L168" s="115">
        <v>3.733</v>
      </c>
    </row>
    <row r="169" spans="8:8">
      <c r="B169" s="113">
        <v>115.0</v>
      </c>
      <c r="C169" s="115">
        <v>1.933</v>
      </c>
      <c r="D169" s="109"/>
      <c r="E169" s="132">
        <v>115.0</v>
      </c>
      <c r="F169" s="115">
        <v>0.1</v>
      </c>
      <c r="H169" s="113">
        <v>115.0</v>
      </c>
      <c r="I169" s="131">
        <v>0.317</v>
      </c>
      <c r="J169" s="109"/>
      <c r="K169" s="117">
        <v>115.0</v>
      </c>
      <c r="L169" s="115">
        <v>3.717</v>
      </c>
    </row>
    <row r="170" spans="8:8">
      <c r="B170" s="113">
        <v>116.0</v>
      </c>
      <c r="C170" s="115">
        <v>1.933</v>
      </c>
      <c r="D170" s="109"/>
      <c r="E170" s="132">
        <v>116.0</v>
      </c>
      <c r="F170" s="115">
        <v>0.1</v>
      </c>
      <c r="H170" s="113">
        <v>116.0</v>
      </c>
      <c r="I170" s="131">
        <v>0.35</v>
      </c>
      <c r="J170" s="109"/>
      <c r="K170" s="117">
        <v>116.0</v>
      </c>
      <c r="L170" s="115">
        <v>3.717</v>
      </c>
    </row>
    <row r="171" spans="8:8">
      <c r="B171" s="113">
        <v>117.0</v>
      </c>
      <c r="C171" s="115">
        <v>1.933</v>
      </c>
      <c r="D171" s="109"/>
      <c r="E171" s="132">
        <v>117.0</v>
      </c>
      <c r="F171" s="115">
        <v>0.1</v>
      </c>
      <c r="H171" s="113">
        <v>117.0</v>
      </c>
      <c r="I171" s="131">
        <v>0.383</v>
      </c>
      <c r="J171" s="109"/>
      <c r="K171" s="117">
        <v>117.0</v>
      </c>
      <c r="L171" s="115">
        <v>3.7</v>
      </c>
    </row>
    <row r="172" spans="8:8">
      <c r="B172" s="113">
        <v>118.0</v>
      </c>
      <c r="C172" s="115">
        <v>1.917</v>
      </c>
      <c r="D172" s="109"/>
      <c r="E172" s="132">
        <v>118.0</v>
      </c>
      <c r="F172" s="115">
        <v>0.1</v>
      </c>
      <c r="H172" s="113">
        <v>118.0</v>
      </c>
      <c r="I172" s="131">
        <v>0.417</v>
      </c>
      <c r="J172" s="109"/>
      <c r="K172" s="117">
        <v>118.0</v>
      </c>
      <c r="L172" s="115">
        <v>3.683</v>
      </c>
    </row>
    <row r="173" spans="8:8">
      <c r="B173" s="113">
        <v>119.0</v>
      </c>
      <c r="C173" s="115">
        <v>1.917</v>
      </c>
      <c r="D173" s="109"/>
      <c r="E173" s="132">
        <v>119.0</v>
      </c>
      <c r="F173" s="115">
        <v>0.1</v>
      </c>
      <c r="H173" s="113">
        <v>119.0</v>
      </c>
      <c r="I173" s="131">
        <v>0.45</v>
      </c>
      <c r="J173" s="109"/>
      <c r="K173" s="117">
        <v>119.0</v>
      </c>
      <c r="L173" s="115">
        <v>3.66</v>
      </c>
    </row>
    <row r="174" spans="8:8">
      <c r="B174" s="113">
        <v>120.0</v>
      </c>
      <c r="C174" s="115">
        <v>1.917</v>
      </c>
      <c r="D174" s="109"/>
      <c r="E174" s="132">
        <v>120.0</v>
      </c>
      <c r="F174" s="115">
        <v>0.1</v>
      </c>
      <c r="H174" s="113">
        <v>120.0</v>
      </c>
      <c r="I174" s="131">
        <v>0.5</v>
      </c>
      <c r="J174" s="109"/>
      <c r="K174" s="117">
        <v>120.0</v>
      </c>
      <c r="L174" s="115">
        <v>3.65</v>
      </c>
    </row>
    <row r="175" spans="8:8">
      <c r="B175" s="113">
        <v>121.0</v>
      </c>
      <c r="C175" s="115">
        <v>1.917</v>
      </c>
      <c r="D175" s="109"/>
      <c r="E175" s="132">
        <v>121.0</v>
      </c>
      <c r="F175" s="115">
        <v>0.1</v>
      </c>
      <c r="H175" s="113">
        <v>121.0</v>
      </c>
      <c r="I175" s="131">
        <v>0.533</v>
      </c>
      <c r="J175" s="109"/>
      <c r="K175" s="117">
        <v>121.0</v>
      </c>
      <c r="L175" s="115">
        <v>3.633</v>
      </c>
    </row>
    <row r="176" spans="8:8">
      <c r="B176" s="113">
        <v>122.0</v>
      </c>
      <c r="C176" s="115">
        <v>1.917</v>
      </c>
      <c r="D176" s="109"/>
      <c r="E176" s="132">
        <v>122.0</v>
      </c>
      <c r="F176" s="115">
        <v>0.1</v>
      </c>
      <c r="H176" s="113">
        <v>122.0</v>
      </c>
      <c r="I176" s="131">
        <v>0.583</v>
      </c>
      <c r="J176" s="109"/>
      <c r="K176" s="117">
        <v>122.0</v>
      </c>
      <c r="L176" s="115">
        <v>3.617</v>
      </c>
    </row>
    <row r="177" spans="8:8">
      <c r="B177" s="113">
        <v>123.0</v>
      </c>
      <c r="C177" s="115">
        <v>1.9</v>
      </c>
      <c r="D177" s="109"/>
      <c r="E177" s="132">
        <v>123.0</v>
      </c>
      <c r="F177" s="115">
        <v>0.083</v>
      </c>
      <c r="H177" s="113">
        <v>123.0</v>
      </c>
      <c r="I177" s="131">
        <v>0.617</v>
      </c>
      <c r="J177" s="109"/>
      <c r="K177" s="117">
        <v>123.0</v>
      </c>
      <c r="L177" s="115">
        <v>3.6</v>
      </c>
    </row>
    <row r="178" spans="8:8">
      <c r="B178" s="113">
        <v>124.0</v>
      </c>
      <c r="C178" s="115">
        <v>1.9</v>
      </c>
      <c r="D178" s="109"/>
      <c r="E178" s="132">
        <v>124.0</v>
      </c>
      <c r="F178" s="115">
        <v>0.083</v>
      </c>
      <c r="H178" s="113">
        <v>124.0</v>
      </c>
      <c r="I178" s="131">
        <v>0.667</v>
      </c>
      <c r="J178" s="109"/>
      <c r="K178" s="117">
        <v>124.0</v>
      </c>
      <c r="L178" s="115">
        <v>3.583</v>
      </c>
    </row>
    <row r="179" spans="8:8">
      <c r="B179" s="113">
        <v>125.0</v>
      </c>
      <c r="C179" s="115">
        <v>1.9</v>
      </c>
      <c r="D179" s="109"/>
      <c r="E179" s="132">
        <v>125.0</v>
      </c>
      <c r="F179" s="115">
        <v>0.083</v>
      </c>
      <c r="H179" s="113">
        <v>125.0</v>
      </c>
      <c r="I179" s="131">
        <v>0.717</v>
      </c>
      <c r="J179" s="109"/>
      <c r="K179" s="117">
        <v>125.0</v>
      </c>
      <c r="L179" s="115">
        <v>3.567</v>
      </c>
    </row>
    <row r="180" spans="8:8">
      <c r="B180" s="113">
        <v>126.0</v>
      </c>
      <c r="C180" s="115">
        <v>1.9</v>
      </c>
      <c r="D180" s="109"/>
      <c r="E180" s="132">
        <v>126.0</v>
      </c>
      <c r="F180" s="115">
        <v>0.083</v>
      </c>
      <c r="H180" s="113">
        <v>126.0</v>
      </c>
      <c r="I180" s="131">
        <v>0.767</v>
      </c>
      <c r="J180" s="109"/>
      <c r="K180" s="117">
        <v>126.0</v>
      </c>
      <c r="L180" s="115">
        <v>3.55</v>
      </c>
    </row>
    <row r="181" spans="8:8">
      <c r="B181" s="113">
        <v>127.0</v>
      </c>
      <c r="C181" s="115">
        <v>1.9</v>
      </c>
      <c r="D181" s="109"/>
      <c r="E181" s="132">
        <v>127.0</v>
      </c>
      <c r="F181" s="115">
        <v>0.083</v>
      </c>
      <c r="H181" s="113">
        <v>127.0</v>
      </c>
      <c r="I181" s="131">
        <v>0.817</v>
      </c>
      <c r="J181" s="109"/>
      <c r="K181" s="117">
        <v>127.0</v>
      </c>
      <c r="L181" s="115">
        <v>3.533</v>
      </c>
    </row>
    <row r="182" spans="8:8">
      <c r="B182" s="113">
        <v>128.0</v>
      </c>
      <c r="C182" s="115">
        <v>1.883</v>
      </c>
      <c r="D182" s="109"/>
      <c r="E182" s="132">
        <v>128.0</v>
      </c>
      <c r="F182" s="115">
        <v>0.1</v>
      </c>
      <c r="H182" s="113">
        <v>128.0</v>
      </c>
      <c r="I182" s="131">
        <v>0.867</v>
      </c>
      <c r="J182" s="109"/>
      <c r="K182" s="117">
        <v>128.0</v>
      </c>
      <c r="L182" s="115">
        <v>3.5</v>
      </c>
    </row>
    <row r="183" spans="8:8">
      <c r="B183" s="113">
        <v>129.0</v>
      </c>
      <c r="C183" s="115">
        <v>1.883</v>
      </c>
      <c r="D183" s="109"/>
      <c r="E183" s="132">
        <v>129.0</v>
      </c>
      <c r="F183" s="115">
        <v>0.1</v>
      </c>
      <c r="H183" s="113">
        <v>129.0</v>
      </c>
      <c r="I183" s="131">
        <v>0.917</v>
      </c>
      <c r="J183" s="109"/>
      <c r="K183" s="117">
        <v>129.0</v>
      </c>
      <c r="L183" s="115">
        <v>3.483</v>
      </c>
    </row>
    <row r="184" spans="8:8">
      <c r="B184" s="113">
        <v>130.0</v>
      </c>
      <c r="C184" s="115">
        <v>1.883</v>
      </c>
      <c r="D184" s="109"/>
      <c r="E184" s="132">
        <v>130.0</v>
      </c>
      <c r="F184" s="115">
        <v>0.1</v>
      </c>
      <c r="H184" s="113">
        <v>130.0</v>
      </c>
      <c r="I184" s="131">
        <v>0.967</v>
      </c>
      <c r="J184" s="109"/>
      <c r="K184" s="117">
        <v>130.0</v>
      </c>
      <c r="L184" s="115">
        <v>3.467</v>
      </c>
    </row>
    <row r="185" spans="8:8">
      <c r="B185" s="113">
        <v>131.0</v>
      </c>
      <c r="C185" s="115">
        <v>1.883</v>
      </c>
      <c r="D185" s="109"/>
      <c r="E185" s="132">
        <v>131.0</v>
      </c>
      <c r="F185" s="115">
        <v>0.1</v>
      </c>
      <c r="H185" s="113">
        <v>131.0</v>
      </c>
      <c r="I185" s="131">
        <v>1.033</v>
      </c>
      <c r="J185" s="109"/>
      <c r="K185" s="117">
        <v>131.0</v>
      </c>
      <c r="L185" s="115">
        <v>3.45</v>
      </c>
    </row>
    <row r="186" spans="8:8">
      <c r="B186" s="113">
        <v>132.0</v>
      </c>
      <c r="C186" s="115">
        <v>1.883</v>
      </c>
      <c r="D186" s="109"/>
      <c r="E186" s="132">
        <v>132.0</v>
      </c>
      <c r="F186" s="115">
        <v>0.1</v>
      </c>
      <c r="H186" s="113">
        <v>132.0</v>
      </c>
      <c r="I186" s="131">
        <v>1.083</v>
      </c>
      <c r="J186" s="109"/>
      <c r="K186" s="117">
        <v>132.0</v>
      </c>
      <c r="L186" s="115">
        <v>3.417</v>
      </c>
    </row>
    <row r="187" spans="8:8">
      <c r="B187" s="113">
        <v>133.0</v>
      </c>
      <c r="C187" s="115">
        <v>1.867</v>
      </c>
      <c r="D187" s="109"/>
      <c r="E187" s="132">
        <v>133.0</v>
      </c>
      <c r="F187" s="115">
        <v>0.1</v>
      </c>
      <c r="H187" s="113">
        <v>133.0</v>
      </c>
      <c r="I187" s="131">
        <v>1.15</v>
      </c>
      <c r="J187" s="109"/>
      <c r="K187" s="117">
        <v>133.0</v>
      </c>
      <c r="L187" s="115">
        <v>3.4</v>
      </c>
    </row>
    <row r="188" spans="8:8">
      <c r="B188" s="113">
        <v>134.0</v>
      </c>
      <c r="C188" s="115">
        <v>1.867</v>
      </c>
      <c r="D188" s="109"/>
      <c r="E188" s="132">
        <v>134.0</v>
      </c>
      <c r="F188" s="115">
        <v>0.1</v>
      </c>
      <c r="H188" s="113">
        <v>134.0</v>
      </c>
      <c r="I188" s="131">
        <v>1.2</v>
      </c>
      <c r="J188" s="109"/>
      <c r="K188" s="117">
        <v>134.0</v>
      </c>
      <c r="L188" s="115">
        <v>3.367</v>
      </c>
    </row>
    <row r="189" spans="8:8">
      <c r="B189" s="113">
        <v>135.0</v>
      </c>
      <c r="C189" s="115">
        <v>1.867</v>
      </c>
      <c r="D189" s="109"/>
      <c r="E189" s="132">
        <v>135.0</v>
      </c>
      <c r="F189" s="115">
        <v>0.1</v>
      </c>
      <c r="H189" s="113">
        <v>135.0</v>
      </c>
      <c r="I189" s="131">
        <v>1.25</v>
      </c>
      <c r="J189" s="109"/>
      <c r="K189" s="117">
        <v>135.0</v>
      </c>
      <c r="L189" s="115">
        <v>3.35</v>
      </c>
    </row>
    <row r="190" spans="8:8">
      <c r="B190" s="113">
        <v>136.0</v>
      </c>
      <c r="C190" s="115">
        <v>1.867</v>
      </c>
      <c r="D190" s="109"/>
      <c r="E190" s="132">
        <v>136.0</v>
      </c>
      <c r="F190" s="115">
        <v>0.1</v>
      </c>
      <c r="H190" s="113">
        <v>136.0</v>
      </c>
      <c r="I190" s="131">
        <v>1.317</v>
      </c>
      <c r="J190" s="109"/>
      <c r="K190" s="117">
        <v>136.0</v>
      </c>
      <c r="L190" s="115">
        <v>3.317</v>
      </c>
    </row>
    <row r="191" spans="8:8">
      <c r="B191" s="113">
        <v>137.0</v>
      </c>
      <c r="C191" s="115">
        <v>1.867</v>
      </c>
      <c r="D191" s="109"/>
      <c r="E191" s="132">
        <v>137.0</v>
      </c>
      <c r="F191" s="115">
        <v>0.1</v>
      </c>
      <c r="H191" s="113">
        <v>137.0</v>
      </c>
      <c r="I191" s="131">
        <v>1.383</v>
      </c>
      <c r="J191" s="109"/>
      <c r="K191" s="117">
        <v>137.0</v>
      </c>
      <c r="L191" s="115">
        <v>3.3</v>
      </c>
    </row>
    <row r="192" spans="8:8">
      <c r="B192" s="113">
        <v>138.0</v>
      </c>
      <c r="C192" s="115">
        <v>1.833</v>
      </c>
      <c r="D192" s="109"/>
      <c r="E192" s="132">
        <v>138.0</v>
      </c>
      <c r="F192" s="115">
        <v>0.1</v>
      </c>
      <c r="H192" s="113">
        <v>138.0</v>
      </c>
      <c r="I192" s="131">
        <v>1.45</v>
      </c>
      <c r="J192" s="109"/>
      <c r="K192" s="117">
        <v>138.0</v>
      </c>
      <c r="L192" s="115">
        <v>3.283</v>
      </c>
    </row>
    <row r="193" spans="8:8">
      <c r="B193" s="113">
        <v>139.0</v>
      </c>
      <c r="C193" s="115">
        <v>1.833</v>
      </c>
      <c r="D193" s="109"/>
      <c r="E193" s="132">
        <v>139.0</v>
      </c>
      <c r="F193" s="115">
        <v>0.1</v>
      </c>
      <c r="H193" s="113">
        <v>139.0</v>
      </c>
      <c r="I193" s="131">
        <v>1.517</v>
      </c>
      <c r="J193" s="109"/>
      <c r="K193" s="117">
        <v>139.0</v>
      </c>
      <c r="L193" s="115">
        <v>3.25</v>
      </c>
    </row>
    <row r="194" spans="8:8">
      <c r="B194" s="113">
        <v>140.0</v>
      </c>
      <c r="C194" s="115">
        <v>1.833</v>
      </c>
      <c r="D194" s="109"/>
      <c r="E194" s="132">
        <v>140.0</v>
      </c>
      <c r="F194" s="115">
        <v>0.1</v>
      </c>
      <c r="H194" s="113">
        <v>140.0</v>
      </c>
      <c r="I194" s="131">
        <v>1.583</v>
      </c>
      <c r="J194" s="109"/>
      <c r="K194" s="117">
        <v>140.0</v>
      </c>
      <c r="L194" s="115">
        <v>3.233</v>
      </c>
    </row>
    <row r="195" spans="8:8">
      <c r="B195" s="113">
        <v>141.0</v>
      </c>
      <c r="C195" s="115">
        <v>1.833</v>
      </c>
      <c r="D195" s="109"/>
      <c r="E195" s="132">
        <v>141.0</v>
      </c>
      <c r="F195" s="115">
        <v>0.1</v>
      </c>
      <c r="H195" s="113">
        <v>141.0</v>
      </c>
      <c r="I195" s="131">
        <v>1.65</v>
      </c>
      <c r="J195" s="109"/>
      <c r="K195" s="117">
        <v>141.0</v>
      </c>
      <c r="L195" s="115">
        <v>3.2</v>
      </c>
    </row>
    <row r="196" spans="8:8">
      <c r="B196" s="113">
        <v>142.0</v>
      </c>
      <c r="C196" s="115">
        <v>1.833</v>
      </c>
      <c r="D196" s="109"/>
      <c r="E196" s="132">
        <v>142.0</v>
      </c>
      <c r="F196" s="115">
        <v>0.1</v>
      </c>
      <c r="H196" s="113">
        <v>142.0</v>
      </c>
      <c r="I196" s="131">
        <v>1.717</v>
      </c>
      <c r="J196" s="109"/>
      <c r="K196" s="117">
        <v>142.0</v>
      </c>
      <c r="L196" s="115">
        <v>3.167</v>
      </c>
    </row>
    <row r="197" spans="8:8">
      <c r="B197" s="113">
        <v>143.0</v>
      </c>
      <c r="C197" s="115">
        <v>1.833</v>
      </c>
      <c r="D197" s="109"/>
      <c r="E197" s="132">
        <v>143.0</v>
      </c>
      <c r="F197" s="115">
        <v>0.117</v>
      </c>
      <c r="H197" s="113">
        <v>143.0</v>
      </c>
      <c r="I197" s="131">
        <v>1.783</v>
      </c>
      <c r="J197" s="109"/>
      <c r="K197" s="117">
        <v>143.0</v>
      </c>
      <c r="L197" s="115">
        <v>3.133</v>
      </c>
    </row>
    <row r="198" spans="8:8">
      <c r="B198" s="113">
        <v>144.0</v>
      </c>
      <c r="C198" s="115">
        <v>1.833</v>
      </c>
      <c r="D198" s="109"/>
      <c r="E198" s="132">
        <v>144.0</v>
      </c>
      <c r="F198" s="115">
        <v>0.117</v>
      </c>
      <c r="H198" s="113">
        <v>144.0</v>
      </c>
      <c r="I198" s="131">
        <v>1.85</v>
      </c>
      <c r="J198" s="109"/>
      <c r="K198" s="117">
        <v>144.0</v>
      </c>
      <c r="L198" s="115">
        <v>3.117</v>
      </c>
    </row>
    <row r="199" spans="8:8">
      <c r="B199" s="113">
        <v>145.0</v>
      </c>
      <c r="C199" s="115">
        <v>1.833</v>
      </c>
      <c r="D199" s="109"/>
      <c r="E199" s="132">
        <v>145.0</v>
      </c>
      <c r="F199" s="115">
        <v>0.117</v>
      </c>
      <c r="H199" s="113">
        <v>145.0</v>
      </c>
      <c r="I199" s="131">
        <v>1.933</v>
      </c>
      <c r="J199" s="109"/>
      <c r="K199" s="117">
        <v>145.0</v>
      </c>
      <c r="L199" s="115">
        <v>3.083</v>
      </c>
    </row>
    <row r="200" spans="8:8">
      <c r="B200" s="113">
        <v>146.0</v>
      </c>
      <c r="C200" s="115">
        <v>1.833</v>
      </c>
      <c r="D200" s="109"/>
      <c r="E200" s="132">
        <v>146.0</v>
      </c>
      <c r="F200" s="115">
        <v>0.117</v>
      </c>
      <c r="H200" s="113">
        <v>146.0</v>
      </c>
      <c r="I200" s="131">
        <v>2.0</v>
      </c>
      <c r="J200" s="109"/>
      <c r="K200" s="117">
        <v>146.0</v>
      </c>
      <c r="L200" s="115">
        <v>3.05</v>
      </c>
    </row>
    <row r="201" spans="8:8">
      <c r="B201" s="113">
        <v>147.0</v>
      </c>
      <c r="C201" s="115">
        <v>1.833</v>
      </c>
      <c r="D201" s="109"/>
      <c r="E201" s="132">
        <v>147.0</v>
      </c>
      <c r="F201" s="115">
        <v>0.117</v>
      </c>
      <c r="H201" s="113">
        <v>147.0</v>
      </c>
      <c r="I201" s="131">
        <v>2.083</v>
      </c>
      <c r="J201" s="109"/>
      <c r="K201" s="117">
        <v>147.0</v>
      </c>
      <c r="L201" s="115">
        <v>3.017</v>
      </c>
    </row>
    <row r="202" spans="8:8">
      <c r="B202" s="113">
        <v>148.0</v>
      </c>
      <c r="C202" s="115">
        <v>1.817</v>
      </c>
      <c r="D202" s="109"/>
      <c r="E202" s="132">
        <v>148.0</v>
      </c>
      <c r="F202" s="115">
        <v>0.117</v>
      </c>
      <c r="H202" s="113">
        <v>148.0</v>
      </c>
      <c r="I202" s="131">
        <v>2.15</v>
      </c>
      <c r="J202" s="109"/>
      <c r="K202" s="117">
        <v>148.0</v>
      </c>
      <c r="L202" s="115">
        <v>2.983</v>
      </c>
    </row>
    <row r="203" spans="8:8">
      <c r="B203" s="113">
        <v>149.0</v>
      </c>
      <c r="C203" s="115">
        <v>1.817</v>
      </c>
      <c r="D203" s="109"/>
      <c r="E203" s="132">
        <v>149.0</v>
      </c>
      <c r="F203" s="115">
        <v>0.117</v>
      </c>
      <c r="H203" s="113">
        <v>149.0</v>
      </c>
      <c r="I203" s="131">
        <v>2.233</v>
      </c>
      <c r="J203" s="109"/>
      <c r="K203" s="117">
        <v>149.0</v>
      </c>
      <c r="L203" s="115">
        <v>2.95</v>
      </c>
    </row>
    <row r="204" spans="8:8">
      <c r="B204" s="113">
        <v>150.0</v>
      </c>
      <c r="C204" s="115">
        <v>1.817</v>
      </c>
      <c r="D204" s="109"/>
      <c r="E204" s="132">
        <v>150.0</v>
      </c>
      <c r="F204" s="115">
        <v>0.117</v>
      </c>
      <c r="H204" s="113">
        <v>150.0</v>
      </c>
      <c r="I204" s="131">
        <v>2.317</v>
      </c>
      <c r="J204" s="109"/>
      <c r="K204" s="117">
        <v>150.0</v>
      </c>
      <c r="L204" s="115">
        <v>2.933</v>
      </c>
    </row>
    <row r="205" spans="8:8">
      <c r="B205" s="113">
        <v>151.0</v>
      </c>
      <c r="C205" s="115">
        <v>1.817</v>
      </c>
      <c r="D205" s="109"/>
      <c r="E205" s="132">
        <v>151.0</v>
      </c>
      <c r="F205" s="115">
        <v>0.117</v>
      </c>
      <c r="H205" s="113">
        <v>151.0</v>
      </c>
      <c r="I205" s="131">
        <v>2.383</v>
      </c>
      <c r="J205" s="109"/>
      <c r="K205" s="117">
        <v>151.0</v>
      </c>
      <c r="L205" s="115">
        <v>2.9</v>
      </c>
    </row>
    <row r="206" spans="8:8">
      <c r="B206" s="113">
        <v>152.0</v>
      </c>
      <c r="C206" s="115">
        <v>1.817</v>
      </c>
      <c r="D206" s="109"/>
      <c r="E206" s="132">
        <v>152.0</v>
      </c>
      <c r="F206" s="115">
        <v>0.117</v>
      </c>
      <c r="H206" s="113">
        <v>152.0</v>
      </c>
      <c r="I206" s="131">
        <v>2.45</v>
      </c>
      <c r="J206" s="109"/>
      <c r="K206" s="117">
        <v>152.0</v>
      </c>
      <c r="L206" s="115">
        <v>2.867</v>
      </c>
    </row>
    <row r="207" spans="8:8">
      <c r="B207" s="113">
        <v>153.0</v>
      </c>
      <c r="C207" s="115">
        <v>1.8</v>
      </c>
      <c r="D207" s="109"/>
      <c r="E207" s="132">
        <v>153.0</v>
      </c>
      <c r="F207" s="115">
        <v>0.133</v>
      </c>
      <c r="H207" s="113">
        <v>153.0</v>
      </c>
      <c r="I207" s="131">
        <v>2.533</v>
      </c>
      <c r="J207" s="109"/>
      <c r="K207" s="117">
        <v>153.0</v>
      </c>
      <c r="L207" s="115">
        <v>2.85</v>
      </c>
    </row>
    <row r="208" spans="8:8">
      <c r="B208" s="113">
        <v>154.0</v>
      </c>
      <c r="C208" s="115">
        <v>1.8</v>
      </c>
      <c r="D208" s="109"/>
      <c r="E208" s="132">
        <v>154.0</v>
      </c>
      <c r="F208" s="115">
        <v>0.133</v>
      </c>
      <c r="H208" s="113">
        <v>154.0</v>
      </c>
      <c r="I208" s="131">
        <v>2.617</v>
      </c>
      <c r="J208" s="109"/>
      <c r="K208" s="117">
        <v>154.0</v>
      </c>
      <c r="L208" s="115">
        <v>2.817</v>
      </c>
    </row>
    <row r="209" spans="8:8">
      <c r="B209" s="113">
        <v>155.0</v>
      </c>
      <c r="C209" s="115">
        <v>1.8</v>
      </c>
      <c r="D209" s="109"/>
      <c r="E209" s="132">
        <v>155.0</v>
      </c>
      <c r="F209" s="115">
        <v>0.133</v>
      </c>
      <c r="H209" s="113">
        <v>155.0</v>
      </c>
      <c r="I209" s="131">
        <v>2.717</v>
      </c>
      <c r="J209" s="109"/>
      <c r="K209" s="117">
        <v>155.0</v>
      </c>
      <c r="L209" s="115">
        <v>2.783</v>
      </c>
    </row>
    <row r="210" spans="8:8">
      <c r="B210" s="113">
        <v>156.0</v>
      </c>
      <c r="C210" s="115">
        <v>1.8</v>
      </c>
      <c r="D210" s="109"/>
      <c r="E210" s="132">
        <v>156.0</v>
      </c>
      <c r="F210" s="115">
        <v>0.133</v>
      </c>
      <c r="H210" s="113">
        <v>156.0</v>
      </c>
      <c r="I210" s="131">
        <v>2.8</v>
      </c>
      <c r="J210" s="109"/>
      <c r="K210" s="117">
        <v>156.0</v>
      </c>
      <c r="L210" s="115">
        <v>2.75</v>
      </c>
    </row>
    <row r="211" spans="8:8">
      <c r="B211" s="113">
        <v>157.0</v>
      </c>
      <c r="C211" s="115">
        <v>1.8</v>
      </c>
      <c r="D211" s="109"/>
      <c r="E211" s="132">
        <v>157.0</v>
      </c>
      <c r="F211" s="115">
        <v>0.133</v>
      </c>
      <c r="H211" s="113">
        <v>157.0</v>
      </c>
      <c r="I211" s="131">
        <v>2.95</v>
      </c>
      <c r="J211" s="109"/>
      <c r="K211" s="117">
        <v>157.0</v>
      </c>
      <c r="L211" s="115">
        <v>2.717</v>
      </c>
    </row>
    <row r="212" spans="8:8">
      <c r="B212" s="113">
        <v>158.0</v>
      </c>
      <c r="C212" s="115">
        <v>1.783</v>
      </c>
      <c r="D212" s="109"/>
      <c r="E212" s="132">
        <v>158.0</v>
      </c>
      <c r="F212" s="115">
        <v>0.15</v>
      </c>
      <c r="H212" s="113">
        <v>158.0</v>
      </c>
      <c r="I212" s="131">
        <v>2.967</v>
      </c>
      <c r="J212" s="109"/>
      <c r="K212" s="117">
        <v>158.0</v>
      </c>
      <c r="L212" s="115">
        <v>2.7</v>
      </c>
    </row>
    <row r="213" spans="8:8">
      <c r="B213" s="113">
        <v>159.0</v>
      </c>
      <c r="C213" s="115">
        <v>1.783</v>
      </c>
      <c r="D213" s="109"/>
      <c r="E213" s="132">
        <v>159.0</v>
      </c>
      <c r="F213" s="115">
        <v>0.15</v>
      </c>
      <c r="H213" s="113">
        <v>159.0</v>
      </c>
      <c r="I213" s="131">
        <v>3.05</v>
      </c>
      <c r="J213" s="109"/>
      <c r="K213" s="117">
        <v>159.0</v>
      </c>
      <c r="L213" s="115">
        <v>2.667</v>
      </c>
    </row>
    <row r="214" spans="8:8">
      <c r="B214" s="113">
        <v>160.0</v>
      </c>
      <c r="C214" s="115">
        <v>1.783</v>
      </c>
      <c r="D214" s="109"/>
      <c r="E214" s="132">
        <v>160.0</v>
      </c>
      <c r="F214" s="115">
        <v>0.15</v>
      </c>
      <c r="H214" s="113">
        <v>160.0</v>
      </c>
      <c r="I214" s="131">
        <v>3.133</v>
      </c>
      <c r="J214" s="109"/>
      <c r="K214" s="117">
        <v>160.0</v>
      </c>
      <c r="L214" s="115">
        <v>2.633</v>
      </c>
    </row>
    <row r="215" spans="8:8">
      <c r="B215" s="113">
        <v>161.0</v>
      </c>
      <c r="C215" s="115">
        <v>1.783</v>
      </c>
      <c r="D215" s="109"/>
      <c r="E215" s="132">
        <v>161.0</v>
      </c>
      <c r="F215" s="115">
        <v>0.15</v>
      </c>
      <c r="H215" s="113">
        <v>161.0</v>
      </c>
      <c r="I215" s="131">
        <v>3.217</v>
      </c>
      <c r="J215" s="109"/>
      <c r="K215" s="117">
        <v>161.0</v>
      </c>
      <c r="L215" s="115">
        <v>2.6</v>
      </c>
    </row>
    <row r="216" spans="8:8">
      <c r="B216" s="113">
        <v>162.0</v>
      </c>
      <c r="C216" s="115">
        <v>1.783</v>
      </c>
      <c r="D216" s="109"/>
      <c r="E216" s="132">
        <v>162.0</v>
      </c>
      <c r="F216" s="115">
        <v>0.15</v>
      </c>
      <c r="H216" s="113">
        <v>162.0</v>
      </c>
      <c r="I216" s="131">
        <v>3.317</v>
      </c>
      <c r="J216" s="109"/>
      <c r="K216" s="117">
        <v>162.0</v>
      </c>
      <c r="L216" s="115">
        <v>2.567</v>
      </c>
    </row>
    <row r="217" spans="8:8">
      <c r="B217" s="113">
        <v>163.0</v>
      </c>
      <c r="C217" s="115">
        <v>1.767</v>
      </c>
      <c r="D217" s="109"/>
      <c r="E217" s="132">
        <v>163.0</v>
      </c>
      <c r="F217" s="115">
        <v>0.187</v>
      </c>
      <c r="H217" s="113">
        <v>163.0</v>
      </c>
      <c r="I217" s="131">
        <v>3.4</v>
      </c>
      <c r="J217" s="109"/>
      <c r="K217" s="117">
        <v>163.0</v>
      </c>
      <c r="L217" s="115">
        <v>2.533</v>
      </c>
    </row>
    <row r="218" spans="8:8">
      <c r="B218" s="113">
        <v>164.0</v>
      </c>
      <c r="C218" s="115">
        <v>1.767</v>
      </c>
      <c r="D218" s="109"/>
      <c r="E218" s="132">
        <v>164.0</v>
      </c>
      <c r="F218" s="115">
        <v>0.187</v>
      </c>
      <c r="H218" s="113">
        <v>164.0</v>
      </c>
      <c r="I218" s="131">
        <v>3.483</v>
      </c>
      <c r="J218" s="109"/>
      <c r="K218" s="117">
        <v>164.0</v>
      </c>
      <c r="L218" s="115">
        <v>2.5</v>
      </c>
    </row>
    <row r="219" spans="8:8">
      <c r="B219" s="113">
        <v>165.0</v>
      </c>
      <c r="C219" s="115">
        <v>1.767</v>
      </c>
      <c r="D219" s="109"/>
      <c r="E219" s="132">
        <v>165.0</v>
      </c>
      <c r="F219" s="115">
        <v>0.187</v>
      </c>
      <c r="H219" s="113">
        <v>165.0</v>
      </c>
      <c r="I219" s="131">
        <v>3.583</v>
      </c>
      <c r="J219" s="109"/>
      <c r="K219" s="117">
        <v>165.0</v>
      </c>
      <c r="L219" s="115">
        <v>2.467</v>
      </c>
    </row>
    <row r="220" spans="8:8">
      <c r="B220" s="113">
        <v>166.0</v>
      </c>
      <c r="C220" s="115">
        <v>1.767</v>
      </c>
      <c r="D220" s="109"/>
      <c r="E220" s="132">
        <v>166.0</v>
      </c>
      <c r="F220" s="115">
        <v>0.187</v>
      </c>
      <c r="H220" s="113">
        <v>166.0</v>
      </c>
      <c r="I220" s="131">
        <v>3.667</v>
      </c>
      <c r="J220" s="109"/>
      <c r="K220" s="117">
        <v>166.0</v>
      </c>
      <c r="L220" s="115">
        <v>2.433</v>
      </c>
    </row>
    <row r="221" spans="8:8">
      <c r="B221" s="113">
        <v>167.0</v>
      </c>
      <c r="C221" s="115">
        <v>1.767</v>
      </c>
      <c r="D221" s="109"/>
      <c r="E221" s="132">
        <v>167.0</v>
      </c>
      <c r="F221" s="115">
        <v>0.187</v>
      </c>
      <c r="H221" s="113">
        <v>167.0</v>
      </c>
      <c r="I221" s="131">
        <v>3.75</v>
      </c>
      <c r="J221" s="109"/>
      <c r="K221" s="117">
        <v>167.0</v>
      </c>
      <c r="L221" s="115">
        <v>2.383</v>
      </c>
    </row>
    <row r="222" spans="8:8">
      <c r="B222" s="113">
        <v>168.0</v>
      </c>
      <c r="C222" s="115">
        <v>1.767</v>
      </c>
      <c r="D222" s="109"/>
      <c r="E222" s="132">
        <v>168.0</v>
      </c>
      <c r="F222" s="115">
        <v>0.183</v>
      </c>
      <c r="H222" s="113">
        <v>168.0</v>
      </c>
      <c r="I222" s="131">
        <v>3.85</v>
      </c>
      <c r="J222" s="109"/>
      <c r="K222" s="117">
        <v>168.0</v>
      </c>
      <c r="L222" s="115">
        <v>2.35</v>
      </c>
    </row>
    <row r="223" spans="8:8">
      <c r="B223" s="113">
        <v>169.0</v>
      </c>
      <c r="C223" s="115">
        <v>1.767</v>
      </c>
      <c r="D223" s="109"/>
      <c r="E223" s="132">
        <v>169.0</v>
      </c>
      <c r="F223" s="115">
        <v>0.183</v>
      </c>
      <c r="H223" s="113">
        <v>169.0</v>
      </c>
      <c r="I223" s="131">
        <v>3.933</v>
      </c>
      <c r="J223" s="109"/>
      <c r="K223" s="117">
        <v>169.0</v>
      </c>
      <c r="L223" s="115">
        <v>2.317</v>
      </c>
    </row>
    <row r="224" spans="8:8">
      <c r="B224" s="113">
        <v>170.0</v>
      </c>
      <c r="C224" s="115">
        <v>1.767</v>
      </c>
      <c r="D224" s="109"/>
      <c r="E224" s="132">
        <v>170.0</v>
      </c>
      <c r="F224" s="115">
        <v>0.183</v>
      </c>
      <c r="H224" s="113">
        <v>170.0</v>
      </c>
      <c r="I224" s="131">
        <v>4.033</v>
      </c>
      <c r="J224" s="109"/>
      <c r="K224" s="117">
        <v>170.0</v>
      </c>
      <c r="L224" s="115">
        <v>2.283</v>
      </c>
    </row>
    <row r="225" spans="8:8">
      <c r="B225" s="113">
        <v>171.0</v>
      </c>
      <c r="C225" s="115">
        <v>1.767</v>
      </c>
      <c r="D225" s="109"/>
      <c r="E225" s="132">
        <v>171.0</v>
      </c>
      <c r="F225" s="115">
        <v>0.183</v>
      </c>
      <c r="H225" s="113">
        <v>171.0</v>
      </c>
      <c r="I225" s="131">
        <v>4.117</v>
      </c>
      <c r="J225" s="109"/>
      <c r="K225" s="117">
        <v>171.0</v>
      </c>
      <c r="L225" s="115">
        <v>2.25</v>
      </c>
    </row>
    <row r="226" spans="8:8">
      <c r="B226" s="113">
        <v>172.0</v>
      </c>
      <c r="C226" s="115">
        <v>1.767</v>
      </c>
      <c r="D226" s="109"/>
      <c r="E226" s="132">
        <v>172.0</v>
      </c>
      <c r="F226" s="115">
        <v>0.183</v>
      </c>
      <c r="H226" s="113">
        <v>172.0</v>
      </c>
      <c r="I226" s="131">
        <v>4.2</v>
      </c>
      <c r="J226" s="109"/>
      <c r="K226" s="117">
        <v>172.0</v>
      </c>
      <c r="L226" s="115">
        <v>2.217</v>
      </c>
    </row>
    <row r="227" spans="8:8">
      <c r="B227" s="113">
        <v>173.0</v>
      </c>
      <c r="C227" s="115">
        <v>1.75</v>
      </c>
      <c r="D227" s="109"/>
      <c r="E227" s="132">
        <v>173.0</v>
      </c>
      <c r="F227" s="115">
        <v>0.2</v>
      </c>
      <c r="H227" s="113">
        <v>173.0</v>
      </c>
      <c r="I227" s="131">
        <v>4.283</v>
      </c>
      <c r="J227" s="109"/>
      <c r="K227" s="117">
        <v>173.0</v>
      </c>
      <c r="L227" s="115">
        <v>2.183</v>
      </c>
    </row>
    <row r="228" spans="8:8">
      <c r="B228" s="113">
        <v>174.0</v>
      </c>
      <c r="C228" s="115">
        <v>1.75</v>
      </c>
      <c r="D228" s="109"/>
      <c r="E228" s="132">
        <v>174.0</v>
      </c>
      <c r="F228" s="115">
        <v>0.2</v>
      </c>
      <c r="H228" s="113">
        <v>174.0</v>
      </c>
      <c r="I228" s="131">
        <v>4.367</v>
      </c>
      <c r="J228" s="109"/>
      <c r="K228" s="117">
        <v>174.0</v>
      </c>
      <c r="L228" s="115">
        <v>2.15</v>
      </c>
    </row>
    <row r="229" spans="8:8">
      <c r="B229" s="113">
        <v>175.0</v>
      </c>
      <c r="C229" s="115">
        <v>1.75</v>
      </c>
      <c r="D229" s="109"/>
      <c r="E229" s="132">
        <v>175.0</v>
      </c>
      <c r="F229" s="115">
        <v>0.2</v>
      </c>
      <c r="H229" s="113">
        <v>175.0</v>
      </c>
      <c r="I229" s="131">
        <v>4.45</v>
      </c>
      <c r="J229" s="109"/>
      <c r="K229" s="117">
        <v>175.0</v>
      </c>
      <c r="L229" s="115">
        <v>2.117</v>
      </c>
    </row>
    <row r="230" spans="8:8">
      <c r="B230" s="113">
        <v>176.0</v>
      </c>
      <c r="C230" s="115">
        <v>1.75</v>
      </c>
      <c r="D230" s="109"/>
      <c r="E230" s="132">
        <v>176.0</v>
      </c>
      <c r="F230" s="115">
        <v>0.2</v>
      </c>
      <c r="H230" s="113">
        <v>176.0</v>
      </c>
      <c r="I230" s="131">
        <v>4.55</v>
      </c>
      <c r="J230" s="109"/>
      <c r="K230" s="117">
        <v>176.0</v>
      </c>
      <c r="L230" s="115">
        <v>2.083</v>
      </c>
    </row>
    <row r="231" spans="8:8">
      <c r="B231" s="113">
        <v>177.0</v>
      </c>
      <c r="C231" s="115">
        <v>1.75</v>
      </c>
      <c r="D231" s="109"/>
      <c r="E231" s="132">
        <v>177.0</v>
      </c>
      <c r="F231" s="115">
        <v>0.2</v>
      </c>
      <c r="H231" s="113">
        <v>177.0</v>
      </c>
      <c r="I231" s="131">
        <v>4.65</v>
      </c>
      <c r="J231" s="109"/>
      <c r="K231" s="117">
        <v>177.0</v>
      </c>
      <c r="L231" s="115">
        <v>2.05</v>
      </c>
    </row>
    <row r="232" spans="8:8">
      <c r="B232" s="113">
        <v>178.0</v>
      </c>
      <c r="C232" s="115">
        <v>1.75</v>
      </c>
      <c r="D232" s="109"/>
      <c r="E232" s="132">
        <v>178.0</v>
      </c>
      <c r="F232" s="115">
        <v>0.217</v>
      </c>
      <c r="H232" s="113">
        <v>178.0</v>
      </c>
      <c r="I232" s="131">
        <v>4.767</v>
      </c>
      <c r="J232" s="109"/>
      <c r="K232" s="117">
        <v>178.0</v>
      </c>
      <c r="L232" s="115">
        <v>2.017</v>
      </c>
    </row>
    <row r="233" spans="8:8">
      <c r="B233" s="113">
        <v>179.0</v>
      </c>
      <c r="C233" s="115">
        <v>1.75</v>
      </c>
      <c r="D233" s="109"/>
      <c r="E233" s="132">
        <v>179.0</v>
      </c>
      <c r="F233" s="115">
        <v>0.217</v>
      </c>
      <c r="H233" s="113">
        <v>179.0</v>
      </c>
      <c r="I233" s="131">
        <v>4.867</v>
      </c>
      <c r="J233" s="109"/>
      <c r="K233" s="117">
        <v>179.0</v>
      </c>
      <c r="L233" s="115">
        <v>1.983</v>
      </c>
    </row>
    <row r="234" spans="8:8">
      <c r="B234" s="113">
        <v>180.0</v>
      </c>
      <c r="C234" s="115">
        <v>1.75</v>
      </c>
      <c r="D234" s="109"/>
      <c r="E234" s="132">
        <v>180.0</v>
      </c>
      <c r="F234" s="115">
        <v>0.217</v>
      </c>
      <c r="H234" s="113">
        <v>180.0</v>
      </c>
      <c r="I234" s="131">
        <v>4.983</v>
      </c>
      <c r="J234" s="109"/>
      <c r="K234" s="117">
        <v>180.0</v>
      </c>
      <c r="L234" s="115">
        <v>1.933</v>
      </c>
    </row>
    <row r="235" spans="8:8">
      <c r="B235" s="113">
        <v>181.0</v>
      </c>
      <c r="C235" s="115">
        <v>1.75</v>
      </c>
      <c r="D235" s="109"/>
      <c r="E235" s="132">
        <v>181.0</v>
      </c>
      <c r="F235" s="115">
        <v>0.217</v>
      </c>
      <c r="H235" s="113">
        <v>181.0</v>
      </c>
      <c r="I235" s="131">
        <v>5.083</v>
      </c>
      <c r="J235" s="109"/>
      <c r="K235" s="117">
        <v>181.0</v>
      </c>
      <c r="L235" s="115">
        <v>1.917</v>
      </c>
    </row>
    <row r="236" spans="8:8">
      <c r="B236" s="113">
        <v>182.0</v>
      </c>
      <c r="C236" s="115">
        <v>1.75</v>
      </c>
      <c r="D236" s="109"/>
      <c r="E236" s="132">
        <v>182.0</v>
      </c>
      <c r="F236" s="115">
        <v>0.217</v>
      </c>
      <c r="H236" s="113">
        <v>182.0</v>
      </c>
      <c r="I236" s="131">
        <v>5.183</v>
      </c>
      <c r="J236" s="109"/>
      <c r="K236" s="117">
        <v>182.0</v>
      </c>
      <c r="L236" s="115">
        <v>1.883</v>
      </c>
    </row>
    <row r="237" spans="8:8">
      <c r="B237" s="113">
        <v>183.0</v>
      </c>
      <c r="C237" s="115">
        <v>1.75</v>
      </c>
      <c r="D237" s="109"/>
      <c r="E237" s="132">
        <v>183.0</v>
      </c>
      <c r="F237" s="115">
        <v>0.217</v>
      </c>
      <c r="H237" s="113">
        <v>183.0</v>
      </c>
      <c r="I237" s="131">
        <v>5.267</v>
      </c>
      <c r="J237" s="109"/>
      <c r="K237" s="117">
        <v>183.0</v>
      </c>
      <c r="L237" s="115">
        <v>1.85</v>
      </c>
    </row>
    <row r="238" spans="8:8">
      <c r="B238" s="113">
        <v>184.0</v>
      </c>
      <c r="C238" s="115">
        <v>1.75</v>
      </c>
      <c r="D238" s="109"/>
      <c r="E238" s="132">
        <v>184.0</v>
      </c>
      <c r="F238" s="115">
        <v>0.217</v>
      </c>
      <c r="H238" s="113">
        <v>184.0</v>
      </c>
      <c r="I238" s="131">
        <v>5.367</v>
      </c>
      <c r="J238" s="109"/>
      <c r="K238" s="117">
        <v>184.0</v>
      </c>
      <c r="L238" s="115">
        <v>1.8</v>
      </c>
    </row>
    <row r="239" spans="8:8">
      <c r="B239" s="113">
        <v>185.0</v>
      </c>
      <c r="C239" s="115">
        <v>1.75</v>
      </c>
      <c r="D239" s="109"/>
      <c r="E239" s="132">
        <v>185.0</v>
      </c>
      <c r="F239" s="115">
        <v>0.217</v>
      </c>
      <c r="H239" s="113">
        <v>185.0</v>
      </c>
      <c r="I239" s="131">
        <v>5.45</v>
      </c>
      <c r="J239" s="109"/>
      <c r="K239" s="117">
        <v>185.0</v>
      </c>
      <c r="L239" s="115">
        <v>1.767</v>
      </c>
    </row>
    <row r="240" spans="8:8">
      <c r="B240" s="113">
        <v>186.0</v>
      </c>
      <c r="C240" s="115">
        <v>1.75</v>
      </c>
      <c r="D240" s="109"/>
      <c r="E240" s="132">
        <v>186.0</v>
      </c>
      <c r="F240" s="115">
        <v>0.217</v>
      </c>
      <c r="H240" s="113">
        <v>186.0</v>
      </c>
      <c r="I240" s="131">
        <v>5.55</v>
      </c>
      <c r="J240" s="109"/>
      <c r="K240" s="117">
        <v>186.0</v>
      </c>
      <c r="L240" s="115">
        <v>1.733</v>
      </c>
    </row>
    <row r="241" spans="8:8">
      <c r="B241" s="113">
        <v>187.0</v>
      </c>
      <c r="C241" s="115">
        <v>1.75</v>
      </c>
      <c r="D241" s="109"/>
      <c r="E241" s="132">
        <v>187.0</v>
      </c>
      <c r="F241" s="115">
        <v>0.217</v>
      </c>
      <c r="H241" s="113">
        <v>187.0</v>
      </c>
      <c r="I241" s="131">
        <v>5.65</v>
      </c>
      <c r="J241" s="109"/>
      <c r="K241" s="117">
        <v>187.0</v>
      </c>
      <c r="L241" s="115">
        <v>1.7</v>
      </c>
    </row>
    <row r="242" spans="8:8">
      <c r="B242" s="113">
        <v>188.0</v>
      </c>
      <c r="C242" s="115">
        <v>1.75</v>
      </c>
      <c r="D242" s="109"/>
      <c r="E242" s="132">
        <v>188.0</v>
      </c>
      <c r="F242" s="115">
        <v>0.233</v>
      </c>
      <c r="H242" s="113">
        <v>188.0</v>
      </c>
      <c r="I242" s="131">
        <v>5.756</v>
      </c>
      <c r="J242" s="109"/>
      <c r="K242" s="117">
        <v>188.0</v>
      </c>
      <c r="L242" s="115">
        <v>1.667</v>
      </c>
    </row>
    <row r="243" spans="8:8">
      <c r="B243" s="113">
        <v>189.0</v>
      </c>
      <c r="C243" s="115">
        <v>1.75</v>
      </c>
      <c r="D243" s="109"/>
      <c r="E243" s="132">
        <v>189.0</v>
      </c>
      <c r="F243" s="115">
        <v>0.233</v>
      </c>
      <c r="H243" s="113">
        <v>189.0</v>
      </c>
      <c r="I243" s="131">
        <v>5.833</v>
      </c>
      <c r="J243" s="109"/>
      <c r="K243" s="117">
        <v>189.0</v>
      </c>
      <c r="L243" s="115">
        <v>1.633</v>
      </c>
    </row>
    <row r="244" spans="8:8">
      <c r="B244" s="113">
        <v>190.0</v>
      </c>
      <c r="C244" s="115">
        <v>1.75</v>
      </c>
      <c r="D244" s="109"/>
      <c r="E244" s="132">
        <v>190.0</v>
      </c>
      <c r="F244" s="115">
        <v>0.233</v>
      </c>
      <c r="H244" s="113">
        <v>190.0</v>
      </c>
      <c r="I244" s="131">
        <v>5.933</v>
      </c>
      <c r="J244" s="109"/>
      <c r="K244" s="117">
        <v>190.0</v>
      </c>
      <c r="L244" s="115">
        <v>1.6</v>
      </c>
    </row>
    <row r="245" spans="8:8">
      <c r="B245" s="113">
        <v>191.0</v>
      </c>
      <c r="C245" s="115">
        <v>1.75</v>
      </c>
      <c r="D245" s="109"/>
      <c r="E245" s="132">
        <v>191.0</v>
      </c>
      <c r="F245" s="115">
        <v>0.233</v>
      </c>
      <c r="H245" s="113">
        <v>191.0</v>
      </c>
      <c r="I245" s="131">
        <v>6.033</v>
      </c>
      <c r="J245" s="109"/>
      <c r="K245" s="117">
        <v>191.0</v>
      </c>
      <c r="L245" s="115">
        <v>1.567</v>
      </c>
    </row>
    <row r="246" spans="8:8">
      <c r="B246" s="113">
        <v>192.0</v>
      </c>
      <c r="C246" s="115">
        <v>1.75</v>
      </c>
      <c r="D246" s="109"/>
      <c r="E246" s="132">
        <v>192.0</v>
      </c>
      <c r="F246" s="115">
        <v>0.233</v>
      </c>
      <c r="H246" s="113">
        <v>192.0</v>
      </c>
      <c r="I246" s="131">
        <v>6.133</v>
      </c>
      <c r="J246" s="109"/>
      <c r="K246" s="117">
        <v>192.0</v>
      </c>
      <c r="L246" s="115">
        <v>1.533</v>
      </c>
    </row>
    <row r="247" spans="8:8">
      <c r="B247" s="113">
        <v>193.0</v>
      </c>
      <c r="C247" s="115">
        <v>1.75</v>
      </c>
      <c r="D247" s="109"/>
      <c r="E247" s="132">
        <v>193.0</v>
      </c>
      <c r="F247" s="115">
        <v>0.25</v>
      </c>
      <c r="H247" s="113">
        <v>193.0</v>
      </c>
      <c r="I247" s="131">
        <v>6.271</v>
      </c>
      <c r="J247" s="109"/>
      <c r="K247" s="117">
        <v>193.0</v>
      </c>
      <c r="L247" s="115">
        <v>1.483</v>
      </c>
    </row>
    <row r="248" spans="8:8">
      <c r="B248" s="113">
        <v>194.0</v>
      </c>
      <c r="C248" s="115">
        <v>1.75</v>
      </c>
      <c r="D248" s="109"/>
      <c r="E248" s="132">
        <v>194.0</v>
      </c>
      <c r="F248" s="115">
        <v>0.25</v>
      </c>
      <c r="H248" s="113">
        <v>194.0</v>
      </c>
      <c r="I248" s="131">
        <v>6.317</v>
      </c>
      <c r="J248" s="109"/>
      <c r="K248" s="117">
        <v>194.0</v>
      </c>
      <c r="L248" s="115">
        <v>1.45</v>
      </c>
    </row>
    <row r="249" spans="8:8">
      <c r="B249" s="113">
        <v>195.0</v>
      </c>
      <c r="C249" s="115">
        <v>1.75</v>
      </c>
      <c r="D249" s="109"/>
      <c r="E249" s="132">
        <v>195.0</v>
      </c>
      <c r="F249" s="115">
        <v>0.25</v>
      </c>
      <c r="H249" s="113">
        <v>195.0</v>
      </c>
      <c r="I249" s="131">
        <v>6.4</v>
      </c>
      <c r="J249" s="109"/>
      <c r="K249" s="117">
        <v>195.0</v>
      </c>
      <c r="L249" s="115">
        <v>1.417</v>
      </c>
    </row>
    <row r="250" spans="8:8">
      <c r="B250" s="113">
        <v>196.0</v>
      </c>
      <c r="C250" s="115">
        <v>1.75</v>
      </c>
      <c r="D250" s="109"/>
      <c r="E250" s="132">
        <v>196.0</v>
      </c>
      <c r="F250" s="115">
        <v>0.25</v>
      </c>
      <c r="H250" s="113">
        <v>196.0</v>
      </c>
      <c r="I250" s="131">
        <v>6.5</v>
      </c>
      <c r="J250" s="109"/>
      <c r="K250" s="117">
        <v>196.0</v>
      </c>
      <c r="L250" s="115">
        <v>1.383</v>
      </c>
    </row>
    <row r="251" spans="8:8">
      <c r="B251" s="113">
        <v>197.0</v>
      </c>
      <c r="C251" s="115">
        <v>1.75</v>
      </c>
      <c r="D251" s="109"/>
      <c r="E251" s="132">
        <v>197.0</v>
      </c>
      <c r="F251" s="115">
        <v>0.25</v>
      </c>
      <c r="H251" s="113">
        <v>197.0</v>
      </c>
      <c r="I251" s="131">
        <v>6.583</v>
      </c>
      <c r="J251" s="109"/>
      <c r="K251" s="117">
        <v>197.0</v>
      </c>
      <c r="L251" s="115">
        <v>1.35</v>
      </c>
    </row>
    <row r="252" spans="8:8">
      <c r="B252" s="113">
        <v>198.0</v>
      </c>
      <c r="C252" s="115">
        <v>1.75</v>
      </c>
      <c r="D252" s="109"/>
      <c r="E252" s="132">
        <v>198.0</v>
      </c>
      <c r="F252" s="115">
        <v>0.267</v>
      </c>
      <c r="H252" s="113">
        <v>198.0</v>
      </c>
      <c r="I252" s="131">
        <v>6.667</v>
      </c>
      <c r="J252" s="109"/>
      <c r="K252" s="117">
        <v>198.0</v>
      </c>
      <c r="L252" s="115">
        <v>1.317</v>
      </c>
    </row>
    <row r="253" spans="8:8">
      <c r="B253" s="113">
        <v>199.0</v>
      </c>
      <c r="C253" s="115">
        <v>1.75</v>
      </c>
      <c r="D253" s="109"/>
      <c r="E253" s="132">
        <v>199.0</v>
      </c>
      <c r="F253" s="115">
        <v>0.267</v>
      </c>
      <c r="H253" s="113">
        <v>199.0</v>
      </c>
      <c r="I253" s="131">
        <v>6.75</v>
      </c>
      <c r="J253" s="109"/>
      <c r="K253" s="117">
        <v>199.0</v>
      </c>
      <c r="L253" s="115">
        <v>1.283</v>
      </c>
    </row>
    <row r="254" spans="8:8">
      <c r="B254" s="113">
        <v>200.0</v>
      </c>
      <c r="C254" s="115">
        <v>1.75</v>
      </c>
      <c r="D254" s="109"/>
      <c r="E254" s="132">
        <v>200.0</v>
      </c>
      <c r="F254" s="115">
        <v>0.267</v>
      </c>
      <c r="H254" s="113">
        <v>200.0</v>
      </c>
      <c r="I254" s="131">
        <v>6.833</v>
      </c>
      <c r="J254" s="109"/>
      <c r="K254" s="117">
        <v>200.0</v>
      </c>
      <c r="L254" s="115">
        <v>1.25</v>
      </c>
    </row>
    <row r="255" spans="8:8">
      <c r="B255" s="113">
        <v>201.0</v>
      </c>
      <c r="C255" s="115">
        <v>1.75</v>
      </c>
      <c r="D255" s="109"/>
      <c r="E255" s="132">
        <v>201.0</v>
      </c>
      <c r="F255" s="115">
        <v>0.267</v>
      </c>
      <c r="H255" s="113">
        <v>201.0</v>
      </c>
      <c r="I255" s="131">
        <v>6.933</v>
      </c>
      <c r="J255" s="109"/>
      <c r="K255" s="117">
        <v>201.0</v>
      </c>
      <c r="L255" s="115">
        <v>1.217</v>
      </c>
    </row>
    <row r="256" spans="8:8">
      <c r="B256" s="113">
        <v>202.0</v>
      </c>
      <c r="C256" s="115">
        <v>1.75</v>
      </c>
      <c r="D256" s="109"/>
      <c r="E256" s="132">
        <v>202.0</v>
      </c>
      <c r="F256" s="115">
        <v>0.267</v>
      </c>
      <c r="H256" s="113">
        <v>202.0</v>
      </c>
      <c r="I256" s="131">
        <v>7.017</v>
      </c>
      <c r="J256" s="109"/>
      <c r="K256" s="117">
        <v>202.0</v>
      </c>
      <c r="L256" s="115">
        <v>1.183</v>
      </c>
    </row>
    <row r="257" spans="8:8">
      <c r="B257" s="113">
        <v>203.0</v>
      </c>
      <c r="C257" s="115">
        <v>1.75</v>
      </c>
      <c r="D257" s="109"/>
      <c r="E257" s="132">
        <v>203.0</v>
      </c>
      <c r="F257" s="115">
        <v>0.267</v>
      </c>
      <c r="H257" s="113">
        <v>203.0</v>
      </c>
      <c r="I257" s="131">
        <v>7.1</v>
      </c>
      <c r="J257" s="109"/>
      <c r="K257" s="117">
        <v>203.0</v>
      </c>
      <c r="L257" s="115">
        <v>1.167</v>
      </c>
    </row>
    <row r="258" spans="8:8">
      <c r="B258" s="113">
        <v>204.0</v>
      </c>
      <c r="C258" s="115">
        <v>1.75</v>
      </c>
      <c r="D258" s="109"/>
      <c r="E258" s="132">
        <v>204.0</v>
      </c>
      <c r="F258" s="115">
        <v>0.267</v>
      </c>
      <c r="H258" s="113">
        <v>204.0</v>
      </c>
      <c r="I258" s="131">
        <v>7.183</v>
      </c>
      <c r="J258" s="109"/>
      <c r="K258" s="117">
        <v>204.0</v>
      </c>
      <c r="L258" s="115">
        <v>1.133</v>
      </c>
    </row>
    <row r="259" spans="8:8">
      <c r="B259" s="113">
        <v>205.0</v>
      </c>
      <c r="C259" s="115">
        <v>1.75</v>
      </c>
      <c r="D259" s="109"/>
      <c r="E259" s="132">
        <v>205.0</v>
      </c>
      <c r="F259" s="115">
        <v>0.267</v>
      </c>
      <c r="H259" s="113">
        <v>205.0</v>
      </c>
      <c r="I259" s="131">
        <v>7.267</v>
      </c>
      <c r="J259" s="109"/>
      <c r="K259" s="117">
        <v>205.0</v>
      </c>
      <c r="L259" s="115">
        <v>1.1</v>
      </c>
    </row>
    <row r="260" spans="8:8">
      <c r="B260" s="113">
        <v>206.0</v>
      </c>
      <c r="C260" s="115">
        <v>1.75</v>
      </c>
      <c r="D260" s="109"/>
      <c r="E260" s="132">
        <v>206.0</v>
      </c>
      <c r="F260" s="115">
        <v>0.267</v>
      </c>
      <c r="H260" s="113">
        <v>206.0</v>
      </c>
      <c r="I260" s="131">
        <v>7.35</v>
      </c>
      <c r="J260" s="109"/>
      <c r="K260" s="117">
        <v>206.0</v>
      </c>
      <c r="L260" s="115">
        <v>1.067</v>
      </c>
    </row>
    <row r="261" spans="8:8">
      <c r="B261" s="113">
        <v>207.0</v>
      </c>
      <c r="C261" s="115">
        <v>1.75</v>
      </c>
      <c r="D261" s="109"/>
      <c r="E261" s="132">
        <v>207.0</v>
      </c>
      <c r="F261" s="115">
        <v>0.267</v>
      </c>
      <c r="H261" s="113">
        <v>207.0</v>
      </c>
      <c r="I261" s="131">
        <v>7.433</v>
      </c>
      <c r="J261" s="109"/>
      <c r="K261" s="117">
        <v>207.0</v>
      </c>
      <c r="L261" s="115">
        <v>1.033</v>
      </c>
    </row>
    <row r="262" spans="8:8">
      <c r="B262" s="113">
        <v>208.0</v>
      </c>
      <c r="C262" s="115">
        <v>1.767</v>
      </c>
      <c r="D262" s="109"/>
      <c r="E262" s="132">
        <v>208.0</v>
      </c>
      <c r="F262" s="115">
        <v>0.283</v>
      </c>
      <c r="H262" s="113">
        <v>208.0</v>
      </c>
      <c r="I262" s="131">
        <v>7.517</v>
      </c>
      <c r="J262" s="109"/>
      <c r="K262" s="117">
        <v>208.0</v>
      </c>
      <c r="L262" s="115">
        <v>1.0</v>
      </c>
    </row>
    <row r="263" spans="8:8">
      <c r="B263" s="113">
        <v>209.0</v>
      </c>
      <c r="C263" s="115">
        <v>1.767</v>
      </c>
      <c r="D263" s="109"/>
      <c r="E263" s="132">
        <v>209.0</v>
      </c>
      <c r="F263" s="115">
        <v>0.283</v>
      </c>
      <c r="H263" s="113">
        <v>209.0</v>
      </c>
      <c r="I263" s="131">
        <v>7.6</v>
      </c>
      <c r="J263" s="109"/>
      <c r="K263" s="117">
        <v>209.0</v>
      </c>
      <c r="L263" s="131">
        <v>0.967</v>
      </c>
    </row>
    <row r="264" spans="8:8">
      <c r="B264" s="113">
        <v>210.0</v>
      </c>
      <c r="C264" s="115">
        <v>1.767</v>
      </c>
      <c r="D264" s="109"/>
      <c r="E264" s="132">
        <v>210.0</v>
      </c>
      <c r="F264" s="115">
        <v>0.283</v>
      </c>
      <c r="H264" s="113">
        <v>210.0</v>
      </c>
      <c r="I264" s="131">
        <v>7.683</v>
      </c>
      <c r="J264" s="109"/>
      <c r="K264" s="117">
        <v>210.0</v>
      </c>
      <c r="L264" s="115">
        <v>0.933</v>
      </c>
    </row>
    <row r="265" spans="8:8">
      <c r="B265" s="113">
        <v>211.0</v>
      </c>
      <c r="C265" s="115">
        <v>1.767</v>
      </c>
      <c r="D265" s="109"/>
      <c r="E265" s="132">
        <v>211.0</v>
      </c>
      <c r="F265" s="115">
        <v>0.283</v>
      </c>
      <c r="H265" s="113">
        <v>211.0</v>
      </c>
      <c r="I265" s="131">
        <v>7.767</v>
      </c>
      <c r="J265" s="109"/>
      <c r="K265" s="117">
        <v>211.0</v>
      </c>
      <c r="L265" s="115">
        <v>0.9</v>
      </c>
    </row>
    <row r="266" spans="8:8">
      <c r="B266" s="113">
        <v>212.0</v>
      </c>
      <c r="C266" s="115">
        <v>1.767</v>
      </c>
      <c r="D266" s="109"/>
      <c r="E266" s="132">
        <v>212.0</v>
      </c>
      <c r="F266" s="115">
        <v>0.283</v>
      </c>
      <c r="H266" s="113">
        <v>212.0</v>
      </c>
      <c r="I266" s="131">
        <v>7.833</v>
      </c>
      <c r="J266" s="109"/>
      <c r="K266" s="117">
        <v>212.0</v>
      </c>
      <c r="L266" s="115">
        <v>0.867</v>
      </c>
    </row>
    <row r="267" spans="8:8">
      <c r="B267" s="113">
        <v>213.0</v>
      </c>
      <c r="C267" s="115">
        <v>1.767</v>
      </c>
      <c r="D267" s="109"/>
      <c r="E267" s="132">
        <v>213.0</v>
      </c>
      <c r="F267" s="115">
        <v>0.283</v>
      </c>
      <c r="H267" s="113">
        <v>213.0</v>
      </c>
      <c r="I267" s="131">
        <v>7.917</v>
      </c>
      <c r="J267" s="109"/>
      <c r="K267" s="117">
        <v>213.0</v>
      </c>
      <c r="L267" s="115">
        <v>0.833</v>
      </c>
    </row>
    <row r="268" spans="8:8">
      <c r="B268" s="113">
        <v>214.0</v>
      </c>
      <c r="C268" s="115">
        <v>1.767</v>
      </c>
      <c r="D268" s="109"/>
      <c r="E268" s="132">
        <v>214.0</v>
      </c>
      <c r="F268" s="115">
        <v>0.283</v>
      </c>
      <c r="H268" s="113">
        <v>214.0</v>
      </c>
      <c r="I268" s="131">
        <v>7.983</v>
      </c>
      <c r="J268" s="109"/>
      <c r="K268" s="117">
        <v>214.0</v>
      </c>
      <c r="L268" s="115">
        <v>0.8</v>
      </c>
    </row>
    <row r="269" spans="8:8">
      <c r="B269" s="113">
        <v>215.0</v>
      </c>
      <c r="C269" s="115">
        <v>1.767</v>
      </c>
      <c r="D269" s="109"/>
      <c r="E269" s="132">
        <v>215.0</v>
      </c>
      <c r="F269" s="115">
        <v>0.283</v>
      </c>
      <c r="H269" s="113">
        <v>215.0</v>
      </c>
      <c r="I269" s="131">
        <v>8.05</v>
      </c>
      <c r="J269" s="109"/>
      <c r="K269" s="117">
        <v>215.0</v>
      </c>
      <c r="L269" s="115">
        <v>0.783</v>
      </c>
    </row>
    <row r="270" spans="8:8">
      <c r="B270" s="113">
        <v>216.0</v>
      </c>
      <c r="C270" s="115">
        <v>1.767</v>
      </c>
      <c r="D270" s="109"/>
      <c r="E270" s="132">
        <v>216.0</v>
      </c>
      <c r="F270" s="115">
        <v>0.283</v>
      </c>
      <c r="H270" s="113">
        <v>216.0</v>
      </c>
      <c r="I270" s="131">
        <v>8.133</v>
      </c>
      <c r="J270" s="109"/>
      <c r="K270" s="117">
        <v>216.0</v>
      </c>
      <c r="L270" s="115">
        <v>0.75</v>
      </c>
    </row>
    <row r="271" spans="8:8">
      <c r="B271" s="113">
        <v>217.0</v>
      </c>
      <c r="C271" s="115">
        <v>1.767</v>
      </c>
      <c r="D271" s="109"/>
      <c r="E271" s="132">
        <v>217.0</v>
      </c>
      <c r="F271" s="115">
        <v>0.283</v>
      </c>
      <c r="H271" s="113">
        <v>217.0</v>
      </c>
      <c r="I271" s="131">
        <v>8.2</v>
      </c>
      <c r="J271" s="109"/>
      <c r="K271" s="117">
        <v>217.0</v>
      </c>
      <c r="L271" s="115">
        <v>0.717</v>
      </c>
    </row>
    <row r="272" spans="8:8">
      <c r="B272" s="113">
        <v>218.0</v>
      </c>
      <c r="C272" s="115">
        <v>1.783</v>
      </c>
      <c r="D272" s="109"/>
      <c r="E272" s="132">
        <v>218.0</v>
      </c>
      <c r="F272" s="115">
        <v>0.283</v>
      </c>
      <c r="H272" s="113">
        <v>218.0</v>
      </c>
      <c r="I272" s="131">
        <v>8.283</v>
      </c>
      <c r="J272" s="109"/>
      <c r="K272" s="117">
        <v>218.0</v>
      </c>
      <c r="L272" s="115">
        <v>0.7</v>
      </c>
    </row>
    <row r="273" spans="8:8">
      <c r="B273" s="113">
        <v>219.0</v>
      </c>
      <c r="C273" s="115">
        <v>1.783</v>
      </c>
      <c r="D273" s="109"/>
      <c r="E273" s="132">
        <v>219.0</v>
      </c>
      <c r="F273" s="115">
        <v>0.283</v>
      </c>
      <c r="H273" s="113">
        <v>219.0</v>
      </c>
      <c r="I273" s="131">
        <v>8.35</v>
      </c>
      <c r="J273" s="109"/>
      <c r="K273" s="117">
        <v>219.0</v>
      </c>
      <c r="L273" s="115">
        <v>0.667</v>
      </c>
    </row>
    <row r="274" spans="8:8">
      <c r="B274" s="113">
        <v>220.0</v>
      </c>
      <c r="C274" s="115">
        <v>1.783</v>
      </c>
      <c r="D274" s="109"/>
      <c r="E274" s="132">
        <v>220.0</v>
      </c>
      <c r="F274" s="115">
        <v>0.283</v>
      </c>
      <c r="H274" s="113">
        <v>220.0</v>
      </c>
      <c r="I274" s="131">
        <v>8.417</v>
      </c>
      <c r="J274" s="109"/>
      <c r="K274" s="117">
        <v>220.0</v>
      </c>
      <c r="L274" s="115">
        <v>0.65</v>
      </c>
    </row>
    <row r="275" spans="8:8">
      <c r="B275" s="113">
        <v>221.0</v>
      </c>
      <c r="C275" s="115">
        <v>1.783</v>
      </c>
      <c r="D275" s="109"/>
      <c r="E275" s="132">
        <v>221.0</v>
      </c>
      <c r="F275" s="115">
        <v>0.283</v>
      </c>
      <c r="H275" s="113">
        <v>221.0</v>
      </c>
      <c r="I275" s="131">
        <v>8.483</v>
      </c>
      <c r="J275" s="109"/>
      <c r="K275" s="117">
        <v>221.0</v>
      </c>
      <c r="L275" s="115">
        <v>0.617</v>
      </c>
    </row>
    <row r="276" spans="8:8">
      <c r="B276" s="113">
        <v>222.0</v>
      </c>
      <c r="C276" s="115">
        <v>1.783</v>
      </c>
      <c r="D276" s="109"/>
      <c r="E276" s="132">
        <v>222.0</v>
      </c>
      <c r="F276" s="115">
        <v>0.283</v>
      </c>
      <c r="H276" s="113">
        <v>222.0</v>
      </c>
      <c r="I276" s="131">
        <v>8.55</v>
      </c>
      <c r="J276" s="109"/>
      <c r="K276" s="117">
        <v>222.0</v>
      </c>
      <c r="L276" s="115">
        <v>0.6</v>
      </c>
    </row>
    <row r="277" spans="8:8">
      <c r="B277" s="113">
        <v>223.0</v>
      </c>
      <c r="C277" s="115">
        <v>1.8</v>
      </c>
      <c r="D277" s="109"/>
      <c r="E277" s="132">
        <v>223.0</v>
      </c>
      <c r="F277" s="115">
        <v>0.283</v>
      </c>
      <c r="H277" s="113">
        <v>223.0</v>
      </c>
      <c r="I277" s="131">
        <v>8.617</v>
      </c>
      <c r="J277" s="109"/>
      <c r="K277" s="117">
        <v>223.0</v>
      </c>
      <c r="L277" s="115">
        <v>0.583</v>
      </c>
    </row>
    <row r="278" spans="8:8">
      <c r="B278" s="113">
        <v>224.0</v>
      </c>
      <c r="C278" s="115">
        <v>1.8</v>
      </c>
      <c r="D278" s="109"/>
      <c r="E278" s="132">
        <v>224.0</v>
      </c>
      <c r="F278" s="115">
        <v>0.283</v>
      </c>
      <c r="H278" s="113">
        <v>224.0</v>
      </c>
      <c r="I278" s="131">
        <v>8.683</v>
      </c>
      <c r="J278" s="109"/>
      <c r="K278" s="117">
        <v>224.0</v>
      </c>
      <c r="L278" s="115">
        <v>0.55</v>
      </c>
    </row>
    <row r="279" spans="8:8">
      <c r="B279" s="113">
        <v>225.0</v>
      </c>
      <c r="C279" s="115">
        <v>1.8</v>
      </c>
      <c r="D279" s="109"/>
      <c r="E279" s="132">
        <v>225.0</v>
      </c>
      <c r="F279" s="115">
        <v>0.283</v>
      </c>
      <c r="H279" s="113">
        <v>225.0</v>
      </c>
      <c r="I279" s="131">
        <v>8.733</v>
      </c>
      <c r="J279" s="109"/>
      <c r="K279" s="117">
        <v>225.0</v>
      </c>
      <c r="L279" s="115">
        <v>0.533</v>
      </c>
    </row>
    <row r="280" spans="8:8">
      <c r="B280" s="113">
        <v>226.0</v>
      </c>
      <c r="C280" s="115">
        <v>1.8</v>
      </c>
      <c r="D280" s="109"/>
      <c r="E280" s="132">
        <v>226.0</v>
      </c>
      <c r="F280" s="115">
        <v>0.283</v>
      </c>
      <c r="H280" s="113">
        <v>226.0</v>
      </c>
      <c r="I280" s="131">
        <v>8.8</v>
      </c>
      <c r="J280" s="109"/>
      <c r="K280" s="117">
        <v>226.0</v>
      </c>
      <c r="L280" s="115">
        <v>0.5</v>
      </c>
    </row>
    <row r="281" spans="8:8">
      <c r="B281" s="113">
        <v>227.0</v>
      </c>
      <c r="C281" s="115">
        <v>1.8</v>
      </c>
      <c r="D281" s="109"/>
      <c r="E281" s="132">
        <v>227.0</v>
      </c>
      <c r="F281" s="115">
        <v>0.283</v>
      </c>
      <c r="H281" s="113">
        <v>227.0</v>
      </c>
      <c r="I281" s="131">
        <v>8.85</v>
      </c>
      <c r="J281" s="109"/>
      <c r="K281" s="117">
        <v>227.0</v>
      </c>
      <c r="L281" s="115">
        <v>0.483</v>
      </c>
    </row>
    <row r="282" spans="8:8">
      <c r="B282" s="113">
        <v>228.0</v>
      </c>
      <c r="C282" s="115">
        <v>1.8</v>
      </c>
      <c r="D282" s="109"/>
      <c r="E282" s="132">
        <v>228.0</v>
      </c>
      <c r="F282" s="115">
        <v>0.283</v>
      </c>
      <c r="H282" s="113">
        <v>228.0</v>
      </c>
      <c r="I282" s="131">
        <v>8.9</v>
      </c>
      <c r="J282" s="109"/>
      <c r="K282" s="117">
        <v>228.0</v>
      </c>
      <c r="L282" s="115">
        <v>0.467</v>
      </c>
    </row>
    <row r="283" spans="8:8">
      <c r="B283" s="113">
        <v>229.0</v>
      </c>
      <c r="C283" s="115">
        <v>1.8</v>
      </c>
      <c r="D283" s="109"/>
      <c r="E283" s="132">
        <v>229.0</v>
      </c>
      <c r="F283" s="115">
        <v>0.283</v>
      </c>
      <c r="H283" s="113">
        <v>229.0</v>
      </c>
      <c r="I283" s="131">
        <v>8.967</v>
      </c>
      <c r="J283" s="109"/>
      <c r="K283" s="117">
        <v>229.0</v>
      </c>
      <c r="L283" s="115">
        <v>0.433</v>
      </c>
    </row>
    <row r="284" spans="8:8">
      <c r="B284" s="113">
        <v>230.0</v>
      </c>
      <c r="C284" s="115">
        <v>1.8</v>
      </c>
      <c r="D284" s="109"/>
      <c r="E284" s="132">
        <v>230.0</v>
      </c>
      <c r="F284" s="115">
        <v>0.283</v>
      </c>
      <c r="H284" s="113">
        <v>230.0</v>
      </c>
      <c r="I284" s="131">
        <v>9.017</v>
      </c>
      <c r="J284" s="109"/>
      <c r="K284" s="117">
        <v>230.0</v>
      </c>
      <c r="L284" s="115">
        <v>0.417</v>
      </c>
    </row>
    <row r="285" spans="8:8">
      <c r="B285" s="113">
        <v>231.0</v>
      </c>
      <c r="C285" s="115">
        <v>1.8</v>
      </c>
      <c r="D285" s="109"/>
      <c r="E285" s="132">
        <v>231.0</v>
      </c>
      <c r="F285" s="115">
        <v>0.283</v>
      </c>
      <c r="H285" s="113">
        <v>231.0</v>
      </c>
      <c r="I285" s="131">
        <v>9.067</v>
      </c>
      <c r="J285" s="109"/>
      <c r="K285" s="117">
        <v>231.0</v>
      </c>
      <c r="L285" s="115">
        <v>0.4</v>
      </c>
    </row>
    <row r="286" spans="8:8">
      <c r="B286" s="113">
        <v>232.0</v>
      </c>
      <c r="C286" s="115">
        <v>1.8</v>
      </c>
      <c r="D286" s="109"/>
      <c r="E286" s="132">
        <v>232.0</v>
      </c>
      <c r="F286" s="115">
        <v>0.283</v>
      </c>
      <c r="H286" s="113">
        <v>232.0</v>
      </c>
      <c r="I286" s="131">
        <v>9.117</v>
      </c>
      <c r="J286" s="109"/>
      <c r="K286" s="117">
        <v>232.0</v>
      </c>
      <c r="L286" s="115">
        <v>0.383</v>
      </c>
    </row>
    <row r="287" spans="8:8">
      <c r="B287" s="113">
        <v>233.0</v>
      </c>
      <c r="C287" s="115">
        <v>1.833</v>
      </c>
      <c r="D287" s="109"/>
      <c r="E287" s="132">
        <v>233.0</v>
      </c>
      <c r="F287" s="115">
        <v>0.267</v>
      </c>
      <c r="H287" s="113">
        <v>233.0</v>
      </c>
      <c r="I287" s="131">
        <v>9.167</v>
      </c>
      <c r="J287" s="109"/>
      <c r="K287" s="117">
        <v>233.0</v>
      </c>
      <c r="L287" s="115">
        <v>0.35</v>
      </c>
    </row>
    <row r="288" spans="8:8">
      <c r="B288" s="113">
        <v>234.0</v>
      </c>
      <c r="C288" s="115">
        <v>1.833</v>
      </c>
      <c r="D288" s="109"/>
      <c r="E288" s="132">
        <v>234.0</v>
      </c>
      <c r="F288" s="115">
        <v>0.267</v>
      </c>
      <c r="H288" s="113">
        <v>234.0</v>
      </c>
      <c r="I288" s="131">
        <v>9.217</v>
      </c>
      <c r="J288" s="109"/>
      <c r="K288" s="117">
        <v>234.0</v>
      </c>
      <c r="L288" s="115">
        <v>0.333</v>
      </c>
    </row>
    <row r="289" spans="8:8">
      <c r="B289" s="113">
        <v>235.0</v>
      </c>
      <c r="C289" s="115">
        <v>1.833</v>
      </c>
      <c r="D289" s="109"/>
      <c r="E289" s="132">
        <v>235.0</v>
      </c>
      <c r="F289" s="115">
        <v>0.267</v>
      </c>
      <c r="H289" s="113">
        <v>235.0</v>
      </c>
      <c r="I289" s="131">
        <v>9.267</v>
      </c>
      <c r="J289" s="109"/>
      <c r="K289" s="117">
        <v>235.0</v>
      </c>
      <c r="L289" s="115">
        <v>0.317</v>
      </c>
    </row>
    <row r="290" spans="8:8">
      <c r="B290" s="113">
        <v>236.0</v>
      </c>
      <c r="C290" s="115">
        <v>1.833</v>
      </c>
      <c r="D290" s="109"/>
      <c r="E290" s="132">
        <v>236.0</v>
      </c>
      <c r="F290" s="115">
        <v>0.267</v>
      </c>
      <c r="H290" s="113">
        <v>236.0</v>
      </c>
      <c r="I290" s="131">
        <v>9.317</v>
      </c>
      <c r="J290" s="109"/>
      <c r="K290" s="117">
        <v>236.0</v>
      </c>
      <c r="L290" s="115">
        <v>0.3</v>
      </c>
    </row>
    <row r="291" spans="8:8">
      <c r="B291" s="113">
        <v>237.0</v>
      </c>
      <c r="C291" s="115">
        <v>1.833</v>
      </c>
      <c r="D291" s="109"/>
      <c r="E291" s="132">
        <v>237.0</v>
      </c>
      <c r="F291" s="115">
        <v>0.267</v>
      </c>
      <c r="H291" s="113">
        <v>237.0</v>
      </c>
      <c r="I291" s="131">
        <v>9.35</v>
      </c>
      <c r="J291" s="109"/>
      <c r="K291" s="117">
        <v>237.0</v>
      </c>
      <c r="L291" s="115">
        <v>0.283</v>
      </c>
    </row>
    <row r="292" spans="8:8">
      <c r="B292" s="113">
        <v>238.0</v>
      </c>
      <c r="C292" s="115">
        <v>1.85</v>
      </c>
      <c r="D292" s="109"/>
      <c r="E292" s="132">
        <v>238.0</v>
      </c>
      <c r="F292" s="115">
        <v>0.267</v>
      </c>
      <c r="H292" s="113">
        <v>238.0</v>
      </c>
      <c r="I292" s="131">
        <v>9.38</v>
      </c>
      <c r="J292" s="109"/>
      <c r="K292" s="117">
        <v>238.0</v>
      </c>
      <c r="L292" s="115">
        <v>0.267</v>
      </c>
    </row>
    <row r="293" spans="8:8">
      <c r="B293" s="113">
        <v>239.0</v>
      </c>
      <c r="C293" s="115">
        <v>1.85</v>
      </c>
      <c r="D293" s="109"/>
      <c r="E293" s="132">
        <v>239.0</v>
      </c>
      <c r="F293" s="115">
        <v>0.267</v>
      </c>
      <c r="H293" s="113">
        <v>239.0</v>
      </c>
      <c r="I293" s="131">
        <v>9.433</v>
      </c>
      <c r="J293" s="109"/>
      <c r="K293" s="117">
        <v>239.0</v>
      </c>
      <c r="L293" s="115">
        <v>0.25</v>
      </c>
    </row>
    <row r="294" spans="8:8">
      <c r="B294" s="113">
        <v>240.0</v>
      </c>
      <c r="C294" s="115">
        <v>1.85</v>
      </c>
      <c r="D294" s="109"/>
      <c r="E294" s="132">
        <v>240.0</v>
      </c>
      <c r="F294" s="115">
        <v>0.267</v>
      </c>
      <c r="H294" s="113">
        <v>240.0</v>
      </c>
      <c r="I294" s="131">
        <v>9.483</v>
      </c>
      <c r="J294" s="109"/>
      <c r="K294" s="117">
        <v>240.0</v>
      </c>
      <c r="L294" s="115">
        <v>0.233</v>
      </c>
    </row>
    <row r="295" spans="8:8">
      <c r="B295" s="113">
        <v>241.0</v>
      </c>
      <c r="C295" s="115">
        <v>1.85</v>
      </c>
      <c r="D295" s="109"/>
      <c r="E295" s="132">
        <v>241.0</v>
      </c>
      <c r="F295" s="115">
        <v>0.267</v>
      </c>
      <c r="H295" s="113">
        <v>241.0</v>
      </c>
      <c r="I295" s="131">
        <v>9.517</v>
      </c>
      <c r="J295" s="109"/>
      <c r="K295" s="117">
        <v>241.0</v>
      </c>
      <c r="L295" s="115">
        <v>0.217</v>
      </c>
    </row>
    <row r="296" spans="8:8">
      <c r="B296" s="113">
        <v>242.0</v>
      </c>
      <c r="C296" s="115">
        <v>1.85</v>
      </c>
      <c r="D296" s="109"/>
      <c r="E296" s="132">
        <v>242.0</v>
      </c>
      <c r="F296" s="115">
        <v>0.267</v>
      </c>
      <c r="H296" s="113">
        <v>242.0</v>
      </c>
      <c r="I296" s="131">
        <v>9.55</v>
      </c>
      <c r="J296" s="109"/>
      <c r="K296" s="117">
        <v>242.0</v>
      </c>
      <c r="L296" s="115">
        <v>0.2</v>
      </c>
    </row>
    <row r="297" spans="8:8">
      <c r="B297" s="113">
        <v>243.0</v>
      </c>
      <c r="C297" s="115">
        <v>1.867</v>
      </c>
      <c r="D297" s="109"/>
      <c r="E297" s="132">
        <v>243.0</v>
      </c>
      <c r="F297" s="115">
        <v>0.25</v>
      </c>
      <c r="H297" s="113">
        <v>243.0</v>
      </c>
      <c r="I297" s="131">
        <v>9.6</v>
      </c>
      <c r="J297" s="109"/>
      <c r="K297" s="117">
        <v>243.0</v>
      </c>
      <c r="L297" s="115">
        <v>0.183</v>
      </c>
    </row>
    <row r="298" spans="8:8">
      <c r="B298" s="113">
        <v>244.0</v>
      </c>
      <c r="C298" s="115">
        <v>1.867</v>
      </c>
      <c r="D298" s="109"/>
      <c r="E298" s="132">
        <v>244.0</v>
      </c>
      <c r="F298" s="115">
        <v>0.25</v>
      </c>
      <c r="H298" s="113">
        <v>244.0</v>
      </c>
      <c r="I298" s="131">
        <v>9.633</v>
      </c>
      <c r="J298" s="109"/>
      <c r="K298" s="117">
        <v>244.0</v>
      </c>
      <c r="L298" s="115">
        <v>0.167</v>
      </c>
    </row>
    <row r="299" spans="8:8">
      <c r="B299" s="113">
        <v>245.0</v>
      </c>
      <c r="C299" s="115">
        <v>1.867</v>
      </c>
      <c r="D299" s="109"/>
      <c r="E299" s="132">
        <v>245.0</v>
      </c>
      <c r="F299" s="115">
        <v>0.25</v>
      </c>
      <c r="H299" s="113">
        <v>245.0</v>
      </c>
      <c r="I299" s="131">
        <v>9.667</v>
      </c>
      <c r="J299" s="109"/>
      <c r="K299" s="117">
        <v>245.0</v>
      </c>
      <c r="L299" s="115">
        <v>0.15</v>
      </c>
    </row>
    <row r="300" spans="8:8">
      <c r="B300" s="113">
        <v>246.0</v>
      </c>
      <c r="C300" s="115">
        <v>1.867</v>
      </c>
      <c r="D300" s="109"/>
      <c r="E300" s="132">
        <v>246.0</v>
      </c>
      <c r="F300" s="115">
        <v>0.25</v>
      </c>
      <c r="H300" s="113">
        <v>246.0</v>
      </c>
      <c r="I300" s="131">
        <v>9.683</v>
      </c>
      <c r="J300" s="109"/>
      <c r="K300" s="117">
        <v>246.0</v>
      </c>
      <c r="L300" s="115">
        <v>0.15</v>
      </c>
    </row>
    <row r="301" spans="8:8">
      <c r="B301" s="113">
        <v>247.0</v>
      </c>
      <c r="C301" s="115">
        <v>1.867</v>
      </c>
      <c r="D301" s="109"/>
      <c r="E301" s="132">
        <v>247.0</v>
      </c>
      <c r="F301" s="115">
        <v>0.25</v>
      </c>
      <c r="H301" s="113">
        <v>247.0</v>
      </c>
      <c r="I301" s="131">
        <v>9.7</v>
      </c>
      <c r="J301" s="109"/>
      <c r="K301" s="117">
        <v>247.0</v>
      </c>
      <c r="L301" s="115">
        <v>0.133</v>
      </c>
    </row>
    <row r="302" spans="8:8">
      <c r="B302" s="113">
        <v>248.0</v>
      </c>
      <c r="C302" s="115">
        <v>1.883</v>
      </c>
      <c r="D302" s="109"/>
      <c r="E302" s="132">
        <v>248.0</v>
      </c>
      <c r="F302" s="115">
        <v>0.233</v>
      </c>
      <c r="H302" s="113">
        <v>248.0</v>
      </c>
      <c r="I302" s="131">
        <v>9.733</v>
      </c>
      <c r="J302" s="109"/>
      <c r="K302" s="117">
        <v>248.0</v>
      </c>
      <c r="L302" s="115">
        <v>0.117</v>
      </c>
    </row>
    <row r="303" spans="8:8">
      <c r="B303" s="113">
        <v>249.0</v>
      </c>
      <c r="C303" s="115">
        <v>1.883</v>
      </c>
      <c r="D303" s="109"/>
      <c r="E303" s="132">
        <v>249.0</v>
      </c>
      <c r="F303" s="115">
        <v>0.233</v>
      </c>
      <c r="H303" s="113">
        <v>249.0</v>
      </c>
      <c r="I303" s="131">
        <v>9.767</v>
      </c>
      <c r="J303" s="109"/>
      <c r="K303" s="117">
        <v>249.0</v>
      </c>
      <c r="L303" s="115">
        <v>0.117</v>
      </c>
    </row>
    <row r="304" spans="8:8">
      <c r="B304" s="113">
        <v>250.0</v>
      </c>
      <c r="C304" s="115">
        <v>1.883</v>
      </c>
      <c r="D304" s="109"/>
      <c r="E304" s="132">
        <v>250.0</v>
      </c>
      <c r="F304" s="115">
        <v>0.233</v>
      </c>
      <c r="H304" s="113">
        <v>250.0</v>
      </c>
      <c r="I304" s="131">
        <v>9.8</v>
      </c>
      <c r="J304" s="109"/>
      <c r="K304" s="117">
        <v>250.0</v>
      </c>
      <c r="L304" s="115">
        <v>0.1</v>
      </c>
    </row>
    <row r="305" spans="8:8">
      <c r="B305" s="113">
        <v>251.0</v>
      </c>
      <c r="C305" s="115">
        <v>1.883</v>
      </c>
      <c r="D305" s="109"/>
      <c r="E305" s="132">
        <v>251.0</v>
      </c>
      <c r="F305" s="115">
        <v>0.233</v>
      </c>
      <c r="H305" s="113">
        <v>251.0</v>
      </c>
      <c r="I305" s="131">
        <v>9.817</v>
      </c>
      <c r="J305" s="109"/>
      <c r="K305" s="117">
        <v>251.0</v>
      </c>
      <c r="L305" s="115">
        <v>0.1</v>
      </c>
    </row>
    <row r="306" spans="8:8">
      <c r="B306" s="113">
        <v>252.0</v>
      </c>
      <c r="C306" s="115">
        <v>1.883</v>
      </c>
      <c r="D306" s="109"/>
      <c r="E306" s="132">
        <v>252.0</v>
      </c>
      <c r="F306" s="115">
        <v>0.233</v>
      </c>
      <c r="H306" s="113">
        <v>252.0</v>
      </c>
      <c r="I306" s="131">
        <v>9.833</v>
      </c>
      <c r="J306" s="109"/>
      <c r="K306" s="117">
        <v>252.0</v>
      </c>
      <c r="L306" s="115">
        <v>0.083</v>
      </c>
    </row>
    <row r="307" spans="8:8">
      <c r="B307" s="113">
        <v>253.0</v>
      </c>
      <c r="C307" s="115">
        <v>1.9</v>
      </c>
      <c r="D307" s="109"/>
      <c r="E307" s="132">
        <v>253.0</v>
      </c>
      <c r="F307" s="115">
        <v>0.217</v>
      </c>
      <c r="H307" s="113">
        <v>253.0</v>
      </c>
      <c r="I307" s="131">
        <v>9.85</v>
      </c>
      <c r="J307" s="109"/>
      <c r="K307" s="117">
        <v>253.0</v>
      </c>
      <c r="L307" s="115">
        <v>0.067</v>
      </c>
    </row>
    <row r="308" spans="8:8">
      <c r="B308" s="113">
        <v>254.0</v>
      </c>
      <c r="C308" s="115">
        <v>1.9</v>
      </c>
      <c r="D308" s="109"/>
      <c r="E308" s="132">
        <v>254.0</v>
      </c>
      <c r="F308" s="115">
        <v>0.217</v>
      </c>
      <c r="H308" s="113">
        <v>254.0</v>
      </c>
      <c r="I308" s="131">
        <v>9.867</v>
      </c>
      <c r="J308" s="109"/>
      <c r="K308" s="117">
        <v>254.0</v>
      </c>
      <c r="L308" s="115">
        <v>0.067</v>
      </c>
    </row>
    <row r="309" spans="8:8">
      <c r="B309" s="113">
        <v>255.0</v>
      </c>
      <c r="C309" s="115">
        <v>1.9</v>
      </c>
      <c r="D309" s="109"/>
      <c r="E309" s="132">
        <v>255.0</v>
      </c>
      <c r="F309" s="115">
        <v>0.217</v>
      </c>
      <c r="H309" s="113">
        <v>255.0</v>
      </c>
      <c r="I309" s="131">
        <v>9.886</v>
      </c>
      <c r="J309" s="109"/>
      <c r="K309" s="117">
        <v>255.0</v>
      </c>
      <c r="L309" s="115">
        <v>0.05</v>
      </c>
    </row>
    <row r="310" spans="8:8">
      <c r="B310" s="113">
        <v>256.0</v>
      </c>
      <c r="C310" s="115">
        <v>1.9</v>
      </c>
      <c r="D310" s="109"/>
      <c r="E310" s="132">
        <v>256.0</v>
      </c>
      <c r="F310" s="115">
        <v>0.217</v>
      </c>
      <c r="H310" s="113">
        <v>256.0</v>
      </c>
      <c r="I310" s="131">
        <v>9.9</v>
      </c>
      <c r="J310" s="109"/>
      <c r="K310" s="117">
        <v>256.0</v>
      </c>
      <c r="L310" s="115">
        <v>0.05</v>
      </c>
    </row>
    <row r="311" spans="8:8">
      <c r="B311" s="113">
        <v>257.0</v>
      </c>
      <c r="C311" s="115">
        <v>1.9</v>
      </c>
      <c r="D311" s="109"/>
      <c r="E311" s="132">
        <v>257.0</v>
      </c>
      <c r="F311" s="115">
        <v>0.217</v>
      </c>
      <c r="H311" s="113">
        <v>257.0</v>
      </c>
      <c r="I311" s="131">
        <v>9.917</v>
      </c>
      <c r="J311" s="109"/>
      <c r="K311" s="117">
        <v>257.0</v>
      </c>
      <c r="L311" s="115">
        <v>0.033</v>
      </c>
    </row>
    <row r="312" spans="8:8">
      <c r="B312" s="113">
        <v>258.0</v>
      </c>
      <c r="C312" s="115">
        <v>1.917</v>
      </c>
      <c r="D312" s="109"/>
      <c r="E312" s="132">
        <v>258.0</v>
      </c>
      <c r="F312" s="115">
        <v>0.183</v>
      </c>
      <c r="H312" s="113">
        <v>258.0</v>
      </c>
      <c r="I312" s="131">
        <v>9.933</v>
      </c>
      <c r="J312" s="109"/>
      <c r="K312" s="117">
        <v>258.0</v>
      </c>
      <c r="L312" s="115">
        <v>0.033</v>
      </c>
    </row>
    <row r="313" spans="8:8">
      <c r="B313" s="113">
        <v>259.0</v>
      </c>
      <c r="C313" s="115">
        <v>1.917</v>
      </c>
      <c r="D313" s="109"/>
      <c r="E313" s="132">
        <v>259.0</v>
      </c>
      <c r="F313" s="115">
        <v>0.183</v>
      </c>
      <c r="H313" s="113">
        <v>259.0</v>
      </c>
      <c r="I313" s="131">
        <v>9.95</v>
      </c>
      <c r="J313" s="109"/>
      <c r="K313" s="117">
        <v>259.0</v>
      </c>
      <c r="L313" s="115">
        <v>0.017</v>
      </c>
    </row>
    <row r="314" spans="8:8">
      <c r="B314" s="113">
        <v>260.0</v>
      </c>
      <c r="C314" s="115">
        <v>1.917</v>
      </c>
      <c r="D314" s="109"/>
      <c r="E314" s="132">
        <v>260.0</v>
      </c>
      <c r="F314" s="115">
        <v>0.183</v>
      </c>
      <c r="H314" s="113">
        <v>260.0</v>
      </c>
      <c r="I314" s="131">
        <v>9.95</v>
      </c>
      <c r="J314" s="109"/>
      <c r="K314" s="117">
        <v>260.0</v>
      </c>
      <c r="L314" s="115">
        <v>0.017</v>
      </c>
    </row>
    <row r="315" spans="8:8">
      <c r="B315" s="113">
        <v>261.0</v>
      </c>
      <c r="C315" s="115">
        <v>1.917</v>
      </c>
      <c r="D315" s="109"/>
      <c r="E315" s="132">
        <v>261.0</v>
      </c>
      <c r="F315" s="115">
        <v>0.183</v>
      </c>
      <c r="H315" s="113">
        <v>261.0</v>
      </c>
      <c r="I315" s="131">
        <v>9.967</v>
      </c>
      <c r="J315" s="109"/>
      <c r="K315" s="117">
        <v>261.0</v>
      </c>
      <c r="L315" s="115">
        <v>0.017</v>
      </c>
    </row>
    <row r="316" spans="8:8">
      <c r="B316" s="113">
        <v>262.0</v>
      </c>
      <c r="C316" s="115">
        <v>1.917</v>
      </c>
      <c r="D316" s="109"/>
      <c r="E316" s="132">
        <v>262.0</v>
      </c>
      <c r="F316" s="115">
        <v>0.183</v>
      </c>
      <c r="H316" s="113">
        <v>262.0</v>
      </c>
      <c r="I316" s="131">
        <v>9.967</v>
      </c>
      <c r="J316" s="109"/>
      <c r="K316" s="117">
        <v>262.0</v>
      </c>
      <c r="L316" s="115">
        <v>0.017</v>
      </c>
    </row>
    <row r="317" spans="8:8">
      <c r="B317" s="113">
        <v>263.0</v>
      </c>
      <c r="C317" s="115">
        <v>1.933</v>
      </c>
      <c r="D317" s="109"/>
      <c r="E317" s="132">
        <v>263.0</v>
      </c>
      <c r="F317" s="115">
        <v>0.167</v>
      </c>
      <c r="H317" s="113">
        <v>263.0</v>
      </c>
      <c r="I317" s="131">
        <v>9.983</v>
      </c>
      <c r="J317" s="109"/>
      <c r="K317" s="117">
        <v>263.0</v>
      </c>
      <c r="L317" s="115">
        <v>0.0</v>
      </c>
    </row>
    <row r="318" spans="8:8">
      <c r="B318" s="113">
        <v>264.0</v>
      </c>
      <c r="C318" s="115">
        <v>1.933</v>
      </c>
      <c r="D318" s="109"/>
      <c r="E318" s="132">
        <v>264.0</v>
      </c>
      <c r="F318" s="115">
        <v>0.167</v>
      </c>
      <c r="H318" s="113">
        <v>264.0</v>
      </c>
      <c r="I318" s="131">
        <v>9.983</v>
      </c>
      <c r="J318" s="109"/>
      <c r="K318" s="117">
        <v>264.0</v>
      </c>
      <c r="L318" s="115">
        <v>0.0</v>
      </c>
    </row>
    <row r="319" spans="8:8">
      <c r="B319" s="113">
        <v>265.0</v>
      </c>
      <c r="C319" s="115">
        <v>1.933</v>
      </c>
      <c r="D319" s="109"/>
      <c r="E319" s="132">
        <v>265.0</v>
      </c>
      <c r="F319" s="115">
        <v>0.167</v>
      </c>
      <c r="H319" s="113">
        <v>265.0</v>
      </c>
      <c r="I319" s="131">
        <v>10.0</v>
      </c>
      <c r="J319" s="109"/>
      <c r="K319" s="117">
        <v>265.0</v>
      </c>
      <c r="L319" s="115">
        <v>0.0</v>
      </c>
    </row>
    <row r="320" spans="8:8">
      <c r="B320" s="113">
        <v>266.0</v>
      </c>
      <c r="C320" s="115">
        <v>1.933</v>
      </c>
      <c r="D320" s="109"/>
      <c r="E320" s="132">
        <v>266.0</v>
      </c>
      <c r="F320" s="115">
        <v>0.167</v>
      </c>
      <c r="H320" s="113">
        <v>266.0</v>
      </c>
      <c r="I320" s="131">
        <v>10.0</v>
      </c>
      <c r="J320" s="109"/>
      <c r="K320" s="117">
        <v>266.0</v>
      </c>
      <c r="L320" s="115">
        <v>0.0</v>
      </c>
    </row>
    <row r="321" spans="8:8">
      <c r="B321" s="113">
        <v>267.0</v>
      </c>
      <c r="C321" s="115">
        <v>1.933</v>
      </c>
      <c r="D321" s="109"/>
      <c r="E321" s="132">
        <v>267.0</v>
      </c>
      <c r="F321" s="115">
        <v>0.167</v>
      </c>
      <c r="H321" s="113">
        <v>267.0</v>
      </c>
      <c r="I321" s="131">
        <v>10.0</v>
      </c>
      <c r="J321" s="109"/>
      <c r="K321" s="117">
        <v>267.0</v>
      </c>
      <c r="L321" s="115">
        <v>0.0</v>
      </c>
    </row>
    <row r="322" spans="8:8">
      <c r="B322" s="113">
        <v>268.0</v>
      </c>
      <c r="C322" s="115">
        <v>1.967</v>
      </c>
      <c r="D322" s="109"/>
      <c r="E322" s="132">
        <v>268.0</v>
      </c>
      <c r="F322" s="115">
        <v>0.15</v>
      </c>
      <c r="H322" s="113">
        <v>268.0</v>
      </c>
      <c r="I322" s="131">
        <v>9.983</v>
      </c>
      <c r="J322" s="109"/>
      <c r="K322" s="117">
        <v>268.0</v>
      </c>
      <c r="L322" s="115">
        <v>0.0</v>
      </c>
    </row>
    <row r="323" spans="8:8">
      <c r="B323" s="113">
        <v>269.0</v>
      </c>
      <c r="C323" s="115">
        <v>1.967</v>
      </c>
      <c r="D323" s="109"/>
      <c r="E323" s="132">
        <v>269.0</v>
      </c>
      <c r="F323" s="115">
        <v>0.15</v>
      </c>
      <c r="H323" s="113">
        <v>269.0</v>
      </c>
      <c r="I323" s="131">
        <v>9.983</v>
      </c>
      <c r="J323" s="109"/>
      <c r="K323" s="117">
        <v>269.0</v>
      </c>
      <c r="L323" s="115">
        <v>0.0</v>
      </c>
    </row>
    <row r="324" spans="8:8">
      <c r="B324" s="113">
        <v>270.0</v>
      </c>
      <c r="C324" s="115">
        <v>1.967</v>
      </c>
      <c r="D324" s="109"/>
      <c r="E324" s="132">
        <v>270.0</v>
      </c>
      <c r="F324" s="115">
        <v>0.15</v>
      </c>
      <c r="H324" s="113">
        <v>270.0</v>
      </c>
      <c r="I324" s="131">
        <v>9.983</v>
      </c>
      <c r="J324" s="109"/>
      <c r="K324" s="117">
        <v>270.0</v>
      </c>
      <c r="L324" s="115">
        <v>0.0</v>
      </c>
    </row>
    <row r="325" spans="8:8">
      <c r="B325" s="113">
        <v>271.0</v>
      </c>
      <c r="C325" s="115">
        <v>1.967</v>
      </c>
      <c r="D325" s="109"/>
      <c r="E325" s="132">
        <v>271.0</v>
      </c>
      <c r="F325" s="115">
        <v>0.15</v>
      </c>
      <c r="H325" s="113">
        <v>271.0</v>
      </c>
      <c r="I325" s="131">
        <v>9.983</v>
      </c>
      <c r="J325" s="109"/>
      <c r="K325" s="117">
        <v>271.0</v>
      </c>
      <c r="L325" s="115">
        <v>0.0</v>
      </c>
    </row>
    <row r="326" spans="8:8">
      <c r="B326" s="113">
        <v>272.0</v>
      </c>
      <c r="C326" s="115">
        <v>1.967</v>
      </c>
      <c r="D326" s="109"/>
      <c r="E326" s="132">
        <v>272.0</v>
      </c>
      <c r="F326" s="115">
        <v>0.15</v>
      </c>
      <c r="H326" s="113">
        <v>272.0</v>
      </c>
      <c r="I326" s="131">
        <v>9.967</v>
      </c>
      <c r="J326" s="109"/>
      <c r="K326" s="117">
        <v>272.0</v>
      </c>
      <c r="L326" s="115">
        <v>0.0</v>
      </c>
    </row>
    <row r="327" spans="8:8">
      <c r="B327" s="113">
        <v>273.0</v>
      </c>
      <c r="C327" s="115">
        <v>1.983</v>
      </c>
      <c r="D327" s="109"/>
      <c r="E327" s="132">
        <v>273.0</v>
      </c>
      <c r="F327" s="115">
        <v>0.117</v>
      </c>
      <c r="H327" s="113">
        <v>273.0</v>
      </c>
      <c r="I327" s="131">
        <v>9.95</v>
      </c>
      <c r="J327" s="109"/>
      <c r="K327" s="117">
        <v>273.0</v>
      </c>
      <c r="L327" s="115">
        <v>0.0</v>
      </c>
    </row>
    <row r="328" spans="8:8">
      <c r="B328" s="113">
        <v>274.0</v>
      </c>
      <c r="C328" s="115">
        <v>1.983</v>
      </c>
      <c r="D328" s="109"/>
      <c r="E328" s="132">
        <v>274.0</v>
      </c>
      <c r="F328" s="115">
        <v>0.117</v>
      </c>
      <c r="H328" s="113">
        <v>274.0</v>
      </c>
      <c r="I328" s="131">
        <v>9.95</v>
      </c>
      <c r="J328" s="109"/>
      <c r="K328" s="117">
        <v>274.0</v>
      </c>
      <c r="L328" s="115">
        <v>0.017</v>
      </c>
    </row>
    <row r="329" spans="8:8">
      <c r="B329" s="113">
        <v>275.0</v>
      </c>
      <c r="C329" s="115">
        <v>1.983</v>
      </c>
      <c r="D329" s="109"/>
      <c r="E329" s="132">
        <v>275.0</v>
      </c>
      <c r="F329" s="115">
        <v>0.117</v>
      </c>
      <c r="H329" s="113">
        <v>275.0</v>
      </c>
      <c r="I329" s="131">
        <v>9.933</v>
      </c>
      <c r="J329" s="109"/>
      <c r="K329" s="117">
        <v>275.0</v>
      </c>
      <c r="L329" s="115">
        <v>0.017</v>
      </c>
    </row>
    <row r="330" spans="8:8">
      <c r="B330" s="113">
        <v>276.0</v>
      </c>
      <c r="C330" s="115">
        <v>1.983</v>
      </c>
      <c r="D330" s="109"/>
      <c r="E330" s="132">
        <v>276.0</v>
      </c>
      <c r="F330" s="115">
        <v>0.117</v>
      </c>
      <c r="H330" s="113">
        <v>276.0</v>
      </c>
      <c r="I330" s="131">
        <v>9.9</v>
      </c>
      <c r="J330" s="109"/>
      <c r="K330" s="117">
        <v>276.0</v>
      </c>
      <c r="L330" s="115">
        <v>0.017</v>
      </c>
    </row>
    <row r="331" spans="8:8">
      <c r="B331" s="113">
        <v>277.0</v>
      </c>
      <c r="C331" s="115">
        <v>1.983</v>
      </c>
      <c r="D331" s="109"/>
      <c r="E331" s="132">
        <v>277.0</v>
      </c>
      <c r="F331" s="115">
        <v>0.117</v>
      </c>
      <c r="H331" s="113">
        <v>277.0</v>
      </c>
      <c r="I331" s="131">
        <v>9.883</v>
      </c>
      <c r="J331" s="109"/>
      <c r="K331" s="117">
        <v>277.0</v>
      </c>
      <c r="L331" s="115">
        <v>0.033</v>
      </c>
    </row>
    <row r="332" spans="8:8">
      <c r="B332" s="113">
        <v>278.0</v>
      </c>
      <c r="C332" s="115">
        <v>1.983</v>
      </c>
      <c r="D332" s="109"/>
      <c r="E332" s="132">
        <v>278.0</v>
      </c>
      <c r="F332" s="115">
        <v>0.1</v>
      </c>
      <c r="H332" s="113">
        <v>278.0</v>
      </c>
      <c r="I332" s="131">
        <v>9.867</v>
      </c>
      <c r="J332" s="109"/>
      <c r="K332" s="117">
        <v>278.0</v>
      </c>
      <c r="L332" s="115">
        <v>0.033</v>
      </c>
    </row>
    <row r="333" spans="8:8">
      <c r="B333" s="113">
        <v>279.0</v>
      </c>
      <c r="C333" s="115">
        <v>1.983</v>
      </c>
      <c r="D333" s="109"/>
      <c r="E333" s="132">
        <v>279.0</v>
      </c>
      <c r="F333" s="115">
        <v>0.1</v>
      </c>
      <c r="H333" s="113">
        <v>279.0</v>
      </c>
      <c r="I333" s="131">
        <v>9.833</v>
      </c>
      <c r="J333" s="109"/>
      <c r="K333" s="117">
        <v>279.0</v>
      </c>
      <c r="L333" s="115">
        <v>0.033</v>
      </c>
    </row>
    <row r="334" spans="8:8">
      <c r="B334" s="113">
        <v>280.0</v>
      </c>
      <c r="C334" s="115">
        <v>1.983</v>
      </c>
      <c r="D334" s="109"/>
      <c r="E334" s="132">
        <v>280.0</v>
      </c>
      <c r="F334" s="115">
        <v>0.1</v>
      </c>
      <c r="H334" s="113">
        <v>280.0</v>
      </c>
      <c r="I334" s="131">
        <v>9.8</v>
      </c>
      <c r="J334" s="109"/>
      <c r="K334" s="117">
        <v>280.0</v>
      </c>
      <c r="L334" s="115">
        <v>0.05</v>
      </c>
    </row>
    <row r="335" spans="8:8">
      <c r="B335" s="113">
        <v>281.0</v>
      </c>
      <c r="C335" s="115">
        <v>1.983</v>
      </c>
      <c r="D335" s="109"/>
      <c r="E335" s="132">
        <v>281.0</v>
      </c>
      <c r="F335" s="115">
        <v>0.1</v>
      </c>
      <c r="H335" s="113">
        <v>281.0</v>
      </c>
      <c r="I335" s="131">
        <v>9.783</v>
      </c>
      <c r="J335" s="109"/>
      <c r="K335" s="117">
        <v>281.0</v>
      </c>
      <c r="L335" s="115">
        <v>0.05</v>
      </c>
    </row>
    <row r="336" spans="8:8">
      <c r="B336" s="113">
        <v>282.0</v>
      </c>
      <c r="C336" s="115">
        <v>1.983</v>
      </c>
      <c r="D336" s="109"/>
      <c r="E336" s="132">
        <v>282.0</v>
      </c>
      <c r="F336" s="115">
        <v>0.1</v>
      </c>
      <c r="H336" s="113">
        <v>282.0</v>
      </c>
      <c r="I336" s="131">
        <v>9.767</v>
      </c>
      <c r="J336" s="109"/>
      <c r="K336" s="117">
        <v>282.0</v>
      </c>
      <c r="L336" s="115">
        <v>0.067</v>
      </c>
    </row>
    <row r="337" spans="8:8">
      <c r="B337" s="113">
        <v>283.0</v>
      </c>
      <c r="C337" s="115">
        <v>2.0</v>
      </c>
      <c r="D337" s="109"/>
      <c r="E337" s="132">
        <v>283.0</v>
      </c>
      <c r="F337" s="115">
        <v>0.083</v>
      </c>
      <c r="H337" s="113">
        <v>283.0</v>
      </c>
      <c r="I337" s="131">
        <v>9.733</v>
      </c>
      <c r="J337" s="109"/>
      <c r="K337" s="117">
        <v>283.0</v>
      </c>
      <c r="L337" s="115">
        <v>0.067</v>
      </c>
    </row>
    <row r="338" spans="8:8">
      <c r="B338" s="113">
        <v>284.0</v>
      </c>
      <c r="C338" s="115">
        <v>2.0</v>
      </c>
      <c r="D338" s="109"/>
      <c r="E338" s="132">
        <v>284.0</v>
      </c>
      <c r="F338" s="115">
        <v>0.083</v>
      </c>
      <c r="H338" s="113">
        <v>284.0</v>
      </c>
      <c r="I338" s="131">
        <v>9.717</v>
      </c>
      <c r="J338" s="109"/>
      <c r="K338" s="117">
        <v>284.0</v>
      </c>
      <c r="L338" s="115">
        <v>0.083</v>
      </c>
    </row>
    <row r="339" spans="8:8">
      <c r="B339" s="113">
        <v>285.0</v>
      </c>
      <c r="C339" s="115">
        <v>2.0</v>
      </c>
      <c r="D339" s="109"/>
      <c r="E339" s="132">
        <v>285.0</v>
      </c>
      <c r="F339" s="115">
        <v>0.083</v>
      </c>
      <c r="H339" s="113">
        <v>285.0</v>
      </c>
      <c r="I339" s="131">
        <v>9.683</v>
      </c>
      <c r="J339" s="109"/>
      <c r="K339" s="117">
        <v>285.0</v>
      </c>
      <c r="L339" s="115">
        <v>0.1</v>
      </c>
    </row>
    <row r="340" spans="8:8">
      <c r="B340" s="113">
        <v>286.0</v>
      </c>
      <c r="C340" s="115">
        <v>2.0</v>
      </c>
      <c r="D340" s="109"/>
      <c r="E340" s="132">
        <v>286.0</v>
      </c>
      <c r="F340" s="115">
        <v>0.083</v>
      </c>
      <c r="H340" s="113">
        <v>286.0</v>
      </c>
      <c r="I340" s="131">
        <v>9.65</v>
      </c>
      <c r="J340" s="109"/>
      <c r="K340" s="117">
        <v>286.0</v>
      </c>
      <c r="L340" s="115">
        <v>0.1</v>
      </c>
    </row>
    <row r="341" spans="8:8">
      <c r="B341" s="113">
        <v>287.0</v>
      </c>
      <c r="C341" s="115">
        <v>2.0</v>
      </c>
      <c r="D341" s="109"/>
      <c r="E341" s="132">
        <v>287.0</v>
      </c>
      <c r="F341" s="115">
        <v>0.083</v>
      </c>
      <c r="H341" s="113">
        <v>287.0</v>
      </c>
      <c r="I341" s="131">
        <v>9.617</v>
      </c>
      <c r="J341" s="109"/>
      <c r="K341" s="117">
        <v>287.0</v>
      </c>
      <c r="L341" s="115">
        <v>0.117</v>
      </c>
    </row>
    <row r="342" spans="8:8">
      <c r="B342" s="113">
        <v>288.0</v>
      </c>
      <c r="C342" s="115">
        <v>2.017</v>
      </c>
      <c r="D342" s="109"/>
      <c r="E342" s="132">
        <v>288.0</v>
      </c>
      <c r="F342" s="115">
        <v>0.067</v>
      </c>
      <c r="H342" s="113">
        <v>288.0</v>
      </c>
      <c r="I342" s="131">
        <v>9.583</v>
      </c>
      <c r="J342" s="109"/>
      <c r="K342" s="117">
        <v>288.0</v>
      </c>
      <c r="L342" s="115">
        <v>0.117</v>
      </c>
    </row>
    <row r="343" spans="8:8">
      <c r="B343" s="113">
        <v>289.0</v>
      </c>
      <c r="C343" s="115">
        <v>2.017</v>
      </c>
      <c r="D343" s="109"/>
      <c r="E343" s="132">
        <v>289.0</v>
      </c>
      <c r="F343" s="115">
        <v>0.067</v>
      </c>
      <c r="H343" s="113">
        <v>289.0</v>
      </c>
      <c r="I343" s="131">
        <v>9.55</v>
      </c>
      <c r="J343" s="109"/>
      <c r="K343" s="117">
        <v>289.0</v>
      </c>
      <c r="L343" s="115">
        <v>0.133</v>
      </c>
    </row>
    <row r="344" spans="8:8">
      <c r="B344" s="113">
        <v>290.0</v>
      </c>
      <c r="C344" s="115">
        <v>2.017</v>
      </c>
      <c r="D344" s="109"/>
      <c r="E344" s="132">
        <v>290.0</v>
      </c>
      <c r="F344" s="115">
        <v>0.067</v>
      </c>
      <c r="H344" s="113">
        <v>290.0</v>
      </c>
      <c r="I344" s="131">
        <v>9.517</v>
      </c>
      <c r="J344" s="109"/>
      <c r="K344" s="117">
        <v>290.0</v>
      </c>
      <c r="L344" s="115">
        <v>0.15</v>
      </c>
    </row>
    <row r="345" spans="8:8">
      <c r="B345" s="113">
        <v>291.0</v>
      </c>
      <c r="C345" s="115">
        <v>2.017</v>
      </c>
      <c r="D345" s="109"/>
      <c r="E345" s="132">
        <v>291.0</v>
      </c>
      <c r="F345" s="115">
        <v>0.067</v>
      </c>
      <c r="H345" s="113">
        <v>291.0</v>
      </c>
      <c r="I345" s="131">
        <v>9.483</v>
      </c>
      <c r="J345" s="109"/>
      <c r="K345" s="117">
        <v>291.0</v>
      </c>
      <c r="L345" s="115">
        <v>0.15</v>
      </c>
    </row>
    <row r="346" spans="8:8">
      <c r="B346" s="113">
        <v>292.0</v>
      </c>
      <c r="C346" s="115">
        <v>2.017</v>
      </c>
      <c r="D346" s="109"/>
      <c r="E346" s="132">
        <v>292.0</v>
      </c>
      <c r="F346" s="115">
        <v>0.067</v>
      </c>
      <c r="H346" s="113">
        <v>292.0</v>
      </c>
      <c r="I346" s="131">
        <v>9.45</v>
      </c>
      <c r="J346" s="109"/>
      <c r="K346" s="117">
        <v>292.0</v>
      </c>
      <c r="L346" s="115">
        <v>0.167</v>
      </c>
    </row>
    <row r="347" spans="8:8">
      <c r="B347" s="113">
        <v>293.0</v>
      </c>
      <c r="C347" s="115">
        <v>2.033</v>
      </c>
      <c r="D347" s="109"/>
      <c r="E347" s="132">
        <v>293.0</v>
      </c>
      <c r="F347" s="115">
        <v>0.05</v>
      </c>
      <c r="H347" s="113">
        <v>293.0</v>
      </c>
      <c r="I347" s="131">
        <v>9.417</v>
      </c>
      <c r="J347" s="109"/>
      <c r="K347" s="117">
        <v>293.0</v>
      </c>
      <c r="L347" s="115">
        <v>0.183</v>
      </c>
    </row>
    <row r="348" spans="8:8">
      <c r="B348" s="113">
        <v>294.0</v>
      </c>
      <c r="C348" s="115">
        <v>2.033</v>
      </c>
      <c r="D348" s="109"/>
      <c r="E348" s="132">
        <v>294.0</v>
      </c>
      <c r="F348" s="115">
        <v>0.05</v>
      </c>
      <c r="H348" s="113">
        <v>294.0</v>
      </c>
      <c r="I348" s="131">
        <v>9.383</v>
      </c>
      <c r="J348" s="109"/>
      <c r="K348" s="117">
        <v>294.0</v>
      </c>
      <c r="L348" s="115">
        <v>0.2</v>
      </c>
    </row>
    <row r="349" spans="8:8">
      <c r="B349" s="113">
        <v>295.0</v>
      </c>
      <c r="C349" s="115">
        <v>2.033</v>
      </c>
      <c r="D349" s="109"/>
      <c r="E349" s="132">
        <v>295.0</v>
      </c>
      <c r="F349" s="115">
        <v>0.05</v>
      </c>
      <c r="H349" s="113">
        <v>295.0</v>
      </c>
      <c r="I349" s="131">
        <v>9.333</v>
      </c>
      <c r="J349" s="109"/>
      <c r="K349" s="117">
        <v>295.0</v>
      </c>
      <c r="L349" s="115">
        <v>0.217</v>
      </c>
    </row>
    <row r="350" spans="8:8">
      <c r="B350" s="113">
        <v>296.0</v>
      </c>
      <c r="C350" s="115">
        <v>2.033</v>
      </c>
      <c r="D350" s="109"/>
      <c r="E350" s="132">
        <v>296.0</v>
      </c>
      <c r="F350" s="115">
        <v>0.05</v>
      </c>
      <c r="H350" s="113">
        <v>296.0</v>
      </c>
      <c r="I350" s="131">
        <v>9.283</v>
      </c>
      <c r="J350" s="109"/>
      <c r="K350" s="117">
        <v>296.0</v>
      </c>
      <c r="L350" s="115">
        <v>0.233</v>
      </c>
    </row>
    <row r="351" spans="8:8">
      <c r="B351" s="113">
        <v>297.0</v>
      </c>
      <c r="C351" s="115">
        <v>2.033</v>
      </c>
      <c r="D351" s="109"/>
      <c r="E351" s="132">
        <v>297.0</v>
      </c>
      <c r="F351" s="115">
        <v>0.05</v>
      </c>
      <c r="H351" s="113">
        <v>297.0</v>
      </c>
      <c r="I351" s="131">
        <v>9.25</v>
      </c>
      <c r="J351" s="109"/>
      <c r="K351" s="117">
        <v>297.0</v>
      </c>
      <c r="L351" s="115">
        <v>0.25</v>
      </c>
    </row>
    <row r="352" spans="8:8">
      <c r="B352" s="113">
        <v>298.0</v>
      </c>
      <c r="C352" s="115">
        <v>2.05</v>
      </c>
      <c r="D352" s="109"/>
      <c r="E352" s="132">
        <v>298.0</v>
      </c>
      <c r="F352" s="115">
        <v>0.033</v>
      </c>
      <c r="H352" s="113">
        <v>298.0</v>
      </c>
      <c r="I352" s="131">
        <v>9.217</v>
      </c>
      <c r="J352" s="109"/>
      <c r="K352" s="117">
        <v>298.0</v>
      </c>
      <c r="L352" s="115">
        <v>0.267</v>
      </c>
    </row>
    <row r="353" spans="8:8">
      <c r="B353" s="113">
        <v>299.0</v>
      </c>
      <c r="C353" s="115">
        <v>2.05</v>
      </c>
      <c r="D353" s="109"/>
      <c r="E353" s="132">
        <v>299.0</v>
      </c>
      <c r="F353" s="115">
        <v>0.033</v>
      </c>
      <c r="H353" s="113">
        <v>299.0</v>
      </c>
      <c r="I353" s="131">
        <v>9.167</v>
      </c>
      <c r="J353" s="109"/>
      <c r="K353" s="117">
        <v>299.0</v>
      </c>
      <c r="L353" s="115">
        <v>0.283</v>
      </c>
    </row>
    <row r="354" spans="8:8">
      <c r="B354" s="113">
        <v>300.0</v>
      </c>
      <c r="C354" s="115">
        <v>2.05</v>
      </c>
      <c r="D354" s="109"/>
      <c r="E354" s="132">
        <v>300.0</v>
      </c>
      <c r="F354" s="115">
        <v>0.033</v>
      </c>
      <c r="H354" s="113">
        <v>300.0</v>
      </c>
      <c r="I354" s="131">
        <v>9.117</v>
      </c>
      <c r="J354" s="109"/>
      <c r="K354" s="117">
        <v>300.0</v>
      </c>
      <c r="L354" s="115">
        <v>0.3</v>
      </c>
    </row>
    <row r="355" spans="8:8">
      <c r="B355" s="113">
        <v>301.0</v>
      </c>
      <c r="C355" s="115">
        <v>2.05</v>
      </c>
      <c r="D355" s="109"/>
      <c r="E355" s="132">
        <v>301.0</v>
      </c>
      <c r="F355" s="115">
        <v>0.033</v>
      </c>
      <c r="H355" s="113">
        <v>301.0</v>
      </c>
      <c r="I355" s="131">
        <v>9.067</v>
      </c>
      <c r="J355" s="109"/>
      <c r="K355" s="117">
        <v>301.0</v>
      </c>
      <c r="L355" s="115">
        <v>0.317</v>
      </c>
    </row>
    <row r="356" spans="8:8">
      <c r="B356" s="113">
        <v>302.0</v>
      </c>
      <c r="C356" s="115">
        <v>2.05</v>
      </c>
      <c r="D356" s="109"/>
      <c r="E356" s="132">
        <v>302.0</v>
      </c>
      <c r="F356" s="115">
        <v>0.033</v>
      </c>
      <c r="H356" s="113">
        <v>302.0</v>
      </c>
      <c r="I356" s="131">
        <v>9.017</v>
      </c>
      <c r="J356" s="109"/>
      <c r="K356" s="117">
        <v>302.0</v>
      </c>
      <c r="L356" s="115">
        <v>0.333</v>
      </c>
    </row>
    <row r="357" spans="8:8">
      <c r="B357" s="113">
        <v>303.0</v>
      </c>
      <c r="C357" s="115">
        <v>2.067</v>
      </c>
      <c r="D357" s="109"/>
      <c r="E357" s="132">
        <v>303.0</v>
      </c>
      <c r="F357" s="115">
        <v>0.017</v>
      </c>
      <c r="H357" s="113">
        <v>303.0</v>
      </c>
      <c r="I357" s="131">
        <v>8.967</v>
      </c>
      <c r="J357" s="109"/>
      <c r="K357" s="117">
        <v>303.0</v>
      </c>
      <c r="L357" s="115">
        <v>0.36</v>
      </c>
    </row>
    <row r="358" spans="8:8">
      <c r="B358" s="113">
        <v>304.0</v>
      </c>
      <c r="C358" s="115">
        <v>2.067</v>
      </c>
      <c r="D358" s="109"/>
      <c r="E358" s="132">
        <v>304.0</v>
      </c>
      <c r="F358" s="115">
        <v>0.017</v>
      </c>
      <c r="H358" s="113">
        <v>304.0</v>
      </c>
      <c r="I358" s="131">
        <v>8.917</v>
      </c>
      <c r="J358" s="109"/>
      <c r="K358" s="117">
        <v>304.0</v>
      </c>
      <c r="L358" s="115">
        <v>0.383</v>
      </c>
    </row>
    <row r="359" spans="8:8">
      <c r="B359" s="113">
        <v>305.0</v>
      </c>
      <c r="C359" s="115">
        <v>2.067</v>
      </c>
      <c r="D359" s="109"/>
      <c r="E359" s="132">
        <v>305.0</v>
      </c>
      <c r="F359" s="115">
        <v>0.017</v>
      </c>
      <c r="H359" s="113">
        <v>305.0</v>
      </c>
      <c r="I359" s="131">
        <v>8.867</v>
      </c>
      <c r="J359" s="109"/>
      <c r="K359" s="117">
        <v>305.0</v>
      </c>
      <c r="L359" s="115">
        <v>0.4</v>
      </c>
    </row>
    <row r="360" spans="8:8">
      <c r="B360" s="113">
        <v>306.0</v>
      </c>
      <c r="C360" s="115">
        <v>2.067</v>
      </c>
      <c r="D360" s="109"/>
      <c r="E360" s="132">
        <v>306.0</v>
      </c>
      <c r="F360" s="115">
        <v>0.017</v>
      </c>
      <c r="H360" s="113">
        <v>306.0</v>
      </c>
      <c r="I360" s="131">
        <v>8.817</v>
      </c>
      <c r="J360" s="109"/>
      <c r="K360" s="117">
        <v>306.0</v>
      </c>
      <c r="L360" s="115">
        <v>0.417</v>
      </c>
    </row>
    <row r="361" spans="8:8">
      <c r="B361" s="113">
        <v>307.0</v>
      </c>
      <c r="C361" s="115">
        <v>2.067</v>
      </c>
      <c r="D361" s="109"/>
      <c r="E361" s="132">
        <v>307.0</v>
      </c>
      <c r="F361" s="115">
        <v>0.017</v>
      </c>
      <c r="H361" s="113">
        <v>307.0</v>
      </c>
      <c r="I361" s="131">
        <v>8.767</v>
      </c>
      <c r="J361" s="109"/>
      <c r="K361" s="117">
        <v>307.0</v>
      </c>
      <c r="L361" s="115">
        <v>0.433</v>
      </c>
    </row>
    <row r="362" spans="8:8">
      <c r="B362" s="113">
        <v>308.0</v>
      </c>
      <c r="C362" s="115">
        <v>2.1</v>
      </c>
      <c r="D362" s="109"/>
      <c r="E362" s="132">
        <v>308.0</v>
      </c>
      <c r="F362" s="115">
        <v>0.017</v>
      </c>
      <c r="H362" s="113">
        <v>308.0</v>
      </c>
      <c r="I362" s="131">
        <v>8.717</v>
      </c>
      <c r="J362" s="109"/>
      <c r="K362" s="117">
        <v>308.0</v>
      </c>
      <c r="L362" s="115">
        <v>0.467</v>
      </c>
    </row>
    <row r="363" spans="8:8">
      <c r="B363" s="113">
        <v>309.0</v>
      </c>
      <c r="C363" s="115">
        <v>2.1</v>
      </c>
      <c r="D363" s="109"/>
      <c r="E363" s="132">
        <v>309.0</v>
      </c>
      <c r="F363" s="115">
        <v>0.017</v>
      </c>
      <c r="H363" s="113">
        <v>309.0</v>
      </c>
      <c r="I363" s="131">
        <v>8.667</v>
      </c>
      <c r="J363" s="109"/>
      <c r="K363" s="117">
        <v>309.0</v>
      </c>
      <c r="L363" s="115">
        <v>0.483</v>
      </c>
    </row>
    <row r="364" spans="8:8">
      <c r="B364" s="113">
        <v>310.0</v>
      </c>
      <c r="C364" s="115">
        <v>2.1</v>
      </c>
      <c r="D364" s="109"/>
      <c r="E364" s="132">
        <v>310.0</v>
      </c>
      <c r="F364" s="115">
        <v>0.017</v>
      </c>
      <c r="H364" s="113">
        <v>310.0</v>
      </c>
      <c r="I364" s="131">
        <v>8.6</v>
      </c>
      <c r="J364" s="109"/>
      <c r="K364" s="117">
        <v>310.0</v>
      </c>
      <c r="L364" s="115">
        <v>0.5</v>
      </c>
    </row>
    <row r="365" spans="8:8">
      <c r="B365" s="113">
        <v>311.0</v>
      </c>
      <c r="C365" s="115">
        <v>2.1</v>
      </c>
      <c r="D365" s="109"/>
      <c r="E365" s="132">
        <v>311.0</v>
      </c>
      <c r="F365" s="115">
        <v>0.017</v>
      </c>
      <c r="H365" s="113">
        <v>311.0</v>
      </c>
      <c r="I365" s="131">
        <v>8.5</v>
      </c>
      <c r="J365" s="109"/>
      <c r="K365" s="117">
        <v>311.0</v>
      </c>
      <c r="L365" s="115">
        <v>0.517</v>
      </c>
    </row>
    <row r="366" spans="8:8">
      <c r="B366" s="113">
        <v>312.0</v>
      </c>
      <c r="C366" s="115">
        <v>2.1</v>
      </c>
      <c r="D366" s="109"/>
      <c r="E366" s="132">
        <v>312.0</v>
      </c>
      <c r="F366" s="115">
        <v>0.017</v>
      </c>
      <c r="H366" s="113">
        <v>312.0</v>
      </c>
      <c r="I366" s="131">
        <v>8.483</v>
      </c>
      <c r="J366" s="109"/>
      <c r="K366" s="117">
        <v>312.0</v>
      </c>
      <c r="L366" s="115">
        <v>0.55</v>
      </c>
    </row>
    <row r="367" spans="8:8">
      <c r="B367" s="113">
        <v>313.0</v>
      </c>
      <c r="C367" s="115">
        <v>2.1</v>
      </c>
      <c r="D367" s="109"/>
      <c r="E367" s="132">
        <v>313.0</v>
      </c>
      <c r="F367" s="115">
        <v>0.0</v>
      </c>
      <c r="H367" s="113">
        <v>313.0</v>
      </c>
      <c r="I367" s="131">
        <v>8.417</v>
      </c>
      <c r="J367" s="109"/>
      <c r="K367" s="117">
        <v>313.0</v>
      </c>
      <c r="L367" s="115">
        <v>0.567</v>
      </c>
    </row>
    <row r="368" spans="8:8">
      <c r="B368" s="113">
        <v>314.0</v>
      </c>
      <c r="C368" s="115">
        <v>2.1</v>
      </c>
      <c r="D368" s="109"/>
      <c r="E368" s="132">
        <v>314.0</v>
      </c>
      <c r="F368" s="115">
        <v>0.0</v>
      </c>
      <c r="H368" s="113">
        <v>314.0</v>
      </c>
      <c r="I368" s="131">
        <v>8.367</v>
      </c>
      <c r="J368" s="109"/>
      <c r="K368" s="117">
        <v>314.0</v>
      </c>
      <c r="L368" s="115">
        <v>0.6</v>
      </c>
    </row>
    <row r="369" spans="8:8">
      <c r="B369" s="113">
        <v>315.0</v>
      </c>
      <c r="C369" s="115">
        <v>2.1</v>
      </c>
      <c r="D369" s="109"/>
      <c r="E369" s="132">
        <v>315.0</v>
      </c>
      <c r="F369" s="115">
        <v>0.0</v>
      </c>
      <c r="H369" s="113">
        <v>315.0</v>
      </c>
      <c r="I369" s="131">
        <v>8.3</v>
      </c>
      <c r="J369" s="109"/>
      <c r="K369" s="117">
        <v>315.0</v>
      </c>
      <c r="L369" s="115">
        <v>0.617</v>
      </c>
    </row>
    <row r="370" spans="8:8">
      <c r="B370" s="113">
        <v>316.0</v>
      </c>
      <c r="C370" s="115">
        <v>2.1</v>
      </c>
      <c r="D370" s="109"/>
      <c r="E370" s="132">
        <v>316.0</v>
      </c>
      <c r="F370" s="115">
        <v>0.0</v>
      </c>
      <c r="H370" s="113">
        <v>316.0</v>
      </c>
      <c r="I370" s="131">
        <v>8.25</v>
      </c>
      <c r="J370" s="109"/>
      <c r="K370" s="117">
        <v>316.0</v>
      </c>
      <c r="L370" s="115">
        <v>0.633</v>
      </c>
    </row>
    <row r="371" spans="8:8">
      <c r="B371" s="113">
        <v>317.0</v>
      </c>
      <c r="C371" s="115">
        <v>2.1</v>
      </c>
      <c r="D371" s="109"/>
      <c r="E371" s="132">
        <v>317.0</v>
      </c>
      <c r="F371" s="115">
        <v>0.0</v>
      </c>
      <c r="H371" s="113">
        <v>317.0</v>
      </c>
      <c r="I371" s="131">
        <v>8.183</v>
      </c>
      <c r="J371" s="109"/>
      <c r="K371" s="117">
        <v>317.0</v>
      </c>
      <c r="L371" s="115">
        <v>0.667</v>
      </c>
    </row>
    <row r="372" spans="8:8">
      <c r="B372" s="113">
        <v>318.0</v>
      </c>
      <c r="C372" s="115">
        <v>2.117</v>
      </c>
      <c r="D372" s="109"/>
      <c r="E372" s="132">
        <v>318.0</v>
      </c>
      <c r="F372" s="115">
        <v>0.0</v>
      </c>
      <c r="H372" s="113">
        <v>318.0</v>
      </c>
      <c r="I372" s="131">
        <v>8.117</v>
      </c>
      <c r="J372" s="109"/>
      <c r="K372" s="117">
        <v>318.0</v>
      </c>
      <c r="L372" s="115">
        <v>0.683</v>
      </c>
    </row>
    <row r="373" spans="8:8">
      <c r="B373" s="113">
        <v>319.0</v>
      </c>
      <c r="C373" s="115">
        <v>2.117</v>
      </c>
      <c r="D373" s="109"/>
      <c r="E373" s="132">
        <v>319.0</v>
      </c>
      <c r="F373" s="115">
        <v>0.0</v>
      </c>
      <c r="H373" s="113">
        <v>319.0</v>
      </c>
      <c r="I373" s="131">
        <v>8.05</v>
      </c>
      <c r="J373" s="109"/>
      <c r="K373" s="117">
        <v>319.0</v>
      </c>
      <c r="L373" s="115">
        <v>0.717</v>
      </c>
    </row>
    <row r="374" spans="8:8">
      <c r="B374" s="113">
        <v>320.0</v>
      </c>
      <c r="C374" s="115">
        <v>2.117</v>
      </c>
      <c r="D374" s="109"/>
      <c r="E374" s="132">
        <v>320.0</v>
      </c>
      <c r="F374" s="115">
        <v>0.0</v>
      </c>
      <c r="H374" s="113">
        <v>320.0</v>
      </c>
      <c r="I374" s="131">
        <v>7.983</v>
      </c>
      <c r="J374" s="109"/>
      <c r="K374" s="117">
        <v>320.0</v>
      </c>
      <c r="L374" s="115">
        <v>0.733</v>
      </c>
    </row>
    <row r="375" spans="8:8">
      <c r="B375" s="113">
        <v>321.0</v>
      </c>
      <c r="C375" s="115">
        <v>2.117</v>
      </c>
      <c r="D375" s="109"/>
      <c r="E375" s="132">
        <v>321.0</v>
      </c>
      <c r="F375" s="115">
        <v>0.0</v>
      </c>
      <c r="H375" s="113">
        <v>321.0</v>
      </c>
      <c r="I375" s="131">
        <v>7.917</v>
      </c>
      <c r="J375" s="109"/>
      <c r="K375" s="117">
        <v>321.0</v>
      </c>
      <c r="L375" s="115">
        <v>0.767</v>
      </c>
    </row>
    <row r="376" spans="8:8">
      <c r="B376" s="113">
        <v>322.0</v>
      </c>
      <c r="C376" s="115">
        <v>2.117</v>
      </c>
      <c r="D376" s="109"/>
      <c r="E376" s="132">
        <v>322.0</v>
      </c>
      <c r="F376" s="115">
        <v>0.0</v>
      </c>
      <c r="H376" s="113">
        <v>322.0</v>
      </c>
      <c r="I376" s="131">
        <v>7.85</v>
      </c>
      <c r="J376" s="109"/>
      <c r="K376" s="117">
        <v>322.0</v>
      </c>
      <c r="L376" s="115">
        <v>0.783</v>
      </c>
    </row>
    <row r="377" spans="8:8">
      <c r="B377" s="113">
        <v>323.0</v>
      </c>
      <c r="C377" s="115">
        <v>2.133</v>
      </c>
      <c r="D377" s="109"/>
      <c r="E377" s="132">
        <v>323.0</v>
      </c>
      <c r="F377" s="115">
        <v>0.0</v>
      </c>
      <c r="H377" s="113">
        <v>323.0</v>
      </c>
      <c r="I377" s="131">
        <v>7.783</v>
      </c>
      <c r="J377" s="109"/>
      <c r="K377" s="117">
        <v>323.0</v>
      </c>
      <c r="L377" s="115">
        <v>0.817</v>
      </c>
    </row>
    <row r="378" spans="8:8">
      <c r="B378" s="113">
        <v>324.0</v>
      </c>
      <c r="C378" s="115">
        <v>2.133</v>
      </c>
      <c r="D378" s="109"/>
      <c r="E378" s="132">
        <v>324.0</v>
      </c>
      <c r="F378" s="115">
        <v>0.0</v>
      </c>
      <c r="H378" s="113">
        <v>324.0</v>
      </c>
      <c r="I378" s="131">
        <v>7.717</v>
      </c>
      <c r="J378" s="109"/>
      <c r="K378" s="117">
        <v>324.0</v>
      </c>
      <c r="L378" s="115">
        <v>0.833</v>
      </c>
    </row>
    <row r="379" spans="8:8">
      <c r="B379" s="113">
        <v>325.0</v>
      </c>
      <c r="C379" s="115">
        <v>2.133</v>
      </c>
      <c r="D379" s="109"/>
      <c r="E379" s="132">
        <v>325.0</v>
      </c>
      <c r="F379" s="115">
        <v>0.0</v>
      </c>
      <c r="H379" s="113">
        <v>325.0</v>
      </c>
      <c r="I379" s="131">
        <v>7.65</v>
      </c>
      <c r="J379" s="109"/>
      <c r="K379" s="117">
        <v>325.0</v>
      </c>
      <c r="L379" s="115">
        <v>0.867</v>
      </c>
    </row>
    <row r="380" spans="8:8">
      <c r="B380" s="113">
        <v>326.0</v>
      </c>
      <c r="C380" s="115">
        <v>2.133</v>
      </c>
      <c r="D380" s="109"/>
      <c r="E380" s="132">
        <v>326.0</v>
      </c>
      <c r="F380" s="115">
        <v>0.0</v>
      </c>
      <c r="H380" s="113">
        <v>326.0</v>
      </c>
      <c r="I380" s="131">
        <v>7.583</v>
      </c>
      <c r="J380" s="109"/>
      <c r="K380" s="117">
        <v>326.0</v>
      </c>
      <c r="L380" s="115">
        <v>0.883</v>
      </c>
    </row>
    <row r="381" spans="8:8">
      <c r="B381" s="113">
        <v>327.0</v>
      </c>
      <c r="C381" s="115">
        <v>2.133</v>
      </c>
      <c r="D381" s="109"/>
      <c r="E381" s="132">
        <v>327.0</v>
      </c>
      <c r="F381" s="115">
        <v>0.0</v>
      </c>
      <c r="H381" s="113">
        <v>327.0</v>
      </c>
      <c r="I381" s="131">
        <v>7.517</v>
      </c>
      <c r="J381" s="109"/>
      <c r="K381" s="117">
        <v>327.0</v>
      </c>
      <c r="L381" s="115">
        <v>0.917</v>
      </c>
    </row>
    <row r="382" spans="8:8">
      <c r="B382" s="113">
        <v>328.0</v>
      </c>
      <c r="C382" s="115">
        <v>2.15</v>
      </c>
      <c r="D382" s="109"/>
      <c r="E382" s="132">
        <v>328.0</v>
      </c>
      <c r="F382" s="115">
        <v>0.0</v>
      </c>
      <c r="H382" s="113">
        <v>328.0</v>
      </c>
      <c r="I382" s="131">
        <v>7.45</v>
      </c>
      <c r="J382" s="109"/>
      <c r="K382" s="117">
        <v>328.0</v>
      </c>
      <c r="L382" s="115">
        <v>0.933</v>
      </c>
    </row>
    <row r="383" spans="8:8">
      <c r="B383" s="113">
        <v>329.0</v>
      </c>
      <c r="C383" s="115">
        <v>2.15</v>
      </c>
      <c r="D383" s="109"/>
      <c r="E383" s="132">
        <v>329.0</v>
      </c>
      <c r="F383" s="115">
        <v>0.0</v>
      </c>
      <c r="H383" s="113">
        <v>329.0</v>
      </c>
      <c r="I383" s="131">
        <v>7.383</v>
      </c>
      <c r="J383" s="109"/>
      <c r="K383" s="117">
        <v>329.0</v>
      </c>
      <c r="L383" s="115">
        <v>0.967</v>
      </c>
    </row>
    <row r="384" spans="8:8">
      <c r="B384" s="113">
        <v>330.0</v>
      </c>
      <c r="C384" s="115">
        <v>2.15</v>
      </c>
      <c r="D384" s="109"/>
      <c r="E384" s="132">
        <v>330.0</v>
      </c>
      <c r="F384" s="115">
        <v>0.0</v>
      </c>
      <c r="H384" s="113">
        <v>330.0</v>
      </c>
      <c r="I384" s="131">
        <v>7.3</v>
      </c>
      <c r="J384" s="109"/>
      <c r="K384" s="117">
        <v>330.0</v>
      </c>
      <c r="L384" s="115">
        <v>1.0</v>
      </c>
    </row>
    <row r="385" spans="8:8">
      <c r="B385" s="113">
        <v>331.0</v>
      </c>
      <c r="C385" s="115">
        <v>2.15</v>
      </c>
      <c r="D385" s="109"/>
      <c r="E385" s="132">
        <v>331.0</v>
      </c>
      <c r="F385" s="115">
        <v>0.0</v>
      </c>
      <c r="H385" s="113">
        <v>331.0</v>
      </c>
      <c r="I385" s="131">
        <v>7.233</v>
      </c>
      <c r="J385" s="109"/>
      <c r="K385" s="117">
        <v>331.0</v>
      </c>
      <c r="L385" s="115">
        <v>1.033</v>
      </c>
    </row>
    <row r="386" spans="8:8">
      <c r="B386" s="113">
        <v>332.0</v>
      </c>
      <c r="C386" s="115">
        <v>2.15</v>
      </c>
      <c r="D386" s="109"/>
      <c r="E386" s="132">
        <v>332.0</v>
      </c>
      <c r="F386" s="115">
        <v>0.0</v>
      </c>
      <c r="H386" s="113">
        <v>332.0</v>
      </c>
      <c r="I386" s="131">
        <v>7.15</v>
      </c>
      <c r="J386" s="109"/>
      <c r="K386" s="117">
        <v>332.0</v>
      </c>
      <c r="L386" s="115">
        <v>1.067</v>
      </c>
    </row>
    <row r="387" spans="8:8">
      <c r="B387" s="113">
        <v>333.0</v>
      </c>
      <c r="C387" s="115">
        <v>2.167</v>
      </c>
      <c r="D387" s="109"/>
      <c r="E387" s="132">
        <v>333.0</v>
      </c>
      <c r="F387" s="115">
        <v>0.017</v>
      </c>
      <c r="H387" s="113">
        <v>333.0</v>
      </c>
      <c r="I387" s="131">
        <v>7.083</v>
      </c>
      <c r="J387" s="109"/>
      <c r="K387" s="117">
        <v>333.0</v>
      </c>
      <c r="L387" s="115">
        <v>1.083</v>
      </c>
    </row>
    <row r="388" spans="8:8">
      <c r="B388" s="113">
        <v>334.0</v>
      </c>
      <c r="C388" s="115">
        <v>2.167</v>
      </c>
      <c r="D388" s="109"/>
      <c r="E388" s="132">
        <v>334.0</v>
      </c>
      <c r="F388" s="115">
        <v>0.017</v>
      </c>
      <c r="H388" s="113">
        <v>334.0</v>
      </c>
      <c r="I388" s="131">
        <v>7.0</v>
      </c>
      <c r="J388" s="109"/>
      <c r="K388" s="117">
        <v>334.0</v>
      </c>
      <c r="L388" s="115">
        <v>1.117</v>
      </c>
    </row>
    <row r="389" spans="8:8">
      <c r="B389" s="113">
        <v>335.0</v>
      </c>
      <c r="C389" s="115">
        <v>2.167</v>
      </c>
      <c r="D389" s="109"/>
      <c r="E389" s="132">
        <v>335.0</v>
      </c>
      <c r="F389" s="115">
        <v>0.017</v>
      </c>
      <c r="H389" s="113">
        <v>335.0</v>
      </c>
      <c r="I389" s="131">
        <v>6.933</v>
      </c>
      <c r="J389" s="109"/>
      <c r="K389" s="117">
        <v>335.0</v>
      </c>
      <c r="L389" s="115">
        <v>1.15</v>
      </c>
    </row>
    <row r="390" spans="8:8">
      <c r="B390" s="113">
        <v>336.0</v>
      </c>
      <c r="C390" s="115">
        <v>2.167</v>
      </c>
      <c r="D390" s="109"/>
      <c r="E390" s="132">
        <v>336.0</v>
      </c>
      <c r="F390" s="115">
        <v>0.017</v>
      </c>
      <c r="H390" s="113">
        <v>336.0</v>
      </c>
      <c r="I390" s="131">
        <v>6.867</v>
      </c>
      <c r="J390" s="109"/>
      <c r="K390" s="117">
        <v>336.0</v>
      </c>
      <c r="L390" s="115">
        <v>1.183</v>
      </c>
    </row>
    <row r="391" spans="8:8">
      <c r="B391" s="113">
        <v>337.0</v>
      </c>
      <c r="C391" s="115">
        <v>2.167</v>
      </c>
      <c r="D391" s="109"/>
      <c r="E391" s="132">
        <v>337.0</v>
      </c>
      <c r="F391" s="115">
        <v>0.017</v>
      </c>
      <c r="H391" s="113">
        <v>337.0</v>
      </c>
      <c r="I391" s="131">
        <v>6.8</v>
      </c>
      <c r="J391" s="109"/>
      <c r="K391" s="117">
        <v>337.0</v>
      </c>
      <c r="L391" s="115">
        <v>1.217</v>
      </c>
    </row>
    <row r="392" spans="8:8">
      <c r="B392" s="113">
        <v>338.0</v>
      </c>
      <c r="C392" s="115">
        <v>2.183</v>
      </c>
      <c r="D392" s="109"/>
      <c r="E392" s="132">
        <v>338.0</v>
      </c>
      <c r="F392" s="115">
        <v>0.017</v>
      </c>
      <c r="H392" s="113">
        <v>338.0</v>
      </c>
      <c r="I392" s="131">
        <v>6.717</v>
      </c>
      <c r="J392" s="109"/>
      <c r="K392" s="117">
        <v>338.0</v>
      </c>
      <c r="L392" s="115">
        <v>1.233</v>
      </c>
    </row>
    <row r="393" spans="8:8">
      <c r="B393" s="113">
        <v>339.0</v>
      </c>
      <c r="C393" s="115">
        <v>2.183</v>
      </c>
      <c r="D393" s="109"/>
      <c r="E393" s="132">
        <v>339.0</v>
      </c>
      <c r="F393" s="115">
        <v>0.017</v>
      </c>
      <c r="H393" s="113">
        <v>339.0</v>
      </c>
      <c r="I393" s="131">
        <v>6.65</v>
      </c>
      <c r="J393" s="109"/>
      <c r="K393" s="117">
        <v>339.0</v>
      </c>
      <c r="L393" s="115">
        <v>1.267</v>
      </c>
    </row>
    <row r="394" spans="8:8">
      <c r="B394" s="113">
        <v>340.0</v>
      </c>
      <c r="C394" s="115">
        <v>2.183</v>
      </c>
      <c r="D394" s="109"/>
      <c r="E394" s="132">
        <v>340.0</v>
      </c>
      <c r="F394" s="115">
        <v>0.017</v>
      </c>
      <c r="H394" s="113">
        <v>340.0</v>
      </c>
      <c r="I394" s="131">
        <v>6.583</v>
      </c>
      <c r="J394" s="109"/>
      <c r="K394" s="117">
        <v>340.0</v>
      </c>
      <c r="L394" s="115">
        <v>1.3</v>
      </c>
    </row>
    <row r="395" spans="8:8">
      <c r="B395" s="113">
        <v>341.0</v>
      </c>
      <c r="C395" s="115">
        <v>2.183</v>
      </c>
      <c r="D395" s="109"/>
      <c r="E395" s="132">
        <v>341.0</v>
      </c>
      <c r="F395" s="115">
        <v>0.017</v>
      </c>
      <c r="H395" s="113">
        <v>341.0</v>
      </c>
      <c r="I395" s="131">
        <v>6.5</v>
      </c>
      <c r="J395" s="109"/>
      <c r="K395" s="117">
        <v>341.0</v>
      </c>
      <c r="L395" s="115">
        <v>1.333</v>
      </c>
    </row>
    <row r="396" spans="8:8">
      <c r="B396" s="113">
        <v>342.0</v>
      </c>
      <c r="C396" s="115">
        <v>2.183</v>
      </c>
      <c r="D396" s="109"/>
      <c r="E396" s="132">
        <v>342.0</v>
      </c>
      <c r="F396" s="115">
        <v>0.017</v>
      </c>
      <c r="H396" s="113">
        <v>342.0</v>
      </c>
      <c r="I396" s="131">
        <v>6.4</v>
      </c>
      <c r="J396" s="109"/>
      <c r="K396" s="117">
        <v>342.0</v>
      </c>
      <c r="L396" s="115">
        <v>1.367</v>
      </c>
    </row>
    <row r="397" spans="8:8">
      <c r="B397" s="113">
        <v>343.0</v>
      </c>
      <c r="C397" s="115">
        <v>2.2</v>
      </c>
      <c r="D397" s="109"/>
      <c r="E397" s="132">
        <v>343.0</v>
      </c>
      <c r="F397" s="115">
        <v>0.033</v>
      </c>
      <c r="H397" s="113">
        <v>343.0</v>
      </c>
      <c r="I397" s="131">
        <v>6.35</v>
      </c>
      <c r="J397" s="109"/>
      <c r="K397" s="117">
        <v>343.0</v>
      </c>
      <c r="L397" s="115">
        <v>1.383</v>
      </c>
    </row>
    <row r="398" spans="8:8">
      <c r="B398" s="113">
        <v>344.0</v>
      </c>
      <c r="C398" s="115">
        <v>2.2</v>
      </c>
      <c r="D398" s="109"/>
      <c r="E398" s="132">
        <v>344.0</v>
      </c>
      <c r="F398" s="115">
        <v>0.033</v>
      </c>
      <c r="H398" s="113">
        <v>344.0</v>
      </c>
      <c r="I398" s="131">
        <v>6.267</v>
      </c>
      <c r="J398" s="109"/>
      <c r="K398" s="117">
        <v>344.0</v>
      </c>
      <c r="L398" s="115">
        <v>1.4</v>
      </c>
    </row>
    <row r="399" spans="8:8">
      <c r="B399" s="113">
        <v>345.0</v>
      </c>
      <c r="C399" s="115">
        <v>2.2</v>
      </c>
      <c r="D399" s="109"/>
      <c r="E399" s="132">
        <v>345.0</v>
      </c>
      <c r="F399" s="115">
        <v>0.033</v>
      </c>
      <c r="H399" s="113">
        <v>345.0</v>
      </c>
      <c r="I399" s="131">
        <v>6.183</v>
      </c>
      <c r="J399" s="109"/>
      <c r="K399" s="117">
        <v>345.0</v>
      </c>
      <c r="L399" s="115">
        <v>1.45</v>
      </c>
    </row>
    <row r="400" spans="8:8">
      <c r="B400" s="113">
        <v>346.0</v>
      </c>
      <c r="C400" s="115">
        <v>2.2</v>
      </c>
      <c r="D400" s="109"/>
      <c r="E400" s="132">
        <v>346.0</v>
      </c>
      <c r="F400" s="115">
        <v>0.033</v>
      </c>
      <c r="H400" s="113">
        <v>346.0</v>
      </c>
      <c r="I400" s="131">
        <v>6.1</v>
      </c>
      <c r="J400" s="109"/>
      <c r="K400" s="117">
        <v>346.0</v>
      </c>
      <c r="L400" s="115">
        <v>1.483</v>
      </c>
    </row>
    <row r="401" spans="8:8">
      <c r="B401" s="113">
        <v>347.0</v>
      </c>
      <c r="C401" s="115">
        <v>2.2</v>
      </c>
      <c r="D401" s="109"/>
      <c r="E401" s="132">
        <v>347.0</v>
      </c>
      <c r="F401" s="115">
        <v>0.033</v>
      </c>
      <c r="H401" s="113">
        <v>347.0</v>
      </c>
      <c r="I401" s="131">
        <v>6.017</v>
      </c>
      <c r="J401" s="109"/>
      <c r="K401" s="117">
        <v>347.0</v>
      </c>
      <c r="L401" s="115">
        <v>1.517</v>
      </c>
    </row>
    <row r="402" spans="8:8">
      <c r="B402" s="113">
        <v>348.0</v>
      </c>
      <c r="C402" s="115">
        <v>2.2</v>
      </c>
      <c r="D402" s="109"/>
      <c r="E402" s="132">
        <v>348.0</v>
      </c>
      <c r="F402" s="115">
        <v>0.05</v>
      </c>
      <c r="H402" s="113">
        <v>348.0</v>
      </c>
      <c r="I402" s="131">
        <v>5.95</v>
      </c>
      <c r="J402" s="109"/>
      <c r="K402" s="117">
        <v>348.0</v>
      </c>
      <c r="L402" s="115">
        <v>1.55</v>
      </c>
    </row>
    <row r="403" spans="8:8">
      <c r="B403" s="113">
        <v>349.0</v>
      </c>
      <c r="C403" s="115">
        <v>2.2</v>
      </c>
      <c r="D403" s="109"/>
      <c r="E403" s="132">
        <v>349.0</v>
      </c>
      <c r="F403" s="115">
        <v>0.05</v>
      </c>
      <c r="H403" s="113">
        <v>349.0</v>
      </c>
      <c r="I403" s="131">
        <v>5.867</v>
      </c>
      <c r="J403" s="109"/>
      <c r="K403" s="117">
        <v>349.0</v>
      </c>
      <c r="L403" s="115">
        <v>1.583</v>
      </c>
    </row>
    <row r="404" spans="8:8">
      <c r="B404" s="113">
        <v>350.0</v>
      </c>
      <c r="C404" s="115">
        <v>2.2</v>
      </c>
      <c r="D404" s="109"/>
      <c r="E404" s="132">
        <v>350.0</v>
      </c>
      <c r="F404" s="115">
        <v>0.05</v>
      </c>
      <c r="H404" s="113">
        <v>350.0</v>
      </c>
      <c r="I404" s="131">
        <v>5.783</v>
      </c>
      <c r="J404" s="109"/>
      <c r="K404" s="117">
        <v>350.0</v>
      </c>
      <c r="L404" s="115">
        <v>1.617</v>
      </c>
    </row>
    <row r="405" spans="8:8">
      <c r="B405" s="113">
        <v>351.0</v>
      </c>
      <c r="C405" s="115">
        <v>2.2</v>
      </c>
      <c r="D405" s="109"/>
      <c r="E405" s="132">
        <v>351.0</v>
      </c>
      <c r="F405" s="115">
        <v>0.05</v>
      </c>
      <c r="H405" s="113">
        <v>351.0</v>
      </c>
      <c r="I405" s="131">
        <v>5.7</v>
      </c>
      <c r="J405" s="109"/>
      <c r="K405" s="117">
        <v>351.0</v>
      </c>
      <c r="L405" s="115">
        <v>1.65</v>
      </c>
    </row>
    <row r="406" spans="8:8">
      <c r="B406" s="113">
        <v>352.0</v>
      </c>
      <c r="C406" s="115">
        <v>2.2</v>
      </c>
      <c r="D406" s="109"/>
      <c r="E406" s="132">
        <v>352.0</v>
      </c>
      <c r="F406" s="115">
        <v>0.05</v>
      </c>
      <c r="H406" s="113">
        <v>352.0</v>
      </c>
      <c r="I406" s="131">
        <v>5.617</v>
      </c>
      <c r="J406" s="109"/>
      <c r="K406" s="117">
        <v>352.0</v>
      </c>
      <c r="L406" s="115">
        <v>1.683</v>
      </c>
    </row>
    <row r="407" spans="8:8">
      <c r="B407" s="113">
        <v>353.0</v>
      </c>
      <c r="C407" s="115">
        <v>2.2</v>
      </c>
      <c r="D407" s="109"/>
      <c r="E407" s="132">
        <v>353.0</v>
      </c>
      <c r="F407" s="115">
        <v>0.05</v>
      </c>
      <c r="H407" s="113">
        <v>353.0</v>
      </c>
      <c r="I407" s="131">
        <v>5.55</v>
      </c>
      <c r="J407" s="109"/>
      <c r="K407" s="117">
        <v>353.0</v>
      </c>
      <c r="L407" s="115">
        <v>1.717</v>
      </c>
    </row>
    <row r="408" spans="8:8">
      <c r="B408" s="113">
        <v>354.0</v>
      </c>
      <c r="C408" s="115">
        <v>2.2</v>
      </c>
      <c r="D408" s="109"/>
      <c r="E408" s="132">
        <v>354.0</v>
      </c>
      <c r="F408" s="115">
        <v>0.05</v>
      </c>
      <c r="H408" s="113">
        <v>354.0</v>
      </c>
      <c r="I408" s="131">
        <v>5.467</v>
      </c>
      <c r="J408" s="109"/>
      <c r="K408" s="117">
        <v>354.0</v>
      </c>
      <c r="L408" s="115">
        <v>1.75</v>
      </c>
    </row>
    <row r="409" spans="8:8">
      <c r="B409" s="113">
        <v>355.0</v>
      </c>
      <c r="C409" s="115">
        <v>2.2</v>
      </c>
      <c r="D409" s="109"/>
      <c r="E409" s="132">
        <v>355.0</v>
      </c>
      <c r="F409" s="115">
        <v>0.05</v>
      </c>
      <c r="H409" s="113">
        <v>355.0</v>
      </c>
      <c r="I409" s="131">
        <v>5.383</v>
      </c>
      <c r="J409" s="109"/>
      <c r="K409" s="117">
        <v>355.0</v>
      </c>
      <c r="L409" s="115">
        <v>1.767</v>
      </c>
    </row>
    <row r="410" spans="8:8">
      <c r="B410" s="113">
        <v>356.0</v>
      </c>
      <c r="C410" s="115">
        <v>2.2</v>
      </c>
      <c r="D410" s="109"/>
      <c r="E410" s="132">
        <v>356.0</v>
      </c>
      <c r="F410" s="115">
        <v>0.05</v>
      </c>
      <c r="H410" s="113">
        <v>356.0</v>
      </c>
      <c r="I410" s="131">
        <v>5.3</v>
      </c>
      <c r="J410" s="109"/>
      <c r="K410" s="117">
        <v>356.0</v>
      </c>
      <c r="L410" s="115">
        <v>1.8</v>
      </c>
    </row>
    <row r="411" spans="8:8">
      <c r="B411" s="113">
        <v>357.0</v>
      </c>
      <c r="C411" s="115">
        <v>2.2</v>
      </c>
      <c r="D411" s="109"/>
      <c r="E411" s="132">
        <v>357.0</v>
      </c>
      <c r="F411" s="115">
        <v>0.05</v>
      </c>
      <c r="H411" s="113">
        <v>357.0</v>
      </c>
      <c r="I411" s="131">
        <v>5.217</v>
      </c>
      <c r="J411" s="109"/>
      <c r="K411" s="117">
        <v>357.0</v>
      </c>
      <c r="L411" s="115">
        <v>1.833</v>
      </c>
    </row>
    <row r="412" spans="8:8">
      <c r="B412" s="113">
        <v>358.0</v>
      </c>
      <c r="C412" s="115">
        <v>2.217</v>
      </c>
      <c r="D412" s="109"/>
      <c r="E412" s="132">
        <v>358.0</v>
      </c>
      <c r="F412" s="115">
        <v>0.067</v>
      </c>
      <c r="H412" s="113">
        <v>358.0</v>
      </c>
      <c r="I412" s="131">
        <v>5.15</v>
      </c>
      <c r="J412" s="109"/>
      <c r="K412" s="117">
        <v>358.0</v>
      </c>
      <c r="L412" s="115">
        <v>1.867</v>
      </c>
    </row>
    <row r="413" spans="8:8">
      <c r="B413" s="113">
        <v>359.0</v>
      </c>
      <c r="C413" s="115">
        <v>2.217</v>
      </c>
      <c r="D413" s="109"/>
      <c r="E413" s="132">
        <v>359.0</v>
      </c>
      <c r="F413" s="115">
        <v>0.067</v>
      </c>
      <c r="H413" s="113">
        <v>359.0</v>
      </c>
      <c r="I413" s="131">
        <v>5.067</v>
      </c>
      <c r="J413" s="109"/>
      <c r="K413" s="117">
        <v>359.0</v>
      </c>
      <c r="L413" s="115">
        <v>1.9</v>
      </c>
    </row>
    <row r="414" spans="8:8">
      <c r="B414" s="113">
        <v>360.0</v>
      </c>
      <c r="C414" s="115">
        <v>2.217</v>
      </c>
      <c r="D414" s="109"/>
      <c r="E414" s="132">
        <v>360.0</v>
      </c>
      <c r="F414" s="115">
        <v>0.067</v>
      </c>
      <c r="H414" s="113">
        <v>360.0</v>
      </c>
      <c r="I414" s="131">
        <v>4.983</v>
      </c>
      <c r="K414" s="117">
        <v>360.0</v>
      </c>
      <c r="L414" s="115">
        <v>1.933</v>
      </c>
    </row>
    <row r="415" spans="8:8">
      <c r="B415" s="109"/>
      <c r="C415" s="109"/>
      <c r="D415" s="109"/>
      <c r="E415" s="109"/>
      <c r="F415" s="109"/>
    </row>
  </sheetData>
  <sheetProtection sheet="0" formatCells="0" insertHyperlinks="0" autoFilter="0"/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I1"/>
  <sheetViews>
    <sheetView workbookViewId="0">
      <selection activeCell="A1" sqref="A1"/>
    </sheetView>
  </sheetViews>
  <sheetFormatPr defaultRowHeight="15.0" defaultColWidth="10"/>
  <sheetData/>
  <sheetProtection sheet="0" formatCells="0" insertHyperlinks="0" autoFilter="0"/>
  <pageMargins left="0.7" right="0.7" top="0.75" bottom="0.75" header="0.3" footer="0.3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2" interlineOnOff="0" interlineColor="0" isDbSheet="0"/>
    <woSheetProps sheetStid="3" interlineOnOff="0" interlineColor="0" isDbSheet="0"/>
  </woSheetsProps>
  <woBookProps>
    <bookSettings isFilterShared="1" isAutoUpdatePaused="0" filterType="conn" isMergeTasksAutoUpdate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Windows@</dc:creator>
  <cp:lastModifiedBy>DARFIK</cp:lastModifiedBy>
  <dcterms:created xsi:type="dcterms:W3CDTF">2014-03-17T08:14:00Z</dcterms:created>
  <dcterms:modified xsi:type="dcterms:W3CDTF">2025-07-28T21:03:15Z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eab230b0a8024b85ae29fba09f6463cd</vt:lpwstr>
  </property>
  <property fmtid="{D5CDD505-2E9C-101B-9397-08002B2CF9AE}" pid="3" name="KSOProductBuildVer">
    <vt:lpwstr>1033-0.0.0.0</vt:lpwstr>
  </property>
</Properties>
</file>