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guillaume.IOMINT\Desktop\cccmtracker1\ReportXlsx\"/>
    </mc:Choice>
  </mc:AlternateContent>
  <bookViews>
    <workbookView xWindow="240" yWindow="132" windowWidth="9516" windowHeight="3420"/>
  </bookViews>
  <sheets>
    <sheet name="SitRep" sheetId="6" r:id="rId1"/>
    <sheet name="RawData" sheetId="23" r:id="rId2"/>
    <sheet name="ES &amp; NFI services " sheetId="15" r:id="rId3"/>
    <sheet name="WASH gaps" sheetId="10" r:id="rId4"/>
    <sheet name="WASH services" sheetId="17" r:id="rId5"/>
    <sheet name="Education services" sheetId="18" r:id="rId6"/>
    <sheet name="Protection services" sheetId="19" r:id="rId7"/>
    <sheet name="Health &amp; nutrition services" sheetId="20" r:id="rId8"/>
    <sheet name="Remarks" sheetId="22" r:id="rId9"/>
    <sheet name="Data" sheetId="1" state="hidden" r:id="rId10"/>
    <sheet name="trend" sheetId="24" state="hidden" r:id="rId11"/>
    <sheet name="activ" sheetId="26" state="hidden" r:id="rId12"/>
    <sheet name="b_demo" sheetId="9" state="hidden" r:id="rId13"/>
    <sheet name="c_cccm_esnfi" sheetId="8" state="hidden" r:id="rId14"/>
    <sheet name="wash" sheetId="11" state="hidden" r:id="rId15"/>
    <sheet name="pro" sheetId="12" state="hidden" r:id="rId16"/>
    <sheet name="edu" sheetId="13" state="hidden" r:id="rId17"/>
    <sheet name="health_nut" sheetId="14" state="hidden" r:id="rId18"/>
  </sheets>
  <definedNames>
    <definedName name="_xlnm._FilterDatabase" localSheetId="1" hidden="1">RawData!$A$3:$AB$16</definedName>
    <definedName name="_xlnm._FilterDatabase" localSheetId="10" hidden="1">trend!$A$1:$C$1</definedName>
    <definedName name="Acces_education">#REF!</definedName>
    <definedName name="Acces_nourriture">#REF!</definedName>
    <definedName name="Class_site">#REF!</definedName>
    <definedName name="Moyen_subsistance">#REF!</definedName>
    <definedName name="NFI_necessaire">#REF!</definedName>
    <definedName name="_xlnm.Print_Area" localSheetId="0">SitRep!$A$1:$L$204</definedName>
    <definedName name="Probleme_eau">#REF!</definedName>
    <definedName name="Probleme_rentrer">#REF!</definedName>
    <definedName name="Probleme_sante">#REF!</definedName>
    <definedName name="Source_eau">#REF!</definedName>
    <definedName name="Source_info">#REF!</definedName>
    <definedName name="Type_abri">#REF!</definedName>
    <definedName name="Type_incident">#REF!</definedName>
    <definedName name="Type_site">#REF!</definedName>
  </definedNames>
  <calcPr calcId="152511"/>
  <pivotCaches>
    <pivotCache cacheId="58" r:id="rId19"/>
    <pivotCache cacheId="67" r:id="rId20"/>
    <pivotCache cacheId="75" r:id="rId21"/>
    <pivotCache cacheId="78" r:id="rId22"/>
    <pivotCache cacheId="81" r:id="rId23"/>
    <pivotCache cacheId="84" r:id="rId24"/>
    <pivotCache cacheId="87" r:id="rId25"/>
    <pivotCache cacheId="90" r:id="rId26"/>
    <pivotCache cacheId="93" r:id="rId27"/>
  </pivotCaches>
</workbook>
</file>

<file path=xl/calcChain.xml><?xml version="1.0" encoding="utf-8"?>
<calcChain xmlns="http://schemas.openxmlformats.org/spreadsheetml/2006/main">
  <c r="D46" i="26" l="1"/>
  <c r="D38" i="26"/>
  <c r="D27" i="26"/>
  <c r="D15" i="26"/>
  <c r="D5" i="26"/>
  <c r="K5" i="6" l="1"/>
  <c r="B52" i="26" l="1"/>
  <c r="B51" i="26"/>
  <c r="B50" i="26"/>
  <c r="B49" i="26"/>
  <c r="B48" i="26"/>
  <c r="B47" i="26"/>
  <c r="B46" i="26"/>
  <c r="A188" i="6"/>
  <c r="A171" i="6"/>
  <c r="B33" i="26"/>
  <c r="B32" i="26"/>
  <c r="B31" i="26"/>
  <c r="B30" i="26"/>
  <c r="B29" i="26"/>
  <c r="B28" i="26"/>
  <c r="B41" i="26"/>
  <c r="B40" i="26"/>
  <c r="B39" i="26"/>
  <c r="B38" i="26"/>
  <c r="A145" i="6"/>
  <c r="B27" i="26"/>
  <c r="A111" i="6"/>
  <c r="A81" i="6"/>
  <c r="B19" i="26"/>
  <c r="B22" i="26"/>
  <c r="B21" i="26"/>
  <c r="B20" i="26"/>
  <c r="B18" i="26"/>
  <c r="B17" i="26"/>
  <c r="B16" i="26"/>
  <c r="B15" i="26"/>
  <c r="B10" i="26"/>
  <c r="B9" i="26"/>
  <c r="B8" i="26"/>
  <c r="B7" i="26"/>
  <c r="B6" i="26"/>
  <c r="B5" i="26"/>
  <c r="B5" i="9"/>
  <c r="E48" i="6" s="1"/>
  <c r="C5" i="9"/>
  <c r="B6" i="9"/>
  <c r="C6" i="9"/>
  <c r="F47" i="6" s="1"/>
  <c r="B7" i="9"/>
  <c r="G48" i="6" s="1"/>
  <c r="C7" i="9"/>
  <c r="B8" i="9"/>
  <c r="H48" i="6" s="1"/>
  <c r="C8" i="9"/>
  <c r="B9" i="9"/>
  <c r="C9" i="9"/>
  <c r="I47" i="6" s="1"/>
  <c r="B10" i="9"/>
  <c r="J48" i="6" s="1"/>
  <c r="C10" i="9"/>
  <c r="J47" i="6" s="1"/>
  <c r="A2" i="11"/>
  <c r="E115" i="6" s="1"/>
  <c r="D2" i="11"/>
  <c r="E120" i="6" s="1"/>
  <c r="E2" i="11"/>
  <c r="E123" i="6" s="1"/>
  <c r="J9" i="11"/>
  <c r="J10" i="11"/>
  <c r="J11" i="11"/>
  <c r="A36" i="12"/>
  <c r="E164" i="6" s="1"/>
  <c r="B36" i="12"/>
  <c r="F164" i="6" s="1"/>
  <c r="C36" i="12"/>
  <c r="G164" i="6" s="1"/>
  <c r="D36" i="12"/>
  <c r="H164" i="6" s="1"/>
  <c r="E36" i="12"/>
  <c r="I164" i="6" s="1"/>
  <c r="F36" i="12"/>
  <c r="J164" i="6" s="1"/>
  <c r="C19" i="14"/>
  <c r="C20" i="14"/>
  <c r="F2" i="11"/>
  <c r="E124" i="6" s="1"/>
  <c r="C2" i="11"/>
  <c r="E119" i="6" s="1"/>
  <c r="B2" i="11"/>
  <c r="E116" i="6" s="1"/>
  <c r="B2" i="9"/>
  <c r="K47" i="6" s="1"/>
  <c r="A2" i="9"/>
  <c r="B47" i="6" s="1"/>
  <c r="I48" i="6"/>
  <c r="G47" i="6"/>
  <c r="E42" i="6"/>
  <c r="D8" i="9" l="1"/>
  <c r="H30" i="6"/>
  <c r="G49" i="6"/>
  <c r="D5" i="9"/>
  <c r="B11" i="9"/>
  <c r="I49" i="6"/>
  <c r="H47" i="6"/>
  <c r="H49" i="6" s="1"/>
  <c r="C21" i="14"/>
  <c r="D19" i="14" s="1"/>
  <c r="D9" i="9"/>
  <c r="E47" i="6"/>
  <c r="E49" i="6" s="1"/>
  <c r="F48" i="6"/>
  <c r="F49" i="6" s="1"/>
  <c r="C11" i="9"/>
  <c r="J49" i="6"/>
  <c r="J12" i="11"/>
  <c r="J13" i="11" s="1"/>
  <c r="K9" i="11" s="1"/>
  <c r="E128" i="6" s="1"/>
  <c r="D10" i="9"/>
  <c r="E125" i="6"/>
  <c r="F124" i="6" s="1"/>
  <c r="I36" i="6" s="1"/>
  <c r="E121" i="6"/>
  <c r="F119" i="6" s="1"/>
  <c r="D164" i="6"/>
  <c r="H38" i="6" s="1"/>
  <c r="E117" i="6"/>
  <c r="D21" i="14"/>
  <c r="D7" i="9"/>
  <c r="D6" i="9"/>
  <c r="K11" i="11" l="1"/>
  <c r="E130" i="6" s="1"/>
  <c r="F125" i="6"/>
  <c r="F121" i="6"/>
  <c r="F120" i="6"/>
  <c r="I35" i="6" s="1"/>
  <c r="F123" i="6"/>
  <c r="D20" i="14"/>
  <c r="K13" i="11"/>
  <c r="K12" i="11"/>
  <c r="E131" i="6" s="1"/>
  <c r="D11" i="9"/>
  <c r="I11" i="9" s="1"/>
  <c r="K10" i="11"/>
  <c r="E129" i="6" s="1"/>
  <c r="F117" i="6"/>
  <c r="F116" i="6"/>
  <c r="I34" i="6" s="1"/>
  <c r="F115" i="6"/>
  <c r="D165" i="6"/>
  <c r="J165" i="6"/>
  <c r="I165" i="6"/>
  <c r="H165" i="6"/>
  <c r="G165" i="6"/>
  <c r="F165" i="6"/>
  <c r="E165" i="6"/>
  <c r="G10" i="9" l="1"/>
  <c r="H6" i="9"/>
  <c r="H5" i="9"/>
  <c r="G9" i="9"/>
  <c r="I8" i="9"/>
  <c r="G11" i="9"/>
  <c r="H11" i="9"/>
  <c r="H9" i="9"/>
  <c r="I10" i="9"/>
  <c r="G6" i="9"/>
  <c r="I6" i="9"/>
  <c r="H8" i="9"/>
  <c r="H7" i="9"/>
  <c r="G5" i="9"/>
  <c r="G8" i="9"/>
  <c r="G7" i="9"/>
  <c r="I9" i="9"/>
  <c r="H10" i="9"/>
  <c r="I7" i="9"/>
  <c r="I5" i="9"/>
</calcChain>
</file>

<file path=xl/sharedStrings.xml><?xml version="1.0" encoding="utf-8"?>
<sst xmlns="http://schemas.openxmlformats.org/spreadsheetml/2006/main" count="615" uniqueCount="338">
  <si>
    <t>Date of report</t>
  </si>
  <si>
    <t>15 to 21 February 2016</t>
  </si>
  <si>
    <t>Summary on population demographic</t>
  </si>
  <si>
    <t>Number of Households</t>
  </si>
  <si>
    <r>
      <rPr>
        <sz val="8"/>
        <color theme="1"/>
        <rFont val="Calibri"/>
        <family val="2"/>
      </rPr>
      <t>Breakdown</t>
    </r>
  </si>
  <si>
    <t>Infants</t>
  </si>
  <si>
    <t xml:space="preserve"> Children</t>
  </si>
  <si>
    <t>Pre-Teens</t>
  </si>
  <si>
    <t xml:space="preserve">    Teens</t>
  </si>
  <si>
    <t xml:space="preserve">    Adults</t>
  </si>
  <si>
    <t>Elderly</t>
  </si>
  <si>
    <t>Number of Individuals</t>
  </si>
  <si>
    <t>Gender/age</t>
  </si>
  <si>
    <t>Less than 1</t>
  </si>
  <si>
    <t>(1-5)</t>
  </si>
  <si>
    <t xml:space="preserve"> (6-12)</t>
  </si>
  <si>
    <t>(13-17)</t>
  </si>
  <si>
    <t>(18-59)</t>
  </si>
  <si>
    <t>(60+)</t>
  </si>
  <si>
    <t>Male</t>
  </si>
  <si>
    <t>Female</t>
  </si>
  <si>
    <t>Total</t>
  </si>
  <si>
    <t>Page 1</t>
  </si>
  <si>
    <t>CCCM - NIGERIA weekly report</t>
  </si>
  <si>
    <t>Gaps identified on sites</t>
  </si>
  <si>
    <t># of functional latrines</t>
  </si>
  <si>
    <t># of non-functional latrines</t>
  </si>
  <si>
    <t># of functional bathrooms</t>
  </si>
  <si>
    <t># of non-functional bathrooms</t>
  </si>
  <si>
    <t># of functional water points</t>
  </si>
  <si>
    <t># of non-functional water points</t>
  </si>
  <si>
    <t>Common means of disposal</t>
  </si>
  <si>
    <t>%</t>
  </si>
  <si>
    <t>Burning</t>
  </si>
  <si>
    <t>Land fill</t>
  </si>
  <si>
    <t>Burying</t>
  </si>
  <si>
    <t>Other</t>
  </si>
  <si>
    <t>Page 2</t>
  </si>
  <si>
    <t>Unaccompanied/Separated Children</t>
  </si>
  <si>
    <t>Unaccompanied Children</t>
  </si>
  <si>
    <t>Separated Children</t>
  </si>
  <si>
    <t>Unaccompanied Children In Foster</t>
  </si>
  <si>
    <t>#</t>
  </si>
  <si>
    <t>Page 3</t>
  </si>
  <si>
    <t>SurveyID</t>
  </si>
  <si>
    <t>SurveyDate</t>
  </si>
  <si>
    <t>WeekNo</t>
  </si>
  <si>
    <t>SSID</t>
  </si>
  <si>
    <t>SiteName</t>
  </si>
  <si>
    <t>Lat</t>
  </si>
  <si>
    <t>Lon</t>
  </si>
  <si>
    <t>State</t>
  </si>
  <si>
    <t>LGA</t>
  </si>
  <si>
    <t>Ward</t>
  </si>
  <si>
    <t>hhs</t>
  </si>
  <si>
    <t>inds</t>
  </si>
  <si>
    <t>m_lt1</t>
  </si>
  <si>
    <t>f_lt1</t>
  </si>
  <si>
    <t>m_1_5</t>
  </si>
  <si>
    <t>f_1_5</t>
  </si>
  <si>
    <t>m_6_12</t>
  </si>
  <si>
    <t>f_6_12</t>
  </si>
  <si>
    <t>m_13_17</t>
  </si>
  <si>
    <t>f_13_17</t>
  </si>
  <si>
    <t>m_18_59</t>
  </si>
  <si>
    <t>f_18_59</t>
  </si>
  <si>
    <t>m_60p</t>
  </si>
  <si>
    <t>f_60p</t>
  </si>
  <si>
    <t>PopChg</t>
  </si>
  <si>
    <t>ReasonChg</t>
  </si>
  <si>
    <t>Arr_Gvt_trans</t>
  </si>
  <si>
    <t>Arr_Mil_trans</t>
  </si>
  <si>
    <t>Arr_Ind_arr_camp</t>
  </si>
  <si>
    <t>Arr_Ind_arr_HC</t>
  </si>
  <si>
    <t>Arr_Ind_arr_origin</t>
  </si>
  <si>
    <t>Arr_oth</t>
  </si>
  <si>
    <t>Dep_Gvt_trans</t>
  </si>
  <si>
    <t>Dep_Mil_trans</t>
  </si>
  <si>
    <t>Dep_Ind_ret_origin</t>
  </si>
  <si>
    <t>Dep_Ind_move_oth_camp</t>
  </si>
  <si>
    <t>Dep_Ind_move_HC</t>
  </si>
  <si>
    <t>Dep_oth</t>
  </si>
  <si>
    <t>shelter_kits_dist</t>
  </si>
  <si>
    <t>tent_dist</t>
  </si>
  <si>
    <t>nfi_dist</t>
  </si>
  <si>
    <t>hyg_kits_dist</t>
  </si>
  <si>
    <t>shelter_repairs</t>
  </si>
  <si>
    <t>Other_activity_c</t>
  </si>
  <si>
    <t>MostNeededNFI</t>
  </si>
  <si>
    <t>2ndMostNeededNFI</t>
  </si>
  <si>
    <t>%_HHs_living_outside</t>
  </si>
  <si>
    <t>Water_dist</t>
  </si>
  <si>
    <t>WaterStorage_fac_dist</t>
  </si>
  <si>
    <t>Install_repair_lat</t>
  </si>
  <si>
    <t>Install_repair_washing_fac</t>
  </si>
  <si>
    <t>Install_repair_garbage_disp</t>
  </si>
  <si>
    <t>Install_repair_drainage_syst</t>
  </si>
  <si>
    <t>Hygiene_promo_campaign</t>
  </si>
  <si>
    <t>Other_activity_d</t>
  </si>
  <si>
    <t>EvacuationFreq</t>
  </si>
  <si>
    <t>SolidWasteDisp</t>
  </si>
  <si>
    <t>DispMean</t>
  </si>
  <si>
    <t>ProtectionMonitoring</t>
  </si>
  <si>
    <t>FocusGroup_discuss</t>
  </si>
  <si>
    <t>RecreationalActivities_wm</t>
  </si>
  <si>
    <t>RecreationalActivities_ch</t>
  </si>
  <si>
    <t>Trainings_wm</t>
  </si>
  <si>
    <t>Trainings_ch</t>
  </si>
  <si>
    <t>Other_activity_e</t>
  </si>
  <si>
    <t>SecurityOnSite</t>
  </si>
  <si>
    <t>IdpRelToSec</t>
  </si>
  <si>
    <t>SecurityInc</t>
  </si>
  <si>
    <t>nb_childAbuse</t>
  </si>
  <si>
    <t>nb_childLabor</t>
  </si>
  <si>
    <t>nb_sexualExploitation</t>
  </si>
  <si>
    <t>nb_psychosocial</t>
  </si>
  <si>
    <t>nb_forcedLabor</t>
  </si>
  <si>
    <t>nb_GBV</t>
  </si>
  <si>
    <t>nb_generalViolence</t>
  </si>
  <si>
    <t>UAC_m</t>
  </si>
  <si>
    <t>UAC_f</t>
  </si>
  <si>
    <t>SP_ch_m</t>
  </si>
  <si>
    <t>SP_ch_f</t>
  </si>
  <si>
    <t>UAC_foster_m</t>
  </si>
  <si>
    <t>UAC_foster_f</t>
  </si>
  <si>
    <t>ChildAbuse</t>
  </si>
  <si>
    <t>ChildLabor</t>
  </si>
  <si>
    <t>SexualExploitation</t>
  </si>
  <si>
    <t>Psychosocial</t>
  </si>
  <si>
    <t>ForcedLabor</t>
  </si>
  <si>
    <t>GBV</t>
  </si>
  <si>
    <t>GeneralViolence</t>
  </si>
  <si>
    <t>UAC</t>
  </si>
  <si>
    <t>SP_ch</t>
  </si>
  <si>
    <t>SexualAbusePrev</t>
  </si>
  <si>
    <t>AgeRange</t>
  </si>
  <si>
    <t>GBV_Cases</t>
  </si>
  <si>
    <t>SchoolEstablishment</t>
  </si>
  <si>
    <t>MaterialDistribution</t>
  </si>
  <si>
    <t>TrainingForTeachers</t>
  </si>
  <si>
    <t>Other_activity_f</t>
  </si>
  <si>
    <t>Perc_child_att_sch</t>
  </si>
  <si>
    <t>Perc_avail_instruct_mat</t>
  </si>
  <si>
    <t>Perc_child_access_edu_fac</t>
  </si>
  <si>
    <t>SupplementaryFeeding_ch</t>
  </si>
  <si>
    <t>SupplementaryFeeding_mo</t>
  </si>
  <si>
    <t>Vaccination</t>
  </si>
  <si>
    <t>HealthStucture_Establishment</t>
  </si>
  <si>
    <t>MedicalReferrals</t>
  </si>
  <si>
    <t>FoodDistribution</t>
  </si>
  <si>
    <t>Other_activity_g</t>
  </si>
  <si>
    <t>HealthcareDelivery</t>
  </si>
  <si>
    <t>DiseaseOutbreak</t>
  </si>
  <si>
    <t>Disease</t>
  </si>
  <si>
    <t>HeathFacLoc</t>
  </si>
  <si>
    <t>FoodAccess</t>
  </si>
  <si>
    <t>MarketAccess</t>
  </si>
  <si>
    <t>MealsPerDay</t>
  </si>
  <si>
    <t>Yes</t>
  </si>
  <si>
    <t>No</t>
  </si>
  <si>
    <t>Sub-Category</t>
  </si>
  <si>
    <t>Description</t>
  </si>
  <si>
    <t>QTTY</t>
  </si>
  <si>
    <t>Provider</t>
  </si>
  <si>
    <t>Remark</t>
  </si>
  <si>
    <t># func. latrines</t>
  </si>
  <si>
    <t># non-func. latrines</t>
  </si>
  <si>
    <t># func. bathrooms</t>
  </si>
  <si>
    <t># non-func. bathrooms</t>
  </si>
  <si>
    <t># func. water points</t>
  </si>
  <si>
    <t># non-func. water points</t>
  </si>
  <si>
    <t>Comments on Shelter/NFI section</t>
  </si>
  <si>
    <t>Comments on WASH section</t>
  </si>
  <si>
    <t>Comments on Education section</t>
  </si>
  <si>
    <t>Comments on Protection section</t>
  </si>
  <si>
    <t>Comments on Health &amp; Nutition section</t>
  </si>
  <si>
    <t>sum_hhs</t>
  </si>
  <si>
    <t>sum_inds</t>
  </si>
  <si>
    <t>Age group</t>
  </si>
  <si>
    <t>F</t>
  </si>
  <si>
    <t>M</t>
  </si>
  <si>
    <t>1)less than 1</t>
  </si>
  <si>
    <t>2)1-5</t>
  </si>
  <si>
    <t>3)6-12</t>
  </si>
  <si>
    <t>4)13-17</t>
  </si>
  <si>
    <t>4)18-59</t>
  </si>
  <si>
    <t>5)60+</t>
  </si>
  <si>
    <t>Nombre de SSID</t>
  </si>
  <si>
    <t>nb_func_latrines</t>
  </si>
  <si>
    <t>nb_non_func_latrines</t>
  </si>
  <si>
    <t>nb_func_bathrooms</t>
  </si>
  <si>
    <t>nb_non_func_bathrooms</t>
  </si>
  <si>
    <t>nb_func_WP</t>
  </si>
  <si>
    <t>nb_non_func_WP</t>
  </si>
  <si>
    <t>Disposal means</t>
  </si>
  <si>
    <t>Number</t>
  </si>
  <si>
    <t>DiseaseOutBreak</t>
  </si>
  <si>
    <t>#sites</t>
  </si>
  <si>
    <t>Section B - Population Demographic - Sex / Age group Breakdown</t>
  </si>
  <si>
    <t>Population Movement</t>
  </si>
  <si>
    <t>Section C - CCCM/ES/NFI</t>
  </si>
  <si>
    <t>Section D - WASH</t>
  </si>
  <si>
    <t>Section E - Protection</t>
  </si>
  <si>
    <t>E.1.c. Unaccompanied / Separated Children</t>
  </si>
  <si>
    <t>Section F - Education</t>
  </si>
  <si>
    <t>Section G - HEALTH / NUTRITION</t>
  </si>
  <si>
    <t>#HHs</t>
  </si>
  <si>
    <t>#INDs</t>
  </si>
  <si>
    <t>Less than 1 y</t>
  </si>
  <si>
    <t>1 - 5 y</t>
  </si>
  <si>
    <t>6 - 12 y</t>
  </si>
  <si>
    <t>13 - 17 y</t>
  </si>
  <si>
    <t>18 - 59 y</t>
  </si>
  <si>
    <t>60+ y</t>
  </si>
  <si>
    <t>Population change</t>
  </si>
  <si>
    <t>Reason change</t>
  </si>
  <si>
    <t>if ARRIVALS:</t>
  </si>
  <si>
    <t>if DEPARURES:</t>
  </si>
  <si>
    <t>C.1.a. activities carried out during the week</t>
  </si>
  <si>
    <t>C.1.b. Gaps identified on site</t>
  </si>
  <si>
    <t>C.3. (refer to ES &amp; NFI services)</t>
  </si>
  <si>
    <t>D.1.a. Activities carried out during the week</t>
  </si>
  <si>
    <t>D1.b. (refer to WASH gaps)</t>
  </si>
  <si>
    <t>D.1.c. Toilets Evacuation Frequency</t>
  </si>
  <si>
    <t>D.1.d. Waste Disposal</t>
  </si>
  <si>
    <t>D.3. (refer to WASH services)</t>
  </si>
  <si>
    <t>E.1.a Activities carried out during the week</t>
  </si>
  <si>
    <t>Separated</t>
  </si>
  <si>
    <t>UAC in Foster</t>
  </si>
  <si>
    <t>Protection cases referred</t>
  </si>
  <si>
    <t>Sexual Abuse</t>
  </si>
  <si>
    <t>GBV cases frequency</t>
  </si>
  <si>
    <t>E.3. (refer to Protection services)</t>
  </si>
  <si>
    <t>F.1.a. Activities carried out during the week</t>
  </si>
  <si>
    <t>F.1.b. Gaps identified on sites</t>
  </si>
  <si>
    <t>F.3. (refer to Education services)</t>
  </si>
  <si>
    <t>H.1.a. Activities carried out during the week in review</t>
  </si>
  <si>
    <t>G.1.b. Gaps requiring intervention under week in review</t>
  </si>
  <si>
    <t>G.3. (refer to Health &amp; Nutrition services)</t>
  </si>
  <si>
    <t>Government transport</t>
  </si>
  <si>
    <t xml:space="preserve">Military transport </t>
  </si>
  <si>
    <t>Independent arrival from another camp</t>
  </si>
  <si>
    <t>Independent arrival from host community</t>
  </si>
  <si>
    <t>Independent arrival from place of origin</t>
  </si>
  <si>
    <t>Independent return to place of origin</t>
  </si>
  <si>
    <t>Independent move to another camp</t>
  </si>
  <si>
    <t>Independent move to host community</t>
  </si>
  <si>
    <t xml:space="preserve">Distribution of shelter kits </t>
  </si>
  <si>
    <t>Distribution of tent</t>
  </si>
  <si>
    <t>Distribution of NFI</t>
  </si>
  <si>
    <t xml:space="preserve">Distribution of hygiene kits </t>
  </si>
  <si>
    <t>Shelter repairs/construction materials</t>
  </si>
  <si>
    <t>Other activity</t>
  </si>
  <si>
    <t>Most needed NFI</t>
  </si>
  <si>
    <t>2nd Most needed NFI</t>
  </si>
  <si>
    <t>% of HHs living outside (no shelter)</t>
  </si>
  <si>
    <t>Distribution of water</t>
  </si>
  <si>
    <t>Distribution of water storage facility</t>
  </si>
  <si>
    <t>Installation/repair of latrines</t>
  </si>
  <si>
    <t>Install/repair of washing facilities</t>
  </si>
  <si>
    <t>Install/repair of garbage disposal</t>
  </si>
  <si>
    <t>Install/repair of drainage system</t>
  </si>
  <si>
    <t>Hygiene promotion campaign</t>
  </si>
  <si>
    <t>Solid Waste Disposal</t>
  </si>
  <si>
    <t>Most Common Means of Disposal</t>
  </si>
  <si>
    <t>Protection monitoring</t>
  </si>
  <si>
    <t>Focus group discussion</t>
  </si>
  <si>
    <t>Recreational activities for women</t>
  </si>
  <si>
    <t>Recreational activities for children</t>
  </si>
  <si>
    <t>Trainings for women</t>
  </si>
  <si>
    <t>Trainings for children</t>
  </si>
  <si>
    <t>Adequate security available on site?</t>
  </si>
  <si>
    <t>IDPs relationship with the security</t>
  </si>
  <si>
    <t>Security incidents reported on site?</t>
  </si>
  <si>
    <t># Child Abuse</t>
  </si>
  <si>
    <t># Child Labor</t>
  </si>
  <si>
    <t># Sexual Exploitation</t>
  </si>
  <si>
    <t># Psychosocial</t>
  </si>
  <si>
    <t># Forced Labor</t>
  </si>
  <si>
    <t># GBV</t>
  </si>
  <si>
    <t># General Violence</t>
  </si>
  <si>
    <t>Child Abuse</t>
  </si>
  <si>
    <t>Child Labor</t>
  </si>
  <si>
    <t>Sexual Exploitation</t>
  </si>
  <si>
    <t>Forced Labor</t>
  </si>
  <si>
    <t>General Violence</t>
  </si>
  <si>
    <t>Prevalence</t>
  </si>
  <si>
    <t>Age Range</t>
  </si>
  <si>
    <t>Establishment of school/learning spaces</t>
  </si>
  <si>
    <t>Distribution of material</t>
  </si>
  <si>
    <t>Training for teachers and education personnel</t>
  </si>
  <si>
    <t>% of the children at the site that attended school</t>
  </si>
  <si>
    <t>% Availability of instruction  material provided</t>
  </si>
  <si>
    <t>% of Children at the site with access to educational facilities</t>
  </si>
  <si>
    <t>Supplementary feeding for children</t>
  </si>
  <si>
    <t>Supplementary feeding for pregnant an lacttating mothers</t>
  </si>
  <si>
    <t>Establishment of health structure</t>
  </si>
  <si>
    <t>Medical referrals</t>
  </si>
  <si>
    <t>Food distribution</t>
  </si>
  <si>
    <t>Quality of healthcare delivery</t>
  </si>
  <si>
    <t>Disease outbreak?</t>
  </si>
  <si>
    <t>if yes, which disease?</t>
  </si>
  <si>
    <t>Location of nearest health facility</t>
  </si>
  <si>
    <t>Access to food?</t>
  </si>
  <si>
    <t>Access to market?</t>
  </si>
  <si>
    <t>Meals per day</t>
  </si>
  <si>
    <t>weekNoYear</t>
  </si>
  <si>
    <t>Week</t>
  </si>
  <si>
    <t>Trend of the Number of IDP's</t>
  </si>
  <si>
    <t>IDP's</t>
  </si>
  <si>
    <t>Distribution of shelter kits</t>
  </si>
  <si>
    <t>Activity</t>
  </si>
  <si>
    <t>Count</t>
  </si>
  <si>
    <t>CCCM</t>
  </si>
  <si>
    <t>Distribution of tents</t>
  </si>
  <si>
    <t>Distribution of Hygiene kits</t>
  </si>
  <si>
    <t>CountA</t>
  </si>
  <si>
    <t>WASH</t>
  </si>
  <si>
    <t>Distribution of water storage facilities</t>
  </si>
  <si>
    <t>Installation-repair of washing facilities</t>
  </si>
  <si>
    <t>Installation/repair of garbage disposal</t>
  </si>
  <si>
    <t>Installation/repair of drainage system</t>
  </si>
  <si>
    <t>Other activities</t>
  </si>
  <si>
    <t>Join all activities together</t>
  </si>
  <si>
    <t>PROTECTION</t>
  </si>
  <si>
    <t>[</t>
  </si>
  <si>
    <t>]</t>
  </si>
  <si>
    <t>Define characters here --&gt;</t>
  </si>
  <si>
    <t>Training for women</t>
  </si>
  <si>
    <t>Training for children</t>
  </si>
  <si>
    <t>EDUCATION</t>
  </si>
  <si>
    <t>Distribution of materials</t>
  </si>
  <si>
    <t>Supplementary feeding for pregnant and lactating mothers</t>
  </si>
  <si>
    <t>HEALTH &amp; NUTRITION</t>
  </si>
  <si>
    <t>Row Labels</t>
  </si>
  <si>
    <t>Grand Total</t>
  </si>
  <si>
    <t>(blank)</t>
  </si>
  <si>
    <t>CM Multi Sector Tracker / Section A - General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</si>
</sst>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-* #,##0_-;\-* #,##0_-;_-* &quot;-&quot;??_-;_-@_-"/>
    <numFmt numFmtId="168" formatCode="0.0%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color rgb="FF0039A6"/>
      <name val="Calibri"/>
      <family val="2"/>
      <scheme val="minor"/>
    </font>
    <font>
      <sz val="18"/>
      <color rgb="FF0039A6"/>
      <name val="Calibri"/>
      <family val="2"/>
      <scheme val="minor"/>
    </font>
    <font>
      <sz val="14"/>
      <color theme="0"/>
      <name val="Calibri Light"/>
      <family val="2"/>
    </font>
    <font>
      <b/>
      <sz val="11"/>
      <color theme="0"/>
      <name val="Calibri Light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 tint="0.34998626667073579"/>
      <name val="Calibri Light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0"/>
      <color theme="3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/>
      <sz val="8"/>
      <color theme="3"/>
      <name val="Calibri (Body)"/>
    </font>
    <font>
      <b/>
      <sz val="16"/>
      <color rgb="FF0039A6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3"/>
      </top>
      <bottom/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3">
    <xf numFmtId="0" fontId="0" fillId="0" borderId="0" xfId="0"/>
    <xf numFmtId="0" fontId="36" fillId="19" borderId="22" xfId="0" applyFont="1" applyFill="1" applyBorder="1" applyAlignment="1"/>
    <xf numFmtId="0" fontId="36" fillId="19" borderId="2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14" fontId="10" fillId="0" borderId="0" xfId="0" applyNumberFormat="1" applyFont="1"/>
    <xf numFmtId="10" fontId="0" fillId="0" borderId="0" xfId="0" applyNumberFormat="1"/>
    <xf numFmtId="168" fontId="0" fillId="0" borderId="0" xfId="0" applyNumberFormat="1"/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3" fillId="4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9" fontId="33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9" fontId="19" fillId="0" borderId="0" xfId="0" applyNumberFormat="1" applyFont="1" applyFill="1" applyAlignment="1" applyProtection="1">
      <alignment vertical="center"/>
    </xf>
    <xf numFmtId="0" fontId="16" fillId="6" borderId="1" xfId="0" applyNumberFormat="1" applyFont="1" applyFill="1" applyBorder="1" applyAlignment="1" applyProtection="1">
      <alignment vertical="center" wrapText="1"/>
    </xf>
    <xf numFmtId="0" fontId="16" fillId="6" borderId="1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vertical="center" wrapText="1"/>
    </xf>
    <xf numFmtId="0" fontId="0" fillId="0" borderId="1" xfId="0" applyNumberFormat="1" applyFill="1" applyBorder="1" applyAlignment="1" applyProtection="1">
      <alignment horizontal="center" vertical="center" wrapText="1"/>
    </xf>
    <xf numFmtId="0" fontId="12" fillId="0" borderId="0" xfId="0" applyNumberFormat="1" applyFont="1" applyFill="1" applyAlignment="1" applyProtection="1">
      <alignment vertical="center"/>
    </xf>
    <xf numFmtId="0" fontId="11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166" fontId="34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 wrapText="1"/>
    </xf>
    <xf numFmtId="10" fontId="34" fillId="0" borderId="0" xfId="0" applyNumberFormat="1" applyFont="1" applyFill="1" applyAlignment="1" applyProtection="1">
      <alignment vertical="center"/>
    </xf>
    <xf numFmtId="10" fontId="34" fillId="0" borderId="13" xfId="0" applyNumberFormat="1" applyFont="1" applyFill="1" applyBorder="1" applyAlignment="1" applyProtection="1">
      <alignment vertical="center"/>
    </xf>
    <xf numFmtId="10" fontId="34" fillId="0" borderId="8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Alignment="1" applyProtection="1"/>
    <xf numFmtId="0" fontId="21" fillId="0" borderId="0" xfId="0" applyNumberFormat="1" applyFont="1" applyFill="1" applyAlignment="1" applyProtection="1"/>
    <xf numFmtId="0" fontId="4" fillId="8" borderId="9" xfId="0" applyNumberFormat="1" applyFont="1" applyFill="1" applyBorder="1" applyAlignment="1" applyProtection="1">
      <alignment vertical="center"/>
    </xf>
    <xf numFmtId="0" fontId="4" fillId="8" borderId="10" xfId="0" applyNumberFormat="1" applyFont="1" applyFill="1" applyBorder="1" applyAlignment="1" applyProtection="1">
      <alignment vertical="center"/>
    </xf>
    <xf numFmtId="166" fontId="34" fillId="9" borderId="7" xfId="0" applyNumberFormat="1" applyFont="1" applyFill="1" applyBorder="1" applyAlignment="1" applyProtection="1">
      <alignment vertical="center"/>
    </xf>
    <xf numFmtId="168" fontId="22" fillId="12" borderId="9" xfId="0" applyNumberFormat="1" applyFont="1" applyFill="1" applyBorder="1" applyAlignment="1" applyProtection="1">
      <alignment horizontal="center" vertical="center"/>
    </xf>
    <xf numFmtId="167" fontId="34" fillId="10" borderId="7" xfId="0" applyNumberFormat="1" applyFont="1" applyFill="1" applyBorder="1" applyAlignment="1" applyProtection="1">
      <alignment vertical="center"/>
    </xf>
    <xf numFmtId="168" fontId="20" fillId="11" borderId="9" xfId="0" applyNumberFormat="1" applyFont="1" applyFill="1" applyBorder="1" applyAlignment="1" applyProtection="1">
      <alignment horizontal="center" vertical="center"/>
    </xf>
    <xf numFmtId="0" fontId="4" fillId="8" borderId="9" xfId="0" applyNumberFormat="1" applyFont="1" applyFill="1" applyBorder="1" applyAlignment="1" applyProtection="1">
      <alignment vertical="center" wrapText="1"/>
    </xf>
    <xf numFmtId="0" fontId="4" fillId="8" borderId="10" xfId="0" applyNumberFormat="1" applyFont="1" applyFill="1" applyBorder="1" applyAlignment="1" applyProtection="1">
      <alignment vertical="center" wrapText="1"/>
    </xf>
    <xf numFmtId="167" fontId="34" fillId="8" borderId="7" xfId="0" applyNumberFormat="1" applyFont="1" applyFill="1" applyBorder="1" applyAlignment="1" applyProtection="1">
      <alignment vertical="center"/>
    </xf>
    <xf numFmtId="168" fontId="22" fillId="13" borderId="9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Alignment="1" applyProtection="1"/>
    <xf numFmtId="0" fontId="22" fillId="8" borderId="9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 vertical="center" wrapText="1"/>
    </xf>
    <xf numFmtId="168" fontId="4" fillId="12" borderId="9" xfId="0" applyNumberFormat="1" applyFont="1" applyFill="1" applyBorder="1" applyAlignment="1" applyProtection="1">
      <alignment horizontal="center" vertical="center" wrapText="1"/>
    </xf>
    <xf numFmtId="9" fontId="4" fillId="0" borderId="0" xfId="0" applyNumberFormat="1" applyFont="1" applyFill="1" applyAlignment="1" applyProtection="1">
      <alignment horizontal="center" vertical="center" wrapText="1"/>
    </xf>
    <xf numFmtId="0" fontId="23" fillId="14" borderId="1" xfId="0" applyNumberFormat="1" applyFont="1" applyFill="1" applyBorder="1" applyAlignment="1" applyProtection="1">
      <alignment horizontal="center" vertical="center" wrapText="1"/>
    </xf>
    <xf numFmtId="0" fontId="23" fillId="14" borderId="1" xfId="0" applyNumberFormat="1" applyFont="1" applyFill="1" applyBorder="1" applyAlignment="1" applyProtection="1">
      <alignment vertical="center" wrapText="1"/>
    </xf>
    <xf numFmtId="164" fontId="24" fillId="12" borderId="1" xfId="0" applyNumberFormat="1" applyFont="1" applyFill="1" applyBorder="1" applyAlignment="1" applyProtection="1">
      <alignment horizontal="center" vertical="center" wrapText="1"/>
    </xf>
    <xf numFmtId="164" fontId="23" fillId="0" borderId="1" xfId="0" applyNumberFormat="1" applyFont="1" applyFill="1" applyBorder="1" applyAlignment="1" applyProtection="1">
      <alignment horizontal="center" vertical="center" wrapText="1"/>
    </xf>
    <xf numFmtId="0" fontId="23" fillId="14" borderId="14" xfId="0" applyNumberFormat="1" applyFont="1" applyFill="1" applyBorder="1" applyAlignment="1" applyProtection="1">
      <alignment horizontal="center" vertical="center" wrapText="1"/>
    </xf>
    <xf numFmtId="9" fontId="24" fillId="12" borderId="1" xfId="0" applyNumberFormat="1" applyFont="1" applyFill="1" applyBorder="1" applyAlignment="1" applyProtection="1">
      <alignment horizontal="center" vertical="center" wrapText="1"/>
    </xf>
    <xf numFmtId="168" fontId="23" fillId="0" borderId="1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/>
    </xf>
    <xf numFmtId="1" fontId="4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14" fillId="2" borderId="0" xfId="0" applyNumberFormat="1" applyFont="1" applyFill="1" applyAlignment="1" applyProtection="1"/>
    <xf numFmtId="0" fontId="14" fillId="2" borderId="0" xfId="0" applyNumberFormat="1" applyFont="1" applyFill="1" applyAlignment="1" applyProtection="1">
      <alignment horizontal="center"/>
    </xf>
    <xf numFmtId="0" fontId="30" fillId="2" borderId="0" xfId="0" applyNumberFormat="1" applyFont="1" applyFill="1" applyAlignment="1" applyProtection="1">
      <alignment horizontal="center"/>
    </xf>
    <xf numFmtId="14" fontId="10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>
      <alignment horizontal="center"/>
    </xf>
    <xf numFmtId="1" fontId="10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/>
    <xf numFmtId="0" fontId="28" fillId="2" borderId="0" xfId="0" applyNumberFormat="1" applyFont="1" applyFill="1" applyAlignment="1" applyProtection="1">
      <alignment horizontal="center"/>
    </xf>
    <xf numFmtId="0" fontId="27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/>
    <xf numFmtId="0" fontId="28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vertical="top" wrapText="1"/>
    </xf>
    <xf numFmtId="0" fontId="0" fillId="0" borderId="0" xfId="0" applyNumberFormat="1" applyFill="1" applyAlignment="1" applyProtection="1">
      <alignment vertical="center"/>
    </xf>
    <xf numFmtId="0" fontId="1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vertical="center" wrapText="1"/>
    </xf>
    <xf numFmtId="0" fontId="30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top"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168" fontId="10" fillId="0" borderId="0" xfId="0" applyNumberFormat="1" applyFont="1" applyFill="1" applyAlignment="1" applyProtection="1"/>
    <xf numFmtId="168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14" fillId="2" borderId="36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vertical="center" wrapText="1"/>
    </xf>
    <xf numFmtId="164" fontId="14" fillId="18" borderId="37" xfId="0" applyNumberFormat="1" applyFont="1" applyFill="1" applyBorder="1" applyAlignment="1">
      <alignment horizontal="center" vertical="center" wrapText="1"/>
    </xf>
    <xf numFmtId="164" fontId="14" fillId="11" borderId="37" xfId="0" applyNumberFormat="1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9" borderId="1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center" wrapText="1"/>
    </xf>
    <xf numFmtId="164" fontId="14" fillId="2" borderId="37" xfId="0" applyNumberFormat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167" fontId="28" fillId="0" borderId="0" xfId="3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34" fillId="2" borderId="9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Alignment="1" applyProtection="1">
      <alignment vertical="center" wrapText="1"/>
    </xf>
    <xf numFmtId="0" fontId="3" fillId="0" borderId="0" xfId="0" applyNumberFormat="1" applyFont="1" applyFill="1" applyBorder="1" applyAlignment="1" applyProtection="1"/>
    <xf numFmtId="22" fontId="3" fillId="0" borderId="0" xfId="0" applyNumberFormat="1" applyFont="1" applyFill="1" applyBorder="1" applyAlignment="1" applyProtection="1"/>
    <xf numFmtId="17" fontId="0" fillId="0" borderId="0" xfId="0" applyNumberFormat="1"/>
    <xf numFmtId="167" fontId="0" fillId="0" borderId="0" xfId="3" applyNumberFormat="1" applyFont="1"/>
    <xf numFmtId="167" fontId="0" fillId="0" borderId="0" xfId="0" applyNumberFormat="1"/>
    <xf numFmtId="0" fontId="38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30" borderId="0" xfId="0" applyNumberFormat="1" applyFont="1" applyFill="1" applyAlignment="1" applyProtection="1"/>
    <xf numFmtId="0" fontId="39" fillId="0" borderId="0" xfId="0" applyNumberFormat="1" applyFont="1" applyFill="1" applyAlignment="1" applyProtection="1"/>
    <xf numFmtId="0" fontId="12" fillId="4" borderId="0" xfId="0" applyNumberFormat="1" applyFont="1" applyFill="1" applyAlignment="1" applyProtection="1">
      <alignment horizontal="right" wrapText="1"/>
    </xf>
    <xf numFmtId="0" fontId="12" fillId="4" borderId="0" xfId="0" applyNumberFormat="1" applyFont="1" applyFill="1" applyAlignment="1" applyProtection="1">
      <alignment wrapText="1"/>
    </xf>
    <xf numFmtId="0" fontId="0" fillId="0" borderId="0" xfId="0" applyNumberFormat="1" applyFill="1" applyAlignment="1" applyProtection="1">
      <alignment vertical="center" wrapText="1"/>
    </xf>
    <xf numFmtId="0" fontId="41" fillId="0" borderId="0" xfId="0" applyNumberFormat="1" applyFont="1" applyFill="1" applyAlignment="1" applyProtection="1"/>
    <xf numFmtId="0" fontId="40" fillId="0" borderId="0" xfId="0" quotePrefix="1" applyNumberFormat="1" applyFont="1" applyFill="1" applyAlignment="1" applyProtection="1">
      <alignment horizontal="center"/>
    </xf>
    <xf numFmtId="0" fontId="42" fillId="0" borderId="44" xfId="0" applyNumberFormat="1" applyFont="1" applyFill="1" applyBorder="1" applyAlignment="1" applyProtection="1">
      <alignment horizontal="left" wrapText="1"/>
    </xf>
    <xf numFmtId="0" fontId="42" fillId="0" borderId="0" xfId="0" applyNumberFormat="1" applyFont="1" applyFill="1" applyBorder="1" applyAlignment="1" applyProtection="1">
      <alignment horizontal="left" wrapText="1"/>
    </xf>
    <xf numFmtId="0" fontId="42" fillId="0" borderId="44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23" fillId="14" borderId="16" xfId="0" applyNumberFormat="1" applyFont="1" applyFill="1" applyBorder="1" applyAlignment="1" applyProtection="1">
      <alignment horizontal="center" vertical="center" wrapText="1"/>
    </xf>
    <xf numFmtId="0" fontId="23" fillId="14" borderId="15" xfId="0" applyNumberFormat="1" applyFont="1" applyFill="1" applyBorder="1" applyAlignment="1" applyProtection="1">
      <alignment horizontal="center" vertical="center" wrapText="1"/>
    </xf>
    <xf numFmtId="0" fontId="23" fillId="14" borderId="1" xfId="0" applyNumberFormat="1" applyFont="1" applyFill="1" applyBorder="1" applyAlignment="1" applyProtection="1">
      <alignment horizontal="center" vertical="center" wrapText="1"/>
    </xf>
    <xf numFmtId="0" fontId="24" fillId="7" borderId="1" xfId="0" applyNumberFormat="1" applyFont="1" applyFill="1" applyBorder="1" applyAlignment="1" applyProtection="1">
      <alignment horizontal="center" vertical="center" wrapText="1"/>
    </xf>
    <xf numFmtId="0" fontId="13" fillId="4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166" fontId="32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Fill="1" applyAlignment="1" applyProtection="1">
      <alignment horizontal="center"/>
    </xf>
    <xf numFmtId="0" fontId="26" fillId="4" borderId="0" xfId="0" applyNumberFormat="1" applyFont="1" applyFill="1" applyAlignment="1" applyProtection="1">
      <alignment horizontal="center" vertical="center" wrapText="1"/>
    </xf>
    <xf numFmtId="0" fontId="31" fillId="0" borderId="0" xfId="0" applyNumberFormat="1" applyFont="1" applyFill="1" applyAlignment="1" applyProtection="1">
      <alignment horizontal="center" vertical="center"/>
    </xf>
    <xf numFmtId="0" fontId="31" fillId="0" borderId="17" xfId="0" applyNumberFormat="1" applyFont="1" applyFill="1" applyBorder="1" applyAlignment="1" applyProtection="1">
      <alignment horizontal="center" vertical="center"/>
    </xf>
    <xf numFmtId="0" fontId="42" fillId="0" borderId="44" xfId="0" applyFont="1" applyBorder="1" applyAlignment="1">
      <alignment horizontal="left" wrapText="1"/>
    </xf>
    <xf numFmtId="0" fontId="42" fillId="0" borderId="0" xfId="0" applyFont="1" applyBorder="1" applyAlignment="1">
      <alignment horizontal="left" wrapText="1"/>
    </xf>
    <xf numFmtId="0" fontId="42" fillId="0" borderId="44" xfId="0" applyNumberFormat="1" applyFont="1" applyFill="1" applyBorder="1" applyAlignment="1" applyProtection="1">
      <alignment horizontal="left" vertical="center" wrapText="1"/>
    </xf>
    <xf numFmtId="0" fontId="42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Alignment="1" applyProtection="1">
      <alignment horizontal="right" vertical="center"/>
    </xf>
    <xf numFmtId="9" fontId="32" fillId="0" borderId="0" xfId="0" applyNumberFormat="1" applyFont="1" applyFill="1" applyAlignment="1" applyProtection="1">
      <alignment horizontal="right" vertical="center"/>
    </xf>
    <xf numFmtId="0" fontId="15" fillId="6" borderId="1" xfId="0" applyNumberFormat="1" applyFont="1" applyFill="1" applyBorder="1" applyAlignment="1" applyProtection="1">
      <alignment horizontal="center" vertical="center" wrapText="1"/>
    </xf>
    <xf numFmtId="167" fontId="17" fillId="0" borderId="1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Alignment="1" applyProtection="1">
      <alignment horizontal="right" vertical="center"/>
    </xf>
    <xf numFmtId="0" fontId="11" fillId="0" borderId="0" xfId="0" applyNumberFormat="1" applyFont="1" applyFill="1" applyAlignment="1" applyProtection="1">
      <alignment horizontal="right" vertical="center"/>
    </xf>
    <xf numFmtId="166" fontId="5" fillId="0" borderId="0" xfId="0" applyNumberFormat="1" applyFont="1" applyFill="1" applyAlignment="1" applyProtection="1">
      <alignment horizontal="center" vertical="center"/>
    </xf>
    <xf numFmtId="43" fontId="5" fillId="0" borderId="0" xfId="0" applyNumberFormat="1" applyFont="1" applyFill="1" applyAlignment="1" applyProtection="1">
      <alignment horizontal="left" vertical="center"/>
    </xf>
    <xf numFmtId="0" fontId="18" fillId="7" borderId="2" xfId="0" applyNumberFormat="1" applyFont="1" applyFill="1" applyBorder="1" applyAlignment="1" applyProtection="1">
      <alignment horizontal="center" vertical="center" wrapText="1"/>
    </xf>
    <xf numFmtId="0" fontId="18" fillId="7" borderId="3" xfId="0" applyNumberFormat="1" applyFont="1" applyFill="1" applyBorder="1" applyAlignment="1" applyProtection="1">
      <alignment horizontal="center" vertical="center" wrapText="1"/>
    </xf>
    <xf numFmtId="0" fontId="18" fillId="7" borderId="4" xfId="0" applyNumberFormat="1" applyFont="1" applyFill="1" applyBorder="1" applyAlignment="1" applyProtection="1">
      <alignment horizontal="center" vertical="center" wrapText="1"/>
    </xf>
    <xf numFmtId="0" fontId="8" fillId="5" borderId="0" xfId="0" applyNumberFormat="1" applyFont="1" applyFill="1" applyAlignment="1" applyProtection="1">
      <alignment horizontal="center" vertical="center"/>
    </xf>
    <xf numFmtId="0" fontId="22" fillId="8" borderId="11" xfId="0" applyNumberFormat="1" applyFont="1" applyFill="1" applyBorder="1" applyAlignment="1" applyProtection="1">
      <alignment horizontal="left" vertical="center" wrapText="1"/>
    </xf>
    <xf numFmtId="0" fontId="22" fillId="8" borderId="0" xfId="0" applyNumberFormat="1" applyFont="1" applyFill="1" applyAlignment="1" applyProtection="1">
      <alignment horizontal="left" vertical="center" wrapText="1"/>
    </xf>
    <xf numFmtId="0" fontId="22" fillId="8" borderId="12" xfId="0" applyNumberFormat="1" applyFont="1" applyFill="1" applyBorder="1" applyAlignment="1" applyProtection="1">
      <alignment horizontal="left" vertical="center" wrapText="1"/>
    </xf>
    <xf numFmtId="0" fontId="22" fillId="0" borderId="0" xfId="0" applyNumberFormat="1" applyFont="1" applyFill="1" applyAlignment="1" applyProtection="1">
      <alignment horizontal="left" vertical="center" wrapText="1"/>
    </xf>
    <xf numFmtId="0" fontId="36" fillId="15" borderId="18" xfId="0" applyFont="1" applyFill="1" applyBorder="1" applyAlignment="1">
      <alignment horizontal="center" vertical="center"/>
    </xf>
    <xf numFmtId="0" fontId="36" fillId="15" borderId="19" xfId="0" applyFont="1" applyFill="1" applyBorder="1" applyAlignment="1">
      <alignment horizontal="center" vertical="center"/>
    </xf>
    <xf numFmtId="0" fontId="36" fillId="15" borderId="20" xfId="0" applyFont="1" applyFill="1" applyBorder="1" applyAlignment="1">
      <alignment horizontal="center" vertical="center"/>
    </xf>
    <xf numFmtId="0" fontId="36" fillId="15" borderId="28" xfId="0" applyFont="1" applyFill="1" applyBorder="1" applyAlignment="1">
      <alignment horizontal="center" vertical="center"/>
    </xf>
    <xf numFmtId="0" fontId="36" fillId="15" borderId="17" xfId="0" applyFont="1" applyFill="1" applyBorder="1" applyAlignment="1">
      <alignment horizontal="center" vertical="center"/>
    </xf>
    <xf numFmtId="0" fontId="36" fillId="15" borderId="29" xfId="0" applyFont="1" applyFill="1" applyBorder="1" applyAlignment="1">
      <alignment horizontal="center" vertical="center"/>
    </xf>
    <xf numFmtId="0" fontId="36" fillId="16" borderId="21" xfId="0" applyFont="1" applyFill="1" applyBorder="1" applyAlignment="1">
      <alignment horizontal="center"/>
    </xf>
    <xf numFmtId="0" fontId="36" fillId="16" borderId="22" xfId="0" applyFont="1" applyFill="1" applyBorder="1" applyAlignment="1">
      <alignment horizontal="center"/>
    </xf>
    <xf numFmtId="0" fontId="36" fillId="16" borderId="23" xfId="0" applyFont="1" applyFill="1" applyBorder="1" applyAlignment="1">
      <alignment horizontal="center"/>
    </xf>
    <xf numFmtId="0" fontId="36" fillId="16" borderId="24" xfId="0" applyFont="1" applyFill="1" applyBorder="1" applyAlignment="1">
      <alignment horizontal="center"/>
    </xf>
    <xf numFmtId="0" fontId="36" fillId="16" borderId="25" xfId="0" applyFont="1" applyFill="1" applyBorder="1" applyAlignment="1">
      <alignment horizontal="center"/>
    </xf>
    <xf numFmtId="0" fontId="36" fillId="17" borderId="18" xfId="0" applyFont="1" applyFill="1" applyBorder="1" applyAlignment="1">
      <alignment horizontal="center"/>
    </xf>
    <xf numFmtId="0" fontId="36" fillId="17" borderId="19" xfId="0" applyFont="1" applyFill="1" applyBorder="1" applyAlignment="1">
      <alignment horizontal="center"/>
    </xf>
    <xf numFmtId="0" fontId="36" fillId="18" borderId="26" xfId="0" applyFont="1" applyFill="1" applyBorder="1" applyAlignment="1">
      <alignment horizontal="center"/>
    </xf>
    <xf numFmtId="0" fontId="36" fillId="18" borderId="27" xfId="0" applyFont="1" applyFill="1" applyBorder="1" applyAlignment="1">
      <alignment horizontal="center"/>
    </xf>
    <xf numFmtId="0" fontId="36" fillId="18" borderId="24" xfId="0" applyFont="1" applyFill="1" applyBorder="1" applyAlignment="1">
      <alignment horizontal="center"/>
    </xf>
    <xf numFmtId="164" fontId="37" fillId="16" borderId="2" xfId="0" applyNumberFormat="1" applyFont="1" applyFill="1" applyBorder="1" applyAlignment="1">
      <alignment horizontal="center" vertical="center"/>
    </xf>
    <xf numFmtId="164" fontId="37" fillId="16" borderId="4" xfId="0" applyNumberFormat="1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36" fillId="23" borderId="17" xfId="0" applyFont="1" applyFill="1" applyBorder="1" applyAlignment="1">
      <alignment horizontal="center"/>
    </xf>
    <xf numFmtId="0" fontId="36" fillId="23" borderId="15" xfId="0" applyFont="1" applyFill="1" applyBorder="1" applyAlignment="1">
      <alignment horizontal="center"/>
    </xf>
    <xf numFmtId="0" fontId="36" fillId="15" borderId="33" xfId="0" applyFont="1" applyFill="1" applyBorder="1" applyAlignment="1">
      <alignment horizontal="center" vertical="center"/>
    </xf>
    <xf numFmtId="0" fontId="36" fillId="15" borderId="3" xfId="0" applyFont="1" applyFill="1" applyBorder="1" applyAlignment="1">
      <alignment horizontal="center" vertical="center"/>
    </xf>
    <xf numFmtId="0" fontId="14" fillId="25" borderId="31" xfId="0" applyFont="1" applyFill="1" applyBorder="1" applyAlignment="1">
      <alignment horizontal="center" vertical="center" wrapText="1"/>
    </xf>
    <xf numFmtId="0" fontId="14" fillId="25" borderId="40" xfId="0" applyFont="1" applyFill="1" applyBorder="1" applyAlignment="1">
      <alignment horizontal="center" vertical="center" wrapText="1"/>
    </xf>
    <xf numFmtId="0" fontId="14" fillId="26" borderId="31" xfId="0" applyFont="1" applyFill="1" applyBorder="1" applyAlignment="1">
      <alignment horizontal="center" wrapText="1"/>
    </xf>
    <xf numFmtId="0" fontId="14" fillId="26" borderId="40" xfId="0" applyFont="1" applyFill="1" applyBorder="1" applyAlignment="1">
      <alignment horizontal="center" wrapText="1"/>
    </xf>
    <xf numFmtId="0" fontId="36" fillId="16" borderId="2" xfId="0" applyFont="1" applyFill="1" applyBorder="1" applyAlignment="1">
      <alignment horizontal="center"/>
    </xf>
    <xf numFmtId="0" fontId="36" fillId="16" borderId="4" xfId="0" applyFont="1" applyFill="1" applyBorder="1" applyAlignment="1">
      <alignment horizontal="center"/>
    </xf>
    <xf numFmtId="0" fontId="14" fillId="25" borderId="34" xfId="0" applyFont="1" applyFill="1" applyBorder="1" applyAlignment="1">
      <alignment horizontal="center" vertical="center" wrapText="1"/>
    </xf>
    <xf numFmtId="0" fontId="14" fillId="25" borderId="42" xfId="0" applyFont="1" applyFill="1" applyBorder="1" applyAlignment="1">
      <alignment horizontal="center" vertical="center" wrapText="1"/>
    </xf>
    <xf numFmtId="164" fontId="36" fillId="20" borderId="1" xfId="0" applyNumberFormat="1" applyFont="1" applyFill="1" applyBorder="1" applyAlignment="1">
      <alignment horizontal="center"/>
    </xf>
    <xf numFmtId="0" fontId="36" fillId="21" borderId="21" xfId="0" applyFont="1" applyFill="1" applyBorder="1" applyAlignment="1">
      <alignment horizontal="center"/>
    </xf>
    <xf numFmtId="0" fontId="36" fillId="21" borderId="22" xfId="0" applyFont="1" applyFill="1" applyBorder="1" applyAlignment="1">
      <alignment horizontal="center"/>
    </xf>
    <xf numFmtId="0" fontId="36" fillId="21" borderId="25" xfId="0" applyFont="1" applyFill="1" applyBorder="1" applyAlignment="1">
      <alignment horizontal="center"/>
    </xf>
    <xf numFmtId="0" fontId="36" fillId="22" borderId="21" xfId="0" applyFont="1" applyFill="1" applyBorder="1" applyAlignment="1">
      <alignment horizontal="center" vertical="center" wrapText="1"/>
    </xf>
    <xf numFmtId="0" fontId="36" fillId="22" borderId="22" xfId="0" applyFont="1" applyFill="1" applyBorder="1" applyAlignment="1">
      <alignment horizontal="center" vertical="center" wrapText="1"/>
    </xf>
    <xf numFmtId="0" fontId="36" fillId="22" borderId="25" xfId="0" applyFont="1" applyFill="1" applyBorder="1" applyAlignment="1">
      <alignment horizontal="center" vertical="center" wrapText="1"/>
    </xf>
    <xf numFmtId="167" fontId="28" fillId="16" borderId="30" xfId="3" applyNumberFormat="1" applyFont="1" applyFill="1" applyBorder="1" applyAlignment="1">
      <alignment horizontal="center" vertical="center"/>
    </xf>
    <xf numFmtId="167" fontId="28" fillId="16" borderId="39" xfId="3" applyNumberFormat="1" applyFont="1" applyFill="1" applyBorder="1" applyAlignment="1">
      <alignment horizontal="center" vertical="center"/>
    </xf>
    <xf numFmtId="167" fontId="28" fillId="16" borderId="31" xfId="3" applyNumberFormat="1" applyFont="1" applyFill="1" applyBorder="1" applyAlignment="1">
      <alignment horizontal="center" vertical="center"/>
    </xf>
    <xf numFmtId="167" fontId="28" fillId="16" borderId="40" xfId="3" applyNumberFormat="1" applyFont="1" applyFill="1" applyBorder="1" applyAlignment="1">
      <alignment horizontal="center" vertical="center"/>
    </xf>
    <xf numFmtId="0" fontId="36" fillId="19" borderId="21" xfId="0" applyFont="1" applyFill="1" applyBorder="1" applyAlignment="1">
      <alignment horizontal="center"/>
    </xf>
    <xf numFmtId="0" fontId="36" fillId="19" borderId="22" xfId="0" applyFont="1" applyFill="1" applyBorder="1" applyAlignment="1">
      <alignment horizontal="center"/>
    </xf>
    <xf numFmtId="0" fontId="36" fillId="19" borderId="23" xfId="0" applyFont="1" applyFill="1" applyBorder="1" applyAlignment="1">
      <alignment horizontal="center"/>
    </xf>
    <xf numFmtId="164" fontId="36" fillId="15" borderId="1" xfId="0" applyNumberFormat="1" applyFont="1" applyFill="1" applyBorder="1" applyAlignment="1">
      <alignment horizontal="center"/>
    </xf>
    <xf numFmtId="0" fontId="36" fillId="24" borderId="2" xfId="0" applyFont="1" applyFill="1" applyBorder="1" applyAlignment="1">
      <alignment horizontal="center"/>
    </xf>
    <xf numFmtId="0" fontId="36" fillId="24" borderId="3" xfId="0" applyFont="1" applyFill="1" applyBorder="1" applyAlignment="1">
      <alignment horizontal="center"/>
    </xf>
    <xf numFmtId="0" fontId="36" fillId="24" borderId="32" xfId="0" applyFont="1" applyFill="1" applyBorder="1" applyAlignment="1">
      <alignment horizontal="center"/>
    </xf>
    <xf numFmtId="0" fontId="36" fillId="15" borderId="4" xfId="0" applyFont="1" applyFill="1" applyBorder="1" applyAlignment="1">
      <alignment horizontal="center" vertical="center"/>
    </xf>
    <xf numFmtId="0" fontId="36" fillId="20" borderId="2" xfId="0" applyFont="1" applyFill="1" applyBorder="1" applyAlignment="1">
      <alignment horizontal="center" vertical="center"/>
    </xf>
    <xf numFmtId="0" fontId="36" fillId="20" borderId="3" xfId="0" applyFont="1" applyFill="1" applyBorder="1" applyAlignment="1">
      <alignment horizontal="center" vertical="center"/>
    </xf>
    <xf numFmtId="0" fontId="36" fillId="20" borderId="4" xfId="0" applyFont="1" applyFill="1" applyBorder="1" applyAlignment="1">
      <alignment horizontal="center" vertical="center"/>
    </xf>
    <xf numFmtId="0" fontId="36" fillId="15" borderId="33" xfId="0" applyFont="1" applyFill="1" applyBorder="1" applyAlignment="1">
      <alignment horizontal="center"/>
    </xf>
    <xf numFmtId="0" fontId="36" fillId="15" borderId="3" xfId="0" applyFont="1" applyFill="1" applyBorder="1" applyAlignment="1">
      <alignment horizontal="center"/>
    </xf>
    <xf numFmtId="0" fontId="36" fillId="15" borderId="4" xfId="0" applyFont="1" applyFill="1" applyBorder="1" applyAlignment="1">
      <alignment horizontal="center"/>
    </xf>
    <xf numFmtId="0" fontId="36" fillId="27" borderId="3" xfId="0" applyFont="1" applyFill="1" applyBorder="1" applyAlignment="1">
      <alignment horizontal="center"/>
    </xf>
    <xf numFmtId="0" fontId="36" fillId="27" borderId="4" xfId="0" applyFont="1" applyFill="1" applyBorder="1" applyAlignment="1">
      <alignment horizontal="center"/>
    </xf>
    <xf numFmtId="0" fontId="36" fillId="28" borderId="1" xfId="0" applyFont="1" applyFill="1" applyBorder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14" fillId="23" borderId="31" xfId="0" applyFont="1" applyFill="1" applyBorder="1" applyAlignment="1">
      <alignment horizontal="center" vertical="center" wrapText="1"/>
    </xf>
    <xf numFmtId="0" fontId="14" fillId="23" borderId="40" xfId="0" applyFont="1" applyFill="1" applyBorder="1" applyAlignment="1">
      <alignment horizontal="center" vertical="center" wrapText="1"/>
    </xf>
    <xf numFmtId="0" fontId="36" fillId="15" borderId="35" xfId="0" applyFont="1" applyFill="1" applyBorder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15" borderId="35" xfId="0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36" fillId="27" borderId="1" xfId="0" applyFont="1" applyFill="1" applyBorder="1" applyAlignment="1">
      <alignment horizontal="center" vertical="center"/>
    </xf>
    <xf numFmtId="0" fontId="0" fillId="0" borderId="0" xfId="0" applyNumberFormat="1" applyFill="1" applyAlignment="1" applyProtection="1">
      <alignment horizontal="left" vertical="center" wrapText="1"/>
    </xf>
  </cellXfs>
  <cellStyles count="4">
    <cellStyle name="Comma" xfId="3" builtinId="3"/>
    <cellStyle name="Milliers 2" xfId="2"/>
    <cellStyle name="Normal" xfId="0" builtinId="0"/>
    <cellStyle name="Normal 2" xfId="1"/>
  </cellStyles>
  <dxfs count="40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b_demo!$G$4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b_demo!$G$5:$G$10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b_demo!$H$4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b_demo!$H$5:$H$10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99848"/>
        <c:axId val="520292400"/>
      </c:barChart>
      <c:catAx>
        <c:axId val="52029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520292400"/>
        <c:crosses val="autoZero"/>
        <c:auto val="1"/>
        <c:lblAlgn val="ctr"/>
        <c:lblOffset val="100"/>
        <c:noMultiLvlLbl val="0"/>
      </c:catAx>
      <c:valAx>
        <c:axId val="52029240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2998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53261355431006"/>
          <c:y val="0.1052733662529472"/>
          <c:w val="0.48728994028585593"/>
          <c:h val="0.63044856681050465"/>
        </c:manualLayout>
      </c:layout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[template.xlsx]health_nut!Tableau croisé dynamique16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30556064212944"/>
          <c:y val="3.7558657677233612E-2"/>
          <c:w val="0.59238112677774268"/>
          <c:h val="0.7175315385519655"/>
        </c:manualLayout>
      </c:layout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[template.xlsx]health_nut!Tableau croisé dynamique17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01808"/>
        <c:axId val="520290440"/>
      </c:barChart>
      <c:catAx>
        <c:axId val="52030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290440"/>
        <c:crosses val="autoZero"/>
        <c:auto val="1"/>
        <c:lblAlgn val="ctr"/>
        <c:lblOffset val="100"/>
        <c:noMultiLvlLbl val="0"/>
      </c:catAx>
      <c:valAx>
        <c:axId val="52029044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30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[template.xlsx]health_nut!Tableau croisé dynamique18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22903914640933"/>
          <c:y val="5.8465121437285127E-2"/>
          <c:w val="0.39388976138590526"/>
          <c:h val="0.74339728660679139"/>
        </c:manualLayout>
      </c:layout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[template.xlsx]trend!PivotTable2</c:name>
    <c:fmtId val="3"/>
  </c:pivotSource>
  <c:chart>
    <c:title>
      <c:tx>
        <c:rich>
          <a:bodyPr/>
          <a:lstStyle/>
          <a:p>
            <a:pPr>
              <a:defRPr lang="fr-FR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Trend of the Number</a:t>
            </a:r>
            <a:r>
              <a:rPr lang="en-US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of IDP's per week</a:t>
            </a:r>
            <a:endParaRPr lang="en-US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022913964548204E-2"/>
          <c:y val="0.33139357580302653"/>
          <c:w val="0.86409850519658138"/>
          <c:h val="0.3502228888055674"/>
        </c:manualLayout>
      </c:layout>
      <c:lineChart>
        <c:grouping val="standard"/>
        <c:varyColors val="0"/>
        <c:ser>
          <c:idx val="0"/>
          <c:order val="0"/>
          <c:tx>
            <c:strRef>
              <c:f>trend!$H$1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trend!$G$2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trend!$H$2</c:f>
              <c:numCache>
                <c:formatCode>_-* #,##0_-;\-* #,##0_-;_-* "-"??_-;_-@_-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13568"/>
        <c:axId val="520302984"/>
      </c:lineChart>
      <c:catAx>
        <c:axId val="5203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fr-FR"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GB" sz="1200">
                    <a:solidFill>
                      <a:schemeClr val="accent6">
                        <a:lumMod val="75000"/>
                      </a:schemeClr>
                    </a:solidFill>
                  </a:rPr>
                  <a:t>Week of the Year</a:t>
                </a:r>
              </a:p>
            </c:rich>
          </c:tx>
          <c:layout>
            <c:manualLayout>
              <c:xMode val="edge"/>
              <c:yMode val="edge"/>
              <c:x val="0.3742714067356368"/>
              <c:y val="0.8543209876543216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302984"/>
        <c:crosses val="autoZero"/>
        <c:auto val="1"/>
        <c:lblAlgn val="ctr"/>
        <c:lblOffset val="100"/>
        <c:noMultiLvlLbl val="0"/>
      </c:catAx>
      <c:valAx>
        <c:axId val="520302984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52031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91793016164243"/>
          <c:y val="0.30561568692802288"/>
          <c:w val="0.10913708601958742"/>
          <c:h val="0.12756905386826722"/>
        </c:manualLayout>
      </c:layout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[template.xlsx]trend!PivotTable2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trend!$H$1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trend!$G$2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trend!$H$2</c:f>
              <c:numCache>
                <c:formatCode>_-* #,##0_-;\-* #,##0_-;_-* "-"??_-;_-@_-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03376"/>
        <c:axId val="520306512"/>
      </c:lineChart>
      <c:catAx>
        <c:axId val="52030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fr-FR"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GB" sz="1200">
                    <a:solidFill>
                      <a:schemeClr val="accent6">
                        <a:lumMod val="75000"/>
                      </a:schemeClr>
                    </a:solidFill>
                  </a:rPr>
                  <a:t>Week of the Year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306512"/>
        <c:crosses val="autoZero"/>
        <c:auto val="1"/>
        <c:lblAlgn val="ctr"/>
        <c:lblOffset val="100"/>
        <c:noMultiLvlLbl val="0"/>
      </c:catAx>
      <c:valAx>
        <c:axId val="520306512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520303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91793016164243"/>
          <c:y val="0.30561568692802288"/>
          <c:w val="0.10671949234193827"/>
          <c:h val="0.12756905386826714"/>
        </c:manualLayout>
      </c:layout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[template.xlsx]wash!Tableau croisé dynamique3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[template.xlsx]pro!Tableau croisé dynamique9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[template.xlsx]pro!Tableau croisé dynamique10</c:name>
    <c:fmtId val="0"/>
  </c:pivotSource>
  <c:chart>
    <c:title>
      <c:layout>
        <c:manualLayout>
          <c:xMode val="edge"/>
          <c:yMode val="edge"/>
          <c:x val="1.7214397496088001E-3"/>
          <c:y val="0.8842592592592593"/>
        </c:manualLayout>
      </c:layout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07296"/>
        <c:axId val="520310432"/>
      </c:barChart>
      <c:catAx>
        <c:axId val="52030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310432"/>
        <c:crosses val="autoZero"/>
        <c:auto val="1"/>
        <c:lblAlgn val="ctr"/>
        <c:lblOffset val="100"/>
        <c:noMultiLvlLbl val="0"/>
      </c:catAx>
      <c:valAx>
        <c:axId val="52031043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307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dynamique13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b_demo!$G$4:$H$4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b_demo!$G$11:$H$11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dynamique14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dynamique15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[template.xlsx]health_nut!Tableau croisé dynamique16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[template.xlsx]health_nut!Tableau croisé dynamique17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04944"/>
        <c:axId val="520312000"/>
      </c:barChart>
      <c:catAx>
        <c:axId val="52030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312000"/>
        <c:crosses val="autoZero"/>
        <c:auto val="1"/>
        <c:lblAlgn val="ctr"/>
        <c:lblOffset val="100"/>
        <c:noMultiLvlLbl val="0"/>
      </c:catAx>
      <c:valAx>
        <c:axId val="52031200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3049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[template.xlsx]health_nut!Tableau croisé dynamique18</c:name>
    <c:fmtId val="0"/>
  </c:pivotSource>
  <c:chart>
    <c:title>
      <c:overlay val="0"/>
      <c:txPr>
        <a:bodyPr/>
        <a:lstStyle/>
        <a:p>
          <a:pPr>
            <a:defRPr lang="fr-FR"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[template.xlsx]c_cccm_esnfi!Tableau croisé dynamique3</c:name>
    <c:fmtId val="7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Most needed NFIs (% of sites)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c_cccm_esnfi!$B$11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c_cccm_esnfi!$A$12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91616"/>
        <c:axId val="520302592"/>
      </c:barChart>
      <c:catAx>
        <c:axId val="520291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302592"/>
        <c:crosses val="autoZero"/>
        <c:auto val="1"/>
        <c:lblAlgn val="ctr"/>
        <c:lblOffset val="100"/>
        <c:noMultiLvlLbl val="0"/>
      </c:catAx>
      <c:valAx>
        <c:axId val="520302592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52029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[template.xlsx]c_cccm_esnfi!Tableau croisé dynamique7</c:name>
    <c:fmtId val="6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%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IDP's living outside of shelter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667676155865865"/>
          <c:y val="0.21345110122104324"/>
          <c:w val="0.38324039519873931"/>
          <c:h val="0.67150382289170374"/>
        </c:manualLayout>
      </c:layout>
      <c:pieChart>
        <c:varyColors val="1"/>
        <c:ser>
          <c:idx val="0"/>
          <c:order val="0"/>
          <c:tx>
            <c:strRef>
              <c:f>c_cccm_esnfi!$B$2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c_cccm_esnfi!$A$3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[template.xlsx]wash!Tableau croisé dynamique3</c:name>
    <c:fmtId val="2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63996348282553"/>
          <c:y val="0.12336412275388864"/>
          <c:w val="0.39285318954696408"/>
          <c:h val="0.69504795073692716"/>
        </c:manualLayout>
      </c:layout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[template.xlsx]pro!Tableau croisé dynamique9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presence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(% of </a:t>
            </a: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sites )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[template.xlsx]pro!Tableau croisé dynamique10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IDP's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relationship with security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axId val="520293184"/>
        <c:axId val="520299064"/>
      </c:barChart>
      <c:catAx>
        <c:axId val="52029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299064"/>
        <c:crosses val="autoZero"/>
        <c:auto val="1"/>
        <c:lblAlgn val="ctr"/>
        <c:lblOffset val="100"/>
        <c:noMultiLvlLbl val="0"/>
      </c:catAx>
      <c:valAx>
        <c:axId val="52029906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52029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17634132942686"/>
          <c:y val="0.13484620602200253"/>
          <c:w val="0.5488132820606727"/>
          <c:h val="0.66289244743284548"/>
        </c:manualLayout>
      </c:layout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[template.xlsx]edu!Tableau croisé dynamique14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7575757575758"/>
          <c:y val="0.13362183114915283"/>
          <c:w val="0.52569696969696456"/>
          <c:h val="0.64973821094000506"/>
        </c:manualLayout>
      </c:layout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10.xml"/><Relationship Id="rId25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chart" Target="../charts/chart14.xml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23" Type="http://schemas.openxmlformats.org/officeDocument/2006/relationships/image" Target="../media/image10.jpeg"/><Relationship Id="rId10" Type="http://schemas.openxmlformats.org/officeDocument/2006/relationships/chart" Target="../charts/chart5.xml"/><Relationship Id="rId19" Type="http://schemas.openxmlformats.org/officeDocument/2006/relationships/chart" Target="../charts/chart1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19050</xdr:colOff>
      <xdr:row>6</xdr:row>
      <xdr:rowOff>9525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524"/>
          <a:ext cx="7381875" cy="971551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CM - NIGERIA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Multi Sector Tracker weekly report</a:t>
          </a: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0</xdr:colOff>
      <xdr:row>7</xdr:row>
      <xdr:rowOff>9526</xdr:rowOff>
    </xdr:from>
    <xdr:to>
      <xdr:col>11</xdr:col>
      <xdr:colOff>600075</xdr:colOff>
      <xdr:row>17</xdr:row>
      <xdr:rowOff>47625</xdr:rowOff>
    </xdr:to>
    <xdr:sp macro="" textlink="">
      <xdr:nvSpPr>
        <xdr:cNvPr id="5" name="TextBox 2"/>
        <xdr:cNvSpPr txBox="1"/>
      </xdr:nvSpPr>
      <xdr:spPr>
        <a:xfrm>
          <a:off x="0" y="1143001"/>
          <a:ext cx="7353300" cy="1743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INTRODUCTION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Describe the objectives of the tool here.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Narrative here.</a:t>
          </a:r>
          <a:r>
            <a:rPr lang="en-US" sz="900" b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r-FR" sz="900">
            <a:solidFill>
              <a:srgbClr val="FF0000"/>
            </a:solidFill>
            <a:effectLst/>
            <a:latin typeface="+mn-lt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</xdr:colOff>
      <xdr:row>199</xdr:row>
      <xdr:rowOff>0</xdr:rowOff>
    </xdr:from>
    <xdr:to>
      <xdr:col>8</xdr:col>
      <xdr:colOff>76200</xdr:colOff>
      <xdr:row>203</xdr:row>
      <xdr:rowOff>28575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19050" y="33766125"/>
          <a:ext cx="474345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For more information on camp  coordination &amp; camp management (CCCM) in Nigeria :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CONTACTS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Xxx YYYY | CCCM Sector Coordinator, Abuja, Nigeria | </a:t>
          </a:r>
          <a:r>
            <a:rPr lang="en-GB" sz="1000" smtClean="0">
              <a:latin typeface="+mn-lt"/>
              <a:ea typeface="+mn-ea"/>
              <a:cs typeface="+mn-cs"/>
            </a:rPr>
            <a:t>shelter.cccm.nigeria@gmail.com</a:t>
          </a:r>
          <a:endParaRPr lang="en-US" sz="1000" b="0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Phone: XXX YYYY ZZZZ</a:t>
          </a:r>
        </a:p>
      </xdr:txBody>
    </xdr:sp>
    <xdr:clientData/>
  </xdr:twoCellAnchor>
  <xdr:twoCellAnchor>
    <xdr:from>
      <xdr:col>0</xdr:col>
      <xdr:colOff>9526</xdr:colOff>
      <xdr:row>138</xdr:row>
      <xdr:rowOff>19050</xdr:rowOff>
    </xdr:from>
    <xdr:to>
      <xdr:col>11</xdr:col>
      <xdr:colOff>590551</xdr:colOff>
      <xdr:row>145</xdr:row>
      <xdr:rowOff>161924</xdr:rowOff>
    </xdr:to>
    <xdr:sp macro="" textlink="">
      <xdr:nvSpPr>
        <xdr:cNvPr id="21" name="Rounded Rectangle 46"/>
        <xdr:cNvSpPr/>
      </xdr:nvSpPr>
      <xdr:spPr>
        <a:xfrm>
          <a:off x="9526" y="23402925"/>
          <a:ext cx="7334250" cy="1352549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PROTECTION	</a:t>
          </a:r>
          <a:r>
            <a:rPr lang="en-US" sz="1000" b="0" u="sng">
              <a:solidFill>
                <a:srgbClr val="FF0000"/>
              </a:solidFill>
              <a:latin typeface="+mn-lt"/>
            </a:rPr>
            <a:t>Narrative</a:t>
          </a:r>
          <a:r>
            <a:rPr lang="en-US" sz="1000" b="0" u="sng" baseline="0">
              <a:solidFill>
                <a:srgbClr val="FF0000"/>
              </a:solidFill>
              <a:latin typeface="+mn-lt"/>
            </a:rPr>
            <a:t> starts here</a:t>
          </a:r>
          <a:endParaRPr lang="en-US" sz="1000" b="0" u="sng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1">
              <a:solidFill>
                <a:srgbClr val="0066FF"/>
              </a:solidFill>
            </a:rPr>
            <a:t>	</a:t>
          </a:r>
        </a:p>
        <a:p>
          <a:pPr algn="just"/>
          <a:r>
            <a:rPr lang="en-US" sz="1000" b="0" u="none">
              <a:solidFill>
                <a:srgbClr val="FF0000"/>
              </a:solidFill>
            </a:rPr>
            <a:t>	</a:t>
          </a:r>
          <a:r>
            <a:rPr lang="en-US" sz="1000" b="0" u="none" baseline="0">
              <a:solidFill>
                <a:sysClr val="windowText" lastClr="000000"/>
              </a:solidFill>
            </a:rPr>
            <a:t>	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19050</xdr:colOff>
      <xdr:row>28</xdr:row>
      <xdr:rowOff>9525</xdr:rowOff>
    </xdr:from>
    <xdr:to>
      <xdr:col>6</xdr:col>
      <xdr:colOff>323850</xdr:colOff>
      <xdr:row>41</xdr:row>
      <xdr:rowOff>0</xdr:rowOff>
    </xdr:to>
    <xdr:sp macro="" textlink="">
      <xdr:nvSpPr>
        <xdr:cNvPr id="35" name="TextBox 2"/>
        <xdr:cNvSpPr txBox="1"/>
      </xdr:nvSpPr>
      <xdr:spPr>
        <a:xfrm>
          <a:off x="19050" y="4762500"/>
          <a:ext cx="37719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KEY FINDINDS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concise</a:t>
          </a:r>
          <a:r>
            <a:rPr lang="fr-F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narrative on the key findings for the week in review.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64</xdr:row>
      <xdr:rowOff>9525</xdr:rowOff>
    </xdr:from>
    <xdr:to>
      <xdr:col>12</xdr:col>
      <xdr:colOff>19050</xdr:colOff>
      <xdr:row>65</xdr:row>
      <xdr:rowOff>152400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9051" y="11277600"/>
          <a:ext cx="736282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19051</xdr:colOff>
      <xdr:row>198</xdr:row>
      <xdr:rowOff>161924</xdr:rowOff>
    </xdr:from>
    <xdr:to>
      <xdr:col>12</xdr:col>
      <xdr:colOff>0</xdr:colOff>
      <xdr:row>203</xdr:row>
      <xdr:rowOff>161924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19051" y="33766124"/>
          <a:ext cx="7343774" cy="809625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85725</xdr:colOff>
      <xdr:row>49</xdr:row>
      <xdr:rowOff>85725</xdr:rowOff>
    </xdr:from>
    <xdr:to>
      <xdr:col>7</xdr:col>
      <xdr:colOff>438150</xdr:colOff>
      <xdr:row>62</xdr:row>
      <xdr:rowOff>57150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62</xdr:row>
      <xdr:rowOff>85725</xdr:rowOff>
    </xdr:from>
    <xdr:to>
      <xdr:col>5</xdr:col>
      <xdr:colOff>540026</xdr:colOff>
      <xdr:row>63</xdr:row>
      <xdr:rowOff>133350</xdr:rowOff>
    </xdr:to>
    <xdr:sp macro="" textlink="">
      <xdr:nvSpPr>
        <xdr:cNvPr id="33" name="Text Box 16"/>
        <xdr:cNvSpPr txBox="1">
          <a:spLocks noChangeArrowheads="1"/>
        </xdr:cNvSpPr>
      </xdr:nvSpPr>
      <xdr:spPr bwMode="auto">
        <a:xfrm>
          <a:off x="752475" y="11153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1: Age group and sex breakdown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485776</xdr:colOff>
      <xdr:row>49</xdr:row>
      <xdr:rowOff>85724</xdr:rowOff>
    </xdr:from>
    <xdr:to>
      <xdr:col>11</xdr:col>
      <xdr:colOff>590550</xdr:colOff>
      <xdr:row>62</xdr:row>
      <xdr:rowOff>66674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95250</xdr:rowOff>
    </xdr:from>
    <xdr:to>
      <xdr:col>11</xdr:col>
      <xdr:colOff>368576</xdr:colOff>
      <xdr:row>63</xdr:row>
      <xdr:rowOff>142875</xdr:rowOff>
    </xdr:to>
    <xdr:sp macro="" textlink="">
      <xdr:nvSpPr>
        <xdr:cNvPr id="43" name="Text Box 16"/>
        <xdr:cNvSpPr txBox="1">
          <a:spLocks noChangeArrowheads="1"/>
        </xdr:cNvSpPr>
      </xdr:nvSpPr>
      <xdr:spPr bwMode="auto">
        <a:xfrm>
          <a:off x="4476750" y="11163300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1: Gender distribution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0</xdr:col>
      <xdr:colOff>85725</xdr:colOff>
      <xdr:row>43</xdr:row>
      <xdr:rowOff>28575</xdr:rowOff>
    </xdr:from>
    <xdr:to>
      <xdr:col>0</xdr:col>
      <xdr:colOff>466725</xdr:colOff>
      <xdr:row>45</xdr:row>
      <xdr:rowOff>47625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772400"/>
          <a:ext cx="381000" cy="3810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158</xdr:row>
      <xdr:rowOff>19050</xdr:rowOff>
    </xdr:from>
    <xdr:to>
      <xdr:col>5</xdr:col>
      <xdr:colOff>139976</xdr:colOff>
      <xdr:row>159</xdr:row>
      <xdr:rowOff>66675</xdr:rowOff>
    </xdr:to>
    <xdr:sp macro="" textlink="">
      <xdr:nvSpPr>
        <xdr:cNvPr id="50" name="Text Box 16"/>
        <xdr:cNvSpPr txBox="1">
          <a:spLocks noChangeArrowheads="1"/>
        </xdr:cNvSpPr>
      </xdr:nvSpPr>
      <xdr:spPr bwMode="auto">
        <a:xfrm>
          <a:off x="352425" y="26908125"/>
          <a:ext cx="2578376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4: Security presence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209550</xdr:colOff>
      <xdr:row>158</xdr:row>
      <xdr:rowOff>0</xdr:rowOff>
    </xdr:from>
    <xdr:to>
      <xdr:col>10</xdr:col>
      <xdr:colOff>787676</xdr:colOff>
      <xdr:row>159</xdr:row>
      <xdr:rowOff>47625</xdr:rowOff>
    </xdr:to>
    <xdr:sp macro="" textlink="">
      <xdr:nvSpPr>
        <xdr:cNvPr id="51" name="Text Box 16"/>
        <xdr:cNvSpPr txBox="1">
          <a:spLocks noChangeArrowheads="1"/>
        </xdr:cNvSpPr>
      </xdr:nvSpPr>
      <xdr:spPr bwMode="auto">
        <a:xfrm>
          <a:off x="4286250" y="268890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Graph 3: Security incidents reported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70</xdr:row>
      <xdr:rowOff>19050</xdr:rowOff>
    </xdr:from>
    <xdr:to>
      <xdr:col>11</xdr:col>
      <xdr:colOff>590550</xdr:colOff>
      <xdr:row>82</xdr:row>
      <xdr:rowOff>0</xdr:rowOff>
    </xdr:to>
    <xdr:sp macro="" textlink="">
      <xdr:nvSpPr>
        <xdr:cNvPr id="64" name="Rounded Rectangle 46"/>
        <xdr:cNvSpPr/>
      </xdr:nvSpPr>
      <xdr:spPr>
        <a:xfrm>
          <a:off x="0" y="12258675"/>
          <a:ext cx="7343775" cy="192405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EMERGENCY SHELTER 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&amp; </a:t>
          </a:r>
          <a:r>
            <a:rPr lang="en-US" sz="1400" b="1">
              <a:solidFill>
                <a:srgbClr val="0039A6"/>
              </a:solidFill>
              <a:latin typeface="+mn-lt"/>
            </a:rPr>
            <a:t>NFI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  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r>
            <a:rPr lang="en-US" sz="1000" b="0" u="none" baseline="0">
              <a:solidFill>
                <a:sysClr val="windowText" lastClr="000000"/>
              </a:solidFill>
            </a:rPr>
            <a:t>			  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28575</xdr:colOff>
      <xdr:row>69</xdr:row>
      <xdr:rowOff>104775</xdr:rowOff>
    </xdr:from>
    <xdr:ext cx="571500" cy="5715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377440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38100</xdr:colOff>
      <xdr:row>82</xdr:row>
      <xdr:rowOff>9525</xdr:rowOff>
    </xdr:from>
    <xdr:to>
      <xdr:col>5</xdr:col>
      <xdr:colOff>561975</xdr:colOff>
      <xdr:row>99</xdr:row>
      <xdr:rowOff>19050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82</xdr:row>
      <xdr:rowOff>9525</xdr:rowOff>
    </xdr:from>
    <xdr:to>
      <xdr:col>11</xdr:col>
      <xdr:colOff>590550</xdr:colOff>
      <xdr:row>95</xdr:row>
      <xdr:rowOff>95250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99</xdr:row>
      <xdr:rowOff>0</xdr:rowOff>
    </xdr:from>
    <xdr:to>
      <xdr:col>5</xdr:col>
      <xdr:colOff>54251</xdr:colOff>
      <xdr:row>100</xdr:row>
      <xdr:rowOff>47625</xdr:rowOff>
    </xdr:to>
    <xdr:sp macro="" textlink="">
      <xdr:nvSpPr>
        <xdr:cNvPr id="72" name="Text Box 16"/>
        <xdr:cNvSpPr txBox="1">
          <a:spLocks noChangeArrowheads="1"/>
        </xdr:cNvSpPr>
      </xdr:nvSpPr>
      <xdr:spPr bwMode="auto">
        <a:xfrm>
          <a:off x="266700" y="28679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2: Needed NFIs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95</xdr:row>
      <xdr:rowOff>133350</xdr:rowOff>
    </xdr:from>
    <xdr:to>
      <xdr:col>10</xdr:col>
      <xdr:colOff>597176</xdr:colOff>
      <xdr:row>97</xdr:row>
      <xdr:rowOff>19050</xdr:rowOff>
    </xdr:to>
    <xdr:sp macro="" textlink="">
      <xdr:nvSpPr>
        <xdr:cNvPr id="73" name="Text Box 16"/>
        <xdr:cNvSpPr txBox="1">
          <a:spLocks noChangeArrowheads="1"/>
        </xdr:cNvSpPr>
      </xdr:nvSpPr>
      <xdr:spPr bwMode="auto">
        <a:xfrm>
          <a:off x="3943350" y="164496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2:IDPs living  outside of shelter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132</xdr:row>
      <xdr:rowOff>0</xdr:rowOff>
    </xdr:from>
    <xdr:to>
      <xdr:col>11</xdr:col>
      <xdr:colOff>600075</xdr:colOff>
      <xdr:row>133</xdr:row>
      <xdr:rowOff>142875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19050" y="22536150"/>
          <a:ext cx="7334250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6</xdr:col>
      <xdr:colOff>361949</xdr:colOff>
      <xdr:row>28</xdr:row>
      <xdr:rowOff>0</xdr:rowOff>
    </xdr:from>
    <xdr:to>
      <xdr:col>11</xdr:col>
      <xdr:colOff>590549</xdr:colOff>
      <xdr:row>41</xdr:row>
      <xdr:rowOff>0</xdr:rowOff>
    </xdr:to>
    <xdr:sp macro="" textlink="">
      <xdr:nvSpPr>
        <xdr:cNvPr id="77" name="Rounded Rectangle 6"/>
        <xdr:cNvSpPr/>
      </xdr:nvSpPr>
      <xdr:spPr>
        <a:xfrm>
          <a:off x="3829049" y="4752975"/>
          <a:ext cx="3514725" cy="2695575"/>
        </a:xfrm>
        <a:prstGeom prst="roundRect">
          <a:avLst>
            <a:gd name="adj" fmla="val 8038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29</xdr:row>
      <xdr:rowOff>9525</xdr:rowOff>
    </xdr:from>
    <xdr:to>
      <xdr:col>11</xdr:col>
      <xdr:colOff>419100</xdr:colOff>
      <xdr:row>31</xdr:row>
      <xdr:rowOff>180974</xdr:rowOff>
    </xdr:to>
    <xdr:sp macro="" textlink="">
      <xdr:nvSpPr>
        <xdr:cNvPr id="89" name="Text Box 13"/>
        <xdr:cNvSpPr txBox="1">
          <a:spLocks noChangeArrowheads="1"/>
        </xdr:cNvSpPr>
      </xdr:nvSpPr>
      <xdr:spPr bwMode="auto">
        <a:xfrm>
          <a:off x="5086349" y="5191125"/>
          <a:ext cx="1876426" cy="4952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Total number of IDP's residing in assessed sites for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week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 in review</a:t>
          </a:r>
          <a:endParaRPr lang="en-US" sz="8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32</xdr:row>
      <xdr:rowOff>285750</xdr:rowOff>
    </xdr:from>
    <xdr:to>
      <xdr:col>11</xdr:col>
      <xdr:colOff>476251</xdr:colOff>
      <xdr:row>34</xdr:row>
      <xdr:rowOff>9525</xdr:rowOff>
    </xdr:to>
    <xdr:sp macro="" textlink="">
      <xdr:nvSpPr>
        <xdr:cNvPr id="90" name="Text Box 16"/>
        <xdr:cNvSpPr txBox="1">
          <a:spLocks noChangeArrowheads="1"/>
        </xdr:cNvSpPr>
      </xdr:nvSpPr>
      <xdr:spPr bwMode="auto">
        <a:xfrm>
          <a:off x="5153025" y="5657850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latrines</a:t>
          </a:r>
        </a:p>
      </xdr:txBody>
    </xdr:sp>
    <xdr:clientData/>
  </xdr:twoCellAnchor>
  <xdr:twoCellAnchor>
    <xdr:from>
      <xdr:col>6</xdr:col>
      <xdr:colOff>485775</xdr:colOff>
      <xdr:row>29</xdr:row>
      <xdr:rowOff>19050</xdr:rowOff>
    </xdr:from>
    <xdr:to>
      <xdr:col>7</xdr:col>
      <xdr:colOff>419100</xdr:colOff>
      <xdr:row>31</xdr:row>
      <xdr:rowOff>180976</xdr:rowOff>
    </xdr:to>
    <xdr:pic>
      <xdr:nvPicPr>
        <xdr:cNvPr id="9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24" t="36807" r="36197" b="39220"/>
        <a:stretch>
          <a:fillRect/>
        </a:stretch>
      </xdr:blipFill>
      <xdr:spPr bwMode="auto">
        <a:xfrm>
          <a:off x="3952875" y="4905375"/>
          <a:ext cx="542925" cy="485776"/>
        </a:xfrm>
        <a:prstGeom prst="rect">
          <a:avLst/>
        </a:prstGeom>
        <a:noFill/>
        <a:ln w="9525" algn="in">
          <a:solidFill>
            <a:srgbClr val="007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101</xdr:row>
      <xdr:rowOff>0</xdr:rowOff>
    </xdr:from>
    <xdr:to>
      <xdr:col>11</xdr:col>
      <xdr:colOff>590549</xdr:colOff>
      <xdr:row>113</xdr:row>
      <xdr:rowOff>9525</xdr:rowOff>
    </xdr:to>
    <xdr:sp macro="" textlink="">
      <xdr:nvSpPr>
        <xdr:cNvPr id="97" name="Rounded Rectangle 46"/>
        <xdr:cNvSpPr/>
      </xdr:nvSpPr>
      <xdr:spPr>
        <a:xfrm>
          <a:off x="0" y="17259300"/>
          <a:ext cx="7343774" cy="195262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WASH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      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none" baseline="0">
              <a:solidFill>
                <a:sysClr val="windowText" lastClr="000000"/>
              </a:solidFill>
            </a:rPr>
            <a:t>	              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during week in review: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101</xdr:row>
      <xdr:rowOff>57150</xdr:rowOff>
    </xdr:from>
    <xdr:to>
      <xdr:col>0</xdr:col>
      <xdr:colOff>533400</xdr:colOff>
      <xdr:row>103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99272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33</xdr:row>
      <xdr:rowOff>0</xdr:rowOff>
    </xdr:from>
    <xdr:to>
      <xdr:col>7</xdr:col>
      <xdr:colOff>447675</xdr:colOff>
      <xdr:row>36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5724525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466726</xdr:colOff>
      <xdr:row>35</xdr:row>
      <xdr:rowOff>19050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143500" y="58578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bathrooms</a:t>
          </a:r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466726</xdr:colOff>
      <xdr:row>36</xdr:row>
      <xdr:rowOff>19050</xdr:rowOff>
    </xdr:to>
    <xdr:sp macro="" textlink="">
      <xdr:nvSpPr>
        <xdr:cNvPr id="47" name="Text Box 16"/>
        <xdr:cNvSpPr txBox="1">
          <a:spLocks noChangeArrowheads="1"/>
        </xdr:cNvSpPr>
      </xdr:nvSpPr>
      <xdr:spPr bwMode="auto">
        <a:xfrm>
          <a:off x="5143500" y="60483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water points</a:t>
          </a:r>
        </a:p>
      </xdr:txBody>
    </xdr:sp>
    <xdr:clientData/>
  </xdr:twoCellAnchor>
  <xdr:twoCellAnchor>
    <xdr:from>
      <xdr:col>6</xdr:col>
      <xdr:colOff>314325</xdr:colOff>
      <xdr:row>114</xdr:row>
      <xdr:rowOff>38100</xdr:rowOff>
    </xdr:from>
    <xdr:to>
      <xdr:col>11</xdr:col>
      <xdr:colOff>590550</xdr:colOff>
      <xdr:row>124</xdr:row>
      <xdr:rowOff>171450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123825</xdr:colOff>
      <xdr:row>138</xdr:row>
      <xdr:rowOff>19050</xdr:rowOff>
    </xdr:from>
    <xdr:to>
      <xdr:col>1</xdr:col>
      <xdr:colOff>85725</xdr:colOff>
      <xdr:row>141</xdr:row>
      <xdr:rowOff>28575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3631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146</xdr:row>
      <xdr:rowOff>19050</xdr:rowOff>
    </xdr:from>
    <xdr:to>
      <xdr:col>5</xdr:col>
      <xdr:colOff>666751</xdr:colOff>
      <xdr:row>157</xdr:row>
      <xdr:rowOff>152400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125</xdr:row>
      <xdr:rowOff>28575</xdr:rowOff>
    </xdr:from>
    <xdr:to>
      <xdr:col>11</xdr:col>
      <xdr:colOff>35201</xdr:colOff>
      <xdr:row>126</xdr:row>
      <xdr:rowOff>76200</xdr:rowOff>
    </xdr:to>
    <xdr:sp macro="" textlink="">
      <xdr:nvSpPr>
        <xdr:cNvPr id="53" name="Text Box 16"/>
        <xdr:cNvSpPr txBox="1">
          <a:spLocks noChangeArrowheads="1"/>
        </xdr:cNvSpPr>
      </xdr:nvSpPr>
      <xdr:spPr bwMode="auto">
        <a:xfrm>
          <a:off x="4200525" y="2145982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3:Frequency of evacuation of toilets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6</xdr:col>
      <xdr:colOff>457199</xdr:colOff>
      <xdr:row>146</xdr:row>
      <xdr:rowOff>19049</xdr:rowOff>
    </xdr:from>
    <xdr:to>
      <xdr:col>11</xdr:col>
      <xdr:colOff>590549</xdr:colOff>
      <xdr:row>157</xdr:row>
      <xdr:rowOff>133349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11</xdr:col>
      <xdr:colOff>590549</xdr:colOff>
      <xdr:row>172</xdr:row>
      <xdr:rowOff>9525</xdr:rowOff>
    </xdr:to>
    <xdr:sp macro="" textlink="">
      <xdr:nvSpPr>
        <xdr:cNvPr id="55" name="Rounded Rectangle 46"/>
        <xdr:cNvSpPr/>
      </xdr:nvSpPr>
      <xdr:spPr>
        <a:xfrm>
          <a:off x="0" y="28136850"/>
          <a:ext cx="7343774" cy="98107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EDUCATION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         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none" baseline="0">
              <a:solidFill>
                <a:sysClr val="windowText" lastClr="000000"/>
              </a:solidFill>
            </a:rPr>
            <a:t>	                                  </a:t>
          </a:r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85725</xdr:colOff>
      <xdr:row>165</xdr:row>
      <xdr:rowOff>95250</xdr:rowOff>
    </xdr:from>
    <xdr:to>
      <xdr:col>1</xdr:col>
      <xdr:colOff>47625</xdr:colOff>
      <xdr:row>169</xdr:row>
      <xdr:rowOff>85725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346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172</xdr:row>
      <xdr:rowOff>47624</xdr:rowOff>
    </xdr:from>
    <xdr:to>
      <xdr:col>4</xdr:col>
      <xdr:colOff>123825</xdr:colOff>
      <xdr:row>182</xdr:row>
      <xdr:rowOff>85724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182</xdr:row>
      <xdr:rowOff>104774</xdr:rowOff>
    </xdr:from>
    <xdr:to>
      <xdr:col>4</xdr:col>
      <xdr:colOff>209550</xdr:colOff>
      <xdr:row>183</xdr:row>
      <xdr:rowOff>95249</xdr:rowOff>
    </xdr:to>
    <xdr:sp macro="" textlink="">
      <xdr:nvSpPr>
        <xdr:cNvPr id="57" name="Text Box 16"/>
        <xdr:cNvSpPr txBox="1">
          <a:spLocks noChangeArrowheads="1"/>
        </xdr:cNvSpPr>
      </xdr:nvSpPr>
      <xdr:spPr bwMode="auto">
        <a:xfrm>
          <a:off x="19050" y="30860999"/>
          <a:ext cx="22193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5: % children attending schools at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476251</xdr:colOff>
      <xdr:row>172</xdr:row>
      <xdr:rowOff>57150</xdr:rowOff>
    </xdr:from>
    <xdr:to>
      <xdr:col>7</xdr:col>
      <xdr:colOff>523876</xdr:colOff>
      <xdr:row>182</xdr:row>
      <xdr:rowOff>104774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352425</xdr:colOff>
      <xdr:row>182</xdr:row>
      <xdr:rowOff>123825</xdr:rowOff>
    </xdr:from>
    <xdr:to>
      <xdr:col>7</xdr:col>
      <xdr:colOff>600075</xdr:colOff>
      <xdr:row>183</xdr:row>
      <xdr:rowOff>123825</xdr:rowOff>
    </xdr:to>
    <xdr:sp macro="" textlink="">
      <xdr:nvSpPr>
        <xdr:cNvPr id="59" name="Text Box 16"/>
        <xdr:cNvSpPr txBox="1">
          <a:spLocks noChangeArrowheads="1"/>
        </xdr:cNvSpPr>
      </xdr:nvSpPr>
      <xdr:spPr bwMode="auto">
        <a:xfrm>
          <a:off x="2381250" y="30880050"/>
          <a:ext cx="22955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6: % availability of instructional material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257175</xdr:colOff>
      <xdr:row>172</xdr:row>
      <xdr:rowOff>57149</xdr:rowOff>
    </xdr:from>
    <xdr:to>
      <xdr:col>11</xdr:col>
      <xdr:colOff>371475</xdr:colOff>
      <xdr:row>182</xdr:row>
      <xdr:rowOff>95249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182</xdr:row>
      <xdr:rowOff>114300</xdr:rowOff>
    </xdr:from>
    <xdr:to>
      <xdr:col>11</xdr:col>
      <xdr:colOff>552450</xdr:colOff>
      <xdr:row>183</xdr:row>
      <xdr:rowOff>104776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4733925" y="30870525"/>
          <a:ext cx="2571750" cy="1809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7: % children with access to facilities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184</xdr:row>
      <xdr:rowOff>0</xdr:rowOff>
    </xdr:from>
    <xdr:to>
      <xdr:col>11</xdr:col>
      <xdr:colOff>590550</xdr:colOff>
      <xdr:row>189</xdr:row>
      <xdr:rowOff>0</xdr:rowOff>
    </xdr:to>
    <xdr:sp macro="" textlink="">
      <xdr:nvSpPr>
        <xdr:cNvPr id="62" name="Rounded Rectangle 46"/>
        <xdr:cNvSpPr/>
      </xdr:nvSpPr>
      <xdr:spPr>
        <a:xfrm>
          <a:off x="0" y="31137225"/>
          <a:ext cx="7343775" cy="9525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HEALTH &amp; NUTRITION	</a:t>
          </a:r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183</xdr:row>
      <xdr:rowOff>152400</xdr:rowOff>
    </xdr:from>
    <xdr:to>
      <xdr:col>1</xdr:col>
      <xdr:colOff>28575</xdr:colOff>
      <xdr:row>186</xdr:row>
      <xdr:rowOff>152400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156585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189</xdr:row>
      <xdr:rowOff>28574</xdr:rowOff>
    </xdr:from>
    <xdr:to>
      <xdr:col>4</xdr:col>
      <xdr:colOff>219075</xdr:colOff>
      <xdr:row>197</xdr:row>
      <xdr:rowOff>28575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197</xdr:row>
      <xdr:rowOff>66675</xdr:rowOff>
    </xdr:from>
    <xdr:to>
      <xdr:col>4</xdr:col>
      <xdr:colOff>190500</xdr:colOff>
      <xdr:row>198</xdr:row>
      <xdr:rowOff>114300</xdr:rowOff>
    </xdr:to>
    <xdr:sp macro="" textlink="">
      <xdr:nvSpPr>
        <xdr:cNvPr id="65" name="Text Box 16"/>
        <xdr:cNvSpPr txBox="1">
          <a:spLocks noChangeArrowheads="1"/>
        </xdr:cNvSpPr>
      </xdr:nvSpPr>
      <xdr:spPr bwMode="auto">
        <a:xfrm>
          <a:off x="0" y="3350895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8: Quality of healthcare delivery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266700</xdr:colOff>
      <xdr:row>189</xdr:row>
      <xdr:rowOff>28575</xdr:rowOff>
    </xdr:from>
    <xdr:to>
      <xdr:col>7</xdr:col>
      <xdr:colOff>600075</xdr:colOff>
      <xdr:row>197</xdr:row>
      <xdr:rowOff>47625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304800</xdr:colOff>
      <xdr:row>197</xdr:row>
      <xdr:rowOff>85725</xdr:rowOff>
    </xdr:from>
    <xdr:to>
      <xdr:col>7</xdr:col>
      <xdr:colOff>476250</xdr:colOff>
      <xdr:row>198</xdr:row>
      <xdr:rowOff>133350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2333625" y="3352800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4: Sites mentioning disease outbreak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47625</xdr:colOff>
      <xdr:row>189</xdr:row>
      <xdr:rowOff>28575</xdr:rowOff>
    </xdr:from>
    <xdr:to>
      <xdr:col>11</xdr:col>
      <xdr:colOff>571500</xdr:colOff>
      <xdr:row>197</xdr:row>
      <xdr:rowOff>28575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600075</xdr:colOff>
      <xdr:row>197</xdr:row>
      <xdr:rowOff>66675</xdr:rowOff>
    </xdr:from>
    <xdr:to>
      <xdr:col>11</xdr:col>
      <xdr:colOff>542925</xdr:colOff>
      <xdr:row>198</xdr:row>
      <xdr:rowOff>133349</xdr:rowOff>
    </xdr:to>
    <xdr:sp macro="" textlink="">
      <xdr:nvSpPr>
        <xdr:cNvPr id="78" name="Text Box 16"/>
        <xdr:cNvSpPr txBox="1">
          <a:spLocks noChangeArrowheads="1"/>
        </xdr:cNvSpPr>
      </xdr:nvSpPr>
      <xdr:spPr bwMode="auto">
        <a:xfrm>
          <a:off x="4676775" y="33508950"/>
          <a:ext cx="2619375" cy="228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9: Average number of meals per day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37</xdr:row>
      <xdr:rowOff>0</xdr:rowOff>
    </xdr:from>
    <xdr:to>
      <xdr:col>11</xdr:col>
      <xdr:colOff>476251</xdr:colOff>
      <xdr:row>39</xdr:row>
      <xdr:rowOff>247650</xdr:rowOff>
    </xdr:to>
    <xdr:sp macro="" textlink="">
      <xdr:nvSpPr>
        <xdr:cNvPr id="80" name="Text Box 16"/>
        <xdr:cNvSpPr txBox="1">
          <a:spLocks noChangeArrowheads="1"/>
        </xdr:cNvSpPr>
      </xdr:nvSpPr>
      <xdr:spPr bwMode="auto">
        <a:xfrm>
          <a:off x="5305425" y="6429375"/>
          <a:ext cx="1924051" cy="781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rtl="0"/>
          <a:r>
            <a:rPr lang="en-US" sz="1000" b="0" i="0" baseline="0">
              <a:effectLst/>
              <a:latin typeface="+mn-lt"/>
              <a:ea typeface="+mn-ea"/>
              <a:cs typeface="+mn-cs"/>
            </a:rPr>
            <a:t>Total number of unaccompanied / separated children</a:t>
          </a:r>
          <a:endParaRPr lang="fr-FR" sz="1000">
            <a:effectLst/>
          </a:endParaRPr>
        </a:p>
      </xdr:txBody>
    </xdr:sp>
    <xdr:clientData/>
  </xdr:twoCellAnchor>
  <xdr:twoCellAnchor editAs="oneCell">
    <xdr:from>
      <xdr:col>0</xdr:col>
      <xdr:colOff>332128</xdr:colOff>
      <xdr:row>0</xdr:row>
      <xdr:rowOff>104776</xdr:rowOff>
    </xdr:from>
    <xdr:to>
      <xdr:col>1</xdr:col>
      <xdr:colOff>395581</xdr:colOff>
      <xdr:row>5</xdr:row>
      <xdr:rowOff>16646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128" y="104776"/>
          <a:ext cx="688293" cy="74245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428626</xdr:colOff>
      <xdr:row>199</xdr:row>
      <xdr:rowOff>19050</xdr:rowOff>
    </xdr:from>
    <xdr:to>
      <xdr:col>10</xdr:col>
      <xdr:colOff>807515</xdr:colOff>
      <xdr:row>203</xdr:row>
      <xdr:rowOff>91350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33785175"/>
          <a:ext cx="1017064" cy="720000"/>
        </a:xfrm>
        <a:prstGeom prst="rect">
          <a:avLst/>
        </a:prstGeom>
      </xdr:spPr>
    </xdr:pic>
    <xdr:clientData/>
  </xdr:twoCellAnchor>
  <xdr:twoCellAnchor>
    <xdr:from>
      <xdr:col>7</xdr:col>
      <xdr:colOff>85731</xdr:colOff>
      <xdr:row>90</xdr:row>
      <xdr:rowOff>85726</xdr:rowOff>
    </xdr:from>
    <xdr:to>
      <xdr:col>7</xdr:col>
      <xdr:colOff>333378</xdr:colOff>
      <xdr:row>92</xdr:row>
      <xdr:rowOff>85731</xdr:rowOff>
    </xdr:to>
    <xdr:cxnSp macro="">
      <xdr:nvCxnSpPr>
        <xdr:cNvPr id="76" name="Straight Arrow Connector 75"/>
        <xdr:cNvCxnSpPr/>
      </xdr:nvCxnSpPr>
      <xdr:spPr>
        <a:xfrm rot="5400000" flipH="1" flipV="1">
          <a:off x="4124327" y="15573380"/>
          <a:ext cx="323855" cy="247647"/>
        </a:xfrm>
        <a:prstGeom prst="straightConnector1">
          <a:avLst/>
        </a:prstGeom>
        <a:ln w="19050">
          <a:solidFill>
            <a:schemeClr val="accent3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92</xdr:row>
      <xdr:rowOff>95250</xdr:rowOff>
    </xdr:from>
    <xdr:to>
      <xdr:col>7</xdr:col>
      <xdr:colOff>466725</xdr:colOff>
      <xdr:row>93</xdr:row>
      <xdr:rowOff>104775</xdr:rowOff>
    </xdr:to>
    <xdr:sp macro="" textlink="">
      <xdr:nvSpPr>
        <xdr:cNvPr id="82" name="Text Box 16"/>
        <xdr:cNvSpPr txBox="1">
          <a:spLocks noChangeArrowheads="1"/>
        </xdr:cNvSpPr>
      </xdr:nvSpPr>
      <xdr:spPr bwMode="auto">
        <a:xfrm>
          <a:off x="3533775" y="15868650"/>
          <a:ext cx="10096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800" b="1" i="1" u="sng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Times New Roman"/>
            </a:rPr>
            <a:t>Number of camps</a:t>
          </a:r>
        </a:p>
      </xdr:txBody>
    </xdr:sp>
    <xdr:clientData/>
  </xdr:twoCellAnchor>
  <xdr:twoCellAnchor>
    <xdr:from>
      <xdr:col>0</xdr:col>
      <xdr:colOff>19051</xdr:colOff>
      <xdr:row>17</xdr:row>
      <xdr:rowOff>66675</xdr:rowOff>
    </xdr:from>
    <xdr:to>
      <xdr:col>11</xdr:col>
      <xdr:colOff>600075</xdr:colOff>
      <xdr:row>27</xdr:row>
      <xdr:rowOff>133350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6</xdr:col>
      <xdr:colOff>495300</xdr:colOff>
      <xdr:row>37</xdr:row>
      <xdr:rowOff>95250</xdr:rowOff>
    </xdr:from>
    <xdr:to>
      <xdr:col>7</xdr:col>
      <xdr:colOff>457200</xdr:colOff>
      <xdr:row>39</xdr:row>
      <xdr:rowOff>133350</xdr:rowOff>
    </xdr:to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6581775"/>
          <a:ext cx="57150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0.50698</cdr:x>
      <cdr:y>0.05618</cdr:y>
    </cdr:from>
    <cdr:to>
      <cdr:x>1</cdr:x>
      <cdr:y>0.1573</cdr:y>
    </cdr:to>
    <cdr:sp macro="" textlink="">
      <cdr:nvSpPr>
        <cdr:cNvPr id="3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75" y="95246"/>
          <a:ext cx="10096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cdr:spPr>
      <cdr:txBody>
        <a:bodyPr xmlns:a="http://schemas.openxmlformats.org/drawingml/2006/main" wrap="square" lIns="36576" tIns="36576" rIns="36576" bIns="36576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00" b="1" i="1" u="sng" strike="noStrike" baseline="0">
              <a:solidFill>
                <a:srgbClr val="C0504D">
                  <a:lumMod val="75000"/>
                </a:srgbClr>
              </a:solidFill>
              <a:latin typeface="Calibri"/>
              <a:cs typeface="Times New Roman"/>
            </a:rPr>
            <a:t>Number of camps</a:t>
          </a:r>
        </a:p>
      </cdr:txBody>
    </cdr:sp>
  </cdr:relSizeAnchor>
  <cdr:relSizeAnchor xmlns:cdr="http://schemas.openxmlformats.org/drawingml/2006/chartDrawing">
    <cdr:from>
      <cdr:x>0.70698</cdr:x>
      <cdr:y>0.20225</cdr:y>
    </cdr:from>
    <cdr:to>
      <cdr:x>0.7907</cdr:x>
      <cdr:y>0.38202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5400000">
          <a:off x="1381129" y="409575"/>
          <a:ext cx="304795" cy="1714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3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10</xdr:row>
      <xdr:rowOff>38099</xdr:rowOff>
    </xdr:from>
    <xdr:to>
      <xdr:col>15</xdr:col>
      <xdr:colOff>285750</xdr:colOff>
      <xdr:row>19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180975</xdr:rowOff>
    </xdr:from>
    <xdr:to>
      <xdr:col>3</xdr:col>
      <xdr:colOff>1543050</xdr:colOff>
      <xdr:row>20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85725</xdr:rowOff>
    </xdr:from>
    <xdr:to>
      <xdr:col>8</xdr:col>
      <xdr:colOff>0</xdr:colOff>
      <xdr:row>14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9525</xdr:rowOff>
    </xdr:from>
    <xdr:to>
      <xdr:col>9</xdr:col>
      <xdr:colOff>676275</xdr:colOff>
      <xdr:row>32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180975</xdr:rowOff>
    </xdr:from>
    <xdr:to>
      <xdr:col>9</xdr:col>
      <xdr:colOff>752475</xdr:colOff>
      <xdr:row>15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23</xdr:row>
      <xdr:rowOff>9525</xdr:rowOff>
    </xdr:from>
    <xdr:to>
      <xdr:col>10</xdr:col>
      <xdr:colOff>9525</xdr:colOff>
      <xdr:row>37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42</xdr:row>
      <xdr:rowOff>180975</xdr:rowOff>
    </xdr:from>
    <xdr:to>
      <xdr:col>8</xdr:col>
      <xdr:colOff>685800</xdr:colOff>
      <xdr:row>57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11</xdr:col>
      <xdr:colOff>76200</xdr:colOff>
      <xdr:row>14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33</xdr:row>
      <xdr:rowOff>9525</xdr:rowOff>
    </xdr:from>
    <xdr:to>
      <xdr:col>11</xdr:col>
      <xdr:colOff>19050</xdr:colOff>
      <xdr:row>47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UILLAUME Abdul" refreshedDate="43087.380397800924" createdVersion="3" refreshedVersion="5" minRefreshableVersion="3" recordCount="6">
  <cacheSource type="worksheet">
    <worksheetSource ref="A1:D7" sheet="trend"/>
  </cacheSource>
  <cacheFields count="4">
    <cacheField name="WeekNo" numFmtId="0">
      <sharedItems containsNonDate="0" containsString="0" containsBlank="1" containsNumber="1" containsInteger="1" minValue="1" maxValue="14" count="13">
        <m/>
        <n v="13" u="1"/>
        <n v="5" u="1"/>
        <n v="14" u="1"/>
        <n v="6" u="1"/>
        <n v="7" u="1"/>
        <n v="1" u="1"/>
        <n v="8" u="1"/>
        <n v="9" u="1"/>
        <n v="10" u="1"/>
        <n v="11" u="1"/>
        <n v="4" u="1"/>
        <n v="12" u="1"/>
      </sharedItems>
    </cacheField>
    <cacheField name="weekNoYear" numFmtId="17">
      <sharedItems containsNonDate="0" containsString="0" containsBlank="1"/>
    </cacheField>
    <cacheField name="Week" numFmtId="0">
      <sharedItems containsNonDate="0" containsString="0" containsBlank="1"/>
    </cacheField>
    <cacheField name="Trend of the Number of IDP'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GUILLAUME Abdul" refreshedDate="43087.380398263886" createdVersion="4" refreshedVersion="5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Blank="1" count="7">
        <m/>
        <s v="Kitchen sets" u="1"/>
        <s v="Mosquito nets" u="1"/>
        <s v="Plastic sheeting" u="1"/>
        <s v="Soap" u="1"/>
        <s v="Hygiene kits" u="1"/>
        <s v="Blankets/Mats" u="1"/>
      </sharedItems>
    </cacheField>
    <cacheField name="2ndMostNeededNFI" numFmtId="0">
      <sharedItems containsNonDate="0" containsString="0" containsBlank="1"/>
    </cacheField>
    <cacheField name="%_HHs_living_outside" numFmtId="0">
      <sharedItems containsNonDate="0" containsBlank="1" count="5">
        <m/>
        <s v="&lt;75%" u="1"/>
        <s v="&lt;25%" u="1"/>
        <s v="None" u="1"/>
        <s v="&gt;75%" u="1"/>
      </sharedItems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Blank="1" count="5">
        <m/>
        <s v="Monthly" u="1"/>
        <s v="None" u="1"/>
        <s v="NULL" u="1"/>
        <s v="Weekly" u="1"/>
      </sharedItems>
    </cacheField>
    <cacheField name="SolidWasteDisp" numFmtId="0">
      <sharedItems containsNonDate="0" containsBlank="1" count="4">
        <m/>
        <s v="Other" u="1"/>
        <s v="Burning pit" u="1"/>
        <s v="NULL" u="1"/>
      </sharedItems>
    </cacheField>
    <cacheField name="DispMean" numFmtId="0">
      <sharedItems containsNonDate="0" containsBlank="1" count="5">
        <m/>
        <s v="Other" u="1"/>
        <s v="Burying" u="1"/>
        <s v="NULL" u="1"/>
        <s v="Burning" u="1"/>
      </sharedItems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Blank="1" count="3">
        <m/>
        <s v="No" u="1"/>
        <s v="Yes" u="1"/>
      </sharedItems>
    </cacheField>
    <cacheField name="IdpRelToSec" numFmtId="0">
      <sharedItems containsNonDate="0" containsBlank="1" count="5">
        <m/>
        <s v="Good" u="1"/>
        <s v="NULL" u="1"/>
        <s v="Very Good" u="1"/>
        <s v="Poor" u="1"/>
      </sharedItems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String="0" containsBlank="1"/>
    </cacheField>
    <cacheField name="Perc_avail_instruct_mat" numFmtId="0">
      <sharedItems containsNonDate="0" containsString="0" containsBlank="1"/>
    </cacheField>
    <cacheField name="Perc_child_access_edu_fac" numFmtId="0">
      <sharedItems containsNonDate="0" containsString="0" containsBlank="1"/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String="0" containsBlank="1"/>
    </cacheField>
    <cacheField name="DiseaseOutbreak" numFmtId="0">
      <sharedItems containsNonDate="0" containsString="0" containsBlank="1"/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GUILLAUME Abdul" refreshedDate="43087.380399421294" createdVersion="4" refreshedVersion="5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String="0" containsBlank="1"/>
    </cacheField>
    <cacheField name="2ndMostNeededNFI" numFmtId="0">
      <sharedItems containsNonDate="0" containsString="0" containsBlank="1"/>
    </cacheField>
    <cacheField name="%_HHs_living_outside" numFmtId="0">
      <sharedItems containsNonDate="0" containsString="0" containsBlank="1"/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String="0" containsBlank="1"/>
    </cacheField>
    <cacheField name="SolidWasteDisp" numFmtId="0">
      <sharedItems containsNonDate="0" containsString="0" containsBlank="1"/>
    </cacheField>
    <cacheField name="DispMean" numFmtId="0">
      <sharedItems containsNonDate="0" containsString="0" containsBlank="1"/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String="0" containsBlank="1"/>
    </cacheField>
    <cacheField name="IdpRelToSec" numFmtId="0">
      <sharedItems containsNonDate="0" containsString="0" containsBlank="1"/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Blank="1" count="6">
        <m/>
        <s v="&lt;75%" u="1"/>
        <s v="&lt;50%" u="1"/>
        <s v="None" u="1"/>
        <s v="Perc_child_att_sch" u="1"/>
        <s v="&gt;75%" u="1"/>
      </sharedItems>
    </cacheField>
    <cacheField name="Perc_avail_instruct_mat" numFmtId="0">
      <sharedItems containsNonDate="0" containsBlank="1" count="5">
        <m/>
        <s v="&lt;75%" u="1"/>
        <s v="&lt;25%" u="1"/>
        <s v="&lt;50%" u="1"/>
        <s v="Perc_avail_instruct_mat" u="1"/>
      </sharedItems>
    </cacheField>
    <cacheField name="Perc_child_access_edu_fac" numFmtId="0">
      <sharedItems containsNonDate="0" containsBlank="1" count="6">
        <m/>
        <s v="&lt;75%" u="1"/>
        <s v="&lt;25%" u="1"/>
        <s v="&lt;50%" u="1"/>
        <s v="&gt;75%" u="1"/>
        <s v="Perc_child_access_edu_fac" u="1"/>
      </sharedItems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Blank="1" count="5">
        <m/>
        <s v="Good" u="1"/>
        <s v="NULL" u="1"/>
        <s v="Very Good" u="1"/>
        <s v="HealthcareDelivery" u="1"/>
      </sharedItems>
    </cacheField>
    <cacheField name="DiseaseOutbreak" numFmtId="0">
      <sharedItems containsNonDate="0" containsBlank="1" count="5">
        <m/>
        <s v="DiseaseOutbreak" u="1"/>
        <s v="No" u="1"/>
        <s v="Yes" u="1"/>
        <s v="NULL" u="1"/>
      </sharedItems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Blank="1" count="5">
        <m/>
        <s v="MealsPerDay" u="1"/>
        <s v="Every 2 days" u="1"/>
        <s v="Twice a day" u="1"/>
        <s v="Thrice a da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GUILLAUME Abdul" refreshedDate="43087.380401967595" createdVersion="4" refreshedVersion="5" minRefreshableVersion="3" recordCount="23">
  <cacheSource type="worksheet">
    <worksheetSource ref="A1:L24" sheet="WASH gaps"/>
  </cacheSource>
  <cacheFields count="12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0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Provider" numFmtId="0">
      <sharedItems containsNonDate="0" containsBlank="1" count="10">
        <m/>
        <s v="Save the Children" u="1"/>
        <s v="SEMA" u="1"/>
        <s v="UNICEF" u="1"/>
        <s v="ACF" u="1"/>
        <s v="MSF" u="1"/>
        <s v="IRC" u="1"/>
        <s v="OXFAM" u="1"/>
        <s v="BOSEPA" u="1"/>
        <s v="ICRC" u="1"/>
      </sharedItems>
    </cacheField>
    <cacheField name="# func. latrines" numFmtId="0">
      <sharedItems containsNonDate="0" containsString="0" containsBlank="1"/>
    </cacheField>
    <cacheField name="# non-func. latrines" numFmtId="0">
      <sharedItems containsNonDate="0" containsString="0" containsBlank="1"/>
    </cacheField>
    <cacheField name="# func. bathrooms" numFmtId="0">
      <sharedItems containsNonDate="0" containsString="0" containsBlank="1"/>
    </cacheField>
    <cacheField name="# non-func. bathrooms" numFmtId="0">
      <sharedItems containsNonDate="0" containsString="0" containsBlank="1"/>
    </cacheField>
    <cacheField name="# func. water points" numFmtId="0">
      <sharedItems containsNonDate="0" containsString="0" containsBlank="1"/>
    </cacheField>
    <cacheField name="# non-func. water poi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OnLoad="1" refreshedBy="GUILLAUME Abdul" refreshedDate="43087.380403009258" createdVersion="3" refreshedVersion="5" minRefreshableVersion="3" recordCount="6">
  <cacheSource type="worksheet">
    <worksheetSource ref="A4:B10" sheet="activ"/>
  </cacheSource>
  <cacheFields count="2">
    <cacheField name="Activity" numFmtId="0">
      <sharedItems count="7">
        <s v="Distribution of shelter kits"/>
        <s v="Distribution of tents"/>
        <s v="Distribution of NFI"/>
        <s v="Distribution of Hygiene kits"/>
        <s v="Shelter repairs/construction materials"/>
        <s v="Other activities"/>
        <s v="Other activity" u="1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OnLoad="1" refreshedBy="GUILLAUME Abdul" refreshedDate="43087.380403703704" createdVersion="3" refreshedVersion="5" minRefreshableVersion="3" recordCount="8">
  <cacheSource type="worksheet">
    <worksheetSource ref="A14:B22" sheet="activ"/>
  </cacheSource>
  <cacheFields count="2">
    <cacheField name="Activity" numFmtId="0">
      <sharedItems count="9">
        <s v="Distribution of water"/>
        <s v="Distribution of water storage facilities"/>
        <s v="Installation/repair of latrines"/>
        <s v="Installation-repair of washing facilities"/>
        <s v="Installation/repair of garbage disposal"/>
        <s v="Installation/repair of drainage system"/>
        <s v="Hygiene promotion campaign"/>
        <s v="Other activities"/>
        <s v="Other activity" u="1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OnLoad="1" refreshedBy="GUILLAUME Abdul" refreshedDate="43087.380404282405" createdVersion="4" refreshedVersion="5" minRefreshableVersion="3" recordCount="7">
  <cacheSource type="worksheet">
    <worksheetSource ref="A26:B33" sheet="activ"/>
  </cacheSource>
  <cacheFields count="2">
    <cacheField name="Activity" numFmtId="0">
      <sharedItems count="7">
        <s v="Protection monitoring"/>
        <s v="Focus group discussion"/>
        <s v="Recreational activities for women"/>
        <s v="Recreational activities for children"/>
        <s v="Training for women"/>
        <s v="Training for children"/>
        <s v="Other activities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OnLoad="1" refreshedBy="GUILLAUME Abdul" refreshedDate="43087.380404976851" createdVersion="4" refreshedVersion="5" minRefreshableVersion="3" recordCount="4">
  <cacheSource type="worksheet">
    <worksheetSource ref="A37:B41" sheet="activ"/>
  </cacheSource>
  <cacheFields count="2">
    <cacheField name="Activity" numFmtId="0">
      <sharedItems count="4">
        <s v="Establishment of school/learning spaces"/>
        <s v="Distribution of materials"/>
        <s v="Training for teachers and education personnel"/>
        <s v="Other activities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OnLoad="1" refreshedBy="GUILLAUME Abdul" refreshedDate="43087.380405555552" createdVersion="4" refreshedVersion="5" minRefreshableVersion="3" recordCount="7">
  <cacheSource type="worksheet">
    <worksheetSource ref="A45:B52" sheet="activ"/>
  </cacheSource>
  <cacheFields count="2">
    <cacheField name="Activity" numFmtId="0">
      <sharedItems count="7">
        <s v="Supplementary feeding for children"/>
        <s v="Supplementary feeding for pregnant and lactating mothers"/>
        <s v="Vaccination"/>
        <s v="Establishment of health structure"/>
        <s v="Medical referrals"/>
        <s v="Food distribution"/>
        <s v="Other activities"/>
      </sharedItems>
    </cacheField>
    <cacheField name="C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"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n v="0"/>
  </r>
  <r>
    <x v="1"/>
    <n v="0"/>
  </r>
  <r>
    <x v="2"/>
    <n v="0"/>
  </r>
  <r>
    <x v="3"/>
    <n v="0"/>
  </r>
  <r>
    <x v="4"/>
    <n v="0"/>
  </r>
  <r>
    <x v="5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">
  <r>
    <x v="0"/>
    <n v="0"/>
  </r>
  <r>
    <x v="1"/>
    <n v="0"/>
  </r>
  <r>
    <x v="2"/>
    <n v="0"/>
  </r>
  <r>
    <x v="3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7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58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G1:H2" firstHeaderRow="1" firstDataRow="1" firstDataCol="1"/>
  <pivotFields count="4">
    <pivotField axis="axisRow" showAll="0" includeNewItemsInFilter="1" sortType="ascending">
      <items count="14">
        <item m="1" x="6"/>
        <item m="1" x="11"/>
        <item m="1" x="2"/>
        <item m="1" x="4"/>
        <item m="1" x="5"/>
        <item m="1" x="7"/>
        <item m="1" x="8"/>
        <item m="1" x="9"/>
        <item m="1" x="10"/>
        <item m="1" x="12"/>
        <item m="1" x="1"/>
        <item m="1" x="3"/>
        <item h="1" x="0"/>
        <item t="default"/>
      </items>
    </pivotField>
    <pivotField numFmtId="17" showAll="0"/>
    <pivotField showAll="0"/>
    <pivotField dataField="1" showAll="0"/>
  </pivotFields>
  <rowFields count="1">
    <field x="0"/>
  </rowFields>
  <rowItems count="1">
    <i t="grand">
      <x/>
    </i>
  </rowItems>
  <colItems count="1">
    <i/>
  </colItems>
  <dataFields count="1">
    <dataField name="IDP's" fld="3" baseField="0" baseItem="0" numFmtId="167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eau croisé dynamique6" cacheId="67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F15:G16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5">
        <item m="1" x="1"/>
        <item h="1" x="0"/>
        <item h="1" m="1" x="3"/>
        <item m="1" x="2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8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eau croisé dynamique4" cacheId="67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F8:G9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4"/>
        <item m="1" x="2"/>
        <item m="1" x="1"/>
        <item h="1" x="0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8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leau croisé dynamique3" cacheId="67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3">
  <location ref="B11:C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m="1" x="3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1">
    <i t="grand">
      <x/>
    </i>
  </rowItems>
  <colItems count="1">
    <i/>
  </colItems>
  <dataFields count="1">
    <dataField name="Nombre de SSID" fld="3" subtotal="count" showDataAs="percentOfTotal" baseField="55" baseItem="4" numFmtId="16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leau croisé dynamique8" cacheId="67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B2:C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leau croisé dynamique10" cacheId="67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3">
  <location ref="F20:G21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h="1" m="1" x="2"/>
        <item m="1" x="4"/>
        <item m="1" x="3"/>
        <item h="1" x="0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6"/>
  </rowFields>
  <rowItems count="1">
    <i t="grand">
      <x/>
    </i>
  </rowItems>
  <colItems count="1">
    <i/>
  </colItems>
  <dataFields count="1">
    <dataField name="Nombre de SSID" fld="3" subtotal="count" showDataAs="percentOfTotal" baseField="67" baseItem="0" numFmtId="16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leau croisé dynamique9" cacheId="67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3">
  <location ref="F2:G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showDataAs="percentOfTotal" baseField="0" baseItem="799117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Tableau croisé dynamique13" cacheId="75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2"/>
        <item m="1" x="1"/>
        <item m="1" x="5"/>
        <item m="1" x="3"/>
        <item h="1" x="0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7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Tableau croisé dynamique15" cacheId="75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3">
  <location ref="E49:F50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2"/>
        <item m="1" x="3"/>
        <item m="1" x="1"/>
        <item m="1" x="4"/>
        <item h="1" x="0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9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Tableau croisé dynamique14" cacheId="75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3">
  <location ref="E26:F27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3"/>
        <item m="1" x="1"/>
        <item h="1" x="0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Tableau croisé dynamique16" cacheId="75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3"/>
        <item h="1" x="0"/>
        <item m="1" x="4"/>
        <item h="1" m="1"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7"/>
  </rowFields>
  <rowItems count="1">
    <i t="grand">
      <x/>
    </i>
  </rowItems>
  <colItems count="1">
    <i/>
  </colItems>
  <dataFields count="1">
    <dataField name="Nombre de SSID" fld="3" subtotal="count" showDataAs="percentOfTotal" baseField="0" baseItem="0" numFmtId="16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84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rowHeaderCaption="Activity">
  <location ref="F14:G23" firstHeaderRow="1" firstDataRow="1" firstDataCol="1"/>
  <pivotFields count="2">
    <pivotField name="ActivityD" axis="axisRow" showAll="0" includeNewItemsInFilter="1" sortType="descending">
      <items count="10">
        <item x="0"/>
        <item x="1"/>
        <item x="6"/>
        <item x="5"/>
        <item x="4"/>
        <item x="2"/>
        <item x="3"/>
        <item m="1"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8"/>
    </i>
    <i>
      <x v="5"/>
    </i>
    <i>
      <x v="4"/>
    </i>
    <i>
      <x v="1"/>
    </i>
    <i>
      <x v="6"/>
    </i>
    <i>
      <x v="2"/>
    </i>
    <i>
      <x/>
    </i>
    <i>
      <x v="3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Tableau croisé dynamique18" cacheId="75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3">
  <location ref="B40:C41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4"/>
        <item m="1" x="3"/>
        <item h="1" x="0"/>
        <item m="1" x="1"/>
        <item t="default"/>
      </items>
    </pivotField>
  </pivotFields>
  <rowFields count="1">
    <field x="113"/>
  </rowFields>
  <rowItems count="1">
    <i t="grand">
      <x/>
    </i>
  </rowItems>
  <colItems count="1">
    <i/>
  </colItems>
  <dataFields count="1">
    <dataField name="Nombre de SSID" fld="3" subtotal="count" showDataAs="percentOfTotal" baseField="113" baseItem="0" numFmtId="16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Tableau croisé dynamique17" cacheId="75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3">
  <location ref="B25:C26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3"/>
        <item h="1" x="0"/>
        <item m="1" x="1"/>
        <item h="1" m="1" x="4"/>
        <item t="default"/>
      </items>
    </pivotField>
    <pivotField showAll="0"/>
    <pivotField showAll="0"/>
    <pivotField showAll="0"/>
    <pivotField showAll="0"/>
    <pivotField showAll="0"/>
  </pivotFields>
  <rowFields count="1">
    <field x="108"/>
  </rowFields>
  <rowItems count="1">
    <i t="grand">
      <x/>
    </i>
  </rowItems>
  <colItems count="1">
    <i/>
  </colItems>
  <dataFields count="1">
    <dataField name="Nombre de SSID" fld="3" subtotal="count" showDataAs="percentOfTotal" baseField="108" baseItem="0" numFmtId="16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81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rowHeaderCaption="Activity">
  <location ref="F4:G11" firstHeaderRow="1" firstDataRow="1" firstDataCol="1"/>
  <pivotFields count="2">
    <pivotField name="ActivityC" axis="axisRow" showAll="0" includeNewItemsInFilter="1" sortType="descending">
      <items count="8">
        <item x="4"/>
        <item x="1"/>
        <item x="0"/>
        <item x="2"/>
        <item x="3"/>
        <item m="1"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3"/>
    </i>
    <i>
      <x v="6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3" cacheId="93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F45:G53" firstHeaderRow="1" firstDataRow="1" firstDataCol="1"/>
  <pivotFields count="2">
    <pivotField name="ActivityG" axis="axisRow" showAll="0" sortType="descending">
      <items count="8">
        <item x="3"/>
        <item x="5"/>
        <item x="4"/>
        <item x="6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/>
    </i>
    <i>
      <x v="5"/>
    </i>
    <i>
      <x v="4"/>
    </i>
    <i>
      <x v="1"/>
    </i>
    <i>
      <x v="6"/>
    </i>
    <i>
      <x v="2"/>
    </i>
    <i>
      <x v="3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2" cacheId="90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F37:G42" firstHeaderRow="1" firstDataRow="1" firstDataCol="1"/>
  <pivotFields count="2">
    <pivotField name="ActivityF"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1" cacheId="87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rowHeaderCaption="Activity">
  <location ref="F26:G34" firstHeaderRow="1" firstDataRow="1" firstDataCol="1"/>
  <pivotFields count="2">
    <pivotField name="ActivityE" axis="axisRow" showAll="0" sortType="descending">
      <items count="8">
        <item x="1"/>
        <item x="6"/>
        <item x="0"/>
        <item x="3"/>
        <item x="2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/>
    </i>
    <i>
      <x v="5"/>
    </i>
    <i>
      <x v="4"/>
    </i>
    <i>
      <x v="1"/>
    </i>
    <i>
      <x v="6"/>
    </i>
    <i>
      <x v="2"/>
    </i>
    <i>
      <x v="3"/>
    </i>
    <i t="grand">
      <x/>
    </i>
  </rowItems>
  <colItems count="1">
    <i/>
  </colItems>
  <dataFields count="1">
    <dataField name="CountA" fld="1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3" cacheId="67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8">
  <location ref="A11:B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st needed NFIs" axis="axisRow" showAll="0" includeNewItemsInFilter="1" sortType="ascending">
      <items count="8">
        <item h="1" x="0"/>
        <item m="1" x="4"/>
        <item m="1" x="3"/>
        <item m="1" x="2"/>
        <item m="1" x="1"/>
        <item m="1"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">
    <i t="grand">
      <x/>
    </i>
  </rowItems>
  <colItems count="1">
    <i/>
  </colItems>
  <dataFields count="1">
    <dataField name="Nombre de SSID" fld="3" subtotal="count" showDataAs="percentOfTotal" baseField="44" baseItem="0" numFmtId="168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7" cacheId="67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 chartFormat="7">
  <location ref="A2:B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1"/>
        <item m="1" x="4"/>
        <item m="1"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1">
    <i t="grand">
      <x/>
    </i>
  </rowItems>
  <colItems count="1">
    <i/>
  </colItems>
  <dataFields count="1">
    <dataField name="Nombre de SSID" fld="3" subtotal="count" baseField="46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eau croisé dynamique7" cacheId="78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A26:B28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 sortType="descending">
      <items count="11">
        <item m="1" x="4"/>
        <item m="1" x="8"/>
        <item m="1" x="9"/>
        <item m="1" x="6"/>
        <item m="1" x="5"/>
        <item m="1" x="7"/>
        <item m="1" x="1"/>
        <item m="1" x="2"/>
        <item m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2">
    <i>
      <x v="9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6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204"/>
  <sheetViews>
    <sheetView tabSelected="1" zoomScaleSheetLayoutView="100" workbookViewId="0">
      <selection activeCell="A7" sqref="A7"/>
    </sheetView>
  </sheetViews>
  <sheetFormatPr defaultColWidth="9.109375" defaultRowHeight="13.2"/>
  <cols>
    <col min="1" max="1" width="9.109375" style="16" customWidth="1"/>
    <col min="2" max="2" width="6.44140625" style="16" customWidth="1"/>
    <col min="3" max="3" width="5.88671875" style="16" customWidth="1"/>
    <col min="4" max="4" width="9" style="16" bestFit="1" customWidth="1"/>
    <col min="5" max="5" width="11.44140625" style="16" bestFit="1" customWidth="1"/>
    <col min="6" max="6" width="10.109375" style="16" bestFit="1" customWidth="1"/>
    <col min="7" max="9" width="9.109375" style="16" customWidth="1"/>
    <col min="10" max="10" width="9.5546875" style="16" customWidth="1"/>
    <col min="11" max="11" width="12.33203125" style="16" customWidth="1"/>
    <col min="12" max="12" width="9.109375" style="16" customWidth="1"/>
    <col min="13" max="16384" width="9.109375" style="16"/>
  </cols>
  <sheetData>
    <row r="1" spans="1:25" customFormat="1" ht="10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25" ht="13.8">
      <c r="A4" s="17"/>
      <c r="B4" s="17"/>
      <c r="C4" s="17"/>
      <c r="D4" s="17"/>
      <c r="E4" s="17"/>
      <c r="F4" s="17"/>
      <c r="G4" s="17"/>
      <c r="H4" s="17"/>
      <c r="I4" s="17"/>
      <c r="J4" s="17"/>
      <c r="K4" s="135" t="s">
        <v>0</v>
      </c>
      <c r="L4" s="135"/>
    </row>
    <row r="5" spans="1:25" customFormat="1" ht="15" customHeight="1">
      <c r="A5" s="17"/>
      <c r="B5" s="17"/>
      <c r="C5" s="17"/>
      <c r="D5" s="17"/>
      <c r="E5" s="139" t="s">
        <v>1</v>
      </c>
      <c r="F5" s="139" t="s">
        <v>1</v>
      </c>
      <c r="G5" s="139" t="s">
        <v>1</v>
      </c>
      <c r="H5" s="139" t="s">
        <v>1</v>
      </c>
      <c r="I5" s="139" t="s">
        <v>1</v>
      </c>
      <c r="J5" s="17"/>
      <c r="K5" s="138" t="str">
        <f ca="1">TEXT(TODAY(),"dd MMMM yyyy")</f>
        <v>18 December 2017</v>
      </c>
      <c r="L5" s="138"/>
      <c r="Y5" s="16"/>
    </row>
    <row r="6" spans="1:25" customFormat="1" ht="12.75" customHeight="1">
      <c r="A6" s="17"/>
      <c r="B6" s="17"/>
      <c r="C6" s="17"/>
      <c r="D6" s="17"/>
      <c r="E6" s="139" t="s">
        <v>1</v>
      </c>
      <c r="F6" s="139" t="s">
        <v>1</v>
      </c>
      <c r="G6" s="139" t="s">
        <v>1</v>
      </c>
      <c r="H6" s="139" t="s">
        <v>1</v>
      </c>
      <c r="I6" s="139" t="s">
        <v>1</v>
      </c>
      <c r="J6" s="17"/>
      <c r="K6" s="17"/>
      <c r="L6" s="17"/>
    </row>
    <row r="7" spans="1: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25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25">
      <c r="A9" s="113"/>
      <c r="B9" s="113"/>
      <c r="C9" s="113"/>
      <c r="D9" s="113"/>
      <c r="E9" s="113"/>
      <c r="F9" s="113"/>
      <c r="G9" s="113"/>
      <c r="H9" s="113"/>
      <c r="I9" s="113"/>
      <c r="J9" s="114"/>
      <c r="K9" s="113"/>
      <c r="L9" s="113"/>
    </row>
    <row r="10" spans="1:25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</row>
    <row r="11" spans="1:25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</row>
    <row r="12" spans="1:25">
      <c r="A12" s="113"/>
      <c r="B12" s="113"/>
      <c r="C12" s="113"/>
      <c r="D12" s="146"/>
      <c r="E12" s="146"/>
      <c r="F12" s="146"/>
      <c r="G12" s="146"/>
      <c r="H12" s="146"/>
      <c r="I12" s="146"/>
      <c r="J12" s="113"/>
      <c r="K12" s="113"/>
      <c r="L12" s="113"/>
    </row>
    <row r="13" spans="1:25" customFormat="1" ht="13.5" customHeight="1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</row>
    <row r="14" spans="1:25" customFormat="1" ht="16.5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</row>
    <row r="15" spans="1:25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</row>
    <row r="16" spans="1:25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  <row r="17" spans="8:16" ht="14.4">
      <c r="P17"/>
    </row>
    <row r="20" spans="8:16">
      <c r="H20" s="153"/>
      <c r="I20" s="153"/>
    </row>
    <row r="21" spans="8:16">
      <c r="H21" s="153"/>
      <c r="I21" s="153"/>
    </row>
    <row r="22" spans="8:16">
      <c r="H22" s="153"/>
      <c r="I22" s="153"/>
    </row>
    <row r="23" spans="8:16" customFormat="1" ht="23.25" customHeight="1">
      <c r="H23" s="19"/>
      <c r="I23" s="19"/>
    </row>
    <row r="24" spans="8:16">
      <c r="H24" s="154"/>
      <c r="I24" s="154"/>
    </row>
    <row r="25" spans="8:16">
      <c r="H25" s="154"/>
      <c r="I25" s="154"/>
    </row>
    <row r="26" spans="8:16">
      <c r="H26" s="154"/>
      <c r="I26" s="154"/>
    </row>
    <row r="28" spans="8:16" customFormat="1" ht="12.75" customHeight="1"/>
    <row r="30" spans="8:16" customFormat="1" ht="12.75" customHeight="1">
      <c r="H30" s="137">
        <f>b_demo!B2</f>
        <v>0</v>
      </c>
      <c r="I30" s="137"/>
      <c r="J30" s="15"/>
      <c r="K30" s="15"/>
    </row>
    <row r="31" spans="8:16" customFormat="1" ht="12.75" customHeight="1">
      <c r="H31" s="137"/>
      <c r="I31" s="137"/>
      <c r="J31" s="15"/>
      <c r="K31" s="15"/>
    </row>
    <row r="32" spans="8:16" customFormat="1" ht="15" customHeight="1">
      <c r="H32" s="137"/>
      <c r="I32" s="137"/>
      <c r="J32" s="15"/>
      <c r="K32" s="15"/>
    </row>
    <row r="33" spans="2:12" customFormat="1" ht="23.25" customHeight="1">
      <c r="H33" s="19"/>
      <c r="J33" s="15"/>
      <c r="K33" s="15"/>
    </row>
    <row r="34" spans="2:12" customFormat="1" ht="15" customHeight="1">
      <c r="I34" s="20" t="str">
        <f>F116</f>
        <v/>
      </c>
      <c r="J34" s="15"/>
      <c r="K34" s="15"/>
    </row>
    <row r="35" spans="2:12" customFormat="1" ht="15" customHeight="1">
      <c r="H35" s="21"/>
      <c r="I35" s="20" t="str">
        <f>F120</f>
        <v/>
      </c>
      <c r="J35" s="15"/>
      <c r="K35" s="15"/>
    </row>
    <row r="36" spans="2:12" customFormat="1" ht="15" customHeight="1">
      <c r="H36" s="21"/>
      <c r="I36" s="20" t="str">
        <f>F124</f>
        <v/>
      </c>
      <c r="J36" s="15"/>
      <c r="K36" s="15"/>
    </row>
    <row r="37" spans="2:12" customFormat="1" ht="15" customHeight="1">
      <c r="H37" s="22"/>
      <c r="I37" s="22"/>
      <c r="J37" s="15"/>
      <c r="K37" s="15"/>
    </row>
    <row r="38" spans="2:12" customFormat="1" ht="21" customHeight="1">
      <c r="H38" s="147">
        <f>D164</f>
        <v>0</v>
      </c>
      <c r="I38" s="148"/>
      <c r="J38" s="23"/>
      <c r="K38" s="23"/>
    </row>
    <row r="39" spans="2:12" customFormat="1" ht="21" customHeight="1">
      <c r="H39" s="148"/>
      <c r="I39" s="148"/>
      <c r="J39" s="23"/>
      <c r="K39" s="23"/>
    </row>
    <row r="40" spans="2:12" customFormat="1" ht="21" customHeight="1">
      <c r="H40" s="148"/>
      <c r="I40" s="148"/>
      <c r="J40" s="23"/>
      <c r="K40" s="23"/>
    </row>
    <row r="42" spans="2:12">
      <c r="E42" s="140" t="str">
        <f>CONCATENATE("Week in review (", E5,")")</f>
        <v>Week in review (15 to 21 February 2016)</v>
      </c>
      <c r="F42" s="140"/>
      <c r="G42" s="140"/>
      <c r="H42" s="140"/>
      <c r="I42" s="140"/>
    </row>
    <row r="43" spans="2:12">
      <c r="E43" s="141"/>
      <c r="F43" s="141"/>
      <c r="G43" s="141"/>
      <c r="H43" s="141"/>
      <c r="I43" s="141"/>
    </row>
    <row r="44" spans="2:12" customFormat="1" ht="13.5" customHeight="1">
      <c r="B44" s="155" t="s">
        <v>2</v>
      </c>
      <c r="C44" s="156"/>
      <c r="D44" s="156"/>
      <c r="E44" s="156"/>
      <c r="F44" s="156"/>
      <c r="G44" s="156"/>
      <c r="H44" s="156"/>
      <c r="I44" s="156"/>
      <c r="J44" s="156"/>
      <c r="K44" s="157"/>
      <c r="L44" s="16"/>
    </row>
    <row r="45" spans="2:12" customFormat="1" ht="15" customHeight="1">
      <c r="B45" s="149" t="s">
        <v>3</v>
      </c>
      <c r="C45" s="149"/>
      <c r="D45" s="24" t="s">
        <v>4</v>
      </c>
      <c r="E45" s="24" t="s">
        <v>5</v>
      </c>
      <c r="F45" s="25" t="s">
        <v>6</v>
      </c>
      <c r="G45" s="25" t="s">
        <v>7</v>
      </c>
      <c r="H45" s="25" t="s">
        <v>8</v>
      </c>
      <c r="I45" s="25" t="s">
        <v>9</v>
      </c>
      <c r="J45" s="25" t="s">
        <v>10</v>
      </c>
      <c r="K45" s="149" t="s">
        <v>11</v>
      </c>
    </row>
    <row r="46" spans="2:12" customFormat="1" ht="17.25" customHeight="1">
      <c r="B46" s="149"/>
      <c r="C46" s="149"/>
      <c r="D46" s="24" t="s">
        <v>12</v>
      </c>
      <c r="E46" s="24" t="s">
        <v>13</v>
      </c>
      <c r="F46" s="25" t="s">
        <v>14</v>
      </c>
      <c r="G46" s="25" t="s">
        <v>15</v>
      </c>
      <c r="H46" s="25" t="s">
        <v>16</v>
      </c>
      <c r="I46" s="25" t="s">
        <v>17</v>
      </c>
      <c r="J46" s="25" t="s">
        <v>18</v>
      </c>
      <c r="K46" s="149"/>
    </row>
    <row r="47" spans="2:12" customFormat="1" ht="12.75" customHeight="1">
      <c r="B47" s="150">
        <f>b_demo!A2</f>
        <v>0</v>
      </c>
      <c r="C47" s="150"/>
      <c r="D47" s="26" t="s">
        <v>19</v>
      </c>
      <c r="E47" s="27">
        <f>b_demo!C5</f>
        <v>0</v>
      </c>
      <c r="F47" s="27">
        <f>b_demo!C6</f>
        <v>0</v>
      </c>
      <c r="G47" s="27">
        <f>b_demo!C7</f>
        <v>0</v>
      </c>
      <c r="H47" s="27">
        <f>b_demo!C8</f>
        <v>0</v>
      </c>
      <c r="I47" s="27">
        <f>b_demo!C9</f>
        <v>0</v>
      </c>
      <c r="J47" s="27">
        <f>b_demo!C10</f>
        <v>0</v>
      </c>
      <c r="K47" s="150">
        <f>b_demo!B2</f>
        <v>0</v>
      </c>
    </row>
    <row r="48" spans="2:12" customFormat="1" ht="12.75" customHeight="1">
      <c r="B48" s="150"/>
      <c r="C48" s="150"/>
      <c r="D48" s="26" t="s">
        <v>20</v>
      </c>
      <c r="E48" s="27">
        <f>b_demo!B5</f>
        <v>0</v>
      </c>
      <c r="F48" s="27">
        <f>b_demo!B6</f>
        <v>0</v>
      </c>
      <c r="G48" s="27">
        <f>b_demo!B7</f>
        <v>0</v>
      </c>
      <c r="H48" s="27">
        <f>b_demo!B8</f>
        <v>0</v>
      </c>
      <c r="I48" s="27">
        <f>b_demo!B9</f>
        <v>0</v>
      </c>
      <c r="J48" s="27">
        <f>b_demo!B10</f>
        <v>0</v>
      </c>
      <c r="K48" s="150"/>
    </row>
    <row r="49" spans="1:12" customFormat="1" ht="12.75" customHeight="1">
      <c r="B49" s="150"/>
      <c r="C49" s="150"/>
      <c r="D49" s="26" t="s">
        <v>21</v>
      </c>
      <c r="E49" s="27">
        <f t="shared" ref="E49:J49" si="0">SUM(E47:E48)</f>
        <v>0</v>
      </c>
      <c r="F49" s="27">
        <f t="shared" si="0"/>
        <v>0</v>
      </c>
      <c r="G49" s="27">
        <f t="shared" si="0"/>
        <v>0</v>
      </c>
      <c r="H49" s="27">
        <f t="shared" si="0"/>
        <v>0</v>
      </c>
      <c r="I49" s="27">
        <f t="shared" si="0"/>
        <v>0</v>
      </c>
      <c r="J49" s="27">
        <f t="shared" si="0"/>
        <v>0</v>
      </c>
      <c r="K49" s="150"/>
    </row>
    <row r="62" spans="1:12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spans="1:12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5" spans="1:12">
      <c r="A65" s="151" t="s">
        <v>22</v>
      </c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</row>
    <row r="66" spans="1:12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</row>
    <row r="68" spans="1:12" customFormat="1" ht="12.75" customHeight="1">
      <c r="A68" s="158" t="s">
        <v>23</v>
      </c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1:12" customFormat="1" ht="12.75" customHeight="1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</row>
    <row r="70" spans="1:12" customFormat="1" ht="12.75" customHeight="1">
      <c r="A70" s="30"/>
      <c r="L70" s="30"/>
    </row>
    <row r="71" spans="1:12" customFormat="1" ht="12.75" customHeight="1">
      <c r="A71" s="30"/>
      <c r="L71" s="30"/>
    </row>
    <row r="76" spans="1:12" customFormat="1" ht="12.75" customHeight="1"/>
    <row r="77" spans="1:12" customFormat="1" ht="12.75" customHeight="1"/>
    <row r="78" spans="1:12" customFormat="1" ht="12.75" customHeight="1"/>
    <row r="79" spans="1:12" customFormat="1" ht="12.75" customHeight="1"/>
    <row r="80" spans="1:12" customFormat="1" ht="12.75" customHeight="1"/>
    <row r="81" spans="1:12" customFormat="1" ht="12.75" customHeight="1">
      <c r="A81" s="142" t="str">
        <f>"Activities :"&amp; activ!D5</f>
        <v>Activities :</v>
      </c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</row>
    <row r="82" spans="1:12" customFormat="1" ht="12.7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</row>
    <row r="83" spans="1:12" customFormat="1" ht="12.75" customHeight="1">
      <c r="G83" s="31"/>
      <c r="H83" s="31"/>
      <c r="I83" s="31"/>
      <c r="J83" s="31"/>
      <c r="K83" s="31"/>
      <c r="L83" s="32"/>
    </row>
    <row r="84" spans="1:12" customFormat="1" ht="12.75" customHeight="1">
      <c r="G84" s="33"/>
      <c r="H84" s="33"/>
      <c r="I84" s="33"/>
      <c r="J84" s="33"/>
      <c r="K84" s="33"/>
      <c r="L84" s="34"/>
    </row>
    <row r="85" spans="1:12" customFormat="1" ht="12.75" customHeight="1">
      <c r="G85" s="12"/>
      <c r="H85" s="33"/>
      <c r="I85" s="33"/>
      <c r="J85" s="33"/>
      <c r="K85" s="33"/>
      <c r="L85" s="35"/>
    </row>
    <row r="86" spans="1:12" customFormat="1" ht="12.75" customHeight="1">
      <c r="G86" s="10"/>
      <c r="H86" s="11"/>
      <c r="I86" s="11"/>
      <c r="J86" s="11"/>
      <c r="K86" s="11"/>
      <c r="L86" s="36"/>
    </row>
    <row r="87" spans="1:12" customFormat="1" ht="12.75" customHeight="1"/>
    <row r="99" spans="1:12">
      <c r="I99" s="37"/>
    </row>
    <row r="111" spans="1:12">
      <c r="A111" s="144" t="str">
        <f>"Activities: " &amp; activ!D15</f>
        <v xml:space="preserve">Activities: </v>
      </c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</row>
    <row r="112" spans="1:12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</row>
    <row r="113" spans="1:13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</row>
    <row r="114" spans="1:13" ht="13.8">
      <c r="A114" s="136" t="s">
        <v>24</v>
      </c>
      <c r="B114" s="136"/>
      <c r="C114" s="136"/>
      <c r="D114" s="136"/>
      <c r="E114" s="136"/>
      <c r="F114" s="136"/>
      <c r="H114" s="136"/>
      <c r="I114" s="136"/>
      <c r="J114" s="136"/>
      <c r="K114" s="136"/>
      <c r="L114" s="136"/>
      <c r="M114" s="38"/>
    </row>
    <row r="115" spans="1:13" customFormat="1" ht="15" customHeight="1">
      <c r="A115" s="39" t="s">
        <v>25</v>
      </c>
      <c r="B115" s="40"/>
      <c r="C115" s="40"/>
      <c r="D115" s="40"/>
      <c r="E115" s="41">
        <f>wash!A2</f>
        <v>0</v>
      </c>
      <c r="F115" s="42" t="str">
        <f>IF(E$117=0,"",E115/E$117)</f>
        <v/>
      </c>
    </row>
    <row r="116" spans="1:13" customFormat="1" ht="15" customHeight="1">
      <c r="A116" s="39" t="s">
        <v>26</v>
      </c>
      <c r="B116" s="40"/>
      <c r="C116" s="40"/>
      <c r="D116" s="40"/>
      <c r="E116" s="43">
        <f>wash!B2</f>
        <v>0</v>
      </c>
      <c r="F116" s="44" t="str">
        <f>IF(E$117=0,"",E116/E$117)</f>
        <v/>
      </c>
    </row>
    <row r="117" spans="1:13" customFormat="1" ht="15" customHeight="1">
      <c r="A117" s="45" t="s">
        <v>21</v>
      </c>
      <c r="B117" s="46"/>
      <c r="C117" s="46"/>
      <c r="D117" s="46"/>
      <c r="E117" s="47">
        <f>SUM(E115:E116)</f>
        <v>0</v>
      </c>
      <c r="F117" s="48" t="str">
        <f>IF(E$117=0,"",E117/E$117)</f>
        <v/>
      </c>
    </row>
    <row r="118" spans="1:13">
      <c r="F118" s="49"/>
    </row>
    <row r="119" spans="1:13" customFormat="1" ht="15" customHeight="1">
      <c r="A119" s="39" t="s">
        <v>27</v>
      </c>
      <c r="B119" s="40"/>
      <c r="C119" s="40"/>
      <c r="D119" s="40"/>
      <c r="E119" s="41">
        <f>wash!C2</f>
        <v>0</v>
      </c>
      <c r="F119" s="42" t="str">
        <f>IF(E$121=0,"",E119/E$121)</f>
        <v/>
      </c>
    </row>
    <row r="120" spans="1:13" customFormat="1" ht="15" customHeight="1">
      <c r="A120" s="39" t="s">
        <v>28</v>
      </c>
      <c r="B120" s="40"/>
      <c r="C120" s="40"/>
      <c r="D120" s="40"/>
      <c r="E120" s="43">
        <f>wash!D2</f>
        <v>0</v>
      </c>
      <c r="F120" s="44" t="str">
        <f>IF(E$121=0,"",E120/E$121)</f>
        <v/>
      </c>
    </row>
    <row r="121" spans="1:13" customFormat="1" ht="15" customHeight="1">
      <c r="A121" s="45" t="s">
        <v>21</v>
      </c>
      <c r="B121" s="46"/>
      <c r="C121" s="46"/>
      <c r="D121" s="46"/>
      <c r="E121" s="47">
        <f>SUM(E119:E120)</f>
        <v>0</v>
      </c>
      <c r="F121" s="48" t="str">
        <f>IF(E$121=0,"",E121/E$121)</f>
        <v/>
      </c>
    </row>
    <row r="122" spans="1:13">
      <c r="F122" s="49"/>
    </row>
    <row r="123" spans="1:13" customFormat="1" ht="15" customHeight="1">
      <c r="A123" s="39" t="s">
        <v>29</v>
      </c>
      <c r="B123" s="40"/>
      <c r="C123" s="40"/>
      <c r="D123" s="40"/>
      <c r="E123" s="41">
        <f>wash!E2</f>
        <v>0</v>
      </c>
      <c r="F123" s="42" t="str">
        <f>IF(E$125=0,"",E123/E$125)</f>
        <v/>
      </c>
    </row>
    <row r="124" spans="1:13" customFormat="1" ht="15" customHeight="1">
      <c r="A124" s="39" t="s">
        <v>30</v>
      </c>
      <c r="B124" s="40"/>
      <c r="C124" s="40"/>
      <c r="D124" s="40"/>
      <c r="E124" s="43">
        <f>wash!F2</f>
        <v>0</v>
      </c>
      <c r="F124" s="44" t="str">
        <f>IF(E$125=0,"",E124/E$125)</f>
        <v/>
      </c>
    </row>
    <row r="125" spans="1:13" customFormat="1" ht="15" customHeight="1">
      <c r="A125" s="45" t="s">
        <v>21</v>
      </c>
      <c r="B125" s="46"/>
      <c r="C125" s="46"/>
      <c r="D125" s="46"/>
      <c r="E125" s="47">
        <f>SUM(E123:E124)</f>
        <v>0</v>
      </c>
      <c r="F125" s="48" t="str">
        <f>IF(E$125=0,"",E125/E$125)</f>
        <v/>
      </c>
    </row>
    <row r="127" spans="1:13" customFormat="1" ht="12.75" customHeight="1">
      <c r="A127" s="159" t="s">
        <v>31</v>
      </c>
      <c r="B127" s="160"/>
      <c r="C127" s="160"/>
      <c r="D127" s="161"/>
      <c r="E127" s="50" t="s">
        <v>32</v>
      </c>
      <c r="G127" s="162"/>
      <c r="H127" s="162"/>
      <c r="I127" s="162"/>
      <c r="J127" s="162"/>
      <c r="K127" s="51"/>
      <c r="L127" s="16"/>
    </row>
    <row r="128" spans="1:13" customFormat="1" ht="12.75" customHeight="1">
      <c r="A128" s="39" t="s">
        <v>33</v>
      </c>
      <c r="B128" s="40"/>
      <c r="C128" s="40"/>
      <c r="D128" s="40"/>
      <c r="E128" s="52" t="str">
        <f>wash!K9</f>
        <v/>
      </c>
      <c r="G128" s="31"/>
      <c r="H128" s="31"/>
      <c r="I128" s="31"/>
      <c r="J128" s="31"/>
      <c r="K128" s="53"/>
      <c r="L128" s="16"/>
    </row>
    <row r="129" spans="1:12" customFormat="1" ht="12.75" customHeight="1">
      <c r="A129" s="39" t="s">
        <v>34</v>
      </c>
      <c r="B129" s="40"/>
      <c r="C129" s="40"/>
      <c r="D129" s="40"/>
      <c r="E129" s="52" t="str">
        <f>wash!K10</f>
        <v/>
      </c>
      <c r="G129" s="31"/>
      <c r="H129" s="31"/>
      <c r="I129" s="31"/>
      <c r="J129" s="31"/>
      <c r="K129" s="53"/>
      <c r="L129" s="16"/>
    </row>
    <row r="130" spans="1:12" customFormat="1" ht="12.75" customHeight="1">
      <c r="A130" s="45" t="s">
        <v>35</v>
      </c>
      <c r="B130" s="46"/>
      <c r="C130" s="46"/>
      <c r="D130" s="46"/>
      <c r="E130" s="52" t="str">
        <f>wash!K11</f>
        <v/>
      </c>
      <c r="G130" s="33"/>
      <c r="H130" s="33"/>
      <c r="I130" s="33"/>
      <c r="J130" s="33"/>
      <c r="K130" s="53"/>
      <c r="L130" s="16"/>
    </row>
    <row r="131" spans="1:12" customFormat="1" ht="12.75" customHeight="1">
      <c r="A131" s="39" t="s">
        <v>36</v>
      </c>
      <c r="B131" s="40"/>
      <c r="C131" s="40"/>
      <c r="D131" s="40"/>
      <c r="E131" s="52" t="str">
        <f>wash!K12</f>
        <v/>
      </c>
      <c r="G131" s="31"/>
      <c r="H131" s="31"/>
      <c r="I131" s="31"/>
      <c r="J131" s="31"/>
      <c r="K131" s="53"/>
      <c r="L131" s="16"/>
    </row>
    <row r="132" spans="1:12" ht="13.8">
      <c r="G132" s="31"/>
      <c r="H132" s="31"/>
      <c r="I132" s="31"/>
      <c r="J132" s="31"/>
      <c r="K132" s="53"/>
    </row>
    <row r="133" spans="1:12">
      <c r="A133" s="151" t="s">
        <v>37</v>
      </c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</row>
    <row r="134" spans="1:12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</row>
    <row r="135" spans="1:12" customFormat="1" ht="7.5" customHeight="1"/>
    <row r="136" spans="1:12">
      <c r="A136" s="158" t="s">
        <v>23</v>
      </c>
      <c r="B136" s="158"/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</row>
    <row r="137" spans="1:12">
      <c r="A137" s="158"/>
      <c r="B137" s="158"/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</row>
    <row r="138" spans="1:12" customFormat="1" ht="8.25" customHeight="1">
      <c r="A138" s="30"/>
      <c r="L138" s="30"/>
    </row>
    <row r="139" spans="1:12" customFormat="1" ht="18.75" customHeight="1">
      <c r="A139" s="30"/>
      <c r="L139" s="30"/>
    </row>
    <row r="145" spans="1:12">
      <c r="A145" s="127" t="str">
        <f>"Activities: " &amp; activ!D27</f>
        <v xml:space="preserve">Activities: </v>
      </c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</row>
    <row r="146" spans="1:12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</row>
    <row r="160" spans="1:12">
      <c r="K160" s="37"/>
    </row>
    <row r="161" spans="1:12" customFormat="1" ht="12.75" customHeight="1">
      <c r="C161" s="134" t="s">
        <v>38</v>
      </c>
      <c r="D161" s="134"/>
      <c r="E161" s="134"/>
      <c r="F161" s="134"/>
      <c r="G161" s="134"/>
      <c r="H161" s="134"/>
      <c r="I161" s="134"/>
      <c r="J161" s="134"/>
    </row>
    <row r="162" spans="1:12" customFormat="1" ht="30" customHeight="1">
      <c r="C162" s="133" t="s">
        <v>21</v>
      </c>
      <c r="D162" s="133"/>
      <c r="E162" s="131" t="s">
        <v>39</v>
      </c>
      <c r="F162" s="132"/>
      <c r="G162" s="131" t="s">
        <v>40</v>
      </c>
      <c r="H162" s="132"/>
      <c r="I162" s="131" t="s">
        <v>41</v>
      </c>
      <c r="J162" s="132"/>
    </row>
    <row r="163" spans="1:12" ht="13.8">
      <c r="C163" s="133"/>
      <c r="D163" s="133"/>
      <c r="E163" s="55" t="s">
        <v>19</v>
      </c>
      <c r="F163" s="55" t="s">
        <v>20</v>
      </c>
      <c r="G163" s="55" t="s">
        <v>19</v>
      </c>
      <c r="H163" s="55" t="s">
        <v>20</v>
      </c>
      <c r="I163" s="55" t="s">
        <v>19</v>
      </c>
      <c r="J163" s="55" t="s">
        <v>20</v>
      </c>
    </row>
    <row r="164" spans="1:12" ht="13.8">
      <c r="C164" s="54" t="s">
        <v>42</v>
      </c>
      <c r="D164" s="56">
        <f>SUM(E164:J164)</f>
        <v>0</v>
      </c>
      <c r="E164" s="57">
        <f>pro!A36</f>
        <v>0</v>
      </c>
      <c r="F164" s="57">
        <f>pro!B36</f>
        <v>0</v>
      </c>
      <c r="G164" s="57">
        <f>pro!C36</f>
        <v>0</v>
      </c>
      <c r="H164" s="57">
        <f>pro!D36</f>
        <v>0</v>
      </c>
      <c r="I164" s="57">
        <f>pro!E36</f>
        <v>0</v>
      </c>
      <c r="J164" s="57">
        <f>pro!F36</f>
        <v>0</v>
      </c>
    </row>
    <row r="165" spans="1:12" ht="13.8">
      <c r="C165" s="58" t="s">
        <v>32</v>
      </c>
      <c r="D165" s="59" t="str">
        <f t="shared" ref="D165:J165" si="1">IF($D$164=0, "", D164/$D$164)</f>
        <v/>
      </c>
      <c r="E165" s="60" t="str">
        <f t="shared" si="1"/>
        <v/>
      </c>
      <c r="F165" s="60" t="str">
        <f t="shared" si="1"/>
        <v/>
      </c>
      <c r="G165" s="60" t="str">
        <f t="shared" si="1"/>
        <v/>
      </c>
      <c r="H165" s="60" t="str">
        <f t="shared" si="1"/>
        <v/>
      </c>
      <c r="I165" s="60" t="str">
        <f t="shared" si="1"/>
        <v/>
      </c>
      <c r="J165" s="60" t="str">
        <f t="shared" si="1"/>
        <v/>
      </c>
    </row>
    <row r="166" spans="1:12" customFormat="1" ht="6.75" customHeight="1"/>
    <row r="171" spans="1:12">
      <c r="A171" s="127" t="str">
        <f>"Activities: " &amp;activ!D38</f>
        <v xml:space="preserve">Activities: </v>
      </c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</row>
    <row r="172" spans="1:12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</row>
    <row r="174" spans="1:12" ht="13.8">
      <c r="A174" s="38"/>
      <c r="B174" s="38"/>
      <c r="C174" s="38"/>
      <c r="D174" s="38"/>
      <c r="E174" s="38"/>
      <c r="F174" s="38"/>
      <c r="G174" s="38"/>
      <c r="H174" s="38"/>
      <c r="I174" s="38"/>
      <c r="J174" s="38"/>
    </row>
    <row r="175" spans="1:12" ht="13.8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61"/>
    </row>
    <row r="176" spans="1:12" ht="13.8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62"/>
    </row>
    <row r="177" spans="1:12" ht="13.8">
      <c r="A177" s="38"/>
      <c r="B177" s="38"/>
      <c r="C177" s="38"/>
      <c r="D177" s="38"/>
      <c r="E177" s="38"/>
      <c r="F177" s="38"/>
      <c r="G177" s="38"/>
      <c r="H177" s="38"/>
      <c r="I177" s="38"/>
      <c r="J177" s="38"/>
    </row>
    <row r="178" spans="1:12" ht="13.8">
      <c r="A178" s="38"/>
      <c r="B178" s="38"/>
      <c r="C178" s="38"/>
      <c r="D178" s="38"/>
      <c r="E178" s="38"/>
      <c r="F178" s="38"/>
      <c r="G178" s="38"/>
      <c r="H178" s="38"/>
      <c r="I178" s="38"/>
      <c r="J178" s="38"/>
    </row>
    <row r="182" spans="1:12" customFormat="1" ht="15" customHeight="1">
      <c r="B182" s="15"/>
      <c r="C182" s="15"/>
    </row>
    <row r="183" spans="1:12" customFormat="1" ht="15" customHeight="1">
      <c r="B183" s="63"/>
      <c r="C183" s="15"/>
    </row>
    <row r="184" spans="1:12" customFormat="1" ht="15" customHeight="1">
      <c r="B184" s="63"/>
      <c r="C184" s="15"/>
    </row>
    <row r="185" spans="1:12" customFormat="1" ht="15" customHeight="1">
      <c r="B185" s="63"/>
      <c r="C185" s="15"/>
    </row>
    <row r="186" spans="1:12" customFormat="1" ht="15" customHeight="1">
      <c r="B186" s="63"/>
      <c r="C186" s="15"/>
    </row>
    <row r="187" spans="1:12" customFormat="1" ht="15" customHeight="1">
      <c r="B187" s="63"/>
      <c r="C187" s="15"/>
    </row>
    <row r="188" spans="1:12" customFormat="1" ht="15" customHeight="1">
      <c r="A188" s="129" t="str">
        <f>"Activities: " &amp; activ!D46</f>
        <v xml:space="preserve">Activities: </v>
      </c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</row>
    <row r="189" spans="1:12" customFormat="1" ht="15" customHeight="1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</row>
    <row r="190" spans="1:12" customFormat="1" ht="15" customHeight="1">
      <c r="B190" s="63"/>
      <c r="C190" s="15"/>
    </row>
    <row r="191" spans="1:12" customFormat="1" ht="15" customHeight="1">
      <c r="B191" s="63"/>
      <c r="C191" s="15"/>
    </row>
    <row r="201" spans="1:1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</row>
    <row r="202" spans="1:1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</row>
    <row r="203" spans="1:1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</row>
    <row r="204" spans="1:1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2" t="s">
        <v>43</v>
      </c>
    </row>
  </sheetData>
  <mergeCells count="32">
    <mergeCell ref="H20:I22"/>
    <mergeCell ref="H24:I26"/>
    <mergeCell ref="B44:K44"/>
    <mergeCell ref="A136:L137"/>
    <mergeCell ref="A68:L69"/>
    <mergeCell ref="A133:L134"/>
    <mergeCell ref="A127:D127"/>
    <mergeCell ref="G127:J127"/>
    <mergeCell ref="K4:L4"/>
    <mergeCell ref="A114:F114"/>
    <mergeCell ref="H30:I32"/>
    <mergeCell ref="H114:L114"/>
    <mergeCell ref="K5:L5"/>
    <mergeCell ref="E5:I6"/>
    <mergeCell ref="E42:I43"/>
    <mergeCell ref="A81:L82"/>
    <mergeCell ref="A111:L113"/>
    <mergeCell ref="D12:I12"/>
    <mergeCell ref="H38:I40"/>
    <mergeCell ref="K45:K46"/>
    <mergeCell ref="K47:K49"/>
    <mergeCell ref="B45:C46"/>
    <mergeCell ref="B47:C49"/>
    <mergeCell ref="A65:L66"/>
    <mergeCell ref="A145:L146"/>
    <mergeCell ref="A188:L189"/>
    <mergeCell ref="A171:L172"/>
    <mergeCell ref="I162:J162"/>
    <mergeCell ref="G162:H162"/>
    <mergeCell ref="E162:F162"/>
    <mergeCell ref="C162:D163"/>
    <mergeCell ref="C161:J161"/>
  </mergeCells>
  <pageMargins left="0.11811023622047245" right="0.11811023622047245" top="0.11811023622047245" bottom="0.11811023622047245" header="0.19685039370078741" footer="0.19685039370078741"/>
  <pageSetup paperSize="9" scale="91" orientation="portrait" r:id="rId1"/>
  <rowBreaks count="1" manualBreakCount="1">
    <brk id="134" max="1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J14"/>
  <sheetViews>
    <sheetView workbookViewId="0">
      <selection activeCell="A2" sqref="A2"/>
    </sheetView>
  </sheetViews>
  <sheetFormatPr defaultColWidth="32.6640625" defaultRowHeight="14.4"/>
  <cols>
    <col min="1" max="1" width="8.88671875" style="68" bestFit="1" customWidth="1"/>
    <col min="2" max="2" width="11.109375" style="15" bestFit="1" customWidth="1"/>
    <col min="3" max="3" width="8.88671875" style="69" bestFit="1" customWidth="1"/>
    <col min="4" max="4" width="4.88671875" style="15" bestFit="1" customWidth="1"/>
    <col min="5" max="5" width="9.6640625" style="15" bestFit="1" customWidth="1"/>
    <col min="6" max="6" width="3.5546875" style="15" bestFit="1" customWidth="1"/>
    <col min="7" max="7" width="4.109375" style="15" bestFit="1" customWidth="1"/>
    <col min="8" max="8" width="5.5546875" style="15" bestFit="1" customWidth="1"/>
    <col min="9" max="9" width="4.5546875" style="15" bestFit="1" customWidth="1"/>
    <col min="10" max="10" width="5.88671875" style="15" bestFit="1" customWidth="1"/>
    <col min="11" max="11" width="4.109375" style="15" bestFit="1" customWidth="1"/>
    <col min="12" max="12" width="4.6640625" style="15" bestFit="1" customWidth="1"/>
    <col min="13" max="13" width="6" style="15" bestFit="1" customWidth="1"/>
    <col min="14" max="14" width="5" style="15" bestFit="1" customWidth="1"/>
    <col min="15" max="15" width="6.6640625" style="15" bestFit="1" customWidth="1"/>
    <col min="16" max="16" width="5.6640625" style="15" bestFit="1" customWidth="1"/>
    <col min="17" max="17" width="7.6640625" style="15" bestFit="1" customWidth="1"/>
    <col min="18" max="18" width="6.6640625" style="15" bestFit="1" customWidth="1"/>
    <col min="19" max="19" width="8.6640625" style="15" bestFit="1" customWidth="1"/>
    <col min="20" max="20" width="7.6640625" style="15" bestFit="1" customWidth="1"/>
    <col min="21" max="21" width="8.6640625" style="15" bestFit="1" customWidth="1"/>
    <col min="22" max="22" width="7.6640625" style="15" bestFit="1" customWidth="1"/>
    <col min="23" max="23" width="6.88671875" style="15" bestFit="1" customWidth="1"/>
    <col min="24" max="24" width="5.88671875" style="15" bestFit="1" customWidth="1"/>
    <col min="25" max="25" width="7.6640625" style="15" bestFit="1" customWidth="1"/>
    <col min="26" max="26" width="10.6640625" style="15" bestFit="1" customWidth="1"/>
    <col min="27" max="27" width="13.44140625" style="15" bestFit="1" customWidth="1"/>
    <col min="28" max="28" width="13.33203125" style="15" bestFit="1" customWidth="1"/>
    <col min="29" max="29" width="16.88671875" style="15" bestFit="1" customWidth="1"/>
    <col min="30" max="30" width="14.5546875" style="15" bestFit="1" customWidth="1"/>
    <col min="31" max="31" width="17.44140625" style="15" bestFit="1" customWidth="1"/>
    <col min="32" max="32" width="7.6640625" style="15" bestFit="1" customWidth="1"/>
    <col min="33" max="33" width="14.33203125" style="15" bestFit="1" customWidth="1"/>
    <col min="34" max="34" width="14.109375" style="15" bestFit="1" customWidth="1"/>
    <col min="35" max="35" width="18.44140625" style="15" bestFit="1" customWidth="1"/>
    <col min="36" max="36" width="24.5546875" style="15" bestFit="1" customWidth="1"/>
    <col min="37" max="37" width="18.109375" style="15" bestFit="1" customWidth="1"/>
    <col min="38" max="38" width="8.5546875" style="15" bestFit="1" customWidth="1"/>
    <col min="39" max="39" width="15.88671875" style="15" bestFit="1" customWidth="1"/>
    <col min="40" max="40" width="9" style="15" bestFit="1" customWidth="1"/>
    <col min="41" max="41" width="7.6640625" style="15" bestFit="1" customWidth="1"/>
    <col min="42" max="42" width="12.5546875" style="15" bestFit="1" customWidth="1"/>
    <col min="43" max="43" width="14.5546875" style="15" bestFit="1" customWidth="1"/>
    <col min="44" max="44" width="15.5546875" style="15" bestFit="1" customWidth="1"/>
    <col min="45" max="45" width="15.88671875" style="15" bestFit="1" customWidth="1"/>
    <col min="46" max="46" width="19.33203125" style="15" bestFit="1" customWidth="1"/>
    <col min="47" max="47" width="20.88671875" style="15" bestFit="1" customWidth="1"/>
    <col min="48" max="48" width="10.88671875" style="15" bestFit="1" customWidth="1"/>
    <col min="49" max="49" width="21.5546875" style="15" bestFit="1" customWidth="1"/>
    <col min="50" max="50" width="16.109375" style="15" bestFit="1" customWidth="1"/>
    <col min="51" max="51" width="25" style="15" bestFit="1" customWidth="1"/>
    <col min="52" max="52" width="26" style="15" bestFit="1" customWidth="1"/>
    <col min="53" max="53" width="26.44140625" style="15" bestFit="1" customWidth="1"/>
    <col min="54" max="54" width="25" style="15" bestFit="1" customWidth="1"/>
    <col min="55" max="55" width="15.88671875" style="15" bestFit="1" customWidth="1"/>
    <col min="56" max="56" width="14.6640625" style="15" bestFit="1" customWidth="1"/>
    <col min="57" max="57" width="15.109375" style="15" bestFit="1" customWidth="1"/>
    <col min="58" max="58" width="10" style="15" bestFit="1" customWidth="1"/>
    <col min="59" max="59" width="20.5546875" style="15" bestFit="1" customWidth="1"/>
    <col min="60" max="60" width="19.109375" style="15" bestFit="1" customWidth="1"/>
    <col min="61" max="61" width="25.109375" style="15" bestFit="1" customWidth="1"/>
    <col min="62" max="62" width="23.88671875" style="15" bestFit="1" customWidth="1"/>
    <col min="63" max="63" width="13.44140625" style="15" bestFit="1" customWidth="1"/>
    <col min="64" max="64" width="12" style="15" bestFit="1" customWidth="1"/>
    <col min="65" max="65" width="15.88671875" style="15" bestFit="1" customWidth="1"/>
    <col min="66" max="66" width="14.33203125" style="15" bestFit="1" customWidth="1"/>
    <col min="67" max="67" width="11.88671875" style="15" bestFit="1" customWidth="1"/>
    <col min="68" max="68" width="10.6640625" style="15" bestFit="1" customWidth="1"/>
    <col min="69" max="69" width="14.33203125" style="15" bestFit="1" customWidth="1"/>
    <col min="70" max="70" width="13.5546875" style="15" bestFit="1" customWidth="1"/>
    <col min="71" max="71" width="21" style="15" bestFit="1" customWidth="1"/>
    <col min="72" max="72" width="15.5546875" style="15" bestFit="1" customWidth="1"/>
    <col min="73" max="73" width="15" style="15" bestFit="1" customWidth="1"/>
    <col min="74" max="74" width="8.109375" style="15" bestFit="1" customWidth="1"/>
    <col min="75" max="75" width="19.109375" style="15" bestFit="1" customWidth="1"/>
    <col min="76" max="76" width="7.5546875" style="15" bestFit="1" customWidth="1"/>
    <col min="77" max="77" width="6.5546875" style="15" bestFit="1" customWidth="1"/>
    <col min="78" max="78" width="8.88671875" style="15" bestFit="1" customWidth="1"/>
    <col min="79" max="79" width="7.88671875" style="15" bestFit="1" customWidth="1"/>
    <col min="80" max="80" width="14" style="15" bestFit="1" customWidth="1"/>
    <col min="81" max="81" width="12.88671875" style="15" bestFit="1" customWidth="1"/>
    <col min="82" max="82" width="11.109375" style="15" bestFit="1" customWidth="1"/>
    <col min="83" max="83" width="10.44140625" style="15" bestFit="1" customWidth="1"/>
    <col min="84" max="84" width="17.88671875" style="15" bestFit="1" customWidth="1"/>
    <col min="85" max="85" width="12.109375" style="15" bestFit="1" customWidth="1"/>
    <col min="86" max="86" width="11.88671875" style="15" bestFit="1" customWidth="1"/>
    <col min="87" max="87" width="4.88671875" style="15" bestFit="1" customWidth="1"/>
    <col min="88" max="88" width="16.109375" style="15" bestFit="1" customWidth="1"/>
    <col min="89" max="89" width="4.88671875" style="15" bestFit="1" customWidth="1"/>
    <col min="90" max="90" width="6.109375" style="15" bestFit="1" customWidth="1"/>
    <col min="91" max="91" width="16.5546875" style="15" bestFit="1" customWidth="1"/>
    <col min="92" max="92" width="9.88671875" style="15" bestFit="1" customWidth="1"/>
    <col min="93" max="93" width="10.88671875" style="15" bestFit="1" customWidth="1"/>
    <col min="94" max="94" width="19.6640625" style="15" bestFit="1" customWidth="1"/>
    <col min="95" max="95" width="19.44140625" style="15" bestFit="1" customWidth="1"/>
    <col min="96" max="96" width="19.109375" style="15" bestFit="1" customWidth="1"/>
    <col min="97" max="97" width="15.44140625" style="15" bestFit="1" customWidth="1"/>
    <col min="98" max="98" width="17.6640625" style="15" bestFit="1" customWidth="1"/>
    <col min="99" max="99" width="22.5546875" style="15" bestFit="1" customWidth="1"/>
    <col min="100" max="101" width="25.109375" style="15" bestFit="1" customWidth="1"/>
    <col min="102" max="102" width="26.109375" style="15" bestFit="1" customWidth="1"/>
    <col min="103" max="103" width="11.33203125" style="15" bestFit="1" customWidth="1"/>
    <col min="104" max="104" width="28.44140625" style="15" bestFit="1" customWidth="1"/>
    <col min="105" max="105" width="16.33203125" style="15" bestFit="1" customWidth="1"/>
    <col min="106" max="106" width="16.109375" style="15" bestFit="1" customWidth="1"/>
    <col min="107" max="107" width="15.6640625" style="15" bestFit="1" customWidth="1"/>
    <col min="108" max="108" width="18.33203125" style="15" bestFit="1" customWidth="1"/>
    <col min="109" max="109" width="16.33203125" style="15" bestFit="1" customWidth="1"/>
    <col min="110" max="110" width="7.88671875" style="15" bestFit="1" customWidth="1"/>
    <col min="111" max="111" width="12" style="15" bestFit="1" customWidth="1"/>
    <col min="112" max="112" width="11.33203125" style="15" bestFit="1" customWidth="1"/>
    <col min="113" max="113" width="13.44140625" style="15" bestFit="1" customWidth="1"/>
    <col min="114" max="114" width="12.6640625" style="15" bestFit="1" customWidth="1"/>
    <col min="115" max="115" width="32.6640625" style="15" customWidth="1"/>
    <col min="116" max="16384" width="32.6640625" style="15"/>
  </cols>
  <sheetData>
    <row r="1" spans="1:114" s="64" customFormat="1">
      <c r="A1" s="65" t="s">
        <v>44</v>
      </c>
      <c r="B1" s="64" t="s">
        <v>45</v>
      </c>
      <c r="C1" s="66" t="s">
        <v>46</v>
      </c>
      <c r="D1" s="64" t="s">
        <v>47</v>
      </c>
      <c r="E1" s="64" t="s">
        <v>48</v>
      </c>
      <c r="F1" s="64" t="s">
        <v>49</v>
      </c>
      <c r="G1" s="64" t="s">
        <v>50</v>
      </c>
      <c r="H1" s="64" t="s">
        <v>51</v>
      </c>
      <c r="I1" s="64" t="s">
        <v>52</v>
      </c>
      <c r="J1" s="64" t="s">
        <v>53</v>
      </c>
      <c r="K1" s="64" t="s">
        <v>54</v>
      </c>
      <c r="L1" s="64" t="s">
        <v>55</v>
      </c>
      <c r="M1" s="64" t="s">
        <v>56</v>
      </c>
      <c r="N1" s="64" t="s">
        <v>57</v>
      </c>
      <c r="O1" s="64" t="s">
        <v>58</v>
      </c>
      <c r="P1" s="64" t="s">
        <v>59</v>
      </c>
      <c r="Q1" s="64" t="s">
        <v>60</v>
      </c>
      <c r="R1" s="64" t="s">
        <v>61</v>
      </c>
      <c r="S1" s="64" t="s">
        <v>62</v>
      </c>
      <c r="T1" s="64" t="s">
        <v>63</v>
      </c>
      <c r="U1" s="64" t="s">
        <v>64</v>
      </c>
      <c r="V1" s="64" t="s">
        <v>65</v>
      </c>
      <c r="W1" s="64" t="s">
        <v>66</v>
      </c>
      <c r="X1" s="64" t="s">
        <v>67</v>
      </c>
      <c r="Y1" s="64" t="s">
        <v>68</v>
      </c>
      <c r="Z1" s="64" t="s">
        <v>69</v>
      </c>
      <c r="AA1" s="64" t="s">
        <v>70</v>
      </c>
      <c r="AB1" s="64" t="s">
        <v>71</v>
      </c>
      <c r="AC1" s="64" t="s">
        <v>72</v>
      </c>
      <c r="AD1" s="64" t="s">
        <v>73</v>
      </c>
      <c r="AE1" s="64" t="s">
        <v>74</v>
      </c>
      <c r="AF1" s="64" t="s">
        <v>75</v>
      </c>
      <c r="AG1" s="64" t="s">
        <v>76</v>
      </c>
      <c r="AH1" s="64" t="s">
        <v>77</v>
      </c>
      <c r="AI1" s="64" t="s">
        <v>78</v>
      </c>
      <c r="AJ1" s="64" t="s">
        <v>79</v>
      </c>
      <c r="AK1" s="64" t="s">
        <v>80</v>
      </c>
      <c r="AL1" s="64" t="s">
        <v>81</v>
      </c>
      <c r="AM1" s="64" t="s">
        <v>82</v>
      </c>
      <c r="AN1" s="64" t="s">
        <v>83</v>
      </c>
      <c r="AO1" s="64" t="s">
        <v>84</v>
      </c>
      <c r="AP1" s="64" t="s">
        <v>85</v>
      </c>
      <c r="AQ1" s="64" t="s">
        <v>86</v>
      </c>
      <c r="AR1" s="64" t="s">
        <v>87</v>
      </c>
      <c r="AS1" s="64" t="s">
        <v>88</v>
      </c>
      <c r="AT1" s="64" t="s">
        <v>89</v>
      </c>
      <c r="AU1" s="64" t="s">
        <v>90</v>
      </c>
      <c r="AV1" s="64" t="s">
        <v>91</v>
      </c>
      <c r="AW1" s="64" t="s">
        <v>92</v>
      </c>
      <c r="AX1" s="64" t="s">
        <v>93</v>
      </c>
      <c r="AY1" s="64" t="s">
        <v>94</v>
      </c>
      <c r="AZ1" s="64" t="s">
        <v>95</v>
      </c>
      <c r="BA1" s="64" t="s">
        <v>96</v>
      </c>
      <c r="BB1" s="64" t="s">
        <v>97</v>
      </c>
      <c r="BC1" s="64" t="s">
        <v>98</v>
      </c>
      <c r="BD1" s="64" t="s">
        <v>99</v>
      </c>
      <c r="BE1" s="64" t="s">
        <v>100</v>
      </c>
      <c r="BF1" s="64" t="s">
        <v>101</v>
      </c>
      <c r="BG1" s="64" t="s">
        <v>102</v>
      </c>
      <c r="BH1" s="64" t="s">
        <v>103</v>
      </c>
      <c r="BI1" s="64" t="s">
        <v>104</v>
      </c>
      <c r="BJ1" s="64" t="s">
        <v>105</v>
      </c>
      <c r="BK1" s="64" t="s">
        <v>106</v>
      </c>
      <c r="BL1" s="64" t="s">
        <v>107</v>
      </c>
      <c r="BM1" s="64" t="s">
        <v>108</v>
      </c>
      <c r="BN1" s="64" t="s">
        <v>109</v>
      </c>
      <c r="BO1" s="64" t="s">
        <v>110</v>
      </c>
      <c r="BP1" s="64" t="s">
        <v>111</v>
      </c>
      <c r="BQ1" s="64" t="s">
        <v>112</v>
      </c>
      <c r="BR1" s="64" t="s">
        <v>113</v>
      </c>
      <c r="BS1" s="64" t="s">
        <v>114</v>
      </c>
      <c r="BT1" s="64" t="s">
        <v>115</v>
      </c>
      <c r="BU1" s="64" t="s">
        <v>116</v>
      </c>
      <c r="BV1" s="64" t="s">
        <v>117</v>
      </c>
      <c r="BW1" s="64" t="s">
        <v>118</v>
      </c>
      <c r="BX1" s="64" t="s">
        <v>119</v>
      </c>
      <c r="BY1" s="64" t="s">
        <v>120</v>
      </c>
      <c r="BZ1" s="64" t="s">
        <v>121</v>
      </c>
      <c r="CA1" s="64" t="s">
        <v>122</v>
      </c>
      <c r="CB1" s="64" t="s">
        <v>123</v>
      </c>
      <c r="CC1" s="64" t="s">
        <v>124</v>
      </c>
      <c r="CD1" s="64" t="s">
        <v>125</v>
      </c>
      <c r="CE1" s="64" t="s">
        <v>126</v>
      </c>
      <c r="CF1" s="64" t="s">
        <v>127</v>
      </c>
      <c r="CG1" s="64" t="s">
        <v>128</v>
      </c>
      <c r="CH1" s="64" t="s">
        <v>129</v>
      </c>
      <c r="CI1" s="64" t="s">
        <v>130</v>
      </c>
      <c r="CJ1" s="64" t="s">
        <v>131</v>
      </c>
      <c r="CK1" s="64" t="s">
        <v>132</v>
      </c>
      <c r="CL1" s="64" t="s">
        <v>133</v>
      </c>
      <c r="CM1" s="64" t="s">
        <v>134</v>
      </c>
      <c r="CN1" s="64" t="s">
        <v>135</v>
      </c>
      <c r="CO1" s="64" t="s">
        <v>136</v>
      </c>
      <c r="CP1" s="64" t="s">
        <v>137</v>
      </c>
      <c r="CQ1" s="64" t="s">
        <v>138</v>
      </c>
      <c r="CR1" s="64" t="s">
        <v>139</v>
      </c>
      <c r="CS1" s="64" t="s">
        <v>140</v>
      </c>
      <c r="CT1" s="64" t="s">
        <v>141</v>
      </c>
      <c r="CU1" s="64" t="s">
        <v>142</v>
      </c>
      <c r="CV1" s="64" t="s">
        <v>143</v>
      </c>
      <c r="CW1" s="64" t="s">
        <v>144</v>
      </c>
      <c r="CX1" s="64" t="s">
        <v>145</v>
      </c>
      <c r="CY1" s="64" t="s">
        <v>146</v>
      </c>
      <c r="CZ1" s="64" t="s">
        <v>147</v>
      </c>
      <c r="DA1" s="64" t="s">
        <v>148</v>
      </c>
      <c r="DB1" s="64" t="s">
        <v>149</v>
      </c>
      <c r="DC1" s="64" t="s">
        <v>150</v>
      </c>
      <c r="DD1" s="64" t="s">
        <v>151</v>
      </c>
      <c r="DE1" s="64" t="s">
        <v>152</v>
      </c>
      <c r="DF1" s="64" t="s">
        <v>153</v>
      </c>
      <c r="DG1" s="64" t="s">
        <v>154</v>
      </c>
      <c r="DH1" s="64" t="s">
        <v>155</v>
      </c>
      <c r="DI1" s="64" t="s">
        <v>156</v>
      </c>
      <c r="DJ1" s="64" t="s">
        <v>157</v>
      </c>
    </row>
    <row r="2" spans="1:114">
      <c r="B2" s="67"/>
    </row>
    <row r="3" spans="1:114">
      <c r="B3" s="67"/>
    </row>
    <row r="4" spans="1:114">
      <c r="B4" s="67"/>
    </row>
    <row r="5" spans="1:114">
      <c r="B5" s="67"/>
    </row>
    <row r="6" spans="1:114">
      <c r="B6" s="67"/>
    </row>
    <row r="7" spans="1:114">
      <c r="B7" s="67"/>
    </row>
    <row r="8" spans="1:114">
      <c r="B8" s="67"/>
    </row>
    <row r="9" spans="1:114">
      <c r="B9" s="67"/>
    </row>
    <row r="10" spans="1:114">
      <c r="B10" s="67"/>
    </row>
    <row r="11" spans="1:114">
      <c r="B11" s="67"/>
    </row>
    <row r="12" spans="1:114">
      <c r="B12" s="67"/>
    </row>
    <row r="13" spans="1:114">
      <c r="B13" s="67"/>
    </row>
    <row r="14" spans="1:114">
      <c r="B14" s="6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" sqref="A2"/>
    </sheetView>
  </sheetViews>
  <sheetFormatPr defaultColWidth="9.109375" defaultRowHeight="14.4"/>
  <cols>
    <col min="1" max="1" width="13.109375" customWidth="1"/>
    <col min="2" max="2" width="34.109375" bestFit="1" customWidth="1"/>
    <col min="3" max="3" width="29.44140625" bestFit="1" customWidth="1"/>
    <col min="4" max="4" width="27.109375" bestFit="1" customWidth="1"/>
    <col min="7" max="7" width="12.5546875" customWidth="1"/>
    <col min="8" max="8" width="6.44140625" style="116" customWidth="1"/>
  </cols>
  <sheetData>
    <row r="1" spans="1:8">
      <c r="A1" t="s">
        <v>46</v>
      </c>
      <c r="B1" t="s">
        <v>306</v>
      </c>
      <c r="C1" t="s">
        <v>307</v>
      </c>
      <c r="D1" t="s">
        <v>308</v>
      </c>
      <c r="G1" s="3" t="s">
        <v>334</v>
      </c>
      <c r="H1" s="117" t="s">
        <v>309</v>
      </c>
    </row>
    <row r="2" spans="1:8">
      <c r="B2" s="115"/>
      <c r="G2" s="4" t="s">
        <v>335</v>
      </c>
      <c r="H2" s="117"/>
    </row>
    <row r="3" spans="1:8">
      <c r="B3" s="115"/>
      <c r="H3"/>
    </row>
    <row r="4" spans="1:8">
      <c r="B4" s="115"/>
      <c r="H4"/>
    </row>
    <row r="5" spans="1:8">
      <c r="B5" s="115"/>
      <c r="H5"/>
    </row>
    <row r="6" spans="1:8">
      <c r="B6" s="115"/>
      <c r="H6"/>
    </row>
    <row r="7" spans="1:8">
      <c r="B7" s="115"/>
      <c r="H7"/>
    </row>
    <row r="8" spans="1:8">
      <c r="H8"/>
    </row>
    <row r="17" spans="1:8">
      <c r="H17"/>
    </row>
    <row r="18" spans="1:8">
      <c r="H18"/>
    </row>
    <row r="19" spans="1:8">
      <c r="A19" s="4"/>
      <c r="B19" s="5"/>
      <c r="H19"/>
    </row>
    <row r="20" spans="1:8">
      <c r="A20" s="4"/>
      <c r="B20" s="5"/>
      <c r="H20"/>
    </row>
    <row r="21" spans="1:8">
      <c r="A21" s="4"/>
      <c r="B21" s="5"/>
      <c r="H21"/>
    </row>
    <row r="22" spans="1:8">
      <c r="A22" s="4"/>
      <c r="B22" s="5"/>
      <c r="H22"/>
    </row>
    <row r="23" spans="1:8">
      <c r="A23" s="4"/>
      <c r="B23" s="5"/>
      <c r="H23"/>
    </row>
    <row r="24" spans="1:8">
      <c r="A24" s="4"/>
      <c r="B24" s="5"/>
      <c r="H24"/>
    </row>
    <row r="25" spans="1:8">
      <c r="A25" s="4"/>
      <c r="B25" s="5"/>
      <c r="H25"/>
    </row>
    <row r="26" spans="1:8">
      <c r="H26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53" sqref="D53"/>
    </sheetView>
  </sheetViews>
  <sheetFormatPr defaultColWidth="9.109375" defaultRowHeight="14.4"/>
  <cols>
    <col min="1" max="1" width="54" style="15" bestFit="1" customWidth="1"/>
    <col min="2" max="2" width="11" style="70" customWidth="1"/>
    <col min="3" max="3" width="8" style="70" customWidth="1"/>
    <col min="4" max="4" width="54" style="15" customWidth="1"/>
    <col min="5" max="5" width="3" customWidth="1"/>
    <col min="6" max="6" width="49.21875" customWidth="1"/>
    <col min="7" max="7" width="7.33203125" customWidth="1"/>
  </cols>
  <sheetData>
    <row r="1" spans="1:7">
      <c r="A1" s="125" t="s">
        <v>327</v>
      </c>
      <c r="B1" s="126" t="s">
        <v>325</v>
      </c>
      <c r="C1" s="126" t="s">
        <v>326</v>
      </c>
    </row>
    <row r="2" spans="1:7">
      <c r="A2" s="125"/>
      <c r="B2" s="126"/>
      <c r="C2" s="126"/>
    </row>
    <row r="3" spans="1:7">
      <c r="A3" s="121" t="s">
        <v>313</v>
      </c>
      <c r="B3" s="118"/>
      <c r="C3" s="118"/>
      <c r="D3" s="118"/>
    </row>
    <row r="4" spans="1:7">
      <c r="A4" s="77" t="s">
        <v>311</v>
      </c>
      <c r="B4" s="119" t="s">
        <v>312</v>
      </c>
      <c r="C4" s="119"/>
      <c r="D4" s="120" t="s">
        <v>323</v>
      </c>
      <c r="F4" s="3" t="s">
        <v>311</v>
      </c>
      <c r="G4" t="s">
        <v>316</v>
      </c>
    </row>
    <row r="5" spans="1:7">
      <c r="A5" s="15" t="s">
        <v>310</v>
      </c>
      <c r="B5" s="70">
        <f>COUNTIF(Data!AM:AM, "Yes")</f>
        <v>0</v>
      </c>
      <c r="D5" s="232" t="str">
        <f>IF(G5&gt;0,F5 &amp; " " &amp; $B$1 &amp;G5 &amp; $C$1 &amp; "; ","") &amp; IF(G6&gt;0,F6 &amp; " " &amp; $B$1 &amp; G6 &amp; $C$1 &amp;"; ","") &amp; IF(G7&gt;0,F7 &amp;" " &amp; $B$1 &amp; G7 &amp; $C$1 &amp; "; ","") &amp; IF(G8&gt;0,F8  &amp; " " &amp; $B$1 &amp;G8  &amp; $C$1 &amp;"; ","") &amp; IF(G9&gt;0,F9 &amp; " " &amp; $B$1 &amp;G9 &amp; $C$1 &amp;"; ","") &amp; IF(G10&gt;0,F10 &amp; " " &amp; $B$1  &amp;G10 &amp; $C$1 &amp;".","")</f>
        <v/>
      </c>
      <c r="F5" s="4" t="s">
        <v>249</v>
      </c>
      <c r="G5" s="5">
        <v>0</v>
      </c>
    </row>
    <row r="6" spans="1:7">
      <c r="A6" s="15" t="s">
        <v>314</v>
      </c>
      <c r="B6" s="70">
        <f>COUNTIF(Data!AN:AN, "Yes")</f>
        <v>0</v>
      </c>
      <c r="D6" s="232"/>
      <c r="F6" s="4" t="s">
        <v>322</v>
      </c>
      <c r="G6" s="5">
        <v>0</v>
      </c>
    </row>
    <row r="7" spans="1:7">
      <c r="A7" s="15" t="s">
        <v>249</v>
      </c>
      <c r="B7" s="70">
        <f>COUNTIF(Data!AO:AO, "Yes")</f>
        <v>0</v>
      </c>
      <c r="D7" s="232"/>
      <c r="F7" s="4" t="s">
        <v>315</v>
      </c>
      <c r="G7" s="5">
        <v>0</v>
      </c>
    </row>
    <row r="8" spans="1:7">
      <c r="A8" s="15" t="s">
        <v>315</v>
      </c>
      <c r="B8" s="70">
        <f>COUNTIF(Data!AP:AP, "Yes")</f>
        <v>0</v>
      </c>
      <c r="D8" s="232"/>
      <c r="F8" s="4" t="s">
        <v>314</v>
      </c>
      <c r="G8" s="5">
        <v>0</v>
      </c>
    </row>
    <row r="9" spans="1:7">
      <c r="A9" s="15" t="s">
        <v>251</v>
      </c>
      <c r="B9" s="70">
        <f>COUNTIF(Data!AQ:AQ, "Yes")</f>
        <v>0</v>
      </c>
      <c r="D9" s="232"/>
      <c r="F9" s="4" t="s">
        <v>251</v>
      </c>
      <c r="G9" s="5">
        <v>0</v>
      </c>
    </row>
    <row r="10" spans="1:7">
      <c r="A10" s="15" t="s">
        <v>322</v>
      </c>
      <c r="B10" s="70">
        <f>COUNTIF(Data!AR:AR, "Yes")</f>
        <v>0</v>
      </c>
      <c r="D10" s="232"/>
      <c r="F10" s="4" t="s">
        <v>310</v>
      </c>
      <c r="G10" s="5">
        <v>0</v>
      </c>
    </row>
    <row r="11" spans="1:7">
      <c r="F11" s="4" t="s">
        <v>335</v>
      </c>
      <c r="G11" s="5">
        <v>0</v>
      </c>
    </row>
    <row r="13" spans="1:7">
      <c r="A13" s="121" t="s">
        <v>317</v>
      </c>
      <c r="B13" s="118"/>
    </row>
    <row r="14" spans="1:7">
      <c r="A14" s="77" t="s">
        <v>311</v>
      </c>
      <c r="B14" s="119" t="s">
        <v>312</v>
      </c>
      <c r="D14" s="120" t="s">
        <v>323</v>
      </c>
      <c r="F14" s="3" t="s">
        <v>311</v>
      </c>
      <c r="G14" t="s">
        <v>316</v>
      </c>
    </row>
    <row r="15" spans="1:7" ht="15" customHeight="1">
      <c r="A15" s="15" t="s">
        <v>256</v>
      </c>
      <c r="B15" s="70">
        <f>COUNTIF(Data!AV:AV, "Yes")</f>
        <v>0</v>
      </c>
      <c r="D15" s="232" t="str">
        <f>IF(G15&gt;0,F15 &amp; " " &amp; $B$1 &amp;G15 &amp; $C$1 &amp; "; ","") &amp; IF(G16&gt;0,F16 &amp; " " &amp; $B$1 &amp;G16 &amp; $C$1 &amp; "; ","") &amp; IF(G17&gt;0,F17 &amp; " " &amp; $B$1  &amp;G17 &amp; $C$1 &amp; "; ","") &amp; IF(G18&gt;0,F18 &amp; " " &amp; $B$1 &amp;G18 &amp; $C$1 &amp; "; ","") &amp; IF(G19&gt;0,F19 &amp; " " &amp; $B$1 &amp;G19 &amp; $C$1 &amp; "; ","")&amp; IF(G20&gt;0,F20 &amp; " "  &amp; $B$1 &amp;G20 &amp; $C$1 &amp;"; ","")&amp; IF(G21&gt;0,F21 &amp; " " &amp; $B$1 &amp;G21 &amp; $C$1 &amp; "; ","")&amp; IF(G22&gt;0,F22 &amp; " " &amp; $B$1  &amp;G22 &amp; $C$1 &amp; ".","")</f>
        <v/>
      </c>
      <c r="F15" s="4" t="s">
        <v>322</v>
      </c>
      <c r="G15" s="5">
        <v>0</v>
      </c>
    </row>
    <row r="16" spans="1:7">
      <c r="A16" s="15" t="s">
        <v>318</v>
      </c>
      <c r="B16" s="70">
        <f>COUNTIF(Data!AW:AW, "Yes")</f>
        <v>0</v>
      </c>
      <c r="D16" s="232"/>
      <c r="F16" s="4" t="s">
        <v>258</v>
      </c>
      <c r="G16" s="5">
        <v>0</v>
      </c>
    </row>
    <row r="17" spans="1:7">
      <c r="A17" s="15" t="s">
        <v>258</v>
      </c>
      <c r="B17" s="70">
        <f>COUNTIF(Data!AX:AX, "Yes")</f>
        <v>0</v>
      </c>
      <c r="D17" s="232"/>
      <c r="F17" s="4" t="s">
        <v>320</v>
      </c>
      <c r="G17" s="5">
        <v>0</v>
      </c>
    </row>
    <row r="18" spans="1:7">
      <c r="A18" s="15" t="s">
        <v>319</v>
      </c>
      <c r="B18" s="70">
        <f>COUNTIF(Data!AY:AY, "Yes")</f>
        <v>0</v>
      </c>
      <c r="D18" s="232"/>
      <c r="F18" s="4" t="s">
        <v>318</v>
      </c>
      <c r="G18" s="5">
        <v>0</v>
      </c>
    </row>
    <row r="19" spans="1:7">
      <c r="A19" s="15" t="s">
        <v>320</v>
      </c>
      <c r="B19" s="70">
        <f>COUNTIF(Data!AZ:AZ, "Yes")</f>
        <v>0</v>
      </c>
      <c r="D19" s="232"/>
      <c r="F19" s="4" t="s">
        <v>319</v>
      </c>
      <c r="G19" s="5">
        <v>0</v>
      </c>
    </row>
    <row r="20" spans="1:7">
      <c r="A20" s="15" t="s">
        <v>321</v>
      </c>
      <c r="B20" s="70">
        <f>COUNTIF(Data!BA:BA, "Yes")</f>
        <v>0</v>
      </c>
      <c r="D20" s="232"/>
      <c r="F20" s="4" t="s">
        <v>262</v>
      </c>
      <c r="G20" s="5">
        <v>0</v>
      </c>
    </row>
    <row r="21" spans="1:7">
      <c r="A21" s="15" t="s">
        <v>262</v>
      </c>
      <c r="B21" s="70">
        <f>COUNTIF(Data!BB:BB, "Yes")</f>
        <v>0</v>
      </c>
      <c r="D21" s="232"/>
      <c r="F21" s="4" t="s">
        <v>256</v>
      </c>
      <c r="G21" s="5">
        <v>0</v>
      </c>
    </row>
    <row r="22" spans="1:7">
      <c r="A22" s="15" t="s">
        <v>322</v>
      </c>
      <c r="B22" s="70">
        <f>COUNTIF(Data!BC:BC, "Yes")</f>
        <v>0</v>
      </c>
      <c r="D22" s="232"/>
      <c r="F22" s="4" t="s">
        <v>321</v>
      </c>
      <c r="G22" s="5">
        <v>0</v>
      </c>
    </row>
    <row r="23" spans="1:7">
      <c r="D23" s="124"/>
      <c r="F23" s="4" t="s">
        <v>335</v>
      </c>
      <c r="G23" s="5">
        <v>0</v>
      </c>
    </row>
    <row r="25" spans="1:7">
      <c r="A25" s="121" t="s">
        <v>324</v>
      </c>
      <c r="B25" s="118"/>
    </row>
    <row r="26" spans="1:7">
      <c r="A26" s="77" t="s">
        <v>311</v>
      </c>
      <c r="B26" s="119" t="s">
        <v>312</v>
      </c>
      <c r="D26" s="120" t="s">
        <v>323</v>
      </c>
      <c r="F26" s="3" t="s">
        <v>311</v>
      </c>
      <c r="G26" t="s">
        <v>316</v>
      </c>
    </row>
    <row r="27" spans="1:7" ht="15" customHeight="1">
      <c r="A27" s="15" t="s">
        <v>265</v>
      </c>
      <c r="B27" s="70">
        <f>COUNTIF(Data!BG:BG, "Yes")</f>
        <v>0</v>
      </c>
      <c r="D27" s="232" t="str">
        <f>IF(G27&gt;0,F27 &amp; " " &amp; $B$1 &amp;G27 &amp; $C$1 &amp; "; ","") &amp; IF(G28&gt;0,F28 &amp; " " &amp; $B$1 &amp;G28 &amp; $C$1 &amp; "; ","") &amp; IF(G29&gt;0,F29 &amp; " " &amp; $B$1  &amp;G29 &amp; $C$1 &amp; "; ","") &amp; IF(G30&gt;0,F30 &amp; " " &amp; $B$1 &amp;G30 &amp; $C$1 &amp; "; ","") &amp; IF(G31&gt;0,F31 &amp; " " &amp; $B$1 &amp;G31 &amp; $C$1 &amp; "; ","")&amp; IF(G32&gt;0,F32 &amp; " "  &amp; $B$1 &amp;G32 &amp; $C$1 &amp;"; ","")&amp; IF(G33&gt;0,F33 &amp; " " &amp; $B$1 &amp;G33 &amp; $C$1 &amp; ".","")</f>
        <v/>
      </c>
      <c r="F27" s="4" t="s">
        <v>266</v>
      </c>
      <c r="G27" s="5">
        <v>0</v>
      </c>
    </row>
    <row r="28" spans="1:7">
      <c r="A28" s="15" t="s">
        <v>266</v>
      </c>
      <c r="B28" s="70">
        <f>COUNTIF(Data!BH:BH, "Yes")</f>
        <v>0</v>
      </c>
      <c r="D28" s="232"/>
      <c r="F28" s="4" t="s">
        <v>329</v>
      </c>
      <c r="G28" s="5">
        <v>0</v>
      </c>
    </row>
    <row r="29" spans="1:7">
      <c r="A29" s="15" t="s">
        <v>267</v>
      </c>
      <c r="B29" s="70">
        <f>COUNTIF(Data!BI:BI, "Yes")</f>
        <v>0</v>
      </c>
      <c r="D29" s="232"/>
      <c r="F29" s="4" t="s">
        <v>267</v>
      </c>
      <c r="G29" s="5">
        <v>0</v>
      </c>
    </row>
    <row r="30" spans="1:7">
      <c r="A30" s="15" t="s">
        <v>268</v>
      </c>
      <c r="B30" s="70">
        <f>COUNTIF(Data!BJ:BJ, "Yes")</f>
        <v>0</v>
      </c>
      <c r="D30" s="232"/>
      <c r="F30" s="4" t="s">
        <v>322</v>
      </c>
      <c r="G30" s="5">
        <v>0</v>
      </c>
    </row>
    <row r="31" spans="1:7">
      <c r="A31" s="15" t="s">
        <v>328</v>
      </c>
      <c r="B31" s="70">
        <f>COUNTIF(Data!BK:BK, "Yes")</f>
        <v>0</v>
      </c>
      <c r="D31" s="232"/>
      <c r="F31" s="4" t="s">
        <v>328</v>
      </c>
      <c r="G31" s="5">
        <v>0</v>
      </c>
    </row>
    <row r="32" spans="1:7">
      <c r="A32" s="15" t="s">
        <v>329</v>
      </c>
      <c r="B32" s="70">
        <f>COUNTIF(Data!BL:BL, "Yes")</f>
        <v>0</v>
      </c>
      <c r="D32" s="232"/>
      <c r="F32" s="4" t="s">
        <v>265</v>
      </c>
      <c r="G32" s="5">
        <v>0</v>
      </c>
    </row>
    <row r="33" spans="1:7">
      <c r="A33" s="15" t="s">
        <v>322</v>
      </c>
      <c r="B33" s="70">
        <f>COUNTIF(Data!BM:BM, "Yes")</f>
        <v>0</v>
      </c>
      <c r="D33" s="232"/>
      <c r="F33" s="4" t="s">
        <v>268</v>
      </c>
      <c r="G33" s="5">
        <v>0</v>
      </c>
    </row>
    <row r="34" spans="1:7">
      <c r="D34" s="124"/>
      <c r="F34" s="4" t="s">
        <v>335</v>
      </c>
      <c r="G34" s="5">
        <v>0</v>
      </c>
    </row>
    <row r="36" spans="1:7">
      <c r="A36" s="121" t="s">
        <v>330</v>
      </c>
      <c r="B36" s="118"/>
    </row>
    <row r="37" spans="1:7">
      <c r="A37" s="77" t="s">
        <v>311</v>
      </c>
      <c r="B37" s="119" t="s">
        <v>312</v>
      </c>
      <c r="D37" s="120" t="s">
        <v>323</v>
      </c>
      <c r="F37" s="3" t="s">
        <v>334</v>
      </c>
      <c r="G37" t="s">
        <v>316</v>
      </c>
    </row>
    <row r="38" spans="1:7">
      <c r="A38" s="15" t="s">
        <v>288</v>
      </c>
      <c r="B38" s="70">
        <f>COUNTIF(Data!BG:BG, "Yes")</f>
        <v>0</v>
      </c>
      <c r="D38" s="232" t="str">
        <f>IF(G38&gt;0,F38 &amp; " " &amp; $B$1 &amp;G38 &amp; $C$1 &amp; "; ","") &amp; IF(G39&gt;0,F39 &amp; " " &amp; $B$1 &amp;G39 &amp; $C$1 &amp; "; ","") &amp; IF(G40&gt;0,F40 &amp; " " &amp; $B$1  &amp;G40 &amp; $C$1 &amp; "; ","") &amp; IF(G41&gt;0,F41 &amp; " " &amp; $B$1 &amp;G41 &amp; $C$1 &amp; ".","")</f>
        <v/>
      </c>
      <c r="F38" s="4" t="s">
        <v>290</v>
      </c>
      <c r="G38" s="5">
        <v>0</v>
      </c>
    </row>
    <row r="39" spans="1:7">
      <c r="A39" s="15" t="s">
        <v>331</v>
      </c>
      <c r="B39" s="70">
        <f>COUNTIF(Data!BG:BG, "Yes")</f>
        <v>0</v>
      </c>
      <c r="D39" s="232"/>
      <c r="F39" s="4" t="s">
        <v>322</v>
      </c>
      <c r="G39" s="5">
        <v>0</v>
      </c>
    </row>
    <row r="40" spans="1:7">
      <c r="A40" s="15" t="s">
        <v>290</v>
      </c>
      <c r="B40" s="70">
        <f>COUNTIF(Data!BG:BG, "Yes")</f>
        <v>0</v>
      </c>
      <c r="D40" s="232"/>
      <c r="F40" s="4" t="s">
        <v>331</v>
      </c>
      <c r="G40" s="5">
        <v>0</v>
      </c>
    </row>
    <row r="41" spans="1:7">
      <c r="A41" s="15" t="s">
        <v>322</v>
      </c>
      <c r="B41" s="70">
        <f>COUNTIF(Data!BG:BG, "Yes")</f>
        <v>0</v>
      </c>
      <c r="D41" s="232"/>
      <c r="F41" s="4" t="s">
        <v>288</v>
      </c>
      <c r="G41" s="5">
        <v>0</v>
      </c>
    </row>
    <row r="42" spans="1:7">
      <c r="D42" s="124"/>
      <c r="F42" s="4" t="s">
        <v>335</v>
      </c>
      <c r="G42" s="5">
        <v>0</v>
      </c>
    </row>
    <row r="43" spans="1:7">
      <c r="D43" s="124"/>
    </row>
    <row r="44" spans="1:7">
      <c r="A44" s="121" t="s">
        <v>333</v>
      </c>
      <c r="B44" s="118"/>
    </row>
    <row r="45" spans="1:7">
      <c r="A45" s="77" t="s">
        <v>311</v>
      </c>
      <c r="B45" s="119" t="s">
        <v>312</v>
      </c>
      <c r="D45" s="120" t="s">
        <v>323</v>
      </c>
      <c r="F45" s="3" t="s">
        <v>334</v>
      </c>
      <c r="G45" t="s">
        <v>316</v>
      </c>
    </row>
    <row r="46" spans="1:7">
      <c r="A46" s="15" t="s">
        <v>294</v>
      </c>
      <c r="B46" s="70">
        <f>COUNTIF(Data!CW:CW, "Yes")</f>
        <v>0</v>
      </c>
      <c r="D46" s="232" t="str">
        <f>IF(G46&gt;0,F46 &amp; " " &amp; $B$1 &amp;G46 &amp; $C$1 &amp; "; ", "") &amp; IF(G47&gt;0,F47 &amp; " " &amp; $B$1 &amp;G47 &amp; $C$1 &amp; "; ","") &amp; IF(G48&gt;0,F48 &amp; " " &amp; $B$1  &amp;G48 &amp; $C$1 &amp; "; ","") &amp; IF(G49&gt;0,F49 &amp; " " &amp; $B$1 &amp;G49 &amp; $C$1 &amp; "; ","") &amp; IF(G50&gt;0,F50 &amp; " " &amp; $B$1 &amp;G50 &amp; $C$1 &amp; "; ","")&amp; IF(G51&gt;0,F51 &amp; " "  &amp; $B$1 &amp;G51 &amp; $C$1 &amp;"; ","")&amp; IF(G52&gt;0,F52 &amp; " " &amp; $B$1 &amp;G52 &amp; $C$1 &amp; ".","")</f>
        <v/>
      </c>
      <c r="F46" s="4" t="s">
        <v>296</v>
      </c>
      <c r="G46" s="5">
        <v>0</v>
      </c>
    </row>
    <row r="47" spans="1:7">
      <c r="A47" s="15" t="s">
        <v>332</v>
      </c>
      <c r="B47" s="70">
        <f>COUNTIF(Data!CX:CX, "Yes")</f>
        <v>0</v>
      </c>
      <c r="D47" s="232"/>
      <c r="F47" s="4" t="s">
        <v>332</v>
      </c>
      <c r="G47" s="5">
        <v>0</v>
      </c>
    </row>
    <row r="48" spans="1:7">
      <c r="A48" s="15" t="s">
        <v>146</v>
      </c>
      <c r="B48" s="70">
        <f>COUNTIF(Data!CY:CY, "Yes")</f>
        <v>0</v>
      </c>
      <c r="D48" s="232"/>
      <c r="F48" s="4" t="s">
        <v>294</v>
      </c>
      <c r="G48" s="5">
        <v>0</v>
      </c>
    </row>
    <row r="49" spans="1:7">
      <c r="A49" s="15" t="s">
        <v>296</v>
      </c>
      <c r="B49" s="70">
        <f>COUNTIF(Data!CZ:CZ, "Yes")</f>
        <v>0</v>
      </c>
      <c r="D49" s="232"/>
      <c r="F49" s="4" t="s">
        <v>298</v>
      </c>
      <c r="G49" s="5">
        <v>0</v>
      </c>
    </row>
    <row r="50" spans="1:7">
      <c r="A50" s="15" t="s">
        <v>297</v>
      </c>
      <c r="B50" s="70">
        <f>COUNTIF(Data!DA:DA, "Yes")</f>
        <v>0</v>
      </c>
      <c r="D50" s="232"/>
      <c r="F50" s="4" t="s">
        <v>146</v>
      </c>
      <c r="G50" s="5">
        <v>0</v>
      </c>
    </row>
    <row r="51" spans="1:7">
      <c r="A51" s="15" t="s">
        <v>298</v>
      </c>
      <c r="B51" s="70">
        <f>COUNTIF(Data!DB:DB, "Yes")</f>
        <v>0</v>
      </c>
      <c r="D51" s="232"/>
      <c r="F51" s="4" t="s">
        <v>297</v>
      </c>
      <c r="G51" s="5">
        <v>0</v>
      </c>
    </row>
    <row r="52" spans="1:7">
      <c r="A52" s="15" t="s">
        <v>322</v>
      </c>
      <c r="B52" s="70">
        <f>COUNTIF(Data!DC:DC, "Yes")</f>
        <v>0</v>
      </c>
      <c r="D52" s="232"/>
      <c r="F52" s="4" t="s">
        <v>322</v>
      </c>
      <c r="G52" s="5">
        <v>0</v>
      </c>
    </row>
    <row r="53" spans="1:7">
      <c r="F53" s="4" t="s">
        <v>335</v>
      </c>
      <c r="G53" s="5">
        <v>0</v>
      </c>
    </row>
  </sheetData>
  <mergeCells count="5">
    <mergeCell ref="D5:D10"/>
    <mergeCell ref="D15:D22"/>
    <mergeCell ref="D27:D33"/>
    <mergeCell ref="D38:D41"/>
    <mergeCell ref="D46:D52"/>
  </mergeCell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ColWidth="12.109375" defaultRowHeight="14.4"/>
  <cols>
    <col min="1" max="1" width="12" style="15" bestFit="1" customWidth="1"/>
    <col min="2" max="2" width="9.44140625" style="15" customWidth="1"/>
    <col min="3" max="3" width="10.6640625" style="15" bestFit="1" customWidth="1"/>
    <col min="4" max="4" width="9.6640625" style="15" bestFit="1" customWidth="1"/>
    <col min="5" max="5" width="12.109375" style="15" customWidth="1"/>
    <col min="6" max="6" width="12" style="15" bestFit="1" customWidth="1"/>
    <col min="7" max="7" width="12.44140625" style="15" bestFit="1" customWidth="1"/>
    <col min="8" max="8" width="12.109375" style="15" customWidth="1"/>
    <col min="9" max="9" width="13.44140625" style="15" bestFit="1" customWidth="1"/>
    <col min="10" max="10" width="12.44140625" style="15" bestFit="1" customWidth="1"/>
    <col min="11" max="11" width="13.44140625" style="15" bestFit="1" customWidth="1"/>
    <col min="12" max="12" width="12.44140625" style="15" bestFit="1" customWidth="1"/>
    <col min="13" max="13" width="11.5546875" style="15" bestFit="1" customWidth="1"/>
    <col min="14" max="14" width="10.5546875" style="15" bestFit="1" customWidth="1"/>
    <col min="15" max="15" width="14.88671875" style="15" bestFit="1" customWidth="1"/>
    <col min="16" max="16" width="16.6640625" style="15" bestFit="1" customWidth="1"/>
    <col min="17" max="17" width="15.5546875" style="15" bestFit="1" customWidth="1"/>
    <col min="18" max="18" width="17.6640625" style="15" bestFit="1" customWidth="1"/>
    <col min="19" max="19" width="16.6640625" style="15" bestFit="1" customWidth="1"/>
    <col min="20" max="20" width="18.6640625" style="15" bestFit="1" customWidth="1"/>
    <col min="21" max="21" width="17.6640625" style="15" bestFit="1" customWidth="1"/>
    <col min="22" max="22" width="18.6640625" style="15" bestFit="1" customWidth="1"/>
    <col min="23" max="23" width="17.6640625" style="15" bestFit="1" customWidth="1"/>
    <col min="24" max="24" width="16.88671875" style="15" bestFit="1" customWidth="1"/>
    <col min="25" max="25" width="15.6640625" style="15" bestFit="1" customWidth="1"/>
  </cols>
  <sheetData>
    <row r="1" spans="1:9">
      <c r="A1" s="15" t="s">
        <v>176</v>
      </c>
      <c r="B1" s="15" t="s">
        <v>177</v>
      </c>
    </row>
    <row r="2" spans="1:9">
      <c r="A2" s="15">
        <f>SUMIF(Data!K:K,"&gt;0")</f>
        <v>0</v>
      </c>
      <c r="B2" s="15">
        <f>SUMIF(Data!L:L,"&gt;0")</f>
        <v>0</v>
      </c>
    </row>
    <row r="4" spans="1:9">
      <c r="A4" s="87" t="s">
        <v>178</v>
      </c>
      <c r="B4" s="64" t="s">
        <v>179</v>
      </c>
      <c r="C4" s="64" t="s">
        <v>180</v>
      </c>
      <c r="D4" s="87" t="s">
        <v>21</v>
      </c>
      <c r="F4" s="87" t="s">
        <v>178</v>
      </c>
      <c r="G4" s="64" t="s">
        <v>179</v>
      </c>
      <c r="H4" s="64" t="s">
        <v>180</v>
      </c>
      <c r="I4" s="87" t="s">
        <v>21</v>
      </c>
    </row>
    <row r="5" spans="1:9">
      <c r="A5" s="15" t="s">
        <v>181</v>
      </c>
      <c r="B5" s="15">
        <f>SUMIF(Data!N:N,"&gt;0")</f>
        <v>0</v>
      </c>
      <c r="C5" s="15">
        <f>SUMIF(Data!M:M,"&gt;0")</f>
        <v>0</v>
      </c>
      <c r="D5" s="15">
        <f t="shared" ref="D5:D10" si="0">C5+B5</f>
        <v>0</v>
      </c>
      <c r="F5" s="15" t="s">
        <v>181</v>
      </c>
      <c r="G5" s="88" t="e">
        <f t="shared" ref="G5:I11" si="1">B5/$D$11</f>
        <v>#DIV/0!</v>
      </c>
      <c r="H5" s="88" t="e">
        <f t="shared" si="1"/>
        <v>#DIV/0!</v>
      </c>
      <c r="I5" s="88" t="e">
        <f t="shared" si="1"/>
        <v>#DIV/0!</v>
      </c>
    </row>
    <row r="6" spans="1:9">
      <c r="A6" s="15" t="s">
        <v>182</v>
      </c>
      <c r="B6" s="15">
        <f>SUMIF(Data!P:P,"&gt;0")</f>
        <v>0</v>
      </c>
      <c r="C6" s="15">
        <f>SUMIF(Data!O:O,"&gt;0")</f>
        <v>0</v>
      </c>
      <c r="D6" s="15">
        <f t="shared" si="0"/>
        <v>0</v>
      </c>
      <c r="F6" s="15" t="s">
        <v>182</v>
      </c>
      <c r="G6" s="88" t="e">
        <f t="shared" si="1"/>
        <v>#DIV/0!</v>
      </c>
      <c r="H6" s="88" t="e">
        <f t="shared" si="1"/>
        <v>#DIV/0!</v>
      </c>
      <c r="I6" s="88" t="e">
        <f t="shared" si="1"/>
        <v>#DIV/0!</v>
      </c>
    </row>
    <row r="7" spans="1:9">
      <c r="A7" s="15" t="s">
        <v>183</v>
      </c>
      <c r="B7" s="15">
        <f>SUMIF(Data!R:R,"&gt;0")</f>
        <v>0</v>
      </c>
      <c r="C7" s="15">
        <f>SUMIF(Data!Q:Q,"&gt;0")</f>
        <v>0</v>
      </c>
      <c r="D7" s="15">
        <f t="shared" si="0"/>
        <v>0</v>
      </c>
      <c r="F7" s="15" t="s">
        <v>183</v>
      </c>
      <c r="G7" s="88" t="e">
        <f t="shared" si="1"/>
        <v>#DIV/0!</v>
      </c>
      <c r="H7" s="88" t="e">
        <f t="shared" si="1"/>
        <v>#DIV/0!</v>
      </c>
      <c r="I7" s="88" t="e">
        <f t="shared" si="1"/>
        <v>#DIV/0!</v>
      </c>
    </row>
    <row r="8" spans="1:9">
      <c r="A8" s="15" t="s">
        <v>184</v>
      </c>
      <c r="B8" s="15">
        <f>SUMIF(Data!T:T,"&gt;0")</f>
        <v>0</v>
      </c>
      <c r="C8" s="15">
        <f>SUMIF(Data!S:S,"&gt;0")</f>
        <v>0</v>
      </c>
      <c r="D8" s="15">
        <f t="shared" si="0"/>
        <v>0</v>
      </c>
      <c r="F8" s="15" t="s">
        <v>184</v>
      </c>
      <c r="G8" s="88" t="e">
        <f t="shared" si="1"/>
        <v>#DIV/0!</v>
      </c>
      <c r="H8" s="88" t="e">
        <f t="shared" si="1"/>
        <v>#DIV/0!</v>
      </c>
      <c r="I8" s="88" t="e">
        <f t="shared" si="1"/>
        <v>#DIV/0!</v>
      </c>
    </row>
    <row r="9" spans="1:9">
      <c r="A9" s="15" t="s">
        <v>185</v>
      </c>
      <c r="B9" s="15">
        <f>SUMIF(Data!V:V,"&gt;0")</f>
        <v>0</v>
      </c>
      <c r="C9" s="15">
        <f>SUMIF(Data!U:U,"&gt;0")</f>
        <v>0</v>
      </c>
      <c r="D9" s="15">
        <f t="shared" si="0"/>
        <v>0</v>
      </c>
      <c r="F9" s="15" t="s">
        <v>185</v>
      </c>
      <c r="G9" s="88" t="e">
        <f t="shared" si="1"/>
        <v>#DIV/0!</v>
      </c>
      <c r="H9" s="88" t="e">
        <f t="shared" si="1"/>
        <v>#DIV/0!</v>
      </c>
      <c r="I9" s="88" t="e">
        <f t="shared" si="1"/>
        <v>#DIV/0!</v>
      </c>
    </row>
    <row r="10" spans="1:9">
      <c r="A10" s="15" t="s">
        <v>186</v>
      </c>
      <c r="B10" s="15">
        <f>SUMIF(Data!X:X,"&gt;0")</f>
        <v>0</v>
      </c>
      <c r="C10" s="15">
        <f>SUMIF(Data!W:W,"&gt;0")</f>
        <v>0</v>
      </c>
      <c r="D10" s="15">
        <f t="shared" si="0"/>
        <v>0</v>
      </c>
      <c r="F10" s="15" t="s">
        <v>186</v>
      </c>
      <c r="G10" s="88" t="e">
        <f t="shared" si="1"/>
        <v>#DIV/0!</v>
      </c>
      <c r="H10" s="88" t="e">
        <f t="shared" si="1"/>
        <v>#DIV/0!</v>
      </c>
      <c r="I10" s="88" t="e">
        <f t="shared" si="1"/>
        <v>#DIV/0!</v>
      </c>
    </row>
    <row r="11" spans="1:9">
      <c r="A11" s="77" t="s">
        <v>21</v>
      </c>
      <c r="B11" s="77">
        <f>SUM(B5:B10)</f>
        <v>0</v>
      </c>
      <c r="C11" s="77">
        <f>SUM(C5:C10)</f>
        <v>0</v>
      </c>
      <c r="D11" s="77">
        <f>SUM(D5:D10)</f>
        <v>0</v>
      </c>
      <c r="E11" s="77"/>
      <c r="F11" s="77" t="s">
        <v>21</v>
      </c>
      <c r="G11" s="89" t="e">
        <f t="shared" si="1"/>
        <v>#DIV/0!</v>
      </c>
      <c r="H11" s="89" t="e">
        <f t="shared" si="1"/>
        <v>#DIV/0!</v>
      </c>
      <c r="I11" s="89" t="e">
        <f t="shared" si="1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A2" sqref="A2:D2"/>
    </sheetView>
  </sheetViews>
  <sheetFormatPr defaultColWidth="12.109375" defaultRowHeight="14.4"/>
  <cols>
    <col min="1" max="1" width="12.5546875" style="15" customWidth="1"/>
    <col min="2" max="2" width="14.77734375" style="15" customWidth="1"/>
    <col min="3" max="6" width="12.109375" style="15" customWidth="1"/>
    <col min="7" max="7" width="6.88671875" style="15" customWidth="1"/>
    <col min="8" max="8" width="12.5546875" style="15" bestFit="1" customWidth="1"/>
  </cols>
  <sheetData>
    <row r="2" spans="1:2">
      <c r="A2" s="3" t="s">
        <v>334</v>
      </c>
      <c r="B2" t="s">
        <v>187</v>
      </c>
    </row>
    <row r="3" spans="1:2">
      <c r="A3" s="4" t="s">
        <v>335</v>
      </c>
      <c r="B3" s="5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11" spans="1:2">
      <c r="A11" s="3" t="s">
        <v>334</v>
      </c>
      <c r="B11" t="s">
        <v>187</v>
      </c>
    </row>
    <row r="12" spans="1:2">
      <c r="A12" s="4" t="s">
        <v>335</v>
      </c>
      <c r="B12" s="9" t="e">
        <v>#DIV/0!</v>
      </c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2" sqref="A2:D2"/>
    </sheetView>
  </sheetViews>
  <sheetFormatPr defaultColWidth="12.109375" defaultRowHeight="14.4"/>
  <cols>
    <col min="1" max="1" width="12.5546875" style="15" customWidth="1"/>
    <col min="2" max="3" width="14.77734375" style="15" customWidth="1"/>
    <col min="4" max="4" width="23.44140625" style="15" bestFit="1" customWidth="1"/>
    <col min="5" max="5" width="21" style="15" customWidth="1"/>
    <col min="6" max="6" width="12.5546875" style="15" customWidth="1"/>
    <col min="7" max="7" width="14.77734375" style="15" customWidth="1"/>
    <col min="8" max="8" width="12.109375" style="15" customWidth="1"/>
    <col min="9" max="9" width="14.88671875" style="15" bestFit="1" customWidth="1"/>
  </cols>
  <sheetData>
    <row r="1" spans="1:11">
      <c r="A1" s="77" t="s">
        <v>188</v>
      </c>
      <c r="B1" s="77" t="s">
        <v>189</v>
      </c>
      <c r="C1" s="77" t="s">
        <v>190</v>
      </c>
      <c r="D1" s="77" t="s">
        <v>191</v>
      </c>
      <c r="E1" s="77" t="s">
        <v>192</v>
      </c>
      <c r="F1" s="77" t="s">
        <v>193</v>
      </c>
    </row>
    <row r="2" spans="1:11">
      <c r="A2" s="15">
        <f>SUMIF('WASH gaps'!G:G,"&gt;0")</f>
        <v>0</v>
      </c>
      <c r="B2" s="15">
        <f>SUMIF('WASH gaps'!H:H,"&gt;0")</f>
        <v>0</v>
      </c>
      <c r="C2" s="15">
        <f>SUMIF('WASH gaps'!I:I,"&gt;0")</f>
        <v>0</v>
      </c>
      <c r="D2" s="15">
        <f>SUMIF('WASH gaps'!J:J,"&gt;0")</f>
        <v>0</v>
      </c>
      <c r="E2" s="15">
        <f>SUMIF('WASH gaps'!K:K,"&gt;0")</f>
        <v>0</v>
      </c>
      <c r="F2" s="15">
        <f>SUMIF('WASH gaps'!L:L,"&gt;0")</f>
        <v>0</v>
      </c>
    </row>
    <row r="8" spans="1:11">
      <c r="F8" s="3" t="s">
        <v>334</v>
      </c>
      <c r="G8" t="s">
        <v>187</v>
      </c>
      <c r="I8" s="77" t="s">
        <v>194</v>
      </c>
      <c r="J8" s="15" t="s">
        <v>195</v>
      </c>
      <c r="K8" s="15" t="s">
        <v>32</v>
      </c>
    </row>
    <row r="9" spans="1:11">
      <c r="F9" s="4" t="s">
        <v>335</v>
      </c>
      <c r="G9" s="9" t="e">
        <v>#DIV/0!</v>
      </c>
      <c r="I9" s="15" t="s">
        <v>33</v>
      </c>
      <c r="J9" s="15">
        <f>COUNTIF(Data!BF:BF,wash!I9)</f>
        <v>0</v>
      </c>
      <c r="K9" s="15" t="str">
        <f>IF(J$13=0,"",J9/J$13)</f>
        <v/>
      </c>
    </row>
    <row r="10" spans="1:11">
      <c r="F10"/>
      <c r="G10"/>
      <c r="I10" s="15" t="s">
        <v>34</v>
      </c>
      <c r="J10" s="15">
        <f>COUNTIF(Data!BF:BF,wash!I10)</f>
        <v>0</v>
      </c>
      <c r="K10" s="15" t="str">
        <f>IF(J$13=0,"",J10/J$13)</f>
        <v/>
      </c>
    </row>
    <row r="11" spans="1:11">
      <c r="A11" s="63"/>
      <c r="B11" s="3" t="s">
        <v>334</v>
      </c>
      <c r="C11" t="s">
        <v>187</v>
      </c>
      <c r="F11"/>
      <c r="G11"/>
      <c r="I11" s="15" t="s">
        <v>35</v>
      </c>
      <c r="J11" s="15">
        <f>COUNTIF(Data!BF:BF,wash!I11)</f>
        <v>0</v>
      </c>
      <c r="K11" s="15" t="str">
        <f>IF(J$13=0,"",J11/J$13)</f>
        <v/>
      </c>
    </row>
    <row r="12" spans="1:11">
      <c r="A12" s="63"/>
      <c r="B12" s="4" t="s">
        <v>335</v>
      </c>
      <c r="C12" s="9" t="e">
        <v>#DIV/0!</v>
      </c>
      <c r="F12"/>
      <c r="G12"/>
      <c r="I12" s="15" t="s">
        <v>36</v>
      </c>
      <c r="J12" s="15">
        <f>COUNTA(Data!BF:BF)-1-(J9+J10+J11)</f>
        <v>0</v>
      </c>
      <c r="K12" s="15" t="str">
        <f>IF(J$13=0,"",J12/J$13)</f>
        <v/>
      </c>
    </row>
    <row r="13" spans="1:11">
      <c r="A13" s="63"/>
      <c r="B13"/>
      <c r="C13"/>
      <c r="I13" s="77" t="s">
        <v>21</v>
      </c>
      <c r="J13" s="77">
        <f>SUM(J9:J12)</f>
        <v>0</v>
      </c>
      <c r="K13" s="15" t="str">
        <f>IF(J$13=0,"",J13/J$13)</f>
        <v/>
      </c>
    </row>
    <row r="14" spans="1:11">
      <c r="A14" s="63"/>
      <c r="B14"/>
      <c r="C14"/>
    </row>
    <row r="15" spans="1:11">
      <c r="B15"/>
      <c r="C15"/>
      <c r="F15" s="3" t="s">
        <v>334</v>
      </c>
      <c r="G15" t="s">
        <v>187</v>
      </c>
    </row>
    <row r="16" spans="1:11">
      <c r="F16" s="4" t="s">
        <v>335</v>
      </c>
      <c r="G16" s="9" t="e">
        <v>#DIV/0!</v>
      </c>
    </row>
    <row r="17" spans="1:7">
      <c r="F17"/>
      <c r="G17"/>
    </row>
    <row r="26" spans="1:7">
      <c r="A26" s="3" t="s">
        <v>334</v>
      </c>
      <c r="B26" t="s">
        <v>187</v>
      </c>
    </row>
    <row r="27" spans="1:7">
      <c r="A27" s="4" t="s">
        <v>336</v>
      </c>
      <c r="B27" s="5"/>
    </row>
    <row r="28" spans="1:7">
      <c r="A28" s="4" t="s">
        <v>335</v>
      </c>
      <c r="B28" s="5"/>
    </row>
    <row r="29" spans="1:7">
      <c r="A29"/>
      <c r="B29"/>
    </row>
    <row r="30" spans="1:7">
      <c r="A30"/>
      <c r="B30"/>
    </row>
    <row r="31" spans="1:7">
      <c r="A31"/>
      <c r="B31"/>
    </row>
    <row r="32" spans="1:7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</sheetData>
  <pageMargins left="0.7" right="0.7" top="0.75" bottom="0.75" header="0.3" footer="0.3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/>
  </sheetViews>
  <sheetFormatPr defaultColWidth="12.109375" defaultRowHeight="14.4"/>
  <cols>
    <col min="1" max="1" width="12.109375" style="15" customWidth="1"/>
    <col min="2" max="2" width="12.5546875" style="15" customWidth="1"/>
    <col min="3" max="3" width="14.77734375" style="15" customWidth="1"/>
    <col min="4" max="5" width="12.109375" style="15" customWidth="1"/>
    <col min="6" max="6" width="12.5546875" style="15" customWidth="1"/>
    <col min="7" max="7" width="14.77734375" style="15" customWidth="1"/>
  </cols>
  <sheetData>
    <row r="2" spans="2:7">
      <c r="B2" s="3" t="s">
        <v>334</v>
      </c>
      <c r="C2" t="s">
        <v>187</v>
      </c>
      <c r="F2" s="3" t="s">
        <v>334</v>
      </c>
      <c r="G2" t="s">
        <v>187</v>
      </c>
    </row>
    <row r="3" spans="2:7">
      <c r="B3" s="4" t="s">
        <v>335</v>
      </c>
      <c r="C3" s="5"/>
      <c r="F3" s="4" t="s">
        <v>335</v>
      </c>
      <c r="G3" s="8" t="e">
        <v>#DIV/0!</v>
      </c>
    </row>
    <row r="4" spans="2:7">
      <c r="B4"/>
      <c r="C4"/>
      <c r="F4"/>
      <c r="G4"/>
    </row>
    <row r="5" spans="2:7">
      <c r="B5"/>
      <c r="C5"/>
      <c r="F5"/>
      <c r="G5"/>
    </row>
    <row r="20" spans="6:7">
      <c r="F20" s="3" t="s">
        <v>334</v>
      </c>
      <c r="G20" t="s">
        <v>187</v>
      </c>
    </row>
    <row r="21" spans="6:7">
      <c r="F21" s="4" t="s">
        <v>335</v>
      </c>
      <c r="G21" s="9" t="e">
        <v>#DIV/0!</v>
      </c>
    </row>
    <row r="22" spans="6:7">
      <c r="F22"/>
      <c r="G22"/>
    </row>
    <row r="23" spans="6:7">
      <c r="F23"/>
      <c r="G23"/>
    </row>
    <row r="24" spans="6:7">
      <c r="F24"/>
      <c r="G24"/>
    </row>
    <row r="35" spans="1:6">
      <c r="A35" s="90" t="s">
        <v>119</v>
      </c>
      <c r="B35" s="90" t="s">
        <v>120</v>
      </c>
      <c r="C35" s="90" t="s">
        <v>121</v>
      </c>
      <c r="D35" s="90" t="s">
        <v>122</v>
      </c>
      <c r="E35" s="90" t="s">
        <v>123</v>
      </c>
      <c r="F35" s="90" t="s">
        <v>124</v>
      </c>
    </row>
    <row r="36" spans="1:6">
      <c r="A36" s="15">
        <f>SUMIF(Data!BX:BX,"&gt;0")</f>
        <v>0</v>
      </c>
      <c r="B36" s="15">
        <f>SUMIF(Data!BY:BY,"&gt;0")</f>
        <v>0</v>
      </c>
      <c r="C36" s="15">
        <f>SUMIF(Data!BZ:BZ,"&gt;0")</f>
        <v>0</v>
      </c>
      <c r="D36" s="15">
        <f>SUMIF(Data!CA:CA,"&gt;0")</f>
        <v>0</v>
      </c>
      <c r="E36" s="15">
        <f>SUMIF(Data!CB:CB,"&gt;0")</f>
        <v>0</v>
      </c>
      <c r="F36" s="15">
        <f>SUMIF(Data!CC:CC,"&gt;0")</f>
        <v>0</v>
      </c>
    </row>
  </sheetData>
  <pageMargins left="0.7" right="0.7" top="0.75" bottom="0.75" header="0.3" footer="0.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A2" sqref="A2:D2"/>
    </sheetView>
  </sheetViews>
  <sheetFormatPr defaultColWidth="12.109375" defaultRowHeight="14.4"/>
  <cols>
    <col min="1" max="1" width="12.109375" style="15" customWidth="1"/>
    <col min="2" max="2" width="12.5546875" style="15" customWidth="1"/>
    <col min="3" max="3" width="14.77734375" style="15" customWidth="1"/>
    <col min="4" max="4" width="12.109375" style="15" customWidth="1"/>
    <col min="5" max="5" width="12.5546875" style="15" customWidth="1"/>
    <col min="6" max="6" width="14.77734375" style="15" customWidth="1"/>
  </cols>
  <sheetData>
    <row r="2" spans="2:3">
      <c r="B2" s="3" t="s">
        <v>334</v>
      </c>
      <c r="C2" t="s">
        <v>187</v>
      </c>
    </row>
    <row r="3" spans="2:3">
      <c r="B3" s="4" t="s">
        <v>335</v>
      </c>
      <c r="C3" s="5"/>
    </row>
    <row r="4" spans="2:3">
      <c r="B4"/>
      <c r="C4"/>
    </row>
    <row r="5" spans="2:3">
      <c r="B5"/>
      <c r="C5"/>
    </row>
    <row r="6" spans="2:3">
      <c r="B6"/>
      <c r="C6"/>
    </row>
    <row r="7" spans="2:3">
      <c r="B7"/>
      <c r="C7"/>
    </row>
    <row r="26" spans="5:6">
      <c r="E26" s="3" t="s">
        <v>334</v>
      </c>
      <c r="F26" t="s">
        <v>187</v>
      </c>
    </row>
    <row r="27" spans="5:6">
      <c r="E27" s="4" t="s">
        <v>335</v>
      </c>
      <c r="F27" s="5"/>
    </row>
    <row r="28" spans="5:6">
      <c r="E28"/>
      <c r="F28"/>
    </row>
    <row r="29" spans="5:6">
      <c r="E29"/>
      <c r="F29"/>
    </row>
    <row r="30" spans="5:6">
      <c r="E30"/>
      <c r="F30"/>
    </row>
    <row r="49" spans="5:6">
      <c r="E49" s="3" t="s">
        <v>334</v>
      </c>
      <c r="F49" t="s">
        <v>187</v>
      </c>
    </row>
    <row r="50" spans="5:6">
      <c r="E50" s="4" t="s">
        <v>335</v>
      </c>
      <c r="F50" s="5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</sheetData>
  <pageMargins left="0.7" right="0.7" top="0.75" bottom="0.75" header="0.3" footer="0.3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workbookViewId="0">
      <selection activeCell="M42" sqref="M42"/>
    </sheetView>
  </sheetViews>
  <sheetFormatPr defaultColWidth="12.109375" defaultRowHeight="14.4"/>
  <cols>
    <col min="1" max="1" width="12.109375" style="15" customWidth="1"/>
    <col min="2" max="2" width="12.5546875" style="15" customWidth="1"/>
    <col min="3" max="3" width="14.77734375" style="15" customWidth="1"/>
  </cols>
  <sheetData>
    <row r="2" spans="2:3">
      <c r="B2" s="3" t="s">
        <v>334</v>
      </c>
      <c r="C2" t="s">
        <v>187</v>
      </c>
    </row>
    <row r="3" spans="2:3">
      <c r="B3" s="4" t="s">
        <v>335</v>
      </c>
      <c r="C3" s="9" t="e">
        <v>#DIV/0!</v>
      </c>
    </row>
    <row r="4" spans="2:3">
      <c r="B4"/>
      <c r="C4"/>
    </row>
    <row r="5" spans="2:3">
      <c r="B5"/>
      <c r="C5"/>
    </row>
    <row r="18" spans="2:4">
      <c r="B18" s="77" t="s">
        <v>196</v>
      </c>
      <c r="C18" s="77" t="s">
        <v>197</v>
      </c>
      <c r="D18" s="77" t="s">
        <v>32</v>
      </c>
    </row>
    <row r="19" spans="2:4">
      <c r="B19" s="15" t="s">
        <v>158</v>
      </c>
      <c r="C19" s="15">
        <f>COUNTIF(Data!DE:DE,B19)</f>
        <v>0</v>
      </c>
      <c r="D19" s="15" t="str">
        <f>IF(C$21=0,"",C19/C$21)</f>
        <v/>
      </c>
    </row>
    <row r="20" spans="2:4">
      <c r="B20" s="15" t="s">
        <v>159</v>
      </c>
      <c r="C20" s="15">
        <f>COUNTIF(Data!DE:DE,B20)</f>
        <v>0</v>
      </c>
      <c r="D20" s="15" t="str">
        <f>IF(C$21=0,"",C20/C$21)</f>
        <v/>
      </c>
    </row>
    <row r="21" spans="2:4">
      <c r="B21" s="77" t="s">
        <v>21</v>
      </c>
      <c r="C21" s="77">
        <f>SUM(C19:C20)</f>
        <v>0</v>
      </c>
      <c r="D21" s="15" t="str">
        <f>IF(C$21=0,"",C21/C$21)</f>
        <v/>
      </c>
    </row>
    <row r="25" spans="2:4">
      <c r="B25" s="3" t="s">
        <v>334</v>
      </c>
      <c r="C25" t="s">
        <v>187</v>
      </c>
    </row>
    <row r="26" spans="2:4">
      <c r="B26" s="4" t="s">
        <v>335</v>
      </c>
      <c r="C26" s="9" t="e">
        <v>#DIV/0!</v>
      </c>
    </row>
    <row r="27" spans="2:4">
      <c r="B27"/>
      <c r="C27"/>
    </row>
    <row r="28" spans="2:4">
      <c r="B28"/>
      <c r="C28"/>
    </row>
    <row r="40" spans="2:3">
      <c r="B40" s="3" t="s">
        <v>334</v>
      </c>
      <c r="C40" t="s">
        <v>187</v>
      </c>
    </row>
    <row r="41" spans="2:3">
      <c r="B41" s="4" t="s">
        <v>335</v>
      </c>
      <c r="C41" s="9" t="e">
        <v>#DIV/0!</v>
      </c>
    </row>
    <row r="42" spans="2:3">
      <c r="B42"/>
      <c r="C42"/>
    </row>
    <row r="43" spans="2:3">
      <c r="B43"/>
      <c r="C43"/>
    </row>
    <row r="44" spans="2:3">
      <c r="B44"/>
      <c r="C44"/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P99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3" sqref="A3"/>
    </sheetView>
  </sheetViews>
  <sheetFormatPr defaultColWidth="32.6640625" defaultRowHeight="14.4"/>
  <cols>
    <col min="1" max="1" width="8.88671875" style="13" bestFit="1" customWidth="1"/>
    <col min="2" max="2" width="13.44140625" style="6" bestFit="1" customWidth="1"/>
    <col min="3" max="3" width="8.88671875" style="14" bestFit="1" customWidth="1"/>
    <col min="4" max="4" width="8.5546875" style="6" bestFit="1" customWidth="1"/>
    <col min="5" max="5" width="34" style="6" customWidth="1"/>
    <col min="6" max="6" width="9" style="6" bestFit="1" customWidth="1"/>
    <col min="7" max="7" width="10" style="6" bestFit="1" customWidth="1"/>
    <col min="8" max="8" width="11.88671875" style="6" customWidth="1"/>
    <col min="9" max="9" width="16.109375" style="6" customWidth="1"/>
    <col min="10" max="10" width="17.33203125" style="6" customWidth="1"/>
    <col min="11" max="11" width="10.5546875" style="105" customWidth="1"/>
    <col min="12" max="12" width="9.6640625" style="105" customWidth="1"/>
    <col min="13" max="13" width="8.33203125" style="106" bestFit="1" customWidth="1"/>
    <col min="14" max="14" width="8.109375" style="106" customWidth="1"/>
    <col min="15" max="15" width="9" style="106" bestFit="1" customWidth="1"/>
    <col min="16" max="16" width="8" style="106" bestFit="1" customWidth="1"/>
    <col min="17" max="17" width="10" style="106" bestFit="1" customWidth="1"/>
    <col min="18" max="18" width="9" style="106" bestFit="1" customWidth="1"/>
    <col min="19" max="19" width="11" style="106" bestFit="1" customWidth="1"/>
    <col min="20" max="20" width="10" style="106" bestFit="1" customWidth="1"/>
    <col min="21" max="21" width="11" style="106" bestFit="1" customWidth="1"/>
    <col min="22" max="22" width="10" style="106" bestFit="1" customWidth="1"/>
    <col min="23" max="23" width="9.109375" style="106" bestFit="1" customWidth="1"/>
    <col min="24" max="24" width="8.109375" style="106" bestFit="1" customWidth="1"/>
    <col min="25" max="25" width="17.6640625" style="13" bestFit="1" customWidth="1"/>
    <col min="26" max="26" width="14.33203125" style="13" bestFit="1" customWidth="1"/>
    <col min="27" max="27" width="12.109375" style="13" customWidth="1"/>
    <col min="28" max="28" width="9.33203125" style="13" bestFit="1" customWidth="1"/>
    <col min="29" max="29" width="18.88671875" style="13" bestFit="1" customWidth="1"/>
    <col min="30" max="30" width="20.33203125" style="13" bestFit="1" customWidth="1"/>
    <col min="31" max="31" width="18.88671875" style="13" bestFit="1" customWidth="1"/>
    <col min="32" max="32" width="6.33203125" style="13" bestFit="1" customWidth="1"/>
    <col min="33" max="33" width="12.109375" style="13" bestFit="1" customWidth="1"/>
    <col min="34" max="34" width="9.33203125" style="13" bestFit="1" customWidth="1"/>
    <col min="35" max="35" width="18.88671875" style="13" bestFit="1" customWidth="1"/>
    <col min="36" max="36" width="18.33203125" style="13" bestFit="1" customWidth="1"/>
    <col min="37" max="37" width="18.33203125" style="13" customWidth="1"/>
    <col min="38" max="38" width="6.33203125" style="13" bestFit="1" customWidth="1"/>
    <col min="39" max="39" width="13.33203125" style="107" bestFit="1" customWidth="1"/>
    <col min="40" max="41" width="11.5546875" style="107" bestFit="1" customWidth="1"/>
    <col min="42" max="42" width="14" style="107" bestFit="1" customWidth="1"/>
    <col min="43" max="43" width="26.44140625" style="107" bestFit="1" customWidth="1"/>
    <col min="44" max="44" width="7.44140625" style="107" bestFit="1" customWidth="1"/>
    <col min="45" max="45" width="21.5546875" style="107" customWidth="1"/>
    <col min="46" max="46" width="20.88671875" style="107" customWidth="1"/>
    <col min="47" max="47" width="18.44140625" style="107" customWidth="1"/>
    <col min="48" max="48" width="28.88671875" style="6" bestFit="1" customWidth="1"/>
    <col min="49" max="49" width="11.44140625" style="107" customWidth="1"/>
    <col min="50" max="50" width="19.6640625" style="107" bestFit="1" customWidth="1"/>
    <col min="51" max="51" width="17" style="107" bestFit="1" customWidth="1"/>
    <col min="52" max="52" width="16.44140625" style="107" bestFit="1" customWidth="1"/>
    <col min="53" max="53" width="15.88671875" style="107" bestFit="1" customWidth="1"/>
    <col min="54" max="54" width="15.5546875" style="107" customWidth="1"/>
    <col min="55" max="55" width="18.44140625" style="107" bestFit="1" customWidth="1"/>
    <col min="56" max="56" width="7.44140625" style="107" bestFit="1" customWidth="1"/>
    <col min="57" max="57" width="25" style="6" bestFit="1" customWidth="1"/>
    <col min="58" max="58" width="14.6640625" style="13" customWidth="1"/>
    <col min="59" max="59" width="17.88671875" style="13" customWidth="1"/>
    <col min="60" max="60" width="17.44140625" style="13" bestFit="1" customWidth="1"/>
    <col min="61" max="61" width="27.109375" style="6" bestFit="1" customWidth="1"/>
    <col min="62" max="62" width="10.88671875" style="13" bestFit="1" customWidth="1"/>
    <col min="63" max="63" width="11.5546875" style="13" bestFit="1" customWidth="1"/>
    <col min="64" max="65" width="20.33203125" style="13" bestFit="1" customWidth="1"/>
    <col min="66" max="66" width="12" style="13" bestFit="1" customWidth="1"/>
    <col min="67" max="67" width="12" style="13" customWidth="1"/>
    <col min="68" max="68" width="7.44140625" style="13" bestFit="1" customWidth="1"/>
    <col min="69" max="69" width="17.44140625" style="13" bestFit="1" customWidth="1"/>
    <col min="70" max="70" width="16.109375" style="13" bestFit="1" customWidth="1"/>
    <col min="71" max="71" width="17.44140625" style="13" bestFit="1" customWidth="1"/>
    <col min="72" max="73" width="7.44140625" style="106" bestFit="1" customWidth="1"/>
    <col min="74" max="74" width="11.6640625" style="106" bestFit="1" customWidth="1"/>
    <col min="75" max="75" width="13.6640625" style="106" bestFit="1" customWidth="1"/>
    <col min="76" max="76" width="8.88671875" style="106" bestFit="1" customWidth="1"/>
    <col min="77" max="77" width="6.33203125" style="106" bestFit="1" customWidth="1"/>
    <col min="78" max="78" width="10.109375" style="106" customWidth="1"/>
    <col min="79" max="79" width="7.88671875" style="106" customWidth="1"/>
    <col min="80" max="80" width="7.5546875" style="106" bestFit="1" customWidth="1"/>
    <col min="81" max="81" width="8" style="106" customWidth="1"/>
    <col min="82" max="82" width="7.5546875" style="106" bestFit="1" customWidth="1"/>
    <col min="83" max="83" width="7.109375" style="106" customWidth="1"/>
    <col min="84" max="84" width="7.5546875" style="106" bestFit="1" customWidth="1"/>
    <col min="85" max="85" width="6.5546875" style="13" customWidth="1"/>
    <col min="86" max="86" width="5.88671875" style="13" customWidth="1"/>
    <col min="87" max="87" width="11.6640625" style="13" bestFit="1" customWidth="1"/>
    <col min="88" max="88" width="12.109375" style="13" bestFit="1" customWidth="1"/>
    <col min="89" max="89" width="7.5546875" style="13" customWidth="1"/>
    <col min="90" max="90" width="4.88671875" style="13" bestFit="1" customWidth="1"/>
    <col min="91" max="91" width="10.6640625" style="13" customWidth="1"/>
    <col min="92" max="92" width="4.88671875" style="13" bestFit="1" customWidth="1"/>
    <col min="93" max="93" width="11" style="13" customWidth="1"/>
    <col min="94" max="94" width="14.44140625" style="13" customWidth="1"/>
    <col min="95" max="95" width="9.88671875" style="13" bestFit="1" customWidth="1"/>
    <col min="96" max="96" width="16.88671875" style="13" customWidth="1"/>
    <col min="97" max="97" width="30.6640625" style="6" bestFit="1" customWidth="1"/>
    <col min="98" max="98" width="21.109375" style="13" customWidth="1"/>
    <col min="99" max="99" width="12" style="13" customWidth="1"/>
    <col min="100" max="100" width="23.109375" style="13" customWidth="1"/>
    <col min="101" max="101" width="7.6640625" style="13" customWidth="1"/>
    <col min="102" max="102" width="25.109375" style="13" customWidth="1"/>
    <col min="103" max="103" width="25.44140625" style="13" customWidth="1"/>
    <col min="104" max="104" width="28" style="13" customWidth="1"/>
    <col min="105" max="105" width="30.109375" style="6" bestFit="1" customWidth="1"/>
    <col min="106" max="106" width="18.88671875" style="109" bestFit="1" customWidth="1"/>
    <col min="107" max="107" width="28.6640625" style="109" bestFit="1" customWidth="1"/>
    <col min="108" max="108" width="11.33203125" style="109" bestFit="1" customWidth="1"/>
    <col min="109" max="109" width="16.5546875" style="109" customWidth="1"/>
    <col min="110" max="110" width="8.5546875" style="109" bestFit="1" customWidth="1"/>
    <col min="111" max="111" width="11.44140625" style="109" bestFit="1" customWidth="1"/>
    <col min="112" max="112" width="7.44140625" style="109" bestFit="1" customWidth="1"/>
    <col min="113" max="113" width="18.44140625" style="107" bestFit="1" customWidth="1"/>
    <col min="114" max="114" width="10" style="109" bestFit="1" customWidth="1"/>
    <col min="115" max="115" width="12" style="107" bestFit="1" customWidth="1"/>
    <col min="116" max="116" width="18.109375" style="107" bestFit="1" customWidth="1"/>
    <col min="117" max="117" width="14.88671875" style="107" bestFit="1" customWidth="1"/>
    <col min="118" max="118" width="10" style="109" bestFit="1" customWidth="1"/>
    <col min="119" max="119" width="14.5546875" style="107" customWidth="1"/>
    <col min="120" max="120" width="38.5546875" style="6" bestFit="1" customWidth="1"/>
    <col min="121" max="16384" width="32.6640625" style="6"/>
  </cols>
  <sheetData>
    <row r="1" spans="1:120" ht="15.6">
      <c r="A1" s="163" t="s">
        <v>337</v>
      </c>
      <c r="B1" s="164"/>
      <c r="C1" s="164"/>
      <c r="D1" s="164"/>
      <c r="E1" s="164"/>
      <c r="F1" s="164"/>
      <c r="G1" s="164"/>
      <c r="H1" s="164"/>
      <c r="I1" s="164"/>
      <c r="J1" s="165"/>
      <c r="K1" s="169" t="s">
        <v>198</v>
      </c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1"/>
      <c r="Y1" s="172" t="s">
        <v>199</v>
      </c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3"/>
      <c r="AM1" s="174" t="s">
        <v>200</v>
      </c>
      <c r="AN1" s="175"/>
      <c r="AO1" s="175"/>
      <c r="AP1" s="175"/>
      <c r="AQ1" s="175"/>
      <c r="AR1" s="175"/>
      <c r="AS1" s="175"/>
      <c r="AT1" s="175"/>
      <c r="AU1" s="175"/>
      <c r="AV1" s="175"/>
      <c r="AW1" s="176" t="s">
        <v>201</v>
      </c>
      <c r="AX1" s="177"/>
      <c r="AY1" s="177"/>
      <c r="AZ1" s="177"/>
      <c r="BA1" s="177"/>
      <c r="BB1" s="177"/>
      <c r="BC1" s="177"/>
      <c r="BD1" s="177"/>
      <c r="BE1" s="177"/>
      <c r="BF1" s="177"/>
      <c r="BG1" s="178"/>
      <c r="BH1" s="178"/>
      <c r="BI1" s="178"/>
      <c r="BJ1" s="206" t="s">
        <v>202</v>
      </c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8"/>
      <c r="CA1" s="195" t="s">
        <v>203</v>
      </c>
      <c r="CB1" s="195"/>
      <c r="CC1" s="195"/>
      <c r="CD1" s="195"/>
      <c r="CE1" s="195"/>
      <c r="CF1" s="195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1"/>
      <c r="CT1" s="196" t="s">
        <v>204</v>
      </c>
      <c r="CU1" s="197"/>
      <c r="CV1" s="197"/>
      <c r="CW1" s="197"/>
      <c r="CX1" s="197"/>
      <c r="CY1" s="197"/>
      <c r="CZ1" s="197"/>
      <c r="DA1" s="198"/>
      <c r="DB1" s="199" t="s">
        <v>205</v>
      </c>
      <c r="DC1" s="200"/>
      <c r="DD1" s="200"/>
      <c r="DE1" s="200"/>
      <c r="DF1" s="200"/>
      <c r="DG1" s="200"/>
      <c r="DH1" s="200"/>
      <c r="DI1" s="200"/>
      <c r="DJ1" s="200"/>
      <c r="DK1" s="200"/>
      <c r="DL1" s="200"/>
      <c r="DM1" s="200"/>
      <c r="DN1" s="200"/>
      <c r="DO1" s="200"/>
      <c r="DP1" s="201"/>
    </row>
    <row r="2" spans="1:120" ht="15.75" customHeight="1">
      <c r="A2" s="166"/>
      <c r="B2" s="167"/>
      <c r="C2" s="167"/>
      <c r="D2" s="167"/>
      <c r="E2" s="167"/>
      <c r="F2" s="167"/>
      <c r="G2" s="167"/>
      <c r="H2" s="167"/>
      <c r="I2" s="167"/>
      <c r="J2" s="168"/>
      <c r="K2" s="202" t="s">
        <v>206</v>
      </c>
      <c r="L2" s="204" t="s">
        <v>207</v>
      </c>
      <c r="M2" s="179" t="s">
        <v>208</v>
      </c>
      <c r="N2" s="180"/>
      <c r="O2" s="179" t="s">
        <v>209</v>
      </c>
      <c r="P2" s="180"/>
      <c r="Q2" s="179" t="s">
        <v>210</v>
      </c>
      <c r="R2" s="180"/>
      <c r="S2" s="179" t="s">
        <v>211</v>
      </c>
      <c r="T2" s="180"/>
      <c r="U2" s="179" t="s">
        <v>212</v>
      </c>
      <c r="V2" s="180"/>
      <c r="W2" s="179" t="s">
        <v>213</v>
      </c>
      <c r="X2" s="180"/>
      <c r="Y2" s="181" t="s">
        <v>214</v>
      </c>
      <c r="Z2" s="181" t="s">
        <v>215</v>
      </c>
      <c r="AA2" s="183" t="s">
        <v>216</v>
      </c>
      <c r="AB2" s="183"/>
      <c r="AC2" s="183"/>
      <c r="AD2" s="183"/>
      <c r="AE2" s="183"/>
      <c r="AF2" s="184"/>
      <c r="AG2" s="210" t="s">
        <v>217</v>
      </c>
      <c r="AH2" s="211"/>
      <c r="AI2" s="211"/>
      <c r="AJ2" s="211"/>
      <c r="AK2" s="211"/>
      <c r="AL2" s="212"/>
      <c r="AM2" s="185" t="s">
        <v>218</v>
      </c>
      <c r="AN2" s="186"/>
      <c r="AO2" s="186"/>
      <c r="AP2" s="186"/>
      <c r="AQ2" s="186"/>
      <c r="AR2" s="213"/>
      <c r="AS2" s="214" t="s">
        <v>219</v>
      </c>
      <c r="AT2" s="215"/>
      <c r="AU2" s="216"/>
      <c r="AV2" s="193" t="s">
        <v>220</v>
      </c>
      <c r="AW2" s="185" t="s">
        <v>221</v>
      </c>
      <c r="AX2" s="186"/>
      <c r="AY2" s="186"/>
      <c r="AZ2" s="186"/>
      <c r="BA2" s="186"/>
      <c r="BB2" s="186"/>
      <c r="BC2" s="186"/>
      <c r="BD2" s="186"/>
      <c r="BE2" s="187" t="s">
        <v>222</v>
      </c>
      <c r="BF2" s="189" t="s">
        <v>223</v>
      </c>
      <c r="BG2" s="191" t="s">
        <v>224</v>
      </c>
      <c r="BH2" s="192"/>
      <c r="BI2" s="193" t="s">
        <v>225</v>
      </c>
      <c r="BJ2" s="217" t="s">
        <v>226</v>
      </c>
      <c r="BK2" s="218"/>
      <c r="BL2" s="218"/>
      <c r="BM2" s="218"/>
      <c r="BN2" s="218"/>
      <c r="BO2" s="218"/>
      <c r="BP2" s="219"/>
      <c r="BQ2" s="220"/>
      <c r="BR2" s="220"/>
      <c r="BS2" s="220"/>
      <c r="BT2" s="220"/>
      <c r="BU2" s="220"/>
      <c r="BV2" s="220"/>
      <c r="BW2" s="220"/>
      <c r="BX2" s="220"/>
      <c r="BY2" s="220"/>
      <c r="BZ2" s="221"/>
      <c r="CA2" s="209" t="s">
        <v>132</v>
      </c>
      <c r="CB2" s="209"/>
      <c r="CC2" s="209" t="s">
        <v>227</v>
      </c>
      <c r="CD2" s="209"/>
      <c r="CE2" s="209" t="s">
        <v>228</v>
      </c>
      <c r="CF2" s="209"/>
      <c r="CG2" s="222" t="s">
        <v>229</v>
      </c>
      <c r="CH2" s="222"/>
      <c r="CI2" s="222"/>
      <c r="CJ2" s="222"/>
      <c r="CK2" s="222"/>
      <c r="CL2" s="222"/>
      <c r="CM2" s="222"/>
      <c r="CN2" s="222"/>
      <c r="CO2" s="222"/>
      <c r="CP2" s="223" t="s">
        <v>230</v>
      </c>
      <c r="CQ2" s="223"/>
      <c r="CR2" s="224" t="s">
        <v>231</v>
      </c>
      <c r="CS2" s="193" t="s">
        <v>232</v>
      </c>
      <c r="CT2" s="226" t="s">
        <v>233</v>
      </c>
      <c r="CU2" s="227"/>
      <c r="CV2" s="227"/>
      <c r="CW2" s="227"/>
      <c r="CX2" s="228" t="s">
        <v>234</v>
      </c>
      <c r="CY2" s="228"/>
      <c r="CZ2" s="228"/>
      <c r="DA2" s="193" t="s">
        <v>235</v>
      </c>
      <c r="DB2" s="229" t="s">
        <v>236</v>
      </c>
      <c r="DC2" s="230"/>
      <c r="DD2" s="230"/>
      <c r="DE2" s="230"/>
      <c r="DF2" s="230"/>
      <c r="DG2" s="230"/>
      <c r="DH2" s="230"/>
      <c r="DI2" s="231" t="s">
        <v>237</v>
      </c>
      <c r="DJ2" s="231"/>
      <c r="DK2" s="231"/>
      <c r="DL2" s="231"/>
      <c r="DM2" s="231"/>
      <c r="DN2" s="231"/>
      <c r="DO2" s="231"/>
      <c r="DP2" s="193" t="s">
        <v>238</v>
      </c>
    </row>
    <row r="3" spans="1:120" s="104" customFormat="1" ht="33" customHeight="1" thickBot="1">
      <c r="A3" s="91" t="s">
        <v>44</v>
      </c>
      <c r="B3" s="92" t="s">
        <v>45</v>
      </c>
      <c r="C3" s="93" t="s">
        <v>46</v>
      </c>
      <c r="D3" s="92" t="s">
        <v>47</v>
      </c>
      <c r="E3" s="92" t="s">
        <v>48</v>
      </c>
      <c r="F3" s="92" t="s">
        <v>49</v>
      </c>
      <c r="G3" s="92" t="s">
        <v>50</v>
      </c>
      <c r="H3" s="92" t="s">
        <v>51</v>
      </c>
      <c r="I3" s="92" t="s">
        <v>52</v>
      </c>
      <c r="J3" s="94" t="s">
        <v>53</v>
      </c>
      <c r="K3" s="203"/>
      <c r="L3" s="205"/>
      <c r="M3" s="95" t="s">
        <v>19</v>
      </c>
      <c r="N3" s="96" t="s">
        <v>20</v>
      </c>
      <c r="O3" s="95" t="s">
        <v>19</v>
      </c>
      <c r="P3" s="96" t="s">
        <v>20</v>
      </c>
      <c r="Q3" s="95" t="s">
        <v>19</v>
      </c>
      <c r="R3" s="96" t="s">
        <v>20</v>
      </c>
      <c r="S3" s="95" t="s">
        <v>19</v>
      </c>
      <c r="T3" s="96" t="s">
        <v>20</v>
      </c>
      <c r="U3" s="95" t="s">
        <v>19</v>
      </c>
      <c r="V3" s="96" t="s">
        <v>20</v>
      </c>
      <c r="W3" s="95" t="s">
        <v>19</v>
      </c>
      <c r="X3" s="96" t="s">
        <v>20</v>
      </c>
      <c r="Y3" s="182"/>
      <c r="Z3" s="182"/>
      <c r="AA3" s="97" t="s">
        <v>239</v>
      </c>
      <c r="AB3" s="97" t="s">
        <v>240</v>
      </c>
      <c r="AC3" s="97" t="s">
        <v>241</v>
      </c>
      <c r="AD3" s="97" t="s">
        <v>242</v>
      </c>
      <c r="AE3" s="97" t="s">
        <v>243</v>
      </c>
      <c r="AF3" s="97" t="s">
        <v>36</v>
      </c>
      <c r="AG3" s="97" t="s">
        <v>239</v>
      </c>
      <c r="AH3" s="97" t="s">
        <v>240</v>
      </c>
      <c r="AI3" s="97" t="s">
        <v>244</v>
      </c>
      <c r="AJ3" s="97" t="s">
        <v>245</v>
      </c>
      <c r="AK3" s="97" t="s">
        <v>246</v>
      </c>
      <c r="AL3" s="98" t="s">
        <v>36</v>
      </c>
      <c r="AM3" s="91" t="s">
        <v>247</v>
      </c>
      <c r="AN3" s="97" t="s">
        <v>248</v>
      </c>
      <c r="AO3" s="97" t="s">
        <v>249</v>
      </c>
      <c r="AP3" s="97" t="s">
        <v>250</v>
      </c>
      <c r="AQ3" s="97" t="s">
        <v>251</v>
      </c>
      <c r="AR3" s="97" t="s">
        <v>252</v>
      </c>
      <c r="AS3" s="97" t="s">
        <v>253</v>
      </c>
      <c r="AT3" s="97" t="s">
        <v>254</v>
      </c>
      <c r="AU3" s="99" t="s">
        <v>255</v>
      </c>
      <c r="AV3" s="194"/>
      <c r="AW3" s="91" t="s">
        <v>256</v>
      </c>
      <c r="AX3" s="97" t="s">
        <v>257</v>
      </c>
      <c r="AY3" s="97" t="s">
        <v>258</v>
      </c>
      <c r="AZ3" s="97" t="s">
        <v>259</v>
      </c>
      <c r="BA3" s="97" t="s">
        <v>260</v>
      </c>
      <c r="BB3" s="97" t="s">
        <v>261</v>
      </c>
      <c r="BC3" s="97" t="s">
        <v>262</v>
      </c>
      <c r="BD3" s="97" t="s">
        <v>252</v>
      </c>
      <c r="BE3" s="188"/>
      <c r="BF3" s="190"/>
      <c r="BG3" s="100" t="s">
        <v>263</v>
      </c>
      <c r="BH3" s="101" t="s">
        <v>264</v>
      </c>
      <c r="BI3" s="194"/>
      <c r="BJ3" s="91" t="s">
        <v>265</v>
      </c>
      <c r="BK3" s="97" t="s">
        <v>266</v>
      </c>
      <c r="BL3" s="97" t="s">
        <v>267</v>
      </c>
      <c r="BM3" s="97" t="s">
        <v>268</v>
      </c>
      <c r="BN3" s="97" t="s">
        <v>269</v>
      </c>
      <c r="BO3" s="97" t="s">
        <v>270</v>
      </c>
      <c r="BP3" s="97" t="s">
        <v>252</v>
      </c>
      <c r="BQ3" s="97" t="s">
        <v>271</v>
      </c>
      <c r="BR3" s="97" t="s">
        <v>272</v>
      </c>
      <c r="BS3" s="97" t="s">
        <v>273</v>
      </c>
      <c r="BT3" s="102" t="s">
        <v>274</v>
      </c>
      <c r="BU3" s="102" t="s">
        <v>275</v>
      </c>
      <c r="BV3" s="102" t="s">
        <v>276</v>
      </c>
      <c r="BW3" s="102" t="s">
        <v>277</v>
      </c>
      <c r="BX3" s="102" t="s">
        <v>278</v>
      </c>
      <c r="BY3" s="102" t="s">
        <v>279</v>
      </c>
      <c r="BZ3" s="102" t="s">
        <v>280</v>
      </c>
      <c r="CA3" s="95" t="s">
        <v>19</v>
      </c>
      <c r="CB3" s="96" t="s">
        <v>20</v>
      </c>
      <c r="CC3" s="95" t="s">
        <v>19</v>
      </c>
      <c r="CD3" s="96" t="s">
        <v>20</v>
      </c>
      <c r="CE3" s="95" t="s">
        <v>19</v>
      </c>
      <c r="CF3" s="96" t="s">
        <v>20</v>
      </c>
      <c r="CG3" s="97" t="s">
        <v>281</v>
      </c>
      <c r="CH3" s="97" t="s">
        <v>282</v>
      </c>
      <c r="CI3" s="97" t="s">
        <v>283</v>
      </c>
      <c r="CJ3" s="97" t="s">
        <v>128</v>
      </c>
      <c r="CK3" s="97" t="s">
        <v>284</v>
      </c>
      <c r="CL3" s="97" t="s">
        <v>130</v>
      </c>
      <c r="CM3" s="97" t="s">
        <v>285</v>
      </c>
      <c r="CN3" s="97" t="s">
        <v>132</v>
      </c>
      <c r="CO3" s="97" t="s">
        <v>40</v>
      </c>
      <c r="CP3" s="97" t="s">
        <v>286</v>
      </c>
      <c r="CQ3" s="97" t="s">
        <v>287</v>
      </c>
      <c r="CR3" s="225"/>
      <c r="CS3" s="194"/>
      <c r="CT3" s="91" t="s">
        <v>288</v>
      </c>
      <c r="CU3" s="97" t="s">
        <v>289</v>
      </c>
      <c r="CV3" s="97" t="s">
        <v>290</v>
      </c>
      <c r="CW3" s="97" t="s">
        <v>252</v>
      </c>
      <c r="CX3" s="97" t="s">
        <v>291</v>
      </c>
      <c r="CY3" s="97" t="s">
        <v>292</v>
      </c>
      <c r="CZ3" s="97" t="s">
        <v>293</v>
      </c>
      <c r="DA3" s="194"/>
      <c r="DB3" s="91" t="s">
        <v>294</v>
      </c>
      <c r="DC3" s="103" t="s">
        <v>295</v>
      </c>
      <c r="DD3" s="97" t="s">
        <v>146</v>
      </c>
      <c r="DE3" s="97" t="s">
        <v>296</v>
      </c>
      <c r="DF3" s="97" t="s">
        <v>297</v>
      </c>
      <c r="DG3" s="97" t="s">
        <v>298</v>
      </c>
      <c r="DH3" s="97" t="s">
        <v>252</v>
      </c>
      <c r="DI3" s="97" t="s">
        <v>299</v>
      </c>
      <c r="DJ3" s="97" t="s">
        <v>300</v>
      </c>
      <c r="DK3" s="97" t="s">
        <v>301</v>
      </c>
      <c r="DL3" s="97" t="s">
        <v>302</v>
      </c>
      <c r="DM3" s="97" t="s">
        <v>303</v>
      </c>
      <c r="DN3" s="97" t="s">
        <v>304</v>
      </c>
      <c r="DO3" s="97" t="s">
        <v>305</v>
      </c>
      <c r="DP3" s="194"/>
    </row>
    <row r="4" spans="1:120">
      <c r="B4" s="7"/>
      <c r="AV4" s="108"/>
      <c r="BE4" s="108"/>
      <c r="BI4" s="108"/>
      <c r="CS4" s="108"/>
    </row>
    <row r="5" spans="1:120">
      <c r="B5" s="7"/>
      <c r="AV5" s="108"/>
      <c r="BE5" s="108"/>
      <c r="BI5" s="108"/>
      <c r="CS5" s="108"/>
    </row>
    <row r="6" spans="1:120">
      <c r="B6" s="7"/>
      <c r="AV6" s="108"/>
      <c r="BE6" s="108"/>
      <c r="BI6" s="108"/>
      <c r="CS6" s="108"/>
    </row>
    <row r="7" spans="1:120">
      <c r="B7" s="7"/>
      <c r="AV7" s="108"/>
      <c r="BE7" s="108"/>
      <c r="BI7" s="108"/>
      <c r="CS7" s="108"/>
    </row>
    <row r="8" spans="1:120">
      <c r="B8" s="7"/>
      <c r="AV8" s="108"/>
      <c r="BE8" s="108"/>
      <c r="BI8" s="108"/>
      <c r="CS8" s="108"/>
    </row>
    <row r="9" spans="1:120">
      <c r="B9" s="7"/>
      <c r="AV9" s="108"/>
      <c r="BE9" s="108"/>
      <c r="BI9" s="108"/>
      <c r="CS9" s="108"/>
    </row>
    <row r="10" spans="1:120">
      <c r="B10" s="7"/>
      <c r="AV10" s="108"/>
      <c r="BE10" s="108"/>
      <c r="BI10" s="108"/>
      <c r="CS10" s="108"/>
    </row>
    <row r="11" spans="1:120">
      <c r="B11" s="7"/>
      <c r="AV11" s="108"/>
      <c r="BE11" s="108"/>
      <c r="BI11" s="108"/>
      <c r="CS11" s="108"/>
    </row>
    <row r="12" spans="1:120">
      <c r="B12" s="7"/>
      <c r="AV12" s="108"/>
      <c r="BE12" s="108"/>
      <c r="BI12" s="108"/>
      <c r="CS12" s="108"/>
    </row>
    <row r="13" spans="1:120">
      <c r="B13" s="7"/>
      <c r="AV13" s="108"/>
      <c r="BE13" s="108"/>
      <c r="BI13" s="108"/>
      <c r="CS13" s="108"/>
    </row>
    <row r="14" spans="1:120">
      <c r="B14" s="7"/>
      <c r="AV14" s="108"/>
      <c r="BE14" s="108"/>
      <c r="BI14" s="108"/>
      <c r="CS14" s="108"/>
    </row>
    <row r="15" spans="1:120">
      <c r="B15" s="7"/>
      <c r="AV15" s="108"/>
      <c r="BE15" s="108"/>
      <c r="BI15" s="108"/>
      <c r="CS15" s="108"/>
    </row>
    <row r="16" spans="1:120">
      <c r="B16" s="7"/>
      <c r="AV16" s="108"/>
      <c r="BE16" s="108"/>
      <c r="BI16" s="108"/>
      <c r="CS16" s="108"/>
    </row>
    <row r="17" spans="48:97">
      <c r="AV17" s="108"/>
      <c r="BE17" s="108"/>
      <c r="BI17" s="108"/>
      <c r="CS17" s="108"/>
    </row>
    <row r="18" spans="48:97">
      <c r="AV18" s="108"/>
      <c r="BE18" s="108"/>
      <c r="BI18" s="108"/>
      <c r="CS18" s="108"/>
    </row>
    <row r="19" spans="48:97">
      <c r="AV19" s="108"/>
      <c r="BE19" s="108"/>
      <c r="BI19" s="108"/>
      <c r="CS19" s="110"/>
    </row>
    <row r="20" spans="48:97">
      <c r="AV20" s="108"/>
      <c r="BE20" s="108"/>
      <c r="BI20" s="108"/>
      <c r="CS20" s="108"/>
    </row>
    <row r="21" spans="48:97">
      <c r="AV21" s="108"/>
      <c r="BE21" s="108"/>
      <c r="BI21" s="108"/>
      <c r="CS21" s="108"/>
    </row>
    <row r="22" spans="48:97">
      <c r="AV22" s="108"/>
      <c r="BE22" s="108"/>
      <c r="BI22" s="108"/>
      <c r="CS22" s="108"/>
    </row>
    <row r="23" spans="48:97">
      <c r="AV23" s="108"/>
      <c r="BE23" s="108"/>
      <c r="BI23" s="108"/>
      <c r="CS23" s="108"/>
    </row>
    <row r="24" spans="48:97">
      <c r="AV24" s="108"/>
      <c r="BE24" s="108"/>
      <c r="BI24" s="108"/>
      <c r="CS24" s="108"/>
    </row>
    <row r="25" spans="48:97">
      <c r="AV25" s="108"/>
      <c r="BE25" s="108"/>
      <c r="BI25" s="108"/>
      <c r="CS25" s="108"/>
    </row>
    <row r="26" spans="48:97">
      <c r="AV26" s="108"/>
      <c r="BE26" s="108"/>
      <c r="BI26" s="108"/>
      <c r="CS26" s="108"/>
    </row>
    <row r="27" spans="48:97">
      <c r="AV27" s="108"/>
      <c r="BE27" s="108"/>
      <c r="BI27" s="108"/>
      <c r="CS27" s="108"/>
    </row>
    <row r="28" spans="48:97">
      <c r="AV28" s="108"/>
      <c r="BE28" s="108"/>
      <c r="BI28" s="108"/>
      <c r="CS28" s="108"/>
    </row>
    <row r="29" spans="48:97">
      <c r="AV29" s="108"/>
      <c r="BE29" s="108"/>
      <c r="BI29" s="108"/>
      <c r="CS29" s="108"/>
    </row>
    <row r="30" spans="48:97">
      <c r="AV30" s="108"/>
      <c r="BE30" s="108"/>
      <c r="BI30" s="108"/>
      <c r="CS30" s="108"/>
    </row>
    <row r="31" spans="48:97">
      <c r="AV31" s="108"/>
      <c r="BE31" s="108"/>
      <c r="BI31" s="108"/>
      <c r="CS31" s="108"/>
    </row>
    <row r="32" spans="48:97">
      <c r="AV32" s="108"/>
      <c r="BE32" s="108"/>
      <c r="BI32" s="108"/>
      <c r="CS32" s="108"/>
    </row>
    <row r="33" spans="48:97">
      <c r="AV33" s="108"/>
      <c r="BE33" s="108"/>
      <c r="BI33" s="108"/>
      <c r="CS33" s="108"/>
    </row>
    <row r="34" spans="48:97">
      <c r="AV34" s="108"/>
      <c r="BE34" s="108"/>
      <c r="BI34" s="108"/>
      <c r="CS34" s="108"/>
    </row>
    <row r="35" spans="48:97">
      <c r="AV35" s="108"/>
      <c r="BE35" s="108"/>
      <c r="BI35" s="108"/>
      <c r="CS35" s="108"/>
    </row>
    <row r="36" spans="48:97">
      <c r="AV36" s="108"/>
      <c r="BE36" s="108"/>
      <c r="BI36" s="108"/>
      <c r="CS36" s="108"/>
    </row>
    <row r="37" spans="48:97">
      <c r="AV37" s="108"/>
      <c r="BE37" s="108"/>
      <c r="BI37" s="108"/>
      <c r="CS37" s="108"/>
    </row>
    <row r="38" spans="48:97">
      <c r="AV38" s="108"/>
      <c r="BE38" s="108"/>
      <c r="BI38" s="108"/>
      <c r="CS38" s="108"/>
    </row>
    <row r="39" spans="48:97">
      <c r="AV39" s="108"/>
      <c r="BE39" s="108"/>
      <c r="BI39" s="108"/>
      <c r="CS39" s="108"/>
    </row>
    <row r="40" spans="48:97">
      <c r="AV40" s="108"/>
      <c r="BE40" s="108"/>
      <c r="BI40" s="108"/>
      <c r="CS40" s="108"/>
    </row>
    <row r="41" spans="48:97">
      <c r="AV41" s="108"/>
      <c r="BE41" s="108"/>
      <c r="BI41" s="108"/>
      <c r="CS41" s="108"/>
    </row>
    <row r="42" spans="48:97">
      <c r="AV42" s="108"/>
      <c r="BE42" s="108"/>
      <c r="BI42" s="108"/>
      <c r="CS42" s="108"/>
    </row>
    <row r="43" spans="48:97">
      <c r="AV43" s="108"/>
      <c r="BE43" s="108"/>
      <c r="BI43" s="108"/>
      <c r="CS43" s="108"/>
    </row>
    <row r="44" spans="48:97">
      <c r="AV44" s="108"/>
      <c r="BE44" s="108"/>
      <c r="BI44" s="108"/>
      <c r="CS44" s="108"/>
    </row>
    <row r="45" spans="48:97">
      <c r="AV45" s="108"/>
      <c r="BE45" s="108"/>
      <c r="BI45" s="108"/>
      <c r="CS45" s="108"/>
    </row>
    <row r="46" spans="48:97">
      <c r="AV46" s="108"/>
      <c r="BE46" s="108"/>
      <c r="BI46" s="108"/>
      <c r="CS46" s="108"/>
    </row>
    <row r="47" spans="48:97">
      <c r="AV47" s="108"/>
      <c r="BE47" s="108"/>
      <c r="BI47" s="108"/>
      <c r="CS47" s="108"/>
    </row>
    <row r="48" spans="48:97">
      <c r="AV48" s="108"/>
      <c r="BE48" s="108"/>
      <c r="BI48" s="108"/>
      <c r="CS48" s="108"/>
    </row>
    <row r="49" spans="48:97">
      <c r="AV49" s="108"/>
      <c r="BE49" s="108"/>
      <c r="BI49" s="108"/>
      <c r="CS49" s="108"/>
    </row>
    <row r="50" spans="48:97">
      <c r="AV50" s="108"/>
      <c r="BE50" s="108"/>
      <c r="BI50" s="108"/>
      <c r="CS50" s="108"/>
    </row>
    <row r="51" spans="48:97">
      <c r="AV51" s="108"/>
      <c r="BE51" s="108"/>
      <c r="BI51" s="108"/>
      <c r="CS51" s="108"/>
    </row>
    <row r="52" spans="48:97">
      <c r="AV52" s="108"/>
      <c r="BE52" s="108"/>
      <c r="BI52" s="108"/>
      <c r="CS52" s="108"/>
    </row>
    <row r="53" spans="48:97">
      <c r="AV53" s="108"/>
      <c r="BE53" s="108"/>
      <c r="BI53" s="108"/>
      <c r="CS53" s="108"/>
    </row>
    <row r="54" spans="48:97">
      <c r="AV54" s="108"/>
      <c r="BE54" s="108"/>
      <c r="BI54" s="108"/>
      <c r="CS54" s="108"/>
    </row>
    <row r="55" spans="48:97">
      <c r="AV55" s="108"/>
      <c r="BE55" s="108"/>
      <c r="BI55" s="108"/>
      <c r="CS55" s="108"/>
    </row>
    <row r="56" spans="48:97">
      <c r="AV56" s="108"/>
      <c r="BE56" s="108"/>
      <c r="BI56" s="108"/>
      <c r="CS56" s="108"/>
    </row>
    <row r="57" spans="48:97">
      <c r="AV57" s="108"/>
      <c r="BE57" s="108"/>
      <c r="BI57" s="108"/>
      <c r="CS57" s="108"/>
    </row>
    <row r="58" spans="48:97">
      <c r="AV58" s="108"/>
      <c r="BE58" s="108"/>
      <c r="BI58" s="108"/>
      <c r="CS58" s="108"/>
    </row>
    <row r="59" spans="48:97">
      <c r="AV59" s="108"/>
      <c r="BE59" s="108"/>
      <c r="BI59" s="108"/>
      <c r="CS59" s="108"/>
    </row>
    <row r="60" spans="48:97">
      <c r="AV60" s="108"/>
      <c r="BE60" s="108"/>
      <c r="BI60" s="108"/>
      <c r="CS60" s="108"/>
    </row>
    <row r="61" spans="48:97">
      <c r="AV61" s="108"/>
      <c r="BE61" s="108"/>
      <c r="BI61" s="108"/>
      <c r="CS61" s="108"/>
    </row>
    <row r="62" spans="48:97">
      <c r="AV62" s="108"/>
      <c r="BE62" s="108"/>
      <c r="BI62" s="108"/>
      <c r="CS62" s="108"/>
    </row>
    <row r="63" spans="48:97">
      <c r="AV63" s="108"/>
      <c r="BE63" s="108"/>
      <c r="BI63" s="108"/>
      <c r="CS63" s="108"/>
    </row>
    <row r="64" spans="48:97">
      <c r="AV64" s="108"/>
      <c r="BE64" s="108"/>
      <c r="BI64" s="108"/>
      <c r="CS64" s="108"/>
    </row>
    <row r="65" spans="48:97">
      <c r="AV65" s="108"/>
      <c r="BE65" s="108"/>
      <c r="BI65" s="108"/>
      <c r="CS65" s="108"/>
    </row>
    <row r="66" spans="48:97">
      <c r="AV66" s="108"/>
      <c r="BE66" s="108"/>
      <c r="BI66" s="108"/>
      <c r="CS66" s="108"/>
    </row>
    <row r="67" spans="48:97">
      <c r="AV67" s="108"/>
      <c r="BE67" s="108"/>
      <c r="BI67" s="108"/>
      <c r="CS67" s="108"/>
    </row>
    <row r="68" spans="48:97">
      <c r="AV68" s="108"/>
      <c r="BE68" s="108"/>
      <c r="BI68" s="108"/>
      <c r="CS68" s="108"/>
    </row>
    <row r="69" spans="48:97">
      <c r="AV69" s="108"/>
      <c r="BE69" s="108"/>
      <c r="BI69" s="108"/>
      <c r="CS69" s="108"/>
    </row>
    <row r="70" spans="48:97">
      <c r="AV70" s="108"/>
      <c r="BE70" s="108"/>
      <c r="BI70" s="108"/>
      <c r="CS70" s="108"/>
    </row>
    <row r="71" spans="48:97">
      <c r="AV71" s="108"/>
      <c r="BE71" s="108"/>
      <c r="BI71" s="108"/>
      <c r="CS71" s="108"/>
    </row>
    <row r="72" spans="48:97">
      <c r="AV72" s="108"/>
      <c r="BE72" s="108"/>
      <c r="BI72" s="108"/>
      <c r="CS72" s="108"/>
    </row>
    <row r="73" spans="48:97">
      <c r="AV73" s="108"/>
      <c r="BE73" s="108"/>
      <c r="BI73" s="108"/>
      <c r="CS73" s="108"/>
    </row>
    <row r="74" spans="48:97">
      <c r="AV74" s="108"/>
      <c r="BE74" s="108"/>
      <c r="BI74" s="108"/>
      <c r="CS74" s="108"/>
    </row>
    <row r="75" spans="48:97">
      <c r="AV75" s="108"/>
      <c r="BE75" s="108"/>
      <c r="BI75" s="108"/>
      <c r="CS75" s="108"/>
    </row>
    <row r="76" spans="48:97">
      <c r="AV76" s="108"/>
      <c r="BE76" s="108"/>
      <c r="BI76" s="108"/>
      <c r="CS76" s="108"/>
    </row>
    <row r="77" spans="48:97">
      <c r="AV77" s="108"/>
      <c r="BE77" s="108"/>
      <c r="BI77" s="108"/>
      <c r="CS77" s="108"/>
    </row>
    <row r="78" spans="48:97">
      <c r="AV78" s="108"/>
      <c r="BE78" s="108"/>
      <c r="BI78" s="108"/>
      <c r="CS78" s="108"/>
    </row>
    <row r="79" spans="48:97">
      <c r="AV79" s="108"/>
      <c r="BE79" s="108"/>
      <c r="BI79" s="108"/>
      <c r="CS79" s="108"/>
    </row>
    <row r="80" spans="48:97">
      <c r="AV80" s="108"/>
      <c r="BE80" s="108"/>
      <c r="BI80" s="108"/>
      <c r="CS80" s="108"/>
    </row>
    <row r="81" spans="48:97">
      <c r="AV81" s="108"/>
      <c r="BE81" s="108"/>
      <c r="BI81" s="108"/>
      <c r="CS81" s="108"/>
    </row>
    <row r="82" spans="48:97">
      <c r="AV82" s="108"/>
      <c r="BE82" s="108"/>
      <c r="BI82" s="108"/>
      <c r="CS82" s="108"/>
    </row>
    <row r="83" spans="48:97">
      <c r="AV83" s="108"/>
      <c r="BE83" s="108"/>
      <c r="BI83" s="108"/>
      <c r="CS83" s="108"/>
    </row>
    <row r="84" spans="48:97">
      <c r="AV84" s="108"/>
      <c r="BE84" s="108"/>
      <c r="BI84" s="108"/>
      <c r="CS84" s="108"/>
    </row>
    <row r="85" spans="48:97">
      <c r="AV85" s="108"/>
      <c r="BE85" s="108"/>
      <c r="BI85" s="108"/>
      <c r="CS85" s="108"/>
    </row>
    <row r="86" spans="48:97">
      <c r="AV86" s="108"/>
      <c r="BE86" s="108"/>
      <c r="BI86" s="108"/>
      <c r="CS86" s="108"/>
    </row>
    <row r="87" spans="48:97">
      <c r="AV87" s="108"/>
      <c r="BE87" s="108"/>
      <c r="BI87" s="108"/>
      <c r="CS87" s="108"/>
    </row>
    <row r="88" spans="48:97">
      <c r="AV88" s="108"/>
      <c r="BE88" s="108"/>
      <c r="BI88" s="108"/>
      <c r="CS88" s="108"/>
    </row>
    <row r="89" spans="48:97">
      <c r="AV89" s="108"/>
      <c r="BE89" s="108"/>
      <c r="BI89" s="108"/>
      <c r="CS89" s="108"/>
    </row>
    <row r="90" spans="48:97">
      <c r="AV90" s="108"/>
      <c r="BE90" s="108"/>
      <c r="BI90" s="108"/>
      <c r="CS90" s="108"/>
    </row>
    <row r="91" spans="48:97">
      <c r="AV91" s="108"/>
      <c r="BE91" s="108"/>
      <c r="BI91" s="108"/>
      <c r="CS91" s="108"/>
    </row>
    <row r="92" spans="48:97">
      <c r="AV92" s="108"/>
      <c r="BE92" s="108"/>
      <c r="BI92" s="108"/>
      <c r="CS92" s="108"/>
    </row>
    <row r="93" spans="48:97">
      <c r="AV93" s="108"/>
      <c r="BE93" s="108"/>
      <c r="BI93" s="108"/>
      <c r="CS93" s="108"/>
    </row>
    <row r="94" spans="48:97">
      <c r="AV94" s="108"/>
      <c r="BE94" s="108"/>
      <c r="BI94" s="108"/>
      <c r="CS94" s="108"/>
    </row>
    <row r="95" spans="48:97">
      <c r="AV95" s="108"/>
      <c r="BE95" s="108"/>
      <c r="BI95" s="108"/>
      <c r="CS95" s="108"/>
    </row>
    <row r="96" spans="48:97">
      <c r="AV96" s="108"/>
      <c r="BE96" s="108"/>
      <c r="BI96" s="108"/>
      <c r="CS96" s="108"/>
    </row>
    <row r="97" spans="48:97">
      <c r="AV97" s="108"/>
      <c r="BE97" s="108"/>
      <c r="BI97" s="108"/>
      <c r="CS97" s="108"/>
    </row>
    <row r="98" spans="48:97">
      <c r="AV98" s="108"/>
      <c r="BE98" s="108"/>
      <c r="BI98" s="108"/>
      <c r="CS98" s="108"/>
    </row>
    <row r="99" spans="48:97">
      <c r="AV99" s="108"/>
      <c r="BE99" s="108"/>
      <c r="BI99" s="108"/>
      <c r="CS99" s="108"/>
    </row>
  </sheetData>
  <mergeCells count="44">
    <mergeCell ref="BJ2:BP2"/>
    <mergeCell ref="BQ2:BZ2"/>
    <mergeCell ref="DP2:DP3"/>
    <mergeCell ref="CC2:CD2"/>
    <mergeCell ref="CE2:CF2"/>
    <mergeCell ref="CG2:CO2"/>
    <mergeCell ref="CP2:CQ2"/>
    <mergeCell ref="CR2:CR3"/>
    <mergeCell ref="CS2:CS3"/>
    <mergeCell ref="CT2:CW2"/>
    <mergeCell ref="CX2:CZ2"/>
    <mergeCell ref="DA2:DA3"/>
    <mergeCell ref="DB2:DH2"/>
    <mergeCell ref="DI2:DO2"/>
    <mergeCell ref="CA1:CF1"/>
    <mergeCell ref="CT1:DA1"/>
    <mergeCell ref="DB1:DP1"/>
    <mergeCell ref="K2:K3"/>
    <mergeCell ref="L2:L3"/>
    <mergeCell ref="M2:N2"/>
    <mergeCell ref="O2:P2"/>
    <mergeCell ref="Q2:R2"/>
    <mergeCell ref="S2:T2"/>
    <mergeCell ref="U2:V2"/>
    <mergeCell ref="BJ1:BZ1"/>
    <mergeCell ref="CA2:CB2"/>
    <mergeCell ref="AG2:AL2"/>
    <mergeCell ref="AM2:AR2"/>
    <mergeCell ref="AS2:AU2"/>
    <mergeCell ref="AV2:AV3"/>
    <mergeCell ref="A1:J2"/>
    <mergeCell ref="K1:X1"/>
    <mergeCell ref="Y1:AL1"/>
    <mergeCell ref="AM1:AV1"/>
    <mergeCell ref="AW1:BI1"/>
    <mergeCell ref="W2:X2"/>
    <mergeCell ref="Y2:Y3"/>
    <mergeCell ref="Z2:Z3"/>
    <mergeCell ref="AA2:AF2"/>
    <mergeCell ref="AW2:BD2"/>
    <mergeCell ref="BE2:BE3"/>
    <mergeCell ref="BF2:BF3"/>
    <mergeCell ref="BG2:BH2"/>
    <mergeCell ref="BI2:BI3"/>
  </mergeCells>
  <conditionalFormatting sqref="DJ3 DN3">
    <cfRule type="containsText" dxfId="39" priority="58" operator="containsText" text="Yes">
      <formula>NOT(ISERROR(SEARCH("Yes",DJ3)))</formula>
    </cfRule>
    <cfRule type="cellIs" dxfId="38" priority="59" operator="equal">
      <formula>"Yes"</formula>
    </cfRule>
    <cfRule type="cellIs" dxfId="37" priority="60" operator="equal">
      <formula>"Yes"</formula>
    </cfRule>
  </conditionalFormatting>
  <conditionalFormatting sqref="DM2:DN1048576 CT1:CW1048576">
    <cfRule type="containsText" dxfId="36" priority="56" operator="containsText" text="Yes">
      <formula>NOT(ISERROR(SEARCH("Yes",CT1)))</formula>
    </cfRule>
    <cfRule type="containsText" dxfId="35" priority="57" operator="containsText" text="Yes">
      <formula>NOT(ISERROR(SEARCH("Yes",CT1)))</formula>
    </cfRule>
  </conditionalFormatting>
  <conditionalFormatting sqref="DB1:DH1048576 DJ1:DJ1048576 DN1:DN1048576">
    <cfRule type="containsText" dxfId="34" priority="54" operator="containsText" text="Yes">
      <formula>NOT(ISERROR(SEARCH("Yes",DB1)))</formula>
    </cfRule>
    <cfRule type="containsText" dxfId="33" priority="55" operator="containsText" text="Yes">
      <formula>NOT(ISERROR(SEARCH("Yes",DB1)))</formula>
    </cfRule>
  </conditionalFormatting>
  <conditionalFormatting sqref="CT1:DP1048576">
    <cfRule type="cellIs" dxfId="32" priority="46" operator="equal">
      <formula>"No"</formula>
    </cfRule>
    <cfRule type="cellIs" priority="47" operator="equal">
      <formula>"No"</formula>
    </cfRule>
    <cfRule type="cellIs" dxfId="31" priority="48" operator="equal">
      <formula>"No"</formula>
    </cfRule>
    <cfRule type="cellIs" dxfId="30" priority="49" operator="equal">
      <formula>"No"</formula>
    </cfRule>
    <cfRule type="cellIs" dxfId="29" priority="50" operator="equal">
      <formula>"No"</formula>
    </cfRule>
    <cfRule type="cellIs" dxfId="28" priority="51" operator="equal">
      <formula>"No"</formula>
    </cfRule>
  </conditionalFormatting>
  <conditionalFormatting sqref="CG1:CO1048576 BQ1:BQ2 BQ4:BQ1048576 BS1:BS2 BS4:BS1048576">
    <cfRule type="cellIs" dxfId="27" priority="41" operator="equal">
      <formula>"No"</formula>
    </cfRule>
    <cfRule type="cellIs" dxfId="26" priority="42" operator="equal">
      <formula>"No"</formula>
    </cfRule>
    <cfRule type="cellIs" dxfId="25" priority="43" operator="equal">
      <formula>"No"</formula>
    </cfRule>
    <cfRule type="cellIs" dxfId="24" priority="44" operator="equal">
      <formula>"Yes"</formula>
    </cfRule>
    <cfRule type="cellIs" dxfId="23" priority="45" operator="equal">
      <formula>"Yes"</formula>
    </cfRule>
  </conditionalFormatting>
  <conditionalFormatting sqref="BR1:BR1048576">
    <cfRule type="cellIs" dxfId="22" priority="34" operator="equal">
      <formula>"very poor"</formula>
    </cfRule>
    <cfRule type="cellIs" dxfId="21" priority="35" operator="equal">
      <formula>"very poor"</formula>
    </cfRule>
    <cfRule type="cellIs" dxfId="20" priority="36" operator="equal">
      <formula>"poor"</formula>
    </cfRule>
    <cfRule type="cellIs" dxfId="19" priority="37" operator="equal">
      <formula>"Good"</formula>
    </cfRule>
    <cfRule type="cellIs" dxfId="18" priority="38" operator="equal">
      <formula>"Very good"</formula>
    </cfRule>
    <cfRule type="cellIs" dxfId="17" priority="39" operator="equal">
      <formula>"Excellent"</formula>
    </cfRule>
    <cfRule type="cellIs" dxfId="16" priority="40" operator="equal">
      <formula>"Excellent"</formula>
    </cfRule>
  </conditionalFormatting>
  <conditionalFormatting sqref="BJ1:BP1048576 AA1:AR1048576">
    <cfRule type="cellIs" dxfId="15" priority="30" operator="equal">
      <formula>"no"</formula>
    </cfRule>
    <cfRule type="cellIs" dxfId="14" priority="31" operator="equal">
      <formula>"no"</formula>
    </cfRule>
    <cfRule type="cellIs" dxfId="13" priority="32" operator="equal">
      <formula>"yes"</formula>
    </cfRule>
    <cfRule type="cellIs" dxfId="12" priority="33" operator="equal">
      <formula>"yes"</formula>
    </cfRule>
  </conditionalFormatting>
  <conditionalFormatting sqref="AW1:BD1048576">
    <cfRule type="cellIs" dxfId="11" priority="26" operator="equal">
      <formula>"no"</formula>
    </cfRule>
    <cfRule type="cellIs" dxfId="10" priority="27" operator="equal">
      <formula>"no"</formula>
    </cfRule>
    <cfRule type="cellIs" dxfId="9" priority="28" operator="equal">
      <formula>"yes"</formula>
    </cfRule>
    <cfRule type="cellIs" dxfId="8" priority="29" operator="equal">
      <formula>"Yes"</formula>
    </cfRule>
  </conditionalFormatting>
  <conditionalFormatting sqref="Y1:Y1048576">
    <cfRule type="cellIs" dxfId="7" priority="1" operator="equal">
      <formula>"decrease"</formula>
    </cfRule>
    <cfRule type="cellIs" dxfId="6" priority="2" operator="equal">
      <formula>"decrease"</formula>
    </cfRule>
    <cfRule type="cellIs" dxfId="5" priority="3" operator="equal">
      <formula>"Increase"</formula>
    </cfRule>
    <cfRule type="cellIs" dxfId="4" priority="4" operator="equal">
      <formula>"Increase"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8.6640625" defaultRowHeight="14.4"/>
  <cols>
    <col min="1" max="1" width="8.88671875" style="70" bestFit="1" customWidth="1"/>
    <col min="2" max="2" width="11.109375" style="15" bestFit="1" customWidth="1"/>
    <col min="3" max="3" width="8.6640625" style="70" bestFit="1" customWidth="1"/>
    <col min="4" max="4" width="8.5546875" style="15" bestFit="1" customWidth="1"/>
    <col min="5" max="5" width="26.109375" style="15" bestFit="1" customWidth="1"/>
    <col min="6" max="6" width="27.88671875" style="15" customWidth="1"/>
    <col min="7" max="7" width="30.5546875" style="15" customWidth="1"/>
    <col min="8" max="8" width="10.33203125" style="72" customWidth="1"/>
    <col min="9" max="10" width="12.6640625" style="15" customWidth="1"/>
    <col min="11" max="11" width="13.33203125" style="15" customWidth="1"/>
    <col min="12" max="12" width="30" style="15" customWidth="1"/>
  </cols>
  <sheetData>
    <row r="1" spans="1:12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4" t="s">
        <v>161</v>
      </c>
      <c r="H1" s="75" t="s">
        <v>162</v>
      </c>
      <c r="I1" s="74" t="s">
        <v>49</v>
      </c>
      <c r="J1" s="74" t="s">
        <v>50</v>
      </c>
      <c r="K1" s="74" t="s">
        <v>163</v>
      </c>
      <c r="L1" s="74" t="s">
        <v>164</v>
      </c>
    </row>
    <row r="2" spans="1:12">
      <c r="B2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24"/>
  <sheetViews>
    <sheetView workbookViewId="0">
      <pane xSplit="6" ySplit="1" topLeftCell="G2" activePane="bottomRight" state="frozenSplit"/>
      <selection activeCell="G1" sqref="G1 G1"/>
      <selection pane="topRight"/>
      <selection pane="bottomLeft"/>
      <selection pane="bottomRight" activeCell="A2" sqref="A2"/>
    </sheetView>
  </sheetViews>
  <sheetFormatPr defaultColWidth="12.109375" defaultRowHeight="14.4"/>
  <cols>
    <col min="1" max="1" width="8.88671875" style="70" bestFit="1" customWidth="1"/>
    <col min="2" max="2" width="11.109375" style="15" bestFit="1" customWidth="1"/>
    <col min="3" max="3" width="8.6640625" style="70" bestFit="1" customWidth="1"/>
    <col min="4" max="4" width="8.5546875" style="15" bestFit="1" customWidth="1"/>
    <col min="5" max="5" width="36.44140625" style="15" customWidth="1"/>
    <col min="6" max="6" width="21.88671875" style="15" customWidth="1"/>
    <col min="7" max="7" width="14.109375" style="70" bestFit="1" customWidth="1"/>
    <col min="8" max="8" width="18.44140625" style="76" bestFit="1" customWidth="1"/>
    <col min="9" max="9" width="17" style="70" bestFit="1" customWidth="1"/>
    <col min="10" max="10" width="21.44140625" style="76" bestFit="1" customWidth="1"/>
    <col min="11" max="11" width="18.6640625" style="70" bestFit="1" customWidth="1"/>
    <col min="12" max="12" width="23" style="76" bestFit="1" customWidth="1"/>
  </cols>
  <sheetData>
    <row r="1" spans="1:12" s="77" customFormat="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163</v>
      </c>
      <c r="G1" s="73" t="s">
        <v>165</v>
      </c>
      <c r="H1" s="75" t="s">
        <v>166</v>
      </c>
      <c r="I1" s="73" t="s">
        <v>167</v>
      </c>
      <c r="J1" s="75" t="s">
        <v>168</v>
      </c>
      <c r="K1" s="73" t="s">
        <v>169</v>
      </c>
      <c r="L1" s="75" t="s">
        <v>170</v>
      </c>
    </row>
    <row r="2" spans="1:12">
      <c r="B2" s="71"/>
    </row>
    <row r="3" spans="1:12">
      <c r="B3" s="71"/>
    </row>
    <row r="4" spans="1:12">
      <c r="B4" s="71"/>
    </row>
    <row r="5" spans="1:12">
      <c r="B5" s="71"/>
    </row>
    <row r="6" spans="1:12">
      <c r="B6" s="71"/>
    </row>
    <row r="7" spans="1:12">
      <c r="B7" s="71"/>
    </row>
    <row r="8" spans="1:12">
      <c r="B8" s="71"/>
    </row>
    <row r="9" spans="1:12">
      <c r="B9" s="71"/>
    </row>
    <row r="10" spans="1:12">
      <c r="B10" s="71"/>
    </row>
    <row r="11" spans="1:12">
      <c r="B11" s="71"/>
    </row>
    <row r="12" spans="1:12">
      <c r="B12" s="71"/>
    </row>
    <row r="13" spans="1:12">
      <c r="B13" s="71"/>
    </row>
    <row r="14" spans="1:12">
      <c r="B14" s="71"/>
    </row>
    <row r="15" spans="1:12">
      <c r="B15" s="71"/>
    </row>
    <row r="16" spans="1:12">
      <c r="B16" s="71"/>
    </row>
    <row r="17" spans="2:2">
      <c r="B17" s="71"/>
    </row>
    <row r="18" spans="2:2">
      <c r="B18" s="71"/>
    </row>
    <row r="19" spans="2:2">
      <c r="B19" s="71"/>
    </row>
    <row r="20" spans="2:2">
      <c r="B20" s="71"/>
    </row>
    <row r="21" spans="2:2">
      <c r="B21" s="71"/>
    </row>
    <row r="22" spans="2:2">
      <c r="B22" s="71"/>
    </row>
    <row r="23" spans="2:2">
      <c r="B23" s="71"/>
    </row>
    <row r="24" spans="2:2">
      <c r="B24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5.88671875" defaultRowHeight="14.4"/>
  <cols>
    <col min="1" max="1" width="8.88671875" style="70" bestFit="1" customWidth="1"/>
    <col min="2" max="2" width="11.109375" style="15" bestFit="1" customWidth="1"/>
    <col min="3" max="3" width="8.6640625" style="70" bestFit="1" customWidth="1"/>
    <col min="4" max="4" width="8.5546875" style="15" bestFit="1" customWidth="1"/>
    <col min="5" max="5" width="31.33203125" style="15" bestFit="1" customWidth="1"/>
    <col min="6" max="6" width="29.5546875" style="15" customWidth="1"/>
    <col min="7" max="7" width="30" style="15" customWidth="1"/>
    <col min="8" max="8" width="8.5546875" style="78" customWidth="1"/>
    <col min="9" max="9" width="11.6640625" style="15" customWidth="1"/>
    <col min="10" max="10" width="11.88671875" style="15" customWidth="1"/>
    <col min="11" max="11" width="16.33203125" style="15" customWidth="1"/>
    <col min="12" max="12" width="18.44140625" style="15" customWidth="1"/>
  </cols>
  <sheetData>
    <row r="1" spans="1:12" s="15" customFormat="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4" t="s">
        <v>161</v>
      </c>
      <c r="H1" s="75" t="s">
        <v>162</v>
      </c>
      <c r="I1" s="74" t="s">
        <v>49</v>
      </c>
      <c r="J1" s="74" t="s">
        <v>50</v>
      </c>
      <c r="K1" s="74" t="s">
        <v>163</v>
      </c>
      <c r="L1" s="74" t="s">
        <v>164</v>
      </c>
    </row>
    <row r="2" spans="1:12">
      <c r="B2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9.44140625" defaultRowHeight="14.4"/>
  <cols>
    <col min="1" max="1" width="8.88671875" style="70" bestFit="1" customWidth="1"/>
    <col min="2" max="2" width="11.109375" style="15" bestFit="1" customWidth="1"/>
    <col min="3" max="3" width="8.6640625" style="70" bestFit="1" customWidth="1"/>
    <col min="4" max="4" width="8.5546875" style="15" bestFit="1" customWidth="1"/>
    <col min="5" max="5" width="31" style="15" customWidth="1"/>
    <col min="6" max="6" width="30.33203125" style="15" customWidth="1"/>
    <col min="7" max="7" width="7.44140625" style="72" customWidth="1"/>
    <col min="8" max="8" width="13.88671875" style="15" customWidth="1"/>
    <col min="9" max="9" width="12.44140625" style="15" customWidth="1"/>
    <col min="10" max="10" width="16.33203125" style="15" customWidth="1"/>
    <col min="11" max="11" width="26.5546875" style="15" customWidth="1"/>
  </cols>
  <sheetData>
    <row r="1" spans="1:1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161</v>
      </c>
      <c r="G1" s="75" t="s">
        <v>162</v>
      </c>
      <c r="H1" s="74" t="s">
        <v>49</v>
      </c>
      <c r="I1" s="74" t="s">
        <v>50</v>
      </c>
      <c r="J1" s="74" t="s">
        <v>163</v>
      </c>
      <c r="K1" s="74" t="s">
        <v>164</v>
      </c>
    </row>
    <row r="2" spans="1:11">
      <c r="B2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5.6640625" defaultRowHeight="14.4"/>
  <cols>
    <col min="1" max="1" width="8.88671875" style="70" bestFit="1" customWidth="1"/>
    <col min="2" max="2" width="11.109375" style="15" bestFit="1" customWidth="1"/>
    <col min="3" max="3" width="8.6640625" style="70" bestFit="1" customWidth="1"/>
    <col min="4" max="4" width="8.5546875" style="15" bestFit="1" customWidth="1"/>
    <col min="5" max="5" width="28" style="15" customWidth="1"/>
    <col min="6" max="6" width="32.33203125" style="15" customWidth="1"/>
    <col min="7" max="7" width="8.88671875" style="78" customWidth="1"/>
    <col min="8" max="8" width="13.33203125" style="15" customWidth="1"/>
    <col min="9" max="9" width="13.6640625" style="15" customWidth="1"/>
    <col min="10" max="10" width="17.109375" style="15" customWidth="1"/>
    <col min="11" max="11" width="29.33203125" style="15" customWidth="1"/>
  </cols>
  <sheetData>
    <row r="1" spans="1:11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5" t="s">
        <v>162</v>
      </c>
      <c r="H1" s="74" t="s">
        <v>49</v>
      </c>
      <c r="I1" s="74" t="s">
        <v>50</v>
      </c>
      <c r="J1" s="74" t="s">
        <v>163</v>
      </c>
      <c r="K1" s="74" t="s">
        <v>164</v>
      </c>
    </row>
    <row r="2" spans="1:11">
      <c r="B2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1.44140625" defaultRowHeight="14.4"/>
  <cols>
    <col min="1" max="1" width="8.88671875" style="70" bestFit="1" customWidth="1"/>
    <col min="2" max="2" width="11.109375" style="15" bestFit="1" customWidth="1"/>
    <col min="3" max="3" width="8.6640625" style="70" bestFit="1" customWidth="1"/>
    <col min="4" max="4" width="8.5546875" style="15" bestFit="1" customWidth="1"/>
    <col min="5" max="5" width="28.109375" style="15" customWidth="1"/>
    <col min="6" max="6" width="26.5546875" style="15" customWidth="1"/>
    <col min="7" max="7" width="34.88671875" style="15" customWidth="1"/>
    <col min="8" max="8" width="8.109375" style="78" customWidth="1"/>
    <col min="9" max="9" width="11.44140625" style="15" customWidth="1"/>
    <col min="10" max="10" width="11.33203125" style="15" customWidth="1"/>
    <col min="11" max="11" width="13.44140625" style="15" customWidth="1"/>
    <col min="12" max="12" width="30.5546875" style="15" customWidth="1"/>
  </cols>
  <sheetData>
    <row r="1" spans="1:12">
      <c r="A1" s="73" t="s">
        <v>44</v>
      </c>
      <c r="B1" s="74" t="s">
        <v>45</v>
      </c>
      <c r="C1" s="66" t="s">
        <v>46</v>
      </c>
      <c r="D1" s="74" t="s">
        <v>47</v>
      </c>
      <c r="E1" s="74" t="s">
        <v>48</v>
      </c>
      <c r="F1" s="74" t="s">
        <v>160</v>
      </c>
      <c r="G1" s="74" t="s">
        <v>161</v>
      </c>
      <c r="H1" s="75" t="s">
        <v>162</v>
      </c>
      <c r="I1" s="74" t="s">
        <v>49</v>
      </c>
      <c r="J1" s="74" t="s">
        <v>50</v>
      </c>
      <c r="K1" s="74" t="s">
        <v>163</v>
      </c>
      <c r="L1" s="74" t="s">
        <v>164</v>
      </c>
    </row>
    <row r="2" spans="1:12">
      <c r="B2" s="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31.109375" defaultRowHeight="14.4"/>
  <cols>
    <col min="1" max="1" width="8.88671875" style="81" bestFit="1" customWidth="1"/>
    <col min="2" max="2" width="11.109375" style="81" bestFit="1" customWidth="1"/>
    <col min="3" max="3" width="8.88671875" style="81" bestFit="1" customWidth="1"/>
    <col min="4" max="4" width="9" style="81" customWidth="1"/>
    <col min="5" max="5" width="28.109375" style="112" customWidth="1"/>
    <col min="6" max="6" width="31.5546875" style="15" bestFit="1" customWidth="1"/>
    <col min="7" max="7" width="26.6640625" style="15" bestFit="1" customWidth="1"/>
    <col min="8" max="8" width="30" style="15" bestFit="1" customWidth="1"/>
    <col min="9" max="9" width="30.5546875" style="15" bestFit="1" customWidth="1"/>
    <col min="10" max="10" width="37.109375" style="15" bestFit="1" customWidth="1"/>
  </cols>
  <sheetData>
    <row r="1" spans="1:10" s="86" customFormat="1" ht="16.5" customHeight="1">
      <c r="A1" s="82" t="s">
        <v>44</v>
      </c>
      <c r="B1" s="83" t="s">
        <v>45</v>
      </c>
      <c r="C1" s="84" t="s">
        <v>46</v>
      </c>
      <c r="D1" s="83" t="s">
        <v>47</v>
      </c>
      <c r="E1" s="83" t="s">
        <v>48</v>
      </c>
      <c r="F1" s="85" t="s">
        <v>171</v>
      </c>
      <c r="G1" s="85" t="s">
        <v>172</v>
      </c>
      <c r="H1" s="85" t="s">
        <v>173</v>
      </c>
      <c r="I1" s="85" t="s">
        <v>174</v>
      </c>
      <c r="J1" s="85" t="s">
        <v>175</v>
      </c>
    </row>
    <row r="2" spans="1:10">
      <c r="A2" s="22"/>
      <c r="B2" s="79"/>
      <c r="C2" s="22"/>
      <c r="E2" s="111"/>
      <c r="F2" s="80"/>
      <c r="G2" s="80"/>
      <c r="H2" s="80"/>
      <c r="I2" s="80"/>
      <c r="J2" s="80"/>
    </row>
    <row r="3" spans="1:10">
      <c r="A3" s="22"/>
      <c r="C3" s="22"/>
      <c r="E3" s="111"/>
      <c r="F3" s="80"/>
      <c r="G3" s="80"/>
      <c r="H3" s="80"/>
      <c r="I3" s="80"/>
      <c r="J3" s="80"/>
    </row>
    <row r="4" spans="1:10">
      <c r="A4" s="22"/>
      <c r="C4" s="22"/>
      <c r="E4" s="111"/>
      <c r="F4" s="80"/>
      <c r="G4" s="80"/>
      <c r="H4" s="80"/>
      <c r="I4" s="80"/>
      <c r="J4" s="80"/>
    </row>
    <row r="5" spans="1:10">
      <c r="A5" s="22"/>
      <c r="C5" s="22"/>
      <c r="E5" s="111"/>
      <c r="F5" s="80"/>
      <c r="G5" s="80"/>
      <c r="H5" s="80"/>
      <c r="I5" s="80"/>
      <c r="J5" s="80"/>
    </row>
    <row r="6" spans="1:10">
      <c r="A6" s="22"/>
      <c r="C6" s="22"/>
      <c r="E6" s="111"/>
      <c r="F6" s="80"/>
      <c r="G6" s="80"/>
      <c r="H6" s="80"/>
      <c r="I6" s="80"/>
      <c r="J6" s="80"/>
    </row>
    <row r="7" spans="1:10">
      <c r="A7" s="22"/>
      <c r="C7" s="22"/>
      <c r="E7" s="111"/>
      <c r="F7" s="80"/>
      <c r="G7" s="80"/>
      <c r="H7" s="80"/>
      <c r="I7" s="80"/>
      <c r="J7" s="80"/>
    </row>
    <row r="8" spans="1:10">
      <c r="A8" s="22"/>
      <c r="C8" s="22"/>
      <c r="E8" s="111"/>
      <c r="F8" s="80"/>
      <c r="G8" s="80"/>
      <c r="H8" s="80"/>
      <c r="I8" s="80"/>
      <c r="J8" s="80"/>
    </row>
    <row r="9" spans="1:10">
      <c r="A9" s="22"/>
      <c r="C9" s="22"/>
      <c r="E9" s="111"/>
      <c r="F9" s="80"/>
      <c r="G9" s="80"/>
      <c r="H9" s="80"/>
      <c r="I9" s="80"/>
      <c r="J9" s="80"/>
    </row>
    <row r="10" spans="1:10">
      <c r="A10" s="22"/>
      <c r="C10" s="22"/>
      <c r="E10" s="111"/>
      <c r="F10" s="80"/>
      <c r="G10" s="80"/>
      <c r="H10" s="80"/>
      <c r="I10" s="80"/>
      <c r="J10" s="80"/>
    </row>
    <row r="11" spans="1:10">
      <c r="A11" s="22"/>
      <c r="C11" s="22"/>
      <c r="E11" s="111"/>
      <c r="F11" s="80"/>
      <c r="G11" s="80"/>
      <c r="H11" s="80"/>
      <c r="I11" s="80"/>
      <c r="J11" s="80"/>
    </row>
    <row r="12" spans="1:10">
      <c r="A12" s="22"/>
      <c r="C12" s="22"/>
      <c r="E12" s="111"/>
      <c r="F12" s="80"/>
      <c r="G12" s="80"/>
      <c r="H12" s="80"/>
      <c r="I12" s="80"/>
      <c r="J12" s="80"/>
    </row>
    <row r="13" spans="1:10">
      <c r="A13" s="22"/>
      <c r="C13" s="22"/>
      <c r="E13" s="111"/>
      <c r="F13" s="80"/>
      <c r="G13" s="80"/>
      <c r="H13" s="80"/>
      <c r="I13" s="80"/>
      <c r="J13" s="80"/>
    </row>
    <row r="14" spans="1:10">
      <c r="A14" s="22"/>
      <c r="C14" s="22"/>
      <c r="E14" s="111"/>
      <c r="F14" s="80"/>
      <c r="G14" s="80"/>
      <c r="H14" s="80"/>
      <c r="I14" s="80"/>
      <c r="J14" s="80"/>
    </row>
    <row r="15" spans="1:10">
      <c r="A15" s="22"/>
      <c r="C15" s="22"/>
      <c r="E15" s="111"/>
      <c r="F15" s="80"/>
      <c r="G15" s="80"/>
      <c r="H15" s="80"/>
      <c r="I15" s="80"/>
      <c r="J15" s="80"/>
    </row>
    <row r="16" spans="1:10">
      <c r="A16" s="22"/>
      <c r="C16" s="22"/>
      <c r="E16" s="111"/>
      <c r="F16" s="80"/>
      <c r="G16" s="80"/>
      <c r="H16" s="80"/>
      <c r="I16" s="80"/>
      <c r="J16" s="80"/>
    </row>
    <row r="17" spans="1:10">
      <c r="A17" s="22"/>
      <c r="C17" s="22"/>
      <c r="E17" s="111"/>
      <c r="F17" s="80"/>
      <c r="G17" s="80"/>
      <c r="H17" s="80"/>
      <c r="I17" s="80"/>
      <c r="J17" s="80"/>
    </row>
    <row r="18" spans="1:10">
      <c r="A18" s="22"/>
      <c r="C18" s="22"/>
      <c r="E18" s="111"/>
      <c r="F18" s="80"/>
      <c r="G18" s="80"/>
      <c r="H18" s="80"/>
      <c r="I18" s="80"/>
      <c r="J18" s="80"/>
    </row>
    <row r="19" spans="1:10">
      <c r="A19" s="22"/>
      <c r="C19" s="22"/>
      <c r="E19" s="111"/>
      <c r="F19" s="80"/>
      <c r="G19" s="80"/>
      <c r="H19" s="80"/>
      <c r="I19" s="80"/>
      <c r="J19" s="80"/>
    </row>
    <row r="20" spans="1:10">
      <c r="A20" s="22"/>
      <c r="C20" s="22"/>
      <c r="E20" s="111"/>
      <c r="F20" s="80"/>
      <c r="G20" s="80"/>
      <c r="H20" s="80"/>
      <c r="I20" s="80"/>
      <c r="J20" s="80"/>
    </row>
    <row r="21" spans="1:10">
      <c r="A21" s="22"/>
      <c r="C21" s="22"/>
      <c r="E21" s="111"/>
      <c r="F21" s="80"/>
      <c r="G21" s="80"/>
      <c r="H21" s="80"/>
      <c r="I21" s="80"/>
      <c r="J21" s="80"/>
    </row>
    <row r="22" spans="1:10">
      <c r="A22" s="22"/>
      <c r="C22" s="22"/>
      <c r="E22" s="111"/>
      <c r="F22" s="80"/>
      <c r="G22" s="80"/>
      <c r="H22" s="80"/>
      <c r="I22" s="80"/>
      <c r="J22" s="80"/>
    </row>
    <row r="23" spans="1:10">
      <c r="A23" s="22"/>
      <c r="C23" s="22"/>
      <c r="E23" s="111"/>
      <c r="F23" s="80"/>
      <c r="G23" s="80"/>
      <c r="H23" s="80"/>
      <c r="I23" s="80"/>
      <c r="J23" s="80"/>
    </row>
    <row r="24" spans="1:10">
      <c r="A24" s="22"/>
      <c r="C24" s="22"/>
      <c r="E24" s="111"/>
      <c r="F24" s="80"/>
      <c r="G24" s="80"/>
      <c r="H24" s="80"/>
      <c r="I24" s="80"/>
      <c r="J24" s="80"/>
    </row>
    <row r="25" spans="1:10">
      <c r="A25" s="22"/>
      <c r="C25" s="22"/>
      <c r="E25" s="111"/>
      <c r="F25" s="80"/>
      <c r="G25" s="80"/>
      <c r="H25" s="80"/>
      <c r="I25" s="80"/>
      <c r="J25" s="80"/>
    </row>
    <row r="26" spans="1:10">
      <c r="A26" s="22"/>
      <c r="C26" s="22"/>
      <c r="E26" s="111"/>
      <c r="F26" s="80"/>
      <c r="G26" s="80"/>
      <c r="H26" s="80"/>
      <c r="I26" s="80"/>
      <c r="J26" s="80"/>
    </row>
    <row r="27" spans="1:10">
      <c r="A27" s="22"/>
      <c r="C27" s="22"/>
      <c r="E27" s="111"/>
      <c r="F27" s="80"/>
      <c r="G27" s="80"/>
      <c r="H27" s="80"/>
      <c r="I27" s="80"/>
      <c r="J27" s="80"/>
    </row>
    <row r="28" spans="1:10">
      <c r="A28" s="22"/>
      <c r="C28" s="22"/>
      <c r="E28" s="111"/>
      <c r="F28" s="80"/>
      <c r="G28" s="80"/>
      <c r="H28" s="80"/>
      <c r="I28" s="80"/>
      <c r="J28" s="80"/>
    </row>
    <row r="29" spans="1:10">
      <c r="A29" s="22"/>
      <c r="C29" s="22"/>
      <c r="E29" s="111"/>
      <c r="F29" s="80"/>
      <c r="G29" s="80"/>
      <c r="H29" s="80"/>
      <c r="I29" s="80"/>
      <c r="J29" s="80"/>
    </row>
    <row r="30" spans="1:10">
      <c r="A30" s="22"/>
      <c r="C30" s="22"/>
      <c r="E30" s="111"/>
      <c r="F30" s="80"/>
      <c r="G30" s="80"/>
      <c r="H30" s="80"/>
      <c r="I30" s="80"/>
      <c r="J30" s="80"/>
    </row>
    <row r="31" spans="1:10">
      <c r="A31" s="22"/>
      <c r="C31" s="22"/>
      <c r="E31" s="111"/>
      <c r="F31" s="80"/>
      <c r="G31" s="80"/>
      <c r="H31" s="80"/>
      <c r="I31" s="80"/>
      <c r="J31" s="80"/>
    </row>
    <row r="32" spans="1:10">
      <c r="A32" s="22"/>
      <c r="C32" s="22"/>
      <c r="E32" s="111"/>
      <c r="F32" s="80"/>
      <c r="G32" s="80"/>
      <c r="H32" s="80"/>
      <c r="I32" s="80"/>
      <c r="J32" s="80"/>
    </row>
    <row r="33" spans="1:10">
      <c r="A33" s="22"/>
      <c r="C33" s="22"/>
      <c r="E33" s="111"/>
      <c r="F33" s="80"/>
      <c r="G33" s="80"/>
      <c r="H33" s="80"/>
      <c r="I33" s="80"/>
      <c r="J33" s="80"/>
    </row>
    <row r="34" spans="1:10">
      <c r="A34" s="22"/>
      <c r="C34" s="22"/>
      <c r="E34" s="111"/>
      <c r="F34" s="80"/>
      <c r="G34" s="80"/>
      <c r="H34" s="80"/>
      <c r="I34" s="80"/>
      <c r="J34" s="80"/>
    </row>
    <row r="35" spans="1:10">
      <c r="A35" s="22"/>
      <c r="C35" s="22"/>
      <c r="E35" s="111"/>
      <c r="F35" s="80"/>
      <c r="G35" s="80"/>
      <c r="H35" s="80"/>
      <c r="I35" s="80"/>
      <c r="J35" s="80"/>
    </row>
    <row r="36" spans="1:10">
      <c r="A36" s="22"/>
      <c r="C36" s="22"/>
      <c r="E36" s="111"/>
      <c r="F36" s="80"/>
      <c r="G36" s="80"/>
      <c r="H36" s="80"/>
      <c r="I36" s="80"/>
      <c r="J36" s="80"/>
    </row>
    <row r="37" spans="1:10">
      <c r="A37" s="22"/>
      <c r="C37" s="22"/>
      <c r="E37" s="111"/>
      <c r="F37" s="80"/>
      <c r="G37" s="80"/>
      <c r="H37" s="80"/>
      <c r="I37" s="80"/>
      <c r="J37" s="80"/>
    </row>
    <row r="38" spans="1:10">
      <c r="A38" s="22"/>
      <c r="C38" s="22"/>
      <c r="E38" s="111"/>
      <c r="F38" s="80"/>
      <c r="G38" s="80"/>
      <c r="H38" s="80"/>
      <c r="I38" s="80"/>
      <c r="J38" s="80"/>
    </row>
    <row r="39" spans="1:10">
      <c r="A39" s="22"/>
      <c r="C39" s="22"/>
      <c r="E39" s="111"/>
      <c r="F39" s="80"/>
      <c r="G39" s="80"/>
      <c r="H39" s="80"/>
      <c r="I39" s="80"/>
      <c r="J39" s="80"/>
    </row>
    <row r="40" spans="1:10">
      <c r="A40" s="22"/>
      <c r="C40" s="22"/>
      <c r="E40" s="111"/>
      <c r="F40" s="80"/>
      <c r="G40" s="80"/>
      <c r="H40" s="80"/>
      <c r="I40" s="80"/>
      <c r="J40" s="80"/>
    </row>
    <row r="41" spans="1:10">
      <c r="A41" s="22"/>
      <c r="C41" s="22"/>
      <c r="E41" s="111"/>
      <c r="F41" s="80"/>
      <c r="G41" s="80"/>
      <c r="H41" s="80"/>
      <c r="I41" s="80"/>
      <c r="J41" s="80"/>
    </row>
    <row r="42" spans="1:10">
      <c r="A42" s="22"/>
      <c r="C42" s="22"/>
      <c r="E42" s="111"/>
      <c r="F42" s="80"/>
      <c r="G42" s="80"/>
      <c r="H42" s="80"/>
      <c r="I42" s="80"/>
      <c r="J42" s="80"/>
    </row>
    <row r="43" spans="1:10">
      <c r="A43" s="22"/>
      <c r="C43" s="22"/>
      <c r="E43" s="111"/>
      <c r="F43" s="80"/>
      <c r="G43" s="80"/>
      <c r="H43" s="80"/>
      <c r="I43" s="80"/>
      <c r="J43" s="80"/>
    </row>
    <row r="44" spans="1:10">
      <c r="A44" s="22"/>
      <c r="C44" s="22"/>
      <c r="E44" s="111"/>
      <c r="F44" s="80"/>
      <c r="G44" s="80"/>
      <c r="H44" s="80"/>
      <c r="I44" s="80"/>
      <c r="J44" s="80"/>
    </row>
    <row r="45" spans="1:10">
      <c r="A45" s="22"/>
      <c r="C45" s="22"/>
      <c r="E45" s="111"/>
      <c r="F45" s="80"/>
      <c r="G45" s="80"/>
      <c r="H45" s="80"/>
      <c r="I45" s="80"/>
      <c r="J45" s="80"/>
    </row>
    <row r="46" spans="1:10">
      <c r="A46" s="22"/>
      <c r="C46" s="22"/>
      <c r="E46" s="111"/>
      <c r="F46" s="80"/>
      <c r="G46" s="80"/>
      <c r="H46" s="80"/>
      <c r="I46" s="80"/>
      <c r="J46" s="80"/>
    </row>
    <row r="47" spans="1:10">
      <c r="A47" s="22"/>
      <c r="C47" s="22"/>
      <c r="E47" s="111"/>
      <c r="F47" s="80"/>
      <c r="G47" s="80"/>
      <c r="H47" s="80"/>
      <c r="I47" s="80"/>
      <c r="J47" s="80"/>
    </row>
    <row r="48" spans="1:10">
      <c r="A48" s="22"/>
      <c r="C48" s="22"/>
      <c r="E48" s="111"/>
      <c r="F48" s="80"/>
      <c r="G48" s="80"/>
      <c r="H48" s="80"/>
      <c r="I48" s="80"/>
      <c r="J48" s="80"/>
    </row>
    <row r="49" spans="1:10">
      <c r="A49" s="22"/>
      <c r="C49" s="22"/>
      <c r="E49" s="111"/>
      <c r="F49" s="80"/>
      <c r="G49" s="80"/>
      <c r="H49" s="80"/>
      <c r="I49" s="80"/>
      <c r="J49" s="80"/>
    </row>
    <row r="50" spans="1:10">
      <c r="A50" s="22"/>
      <c r="C50" s="22"/>
      <c r="E50" s="111"/>
      <c r="F50" s="80"/>
      <c r="G50" s="80"/>
      <c r="H50" s="80"/>
      <c r="I50" s="80"/>
      <c r="J50" s="80"/>
    </row>
    <row r="51" spans="1:10">
      <c r="A51" s="22"/>
      <c r="C51" s="22"/>
      <c r="E51" s="111"/>
      <c r="F51" s="80"/>
      <c r="G51" s="80"/>
      <c r="H51" s="80"/>
      <c r="I51" s="80"/>
      <c r="J51" s="80"/>
    </row>
    <row r="52" spans="1:10">
      <c r="A52" s="22"/>
      <c r="C52" s="22"/>
      <c r="E52" s="111"/>
      <c r="F52" s="80"/>
      <c r="G52" s="80"/>
      <c r="H52" s="80"/>
      <c r="I52" s="80"/>
      <c r="J52" s="80"/>
    </row>
    <row r="53" spans="1:10">
      <c r="A53" s="22"/>
      <c r="C53" s="22"/>
      <c r="E53" s="111"/>
      <c r="F53" s="80"/>
      <c r="G53" s="80"/>
      <c r="H53" s="80"/>
      <c r="I53" s="80"/>
      <c r="J53" s="80"/>
    </row>
    <row r="54" spans="1:10">
      <c r="A54" s="22"/>
      <c r="C54" s="22"/>
      <c r="E54" s="111"/>
      <c r="F54" s="80"/>
      <c r="G54" s="80"/>
      <c r="H54" s="80"/>
      <c r="I54" s="80"/>
      <c r="J54" s="80"/>
    </row>
    <row r="55" spans="1:10">
      <c r="A55" s="22"/>
      <c r="C55" s="22"/>
      <c r="E55" s="111"/>
      <c r="F55" s="80"/>
      <c r="G55" s="80"/>
      <c r="H55" s="80"/>
      <c r="I55" s="80"/>
      <c r="J55" s="80"/>
    </row>
    <row r="56" spans="1:10">
      <c r="A56" s="22"/>
      <c r="C56" s="22"/>
      <c r="E56" s="111"/>
      <c r="F56" s="80"/>
      <c r="G56" s="80"/>
      <c r="H56" s="80"/>
      <c r="I56" s="80"/>
      <c r="J56" s="80"/>
    </row>
    <row r="57" spans="1:10">
      <c r="A57" s="22"/>
      <c r="C57" s="22"/>
      <c r="E57" s="111"/>
      <c r="F57" s="80"/>
      <c r="G57" s="80"/>
      <c r="H57" s="80"/>
      <c r="I57" s="80"/>
      <c r="J57" s="80"/>
    </row>
    <row r="58" spans="1:10">
      <c r="A58" s="22"/>
      <c r="C58" s="22"/>
      <c r="E58" s="111"/>
      <c r="F58" s="80"/>
      <c r="G58" s="80"/>
      <c r="H58" s="80"/>
      <c r="I58" s="80"/>
      <c r="J58" s="80"/>
    </row>
    <row r="59" spans="1:10">
      <c r="A59" s="22"/>
      <c r="C59" s="22"/>
      <c r="E59" s="111"/>
      <c r="F59" s="80"/>
      <c r="G59" s="80"/>
      <c r="H59" s="80"/>
      <c r="I59" s="80"/>
      <c r="J59" s="80"/>
    </row>
    <row r="60" spans="1:10">
      <c r="A60" s="22"/>
      <c r="C60" s="22"/>
      <c r="E60" s="111"/>
      <c r="F60" s="80"/>
      <c r="G60" s="80"/>
      <c r="H60" s="80"/>
      <c r="I60" s="80"/>
      <c r="J60" s="80"/>
    </row>
    <row r="61" spans="1:10">
      <c r="A61" s="22"/>
      <c r="C61" s="22"/>
      <c r="E61" s="111"/>
      <c r="F61" s="80"/>
      <c r="G61" s="80"/>
      <c r="H61" s="80"/>
      <c r="I61" s="80"/>
      <c r="J61" s="80"/>
    </row>
    <row r="62" spans="1:10">
      <c r="A62" s="22"/>
      <c r="C62" s="22"/>
      <c r="E62" s="111"/>
      <c r="F62" s="80"/>
      <c r="G62" s="80"/>
      <c r="H62" s="80"/>
      <c r="I62" s="80"/>
      <c r="J62" s="80"/>
    </row>
    <row r="63" spans="1:10">
      <c r="A63" s="22"/>
      <c r="C63" s="22"/>
      <c r="E63" s="111"/>
      <c r="F63" s="80"/>
      <c r="G63" s="80"/>
      <c r="H63" s="80"/>
      <c r="I63" s="80"/>
      <c r="J63" s="80"/>
    </row>
    <row r="64" spans="1:10">
      <c r="A64" s="22"/>
      <c r="C64" s="22"/>
      <c r="E64" s="111"/>
      <c r="F64" s="80"/>
      <c r="G64" s="80"/>
      <c r="H64" s="80"/>
      <c r="I64" s="80"/>
      <c r="J64" s="80"/>
    </row>
    <row r="65" spans="1:10">
      <c r="A65" s="22"/>
      <c r="C65" s="22"/>
      <c r="E65" s="111"/>
      <c r="F65" s="80"/>
      <c r="G65" s="80"/>
      <c r="H65" s="80"/>
      <c r="I65" s="80"/>
      <c r="J65" s="80"/>
    </row>
    <row r="66" spans="1:10">
      <c r="A66" s="22"/>
      <c r="C66" s="22"/>
      <c r="E66" s="111"/>
      <c r="F66" s="80"/>
      <c r="G66" s="80"/>
      <c r="H66" s="80"/>
      <c r="I66" s="80"/>
      <c r="J66" s="80"/>
    </row>
    <row r="67" spans="1:10">
      <c r="A67" s="22"/>
      <c r="C67" s="22"/>
      <c r="E67" s="111"/>
      <c r="F67" s="80"/>
      <c r="G67" s="80"/>
      <c r="H67" s="80"/>
      <c r="I67" s="80"/>
      <c r="J67" s="80"/>
    </row>
    <row r="68" spans="1:10">
      <c r="A68" s="22"/>
      <c r="C68" s="22"/>
      <c r="E68" s="111"/>
      <c r="F68" s="80"/>
      <c r="G68" s="80"/>
      <c r="H68" s="80"/>
      <c r="I68" s="80"/>
      <c r="J68" s="80"/>
    </row>
    <row r="69" spans="1:10">
      <c r="A69" s="22"/>
      <c r="C69" s="22"/>
      <c r="E69" s="111"/>
      <c r="F69" s="80"/>
      <c r="G69" s="80"/>
      <c r="H69" s="80"/>
      <c r="I69" s="80"/>
      <c r="J69" s="80"/>
    </row>
    <row r="70" spans="1:10">
      <c r="A70" s="22"/>
      <c r="C70" s="22"/>
      <c r="E70" s="111"/>
      <c r="F70" s="80"/>
      <c r="G70" s="80"/>
      <c r="H70" s="80"/>
      <c r="I70" s="80"/>
      <c r="J70" s="80"/>
    </row>
    <row r="71" spans="1:10">
      <c r="A71" s="22"/>
      <c r="C71" s="22"/>
      <c r="E71" s="111"/>
      <c r="F71" s="80"/>
      <c r="G71" s="80"/>
      <c r="H71" s="80"/>
      <c r="I71" s="80"/>
      <c r="J71" s="80"/>
    </row>
    <row r="72" spans="1:10">
      <c r="A72" s="22"/>
      <c r="C72" s="22"/>
      <c r="E72" s="111"/>
      <c r="F72" s="80"/>
      <c r="G72" s="80"/>
      <c r="H72" s="80"/>
      <c r="I72" s="80"/>
      <c r="J72" s="80"/>
    </row>
    <row r="73" spans="1:10">
      <c r="A73" s="22"/>
      <c r="C73" s="22"/>
      <c r="E73" s="111"/>
      <c r="F73" s="80"/>
      <c r="G73" s="80"/>
      <c r="H73" s="80"/>
      <c r="I73" s="80"/>
      <c r="J73" s="80"/>
    </row>
    <row r="74" spans="1:10">
      <c r="A74" s="22"/>
      <c r="C74" s="22"/>
      <c r="E74" s="111"/>
      <c r="F74" s="80"/>
      <c r="G74" s="80"/>
      <c r="H74" s="80"/>
      <c r="I74" s="80"/>
      <c r="J74" s="80"/>
    </row>
    <row r="75" spans="1:10">
      <c r="A75" s="22"/>
      <c r="C75" s="22"/>
      <c r="E75" s="111"/>
      <c r="F75" s="80"/>
      <c r="G75" s="80"/>
      <c r="H75" s="80"/>
      <c r="I75" s="80"/>
      <c r="J75" s="80"/>
    </row>
    <row r="76" spans="1:10">
      <c r="A76" s="22"/>
      <c r="C76" s="22"/>
      <c r="E76" s="111"/>
      <c r="F76" s="80"/>
      <c r="G76" s="80"/>
      <c r="H76" s="80"/>
      <c r="I76" s="80"/>
      <c r="J76" s="80"/>
    </row>
    <row r="77" spans="1:10">
      <c r="A77" s="22"/>
      <c r="C77" s="22"/>
      <c r="E77" s="111"/>
      <c r="F77" s="80"/>
      <c r="G77" s="80"/>
      <c r="H77" s="80"/>
      <c r="I77" s="80"/>
      <c r="J77" s="80"/>
    </row>
    <row r="78" spans="1:10">
      <c r="A78" s="22"/>
      <c r="C78" s="22"/>
      <c r="E78" s="111"/>
      <c r="F78" s="80"/>
      <c r="G78" s="80"/>
      <c r="H78" s="80"/>
      <c r="I78" s="80"/>
      <c r="J78" s="80"/>
    </row>
    <row r="79" spans="1:10">
      <c r="A79" s="22"/>
      <c r="C79" s="22"/>
      <c r="E79" s="111"/>
      <c r="F79" s="80"/>
      <c r="G79" s="80"/>
      <c r="H79" s="80"/>
      <c r="I79" s="80"/>
      <c r="J79" s="80"/>
    </row>
    <row r="80" spans="1:10">
      <c r="A80" s="22"/>
      <c r="C80" s="22"/>
      <c r="E80" s="111"/>
      <c r="F80" s="80"/>
      <c r="G80" s="80"/>
      <c r="H80" s="80"/>
      <c r="I80" s="80"/>
      <c r="J80" s="80"/>
    </row>
    <row r="81" spans="1:10">
      <c r="A81" s="22"/>
      <c r="C81" s="22"/>
      <c r="E81" s="111"/>
      <c r="F81" s="80"/>
      <c r="G81" s="80"/>
      <c r="H81" s="80"/>
      <c r="I81" s="80"/>
      <c r="J81" s="80"/>
    </row>
    <row r="82" spans="1:10">
      <c r="A82" s="22"/>
      <c r="C82" s="22"/>
      <c r="E82" s="111"/>
      <c r="F82" s="80"/>
      <c r="G82" s="80"/>
      <c r="H82" s="80"/>
      <c r="I82" s="80"/>
      <c r="J82" s="80"/>
    </row>
    <row r="83" spans="1:10">
      <c r="A83" s="22"/>
      <c r="C83" s="22"/>
      <c r="E83" s="111"/>
      <c r="F83" s="80"/>
      <c r="G83" s="80"/>
      <c r="H83" s="80"/>
      <c r="I83" s="80"/>
      <c r="J83" s="80"/>
    </row>
    <row r="84" spans="1:10">
      <c r="A84" s="22"/>
      <c r="C84" s="22"/>
      <c r="E84" s="111"/>
      <c r="F84" s="80"/>
      <c r="G84" s="80"/>
      <c r="H84" s="80"/>
      <c r="I84" s="80"/>
      <c r="J84" s="80"/>
    </row>
    <row r="85" spans="1:10">
      <c r="A85" s="22"/>
      <c r="C85" s="22"/>
      <c r="E85" s="111"/>
      <c r="F85" s="80"/>
      <c r="G85" s="80"/>
      <c r="H85" s="80"/>
      <c r="I85" s="80"/>
      <c r="J85" s="80"/>
    </row>
    <row r="86" spans="1:10">
      <c r="A86" s="22"/>
      <c r="C86" s="22"/>
      <c r="E86" s="111"/>
      <c r="F86" s="80"/>
      <c r="G86" s="80"/>
      <c r="H86" s="80"/>
      <c r="I86" s="80"/>
      <c r="J86" s="80"/>
    </row>
    <row r="87" spans="1:10">
      <c r="A87" s="22"/>
      <c r="C87" s="22"/>
      <c r="E87" s="111"/>
      <c r="F87" s="80"/>
      <c r="G87" s="80"/>
      <c r="H87" s="80"/>
      <c r="I87" s="80"/>
      <c r="J87" s="80"/>
    </row>
    <row r="88" spans="1:10">
      <c r="A88" s="22"/>
      <c r="C88" s="22"/>
      <c r="E88" s="111"/>
      <c r="F88" s="80"/>
      <c r="G88" s="80"/>
      <c r="H88" s="80"/>
      <c r="I88" s="80"/>
      <c r="J88" s="80"/>
    </row>
    <row r="89" spans="1:10">
      <c r="A89" s="22"/>
      <c r="C89" s="22"/>
      <c r="E89" s="111"/>
      <c r="F89" s="80"/>
      <c r="G89" s="80"/>
      <c r="H89" s="80"/>
      <c r="I89" s="80"/>
      <c r="J89" s="80"/>
    </row>
    <row r="90" spans="1:10">
      <c r="A90" s="22"/>
      <c r="C90" s="22"/>
      <c r="E90" s="111"/>
      <c r="F90" s="80"/>
      <c r="G90" s="80"/>
      <c r="H90" s="80"/>
      <c r="I90" s="80"/>
      <c r="J90" s="80"/>
    </row>
    <row r="91" spans="1:10">
      <c r="A91" s="22"/>
      <c r="C91" s="22"/>
      <c r="E91" s="111"/>
      <c r="F91" s="80"/>
      <c r="G91" s="80"/>
      <c r="H91" s="80"/>
      <c r="I91" s="80"/>
      <c r="J91" s="80"/>
    </row>
    <row r="92" spans="1:10">
      <c r="A92" s="22"/>
      <c r="C92" s="22"/>
      <c r="E92" s="111"/>
      <c r="F92" s="80"/>
      <c r="G92" s="80"/>
      <c r="H92" s="80"/>
      <c r="I92" s="80"/>
      <c r="J92" s="80"/>
    </row>
    <row r="93" spans="1:10">
      <c r="A93" s="22"/>
      <c r="C93" s="22"/>
      <c r="E93" s="111"/>
      <c r="F93" s="80"/>
      <c r="G93" s="80"/>
      <c r="H93" s="80"/>
      <c r="I93" s="80"/>
      <c r="J93" s="80"/>
    </row>
    <row r="94" spans="1:10">
      <c r="A94" s="22"/>
      <c r="C94" s="22"/>
      <c r="E94" s="111"/>
      <c r="F94" s="80"/>
      <c r="G94" s="80"/>
      <c r="H94" s="80"/>
      <c r="I94" s="80"/>
      <c r="J94" s="80"/>
    </row>
    <row r="95" spans="1:10">
      <c r="A95" s="22"/>
      <c r="C95" s="22"/>
      <c r="E95" s="111"/>
      <c r="F95" s="80"/>
      <c r="G95" s="80"/>
      <c r="H95" s="80"/>
      <c r="I95" s="80"/>
      <c r="J95" s="80"/>
    </row>
    <row r="96" spans="1:10">
      <c r="A96" s="22"/>
      <c r="C96" s="22"/>
      <c r="E96" s="111"/>
      <c r="F96" s="80"/>
      <c r="G96" s="80"/>
      <c r="H96" s="80"/>
      <c r="I96" s="80"/>
      <c r="J96" s="80"/>
    </row>
    <row r="97" spans="1:10">
      <c r="A97" s="22"/>
      <c r="C97" s="22"/>
      <c r="E97" s="111"/>
      <c r="F97" s="80"/>
      <c r="G97" s="80"/>
      <c r="H97" s="80"/>
      <c r="I97" s="80"/>
      <c r="J97" s="80"/>
    </row>
    <row r="98" spans="1:10">
      <c r="A98" s="22"/>
      <c r="C98" s="22"/>
      <c r="E98" s="111"/>
      <c r="F98" s="80"/>
      <c r="G98" s="80"/>
      <c r="H98" s="80"/>
      <c r="I98" s="80"/>
      <c r="J98" s="80"/>
    </row>
    <row r="99" spans="1:10">
      <c r="A99" s="22"/>
      <c r="C99" s="22"/>
      <c r="E99" s="111"/>
      <c r="F99" s="80"/>
      <c r="G99" s="80"/>
      <c r="H99" s="80"/>
      <c r="I99" s="80"/>
      <c r="J99" s="80"/>
    </row>
    <row r="100" spans="1:10">
      <c r="A100" s="22"/>
      <c r="C100" s="22"/>
      <c r="E100" s="111"/>
      <c r="F100" s="80"/>
      <c r="G100" s="80"/>
      <c r="H100" s="80"/>
      <c r="I100" s="80"/>
      <c r="J100" s="8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SitRep</vt:lpstr>
      <vt:lpstr>RawData</vt:lpstr>
      <vt:lpstr>ES &amp; NFI services </vt:lpstr>
      <vt:lpstr>WASH gaps</vt:lpstr>
      <vt:lpstr>WASH services</vt:lpstr>
      <vt:lpstr>Education services</vt:lpstr>
      <vt:lpstr>Protection services</vt:lpstr>
      <vt:lpstr>Health &amp; nutrition services</vt:lpstr>
      <vt:lpstr>Remarks</vt:lpstr>
      <vt:lpstr>Data</vt:lpstr>
      <vt:lpstr>trend</vt:lpstr>
      <vt:lpstr>activ</vt:lpstr>
      <vt:lpstr>b_demo</vt:lpstr>
      <vt:lpstr>c_cccm_esnfi</vt:lpstr>
      <vt:lpstr>wash</vt:lpstr>
      <vt:lpstr>pro</vt:lpstr>
      <vt:lpstr>edu</vt:lpstr>
      <vt:lpstr>health_nut</vt:lpstr>
      <vt:lpstr>SitRep!Print_Area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GUILLAUME Abdul</cp:lastModifiedBy>
  <cp:lastPrinted>2016-08-16T10:11:55Z</cp:lastPrinted>
  <dcterms:created xsi:type="dcterms:W3CDTF">2015-06-18T08:51:35Z</dcterms:created>
  <dcterms:modified xsi:type="dcterms:W3CDTF">2017-12-18T08:08:49Z</dcterms:modified>
</cp:coreProperties>
</file>