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700" windowWidth="20490" windowHeight="7215" activeTab="1"/>
  </bookViews>
  <sheets>
    <sheet name="ATAR - RoboLab" sheetId="1" r:id="rId1"/>
    <sheet name="Projections" sheetId="4" r:id="rId2"/>
    <sheet name="Statistics Data" sheetId="3" r:id="rId3"/>
    <sheet name="Reference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10" i="4" s="1"/>
  <c r="B9" i="4"/>
  <c r="C2" i="4" l="1"/>
  <c r="D2" i="4" s="1"/>
  <c r="E2" i="4" s="1"/>
  <c r="F2" i="4" s="1"/>
  <c r="F3" i="4" s="1"/>
  <c r="B3" i="4"/>
  <c r="C3" i="4" l="1"/>
  <c r="E3" i="4"/>
  <c r="D3" i="4"/>
  <c r="B23" i="3"/>
  <c r="B22" i="3"/>
  <c r="B18" i="3"/>
  <c r="B9" i="3"/>
  <c r="B4" i="3"/>
  <c r="B5" i="3"/>
  <c r="B6" i="3"/>
  <c r="B7" i="3"/>
  <c r="B8" i="3"/>
  <c r="Q18" i="3"/>
  <c r="B19" i="3" l="1"/>
  <c r="B2" i="3"/>
  <c r="B1" i="3" s="1"/>
  <c r="B15" i="3" s="1"/>
  <c r="G8" i="1"/>
  <c r="G9" i="1" s="1"/>
  <c r="B11" i="1"/>
  <c r="B10" i="1"/>
  <c r="G6" i="1"/>
</calcChain>
</file>

<file path=xl/sharedStrings.xml><?xml version="1.0" encoding="utf-8"?>
<sst xmlns="http://schemas.openxmlformats.org/spreadsheetml/2006/main" count="63" uniqueCount="61">
  <si>
    <t>Employed Labor</t>
  </si>
  <si>
    <t>Date</t>
  </si>
  <si>
    <t>Source</t>
  </si>
  <si>
    <t>http://www.singstat.gov.sg/statistics/latest-data#4</t>
  </si>
  <si>
    <t>Link</t>
  </si>
  <si>
    <t>Department of Statistics Singapore</t>
  </si>
  <si>
    <t>Data</t>
  </si>
  <si>
    <t>Item</t>
  </si>
  <si>
    <t>Awareness</t>
  </si>
  <si>
    <t>Trial</t>
  </si>
  <si>
    <t>Availability</t>
  </si>
  <si>
    <t>Remark</t>
  </si>
  <si>
    <t>As of Sep 2016 from Statistics Department Singapore</t>
  </si>
  <si>
    <t>Yearly Gross Margin</t>
  </si>
  <si>
    <t>10% people would like to have a trial</t>
  </si>
  <si>
    <t>Refer to Exhibit 2: Variable Cost per Day per Person (SGD)</t>
  </si>
  <si>
    <t>For Fixed Cost, refer to Exhibit 3: Fixed Cost (SGD)</t>
  </si>
  <si>
    <t>Marketing via social network and with companies directly; Nutrition awareness is high today</t>
  </si>
  <si>
    <t>Sell via our Online Store; Packaging and deliver via third-party vendor</t>
  </si>
  <si>
    <t>Serve two snacks per day: 10:30am and 3:30pm</t>
  </si>
  <si>
    <t>Bi-weekly subscription model; Serve snacks for working day only</t>
  </si>
  <si>
    <t>Middle School + JC + Poly</t>
  </si>
  <si>
    <t>University</t>
  </si>
  <si>
    <t>3.67 million employees</t>
  </si>
  <si>
    <t>IT</t>
  </si>
  <si>
    <t>IT related</t>
  </si>
  <si>
    <t>Potential robotics learners</t>
  </si>
  <si>
    <t>Price / Hour</t>
  </si>
  <si>
    <t>Margin% per hour</t>
  </si>
  <si>
    <t>Repeat%</t>
  </si>
  <si>
    <t>Total hours to buy</t>
  </si>
  <si>
    <t>50% continue to buy after trial</t>
  </si>
  <si>
    <t>Buy 10 hours to learn Robotics Programming</t>
  </si>
  <si>
    <t>Marging per hour</t>
  </si>
  <si>
    <t>Secondary</t>
  </si>
  <si>
    <t>Total</t>
  </si>
  <si>
    <t>Enrolment</t>
  </si>
  <si>
    <t>JC / Centralised Institute</t>
  </si>
  <si>
    <t>Intake</t>
  </si>
  <si>
    <t>Poly - IT</t>
  </si>
  <si>
    <t>Student Type</t>
  </si>
  <si>
    <t>ITE - Electronics &amp; IT</t>
  </si>
  <si>
    <t>University - IT</t>
  </si>
  <si>
    <t>Graduates</t>
  </si>
  <si>
    <t>Number of Students - Secondary and after (2015)</t>
  </si>
  <si>
    <t>Employed Residents - InfoComm</t>
  </si>
  <si>
    <t>Working People in IT</t>
  </si>
  <si>
    <t>Multiple factor</t>
  </si>
  <si>
    <t>Total potential buyers</t>
  </si>
  <si>
    <t>Interested in learning Robotics Programming</t>
  </si>
  <si>
    <t>Interested in learning Robotics Programming%</t>
  </si>
  <si>
    <t>Charge / Hour</t>
  </si>
  <si>
    <t>Total hours purchased / Person</t>
  </si>
  <si>
    <t>Total revenue / Person</t>
  </si>
  <si>
    <t>Estimated Revenue</t>
  </si>
  <si>
    <t>Year</t>
  </si>
  <si>
    <t>Revenue</t>
  </si>
  <si>
    <t>Profit</t>
  </si>
  <si>
    <t>Growth%</t>
  </si>
  <si>
    <t>Profit%</t>
  </si>
  <si>
    <t>Year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</si>
</sst>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3" fontId="0" fillId="0" borderId="1" xfId="0" applyNumberFormat="1" applyBorder="1"/>
    <xf numFmtId="17" fontId="0" fillId="0" borderId="1" xfId="0" applyNumberFormat="1" applyBorder="1"/>
    <xf numFmtId="0" fontId="2" fillId="0" borderId="1" xfId="1" applyBorder="1"/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9" fontId="0" fillId="3" borderId="1" xfId="0" applyNumberFormat="1" applyFill="1" applyBorder="1"/>
    <xf numFmtId="0" fontId="0" fillId="3" borderId="1" xfId="0" applyFill="1" applyBorder="1"/>
    <xf numFmtId="0" fontId="3" fillId="0" borderId="1" xfId="0" applyFont="1" applyBorder="1"/>
    <xf numFmtId="3" fontId="0" fillId="0" borderId="0" xfId="0" applyNumberFormat="1"/>
    <xf numFmtId="9" fontId="0" fillId="0" borderId="0" xfId="0" applyNumberFormat="1"/>
    <xf numFmtId="9" fontId="0" fillId="0" borderId="1" xfId="0" applyNumberFormat="1" applyBorder="1"/>
    <xf numFmtId="0" fontId="1" fillId="0" borderId="0" xfId="0" applyFont="1"/>
    <xf numFmtId="0" fontId="0" fillId="0" borderId="0" xfId="0" applyAlignment="1">
      <alignment horizontal="left" indent="1"/>
    </xf>
    <xf numFmtId="3" fontId="1" fillId="0" borderId="0" xfId="0" applyNumberFormat="1" applyFont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left" indent="1"/>
    </xf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0" fontId="1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Remote RoboLab 5-Year Projection - Singapore</a:t>
            </a:r>
            <a:r>
              <a:rPr lang="en-SG" b="1" baseline="0"/>
              <a:t> Only (Thousand SGD)</a:t>
            </a:r>
            <a:endParaRPr lang="en-SG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Projections!$A$2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Projections!$B$1:$F$1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Projections!$B$2:$F$2</c:f>
              <c:numCache>
                <c:formatCode>#,##0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3-4D30-8131-4E8319196966}"/>
            </c:ext>
          </c:extLst>
        </c:ser>
        <c:ser>
          <c:idx val="1"/>
          <c:order val="1"/>
          <c:tx>
            <c:strRef>
              <c:f>Projections!$A$3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Projections!$B$1:$F$1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Projections!$B$3:$F$3</c:f>
              <c:numCache>
                <c:formatCode>#,##0</c:formatCode>
                <c:ptCount val="5"/>
                <c:pt idx="0">
                  <c:v>210</c:v>
                </c:pt>
                <c:pt idx="1">
                  <c:v>420</c:v>
                </c:pt>
                <c:pt idx="2">
                  <c:v>840</c:v>
                </c:pt>
                <c:pt idx="3">
                  <c:v>1680</c:v>
                </c:pt>
                <c:pt idx="4">
                  <c:v>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3-4D30-8131-4E8319196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065744"/>
        <c:axId val="518063448"/>
      </c:barChart>
      <c:catAx>
        <c:axId val="5180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63448"/>
        <c:crosses val="autoZero"/>
        <c:auto val="1"/>
        <c:lblAlgn val="ctr"/>
        <c:lblOffset val="100"/>
        <c:noMultiLvlLbl val="0"/>
      </c:catAx>
      <c:valAx>
        <c:axId val="51806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3114675</xdr:colOff>
      <xdr:row>15</xdr:row>
      <xdr:rowOff>161925</xdr:rowOff>
    </xdr:from>
    <xdr:to>
      <xdr:col>8</xdr:col>
      <xdr:colOff>190500</xdr:colOff>
      <xdr:row>36</xdr:row>
      <xdr:rowOff>65344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3019425"/>
          <a:ext cx="6000750" cy="3903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9</xdr:row>
      <xdr:rowOff>23812</xdr:rowOff>
    </xdr:from>
    <xdr:to>
      <xdr:col>17</xdr:col>
      <xdr:colOff>523875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590551</xdr:colOff>
      <xdr:row>0</xdr:row>
      <xdr:rowOff>0</xdr:rowOff>
    </xdr:from>
    <xdr:to>
      <xdr:col>12</xdr:col>
      <xdr:colOff>445715</xdr:colOff>
      <xdr:row>32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6" y="133350"/>
          <a:ext cx="4122364" cy="622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561976</xdr:colOff>
      <xdr:row>0</xdr:row>
      <xdr:rowOff>0</xdr:rowOff>
    </xdr:from>
    <xdr:to>
      <xdr:col>21</xdr:col>
      <xdr:colOff>317038</xdr:colOff>
      <xdr:row>17</xdr:row>
      <xdr:rowOff>65261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1" y="114300"/>
          <a:ext cx="5241462" cy="3351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542925</xdr:colOff>
      <xdr:row>13</xdr:row>
      <xdr:rowOff>171450</xdr:rowOff>
    </xdr:from>
    <xdr:to>
      <xdr:col>21</xdr:col>
      <xdr:colOff>142875</xdr:colOff>
      <xdr:row>32</xdr:row>
      <xdr:rowOff>155627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3600450"/>
          <a:ext cx="5086350" cy="3651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133350</xdr:colOff>
      <xdr:row>33</xdr:row>
      <xdr:rowOff>123825</xdr:rowOff>
    </xdr:from>
    <xdr:to>
      <xdr:col>22</xdr:col>
      <xdr:colOff>247650</xdr:colOff>
      <xdr:row>55</xdr:row>
      <xdr:rowOff>63658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7362825"/>
          <a:ext cx="5600700" cy="4130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171451</xdr:colOff>
      <xdr:row>55</xdr:row>
      <xdr:rowOff>142295</xdr:rowOff>
    </xdr:from>
    <xdr:to>
      <xdr:col>22</xdr:col>
      <xdr:colOff>419101</xdr:colOff>
      <xdr:row>84</xdr:row>
      <xdr:rowOff>142874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6" y="11381795"/>
          <a:ext cx="8782050" cy="55250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ingstat.gov.sg/statistics/latest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4.85546875" bestFit="1" customWidth="1"/>
    <col min="2" max="2" width="10.140625" bestFit="1" customWidth="1"/>
    <col min="3" max="3" width="84.7109375" bestFit="1" customWidth="1"/>
    <col min="4" max="4" width="3.5703125" customWidth="1"/>
    <col min="5" max="5" width="3.85546875" customWidth="1"/>
    <col min="6" max="6" width="23.42578125" bestFit="1" customWidth="1"/>
    <col min="9" max="9" width="22" bestFit="1" customWidth="1"/>
  </cols>
  <sheetData>
    <row r="1" spans="1:11" x14ac:dyDescent="0.25">
      <c r="A1" s="6" t="s">
        <v>7</v>
      </c>
      <c r="B1" s="7" t="s">
        <v>6</v>
      </c>
      <c r="C1" s="6" t="s">
        <v>11</v>
      </c>
    </row>
    <row r="2" spans="1:11" x14ac:dyDescent="0.25">
      <c r="A2" s="5" t="s">
        <v>26</v>
      </c>
      <c r="B2" s="2">
        <v>500000</v>
      </c>
      <c r="C2" s="1" t="s">
        <v>12</v>
      </c>
    </row>
    <row r="3" spans="1:11" x14ac:dyDescent="0.25">
      <c r="A3" s="8" t="s">
        <v>8</v>
      </c>
      <c r="B3" s="9">
        <v>0.2</v>
      </c>
      <c r="C3" s="10" t="s">
        <v>17</v>
      </c>
    </row>
    <row r="4" spans="1:11" x14ac:dyDescent="0.25">
      <c r="A4" s="8" t="s">
        <v>9</v>
      </c>
      <c r="B4" s="9">
        <v>0.5</v>
      </c>
      <c r="C4" s="10" t="s">
        <v>14</v>
      </c>
    </row>
    <row r="5" spans="1:11" x14ac:dyDescent="0.25">
      <c r="A5" s="8" t="s">
        <v>10</v>
      </c>
      <c r="B5" s="9">
        <v>0.75</v>
      </c>
      <c r="C5" s="10" t="s">
        <v>18</v>
      </c>
    </row>
    <row r="6" spans="1:11" x14ac:dyDescent="0.25">
      <c r="A6" s="8" t="s">
        <v>29</v>
      </c>
      <c r="B6" s="9">
        <v>0.5</v>
      </c>
      <c r="C6" s="10" t="s">
        <v>31</v>
      </c>
      <c r="F6" t="s">
        <v>21</v>
      </c>
      <c r="G6" s="12">
        <f>20000*6</f>
        <v>120000</v>
      </c>
    </row>
    <row r="7" spans="1:11" x14ac:dyDescent="0.25">
      <c r="A7" s="8" t="s">
        <v>30</v>
      </c>
      <c r="B7" s="10">
        <v>10</v>
      </c>
      <c r="C7" s="10" t="s">
        <v>32</v>
      </c>
      <c r="F7" t="s">
        <v>22</v>
      </c>
      <c r="G7" s="12">
        <v>6000</v>
      </c>
    </row>
    <row r="8" spans="1:11" x14ac:dyDescent="0.25">
      <c r="A8" s="5" t="s">
        <v>27</v>
      </c>
      <c r="B8" s="1">
        <v>10</v>
      </c>
      <c r="C8" s="1" t="s">
        <v>19</v>
      </c>
      <c r="F8" t="s">
        <v>25</v>
      </c>
      <c r="G8">
        <f>I9</f>
        <v>3670000</v>
      </c>
      <c r="I8" t="s">
        <v>23</v>
      </c>
    </row>
    <row r="9" spans="1:11" x14ac:dyDescent="0.25">
      <c r="A9" s="5" t="s">
        <v>28</v>
      </c>
      <c r="B9" s="14">
        <v>0.9</v>
      </c>
      <c r="C9" s="11" t="s">
        <v>15</v>
      </c>
      <c r="G9" s="12">
        <f>SUM(G6:G8)</f>
        <v>3796000</v>
      </c>
      <c r="I9">
        <v>3670000</v>
      </c>
      <c r="J9" s="13">
        <v>0.1</v>
      </c>
      <c r="K9" t="s">
        <v>24</v>
      </c>
    </row>
    <row r="10" spans="1:11" x14ac:dyDescent="0.25">
      <c r="A10" s="5" t="s">
        <v>33</v>
      </c>
      <c r="B10" s="1">
        <f>B8*B9</f>
        <v>9</v>
      </c>
      <c r="C10" s="1" t="s">
        <v>20</v>
      </c>
    </row>
    <row r="11" spans="1:11" x14ac:dyDescent="0.25">
      <c r="A11" s="5" t="s">
        <v>13</v>
      </c>
      <c r="B11" s="2">
        <f>B2*B3*B4*B5*(1+ (B7-1) * B6)</f>
        <v>206250</v>
      </c>
      <c r="C11" s="11" t="s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tabSelected="1" workbookViewId="0">
      <selection activeCell="B3" sqref="B3"/>
    </sheetView>
  </sheetViews>
  <sheetFormatPr defaultRowHeight="15" x14ac:dyDescent="0.25"/>
  <sheetData>
    <row r="1" spans="1:6" x14ac:dyDescent="0.25">
      <c r="A1" s="5" t="s">
        <v>55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25">
      <c r="A2" s="5" t="s">
        <v>56</v>
      </c>
      <c r="B2" s="2">
        <f>10000*B11</f>
        <v>300</v>
      </c>
      <c r="C2" s="2">
        <f>B2*(1+$B$6)</f>
        <v>600</v>
      </c>
      <c r="D2" s="2">
        <f t="shared" ref="D2:F2" si="0">C2*(1+$B$6)</f>
        <v>1200</v>
      </c>
      <c r="E2" s="2">
        <f t="shared" si="0"/>
        <v>2400</v>
      </c>
      <c r="F2" s="2">
        <f t="shared" si="0"/>
        <v>4800</v>
      </c>
    </row>
    <row r="3" spans="1:6" x14ac:dyDescent="0.25">
      <c r="A3" s="5" t="s">
        <v>57</v>
      </c>
      <c r="B3" s="2">
        <f>B2*$B$7</f>
        <v>210</v>
      </c>
      <c r="C3" s="2">
        <f t="shared" ref="C3:F3" si="1">C2*$B$7</f>
        <v>420</v>
      </c>
      <c r="D3" s="2">
        <f t="shared" si="1"/>
        <v>840</v>
      </c>
      <c r="E3" s="2">
        <f t="shared" si="1"/>
        <v>1680</v>
      </c>
      <c r="F3" s="2">
        <f t="shared" si="1"/>
        <v>3360</v>
      </c>
    </row>
    <row r="6" spans="1:6" x14ac:dyDescent="0.25">
      <c r="A6" s="23" t="s">
        <v>58</v>
      </c>
      <c r="B6" s="13">
        <v>1</v>
      </c>
    </row>
    <row r="7" spans="1:6" x14ac:dyDescent="0.25">
      <c r="A7" s="23" t="s">
        <v>59</v>
      </c>
      <c r="B7" s="13">
        <v>0.7</v>
      </c>
    </row>
    <row r="9" spans="1:6" x14ac:dyDescent="0.25">
      <c r="B9">
        <f>10000</f>
        <v>10000</v>
      </c>
    </row>
    <row r="10" spans="1:6" x14ac:dyDescent="0.25">
      <c r="B10">
        <f>B2/B9</f>
        <v>0.03</v>
      </c>
    </row>
    <row r="11" spans="1:6" x14ac:dyDescent="0.25">
      <c r="A11" t="s">
        <v>60</v>
      </c>
      <c r="B11" s="13">
        <v>0.03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3"/>
  <sheetViews>
    <sheetView showGridLines="0" workbookViewId="0">
      <selection activeCell="B24" sqref="B24"/>
    </sheetView>
  </sheetViews>
  <sheetFormatPr defaultRowHeight="15" outlineLevelRow="2" x14ac:dyDescent="0.25"/>
  <cols>
    <col min="1" max="1" width="45" bestFit="1" customWidth="1"/>
    <col min="2" max="2" width="14.28515625" bestFit="1" customWidth="1"/>
    <col min="3" max="3" width="12" bestFit="1" customWidth="1"/>
    <col min="4" max="5" width="11.85546875" customWidth="1"/>
  </cols>
  <sheetData>
    <row r="1" spans="1:5" s="22" customFormat="1" ht="18.75" x14ac:dyDescent="0.3">
      <c r="A1" s="20" t="s">
        <v>48</v>
      </c>
      <c r="B1" s="21">
        <f>B2+B9</f>
        <v>506298</v>
      </c>
    </row>
    <row r="2" spans="1:5" outlineLevel="1" x14ac:dyDescent="0.25">
      <c r="A2" s="15" t="s">
        <v>44</v>
      </c>
      <c r="B2" s="17">
        <f>SUM(B4:B8)</f>
        <v>252498</v>
      </c>
    </row>
    <row r="3" spans="1:5" outlineLevel="2" x14ac:dyDescent="0.25">
      <c r="A3" s="19" t="s">
        <v>40</v>
      </c>
      <c r="B3" s="18" t="s">
        <v>35</v>
      </c>
      <c r="C3" s="18" t="s">
        <v>38</v>
      </c>
      <c r="D3" s="18" t="s">
        <v>36</v>
      </c>
      <c r="E3" s="18" t="s">
        <v>43</v>
      </c>
    </row>
    <row r="4" spans="1:5" outlineLevel="2" x14ac:dyDescent="0.25">
      <c r="A4" s="16" t="s">
        <v>34</v>
      </c>
      <c r="B4" s="12">
        <f>SUM(C4:E4)</f>
        <v>186036</v>
      </c>
      <c r="C4" s="12">
        <v>0</v>
      </c>
      <c r="D4" s="12">
        <v>186036</v>
      </c>
      <c r="E4" s="12"/>
    </row>
    <row r="5" spans="1:5" outlineLevel="2" x14ac:dyDescent="0.25">
      <c r="A5" s="16" t="s">
        <v>37</v>
      </c>
      <c r="B5" s="12">
        <f t="shared" ref="B5:B7" si="0">SUM(C5:E5)</f>
        <v>29559</v>
      </c>
      <c r="C5" s="12">
        <v>0</v>
      </c>
      <c r="D5" s="12">
        <v>29559</v>
      </c>
      <c r="E5" s="12"/>
    </row>
    <row r="6" spans="1:5" outlineLevel="2" x14ac:dyDescent="0.25">
      <c r="A6" s="16" t="s">
        <v>41</v>
      </c>
      <c r="B6" s="12">
        <f t="shared" si="0"/>
        <v>13576</v>
      </c>
      <c r="C6" s="12">
        <v>3383</v>
      </c>
      <c r="D6" s="12">
        <v>6927</v>
      </c>
      <c r="E6" s="12">
        <v>3266</v>
      </c>
    </row>
    <row r="7" spans="1:5" outlineLevel="2" x14ac:dyDescent="0.25">
      <c r="A7" s="16" t="s">
        <v>39</v>
      </c>
      <c r="B7" s="12">
        <f t="shared" si="0"/>
        <v>16473</v>
      </c>
      <c r="C7" s="12">
        <v>3037</v>
      </c>
      <c r="D7" s="12">
        <v>10023</v>
      </c>
      <c r="E7" s="12">
        <v>3413</v>
      </c>
    </row>
    <row r="8" spans="1:5" outlineLevel="2" x14ac:dyDescent="0.25">
      <c r="A8" s="16" t="s">
        <v>42</v>
      </c>
      <c r="B8" s="12">
        <f>SUM(C8:E8)</f>
        <v>6854</v>
      </c>
      <c r="C8" s="12">
        <v>1247</v>
      </c>
      <c r="D8" s="12">
        <v>4541</v>
      </c>
      <c r="E8" s="12">
        <v>1066</v>
      </c>
    </row>
    <row r="9" spans="1:5" outlineLevel="1" x14ac:dyDescent="0.25">
      <c r="A9" s="15" t="s">
        <v>46</v>
      </c>
      <c r="B9" s="17">
        <f>B10*B11</f>
        <v>253800</v>
      </c>
    </row>
    <row r="10" spans="1:5" outlineLevel="2" x14ac:dyDescent="0.25">
      <c r="A10" s="16" t="s">
        <v>45</v>
      </c>
      <c r="B10" s="12">
        <v>84600</v>
      </c>
      <c r="C10" s="12"/>
      <c r="D10" s="12"/>
      <c r="E10" s="12"/>
    </row>
    <row r="11" spans="1:5" outlineLevel="2" x14ac:dyDescent="0.25">
      <c r="A11" s="16" t="s">
        <v>47</v>
      </c>
      <c r="B11">
        <v>3</v>
      </c>
      <c r="C11" s="12"/>
      <c r="D11" s="12"/>
      <c r="E11" s="12"/>
    </row>
    <row r="14" spans="1:5" x14ac:dyDescent="0.25">
      <c r="A14" t="s">
        <v>50</v>
      </c>
      <c r="B14" s="13">
        <v>0.2</v>
      </c>
    </row>
    <row r="15" spans="1:5" x14ac:dyDescent="0.25">
      <c r="A15" t="s">
        <v>49</v>
      </c>
      <c r="B15" s="12">
        <f>B1*B14</f>
        <v>101259.6</v>
      </c>
    </row>
    <row r="16" spans="1:5" x14ac:dyDescent="0.25">
      <c r="A16" t="s">
        <v>51</v>
      </c>
      <c r="B16">
        <v>10</v>
      </c>
    </row>
    <row r="17" spans="1:17" x14ac:dyDescent="0.25">
      <c r="A17" t="s">
        <v>52</v>
      </c>
      <c r="B17">
        <v>10</v>
      </c>
    </row>
    <row r="18" spans="1:17" x14ac:dyDescent="0.25">
      <c r="A18" t="s">
        <v>53</v>
      </c>
      <c r="B18">
        <f>B16*B17</f>
        <v>100</v>
      </c>
      <c r="Q18">
        <f>4486 + 3966</f>
        <v>8452</v>
      </c>
    </row>
    <row r="19" spans="1:17" ht="18.75" x14ac:dyDescent="0.3">
      <c r="A19" s="20" t="s">
        <v>54</v>
      </c>
      <c r="B19" s="21">
        <f>B18*B15</f>
        <v>10125960</v>
      </c>
    </row>
    <row r="22" spans="1:17" x14ac:dyDescent="0.25">
      <c r="B22" s="12">
        <f>SUM(B4:B6)</f>
        <v>229171</v>
      </c>
    </row>
    <row r="23" spans="1:17" x14ac:dyDescent="0.25">
      <c r="B23" s="12">
        <f>SUM(B7:B8)</f>
        <v>23327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5" x14ac:dyDescent="0.25"/>
  <cols>
    <col min="1" max="1" width="15.28515625" bestFit="1" customWidth="1"/>
    <col min="3" max="3" width="7" bestFit="1" customWidth="1"/>
    <col min="4" max="4" width="32.28515625" bestFit="1" customWidth="1"/>
    <col min="5" max="5" width="47.5703125" bestFit="1" customWidth="1"/>
  </cols>
  <sheetData>
    <row r="1" spans="1:5" x14ac:dyDescent="0.25">
      <c r="A1" s="6" t="s">
        <v>7</v>
      </c>
      <c r="B1" s="6" t="s">
        <v>6</v>
      </c>
      <c r="C1" s="6" t="s">
        <v>1</v>
      </c>
      <c r="D1" s="6" t="s">
        <v>2</v>
      </c>
      <c r="E1" s="6" t="s">
        <v>4</v>
      </c>
    </row>
    <row r="2" spans="1:5" x14ac:dyDescent="0.25">
      <c r="A2" s="1" t="s">
        <v>0</v>
      </c>
      <c r="B2" s="2">
        <v>3670200</v>
      </c>
      <c r="C2" s="3">
        <v>42614</v>
      </c>
      <c r="D2" s="1" t="s">
        <v>5</v>
      </c>
      <c r="E2" s="4" t="s">
        <v>3</v>
      </c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</sheetData>
  <hyperlinks>
    <hyperlink ref="E2" r:id="rId1" location="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ATAR - RoboLab</vt:lpstr>
      <vt:lpstr>Projections</vt:lpstr>
      <vt:lpstr>Statistics 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2017-03-21T06:41:53Z</dcterms:modified>
</cp:coreProperties>
</file>