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29a0c4fb413bb/Documents/"/>
    </mc:Choice>
  </mc:AlternateContent>
  <xr:revisionPtr revIDLastSave="12" documentId="8_{0E6C9747-59E3-4B33-BC09-7C962E14C16C}" xr6:coauthVersionLast="45" xr6:coauthVersionMax="45" xr10:uidLastSave="{2F7408CC-281B-4851-BD53-54E2BDC4FF86}"/>
  <bookViews>
    <workbookView xWindow="-108" yWindow="-108" windowWidth="23256" windowHeight="12576" xr2:uid="{483E7EAD-C7C6-4142-8347-969EA9E0CA2D}"/>
  </bookViews>
  <sheets>
    <sheet name="Sheet1" sheetId="1" r:id="rId1"/>
  </sheets>
  <externalReferences>
    <externalReference r:id="rId2"/>
  </externalReferences>
  <definedNames>
    <definedName name="_xlchart.v1.0" hidden="1">[1]Sheet1!$B$754:$B$779</definedName>
    <definedName name="_xlchart.v1.1" hidden="1">[1]Sheet1!$C$754:$C$779</definedName>
    <definedName name="_xlchart.v1.10" hidden="1">[1]Sheet1!$B$368:$B$375</definedName>
    <definedName name="_xlchart.v1.11" hidden="1">[1]Sheet1!$C$367</definedName>
    <definedName name="_xlchart.v1.12" hidden="1">[1]Sheet1!$C$368:$C$375</definedName>
    <definedName name="_xlchart.v1.13" hidden="1">[1]Sheet1!$B$887</definedName>
    <definedName name="_xlchart.v1.14" hidden="1">[1]Sheet1!$B$888:$B$987</definedName>
    <definedName name="_xlchart.v1.15" hidden="1">[1]Sheet1!$C$887</definedName>
    <definedName name="_xlchart.v1.16" hidden="1">[1]Sheet1!$C$888:$C$987</definedName>
    <definedName name="_xlchart.v1.17" hidden="1">[1]Sheet1!$B$816:$B$866</definedName>
    <definedName name="_xlchart.v1.18" hidden="1">[1]Sheet1!$C$815</definedName>
    <definedName name="_xlchart.v1.19" hidden="1">[1]Sheet1!$C$816:$C$866</definedName>
    <definedName name="_xlchart.v1.2" hidden="1">[1]Sheet1!$D$754:$D$779</definedName>
    <definedName name="_xlchart.v1.20" hidden="1">[1]Sheet1!$C$1006:$C$1036</definedName>
    <definedName name="_xlchart.v1.21" hidden="1">[1]Sheet1!$D$1005</definedName>
    <definedName name="_xlchart.v1.22" hidden="1">[1]Sheet1!$D$1006:$D$1036</definedName>
    <definedName name="_xlchart.v1.3" hidden="1">[1]Sheet1!$E$754:$E$779</definedName>
    <definedName name="_xlchart.v1.4" hidden="1">[1]Sheet1!$F$754:$F$779</definedName>
    <definedName name="_xlchart.v1.5" hidden="1">[1]Sheet1!$G$754:$G$779</definedName>
    <definedName name="_xlchart.v1.6" hidden="1">[1]Sheet1!$H$754:$H$779</definedName>
    <definedName name="_xlchart.v1.7" hidden="1">[1]Sheet1!$I$754:$I$779</definedName>
    <definedName name="_xlchart.v1.8" hidden="1">[1]Sheet1!$J$754:$J$779</definedName>
    <definedName name="_xlchart.v1.9" hidden="1">[1]Sheet1!$K$754:$K$779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5" i="1" l="1"/>
  <c r="K726" i="1"/>
  <c r="K727" i="1"/>
  <c r="K728" i="1"/>
  <c r="E729" i="1"/>
  <c r="E728" i="1"/>
  <c r="E727" i="1"/>
  <c r="E726" i="1"/>
  <c r="E725" i="1"/>
  <c r="D677" i="1"/>
  <c r="D676" i="1"/>
  <c r="D675" i="1"/>
  <c r="D674" i="1"/>
  <c r="D673" i="1"/>
  <c r="I676" i="1"/>
  <c r="I675" i="1"/>
  <c r="I674" i="1"/>
  <c r="I673" i="1"/>
  <c r="D48" i="1" l="1"/>
  <c r="C78" i="1"/>
  <c r="F110" i="1"/>
  <c r="C149" i="1"/>
  <c r="C150" i="1"/>
  <c r="D180" i="1"/>
  <c r="D181" i="1"/>
  <c r="D182" i="1"/>
  <c r="C265" i="1"/>
  <c r="C297" i="1"/>
  <c r="D297" i="1"/>
  <c r="C315" i="1"/>
  <c r="D315" i="1"/>
  <c r="C404" i="1"/>
  <c r="C405" i="1"/>
  <c r="D451" i="1"/>
  <c r="D504" i="1"/>
  <c r="D536" i="1"/>
  <c r="D537" i="1"/>
  <c r="D538" i="1"/>
  <c r="D539" i="1"/>
  <c r="D540" i="1"/>
  <c r="D546" i="1"/>
  <c r="D547" i="1"/>
  <c r="D548" i="1"/>
  <c r="D549" i="1"/>
  <c r="D550" i="1"/>
  <c r="D580" i="1"/>
  <c r="D581" i="1"/>
  <c r="D582" i="1"/>
  <c r="D583" i="1"/>
  <c r="D584" i="1"/>
  <c r="D589" i="1"/>
  <c r="D590" i="1"/>
  <c r="D591" i="1"/>
  <c r="D592" i="1"/>
  <c r="D632" i="1"/>
  <c r="D633" i="1"/>
  <c r="D634" i="1"/>
  <c r="D635" i="1"/>
  <c r="D636" i="1"/>
  <c r="I110" i="1"/>
  <c r="G923" i="1"/>
  <c r="F843" i="1"/>
  <c r="I786" i="1"/>
  <c r="H635" i="1"/>
  <c r="H634" i="1"/>
  <c r="H633" i="1"/>
  <c r="H632" i="1"/>
  <c r="J507" i="1"/>
  <c r="G504" i="1"/>
  <c r="G451" i="1"/>
  <c r="F315" i="1"/>
  <c r="E315" i="1"/>
  <c r="B315" i="1"/>
  <c r="F297" i="1"/>
  <c r="E297" i="1"/>
  <c r="B297" i="1"/>
  <c r="K265" i="1"/>
  <c r="J227" i="1"/>
  <c r="E227" i="1"/>
  <c r="I182" i="1"/>
  <c r="I181" i="1"/>
  <c r="O147" i="1"/>
  <c r="J147" i="1"/>
  <c r="I78" i="1"/>
  <c r="F78" i="1"/>
  <c r="J48" i="1"/>
  <c r="G48" i="1"/>
  <c r="J14" i="1"/>
  <c r="G14" i="1"/>
  <c r="C403" i="1" l="1"/>
  <c r="J504" i="1"/>
  <c r="E147" i="1"/>
</calcChain>
</file>

<file path=xl/sharedStrings.xml><?xml version="1.0" encoding="utf-8"?>
<sst xmlns="http://schemas.openxmlformats.org/spreadsheetml/2006/main" count="268" uniqueCount="120">
  <si>
    <t>PROBLEM-1</t>
  </si>
  <si>
    <t>WEEK</t>
  </si>
  <si>
    <t>UNIT</t>
  </si>
  <si>
    <t>WEEK-1</t>
  </si>
  <si>
    <t>WEEK-2</t>
  </si>
  <si>
    <t>WEEK-3</t>
  </si>
  <si>
    <t>WEEK-4</t>
  </si>
  <si>
    <t>MEAN</t>
  </si>
  <si>
    <t>MEDIAN</t>
  </si>
  <si>
    <t>MODE</t>
  </si>
  <si>
    <t>PROBLEM-2</t>
  </si>
  <si>
    <t>No.</t>
  </si>
  <si>
    <t>CUSTOMER</t>
  </si>
  <si>
    <t>PROBLEM-3</t>
  </si>
  <si>
    <t>CUTOMER</t>
  </si>
  <si>
    <t>QUESTION ON MEASURE OF DISPERSION</t>
  </si>
  <si>
    <t>PROBLEM-2(1)</t>
  </si>
  <si>
    <t>DAYS</t>
  </si>
  <si>
    <t>SALES</t>
  </si>
  <si>
    <t>UNITS</t>
  </si>
  <si>
    <t>VARIANCE</t>
  </si>
  <si>
    <t>STAND.DEVI.</t>
  </si>
  <si>
    <t>RANGE</t>
  </si>
  <si>
    <t>PROBLEM-2(2)</t>
  </si>
  <si>
    <t>STAND.DAVIATION</t>
  </si>
  <si>
    <t>MIN</t>
  </si>
  <si>
    <t>MAX</t>
  </si>
  <si>
    <t>PROBLEM-2(4)</t>
  </si>
  <si>
    <t>MEASURES OF CENTRAL TENDENCY</t>
  </si>
  <si>
    <t>MEASURE OF DESPERSION</t>
  </si>
  <si>
    <t>REVENUE</t>
  </si>
  <si>
    <t>AVERAGE</t>
  </si>
  <si>
    <t>STAND.D</t>
  </si>
  <si>
    <t>PROBLEM-2(5)</t>
  </si>
  <si>
    <t>STAND.DEVIATION</t>
  </si>
  <si>
    <t>PROBLEM-2(6)</t>
  </si>
  <si>
    <t xml:space="preserve">MEASURE OF CENTRAL </t>
  </si>
  <si>
    <t>MEASURE OF DISPERSION</t>
  </si>
  <si>
    <t>TEDENCY</t>
  </si>
  <si>
    <t>NO.</t>
  </si>
  <si>
    <t>PROBLEM-2(7)</t>
  </si>
  <si>
    <t>MEASURE OF CENTRAL TENDENCY</t>
  </si>
  <si>
    <t>MODEL -A</t>
  </si>
  <si>
    <t>MODEL-B</t>
  </si>
  <si>
    <t>MODEL-C</t>
  </si>
  <si>
    <t>MODEL-D</t>
  </si>
  <si>
    <t>MODEL-E</t>
  </si>
  <si>
    <t>MEASURE OF DSPERSION</t>
  </si>
  <si>
    <t>PROBLEM-2(10)</t>
  </si>
  <si>
    <t>1.-BAR CHART</t>
  </si>
  <si>
    <t>DEFECT</t>
  </si>
  <si>
    <t>FREQUENCY</t>
  </si>
  <si>
    <t>TYPE</t>
  </si>
  <si>
    <t>A</t>
  </si>
  <si>
    <t>B</t>
  </si>
  <si>
    <t>C</t>
  </si>
  <si>
    <t>D</t>
  </si>
  <si>
    <t>E</t>
  </si>
  <si>
    <t>F</t>
  </si>
  <si>
    <t>G</t>
  </si>
  <si>
    <t>2.HISTOGRAM</t>
  </si>
  <si>
    <t>SAMPLE OF SHIPMENT</t>
  </si>
  <si>
    <t>PROBLEM-2(8)</t>
  </si>
  <si>
    <t>AGES</t>
  </si>
  <si>
    <t>PROBLEM-2(9)</t>
  </si>
  <si>
    <t>INTERQ.</t>
  </si>
  <si>
    <t>Q1</t>
  </si>
  <si>
    <t>Q2</t>
  </si>
  <si>
    <t>QUESTION-1</t>
  </si>
  <si>
    <t>EMPLOYEE</t>
  </si>
  <si>
    <t>QUARTILES</t>
  </si>
  <si>
    <t>Column1</t>
  </si>
  <si>
    <t>MINI.VALUE</t>
  </si>
  <si>
    <t>Q3</t>
  </si>
  <si>
    <t>MAX.VALUE</t>
  </si>
  <si>
    <t>PERCENTILE</t>
  </si>
  <si>
    <t>10th PERCENTILE</t>
  </si>
  <si>
    <t>25th PERCENTILE</t>
  </si>
  <si>
    <t>75th PERCENTILE</t>
  </si>
  <si>
    <t>90th PERCENTILE</t>
  </si>
  <si>
    <t>QUESTION-2</t>
  </si>
  <si>
    <t>WEIGHT</t>
  </si>
  <si>
    <t>QUARTILE</t>
  </si>
  <si>
    <t>15th PERCENTILE</t>
  </si>
  <si>
    <t>50th PERCENTILE</t>
  </si>
  <si>
    <t>85th PERCENTILE</t>
  </si>
  <si>
    <t>QUESTION-3</t>
  </si>
  <si>
    <t xml:space="preserve">PUECHASE AMOUNTS </t>
  </si>
  <si>
    <t xml:space="preserve">PERCENTILE </t>
  </si>
  <si>
    <t>20th PERCENTILE</t>
  </si>
  <si>
    <t>40th PERCENTILE</t>
  </si>
  <si>
    <t>MIMI.VALAUE</t>
  </si>
  <si>
    <t>80th PERCENTILE</t>
  </si>
  <si>
    <t>QUESTION-4</t>
  </si>
  <si>
    <t>COMMUTE TIME</t>
  </si>
  <si>
    <t>30th PERCENTILE</t>
  </si>
  <si>
    <t>70th PERCENTILE</t>
  </si>
  <si>
    <t>QUESTION-5</t>
  </si>
  <si>
    <t>DEFECT RATES</t>
  </si>
  <si>
    <t>PERCENTILES</t>
  </si>
  <si>
    <t>PROBLEM-2(11)</t>
  </si>
  <si>
    <t>1.HISTOGRAM</t>
  </si>
  <si>
    <t>RATING</t>
  </si>
  <si>
    <t>HISTOGRAM</t>
  </si>
  <si>
    <t>BAR CHART</t>
  </si>
  <si>
    <t>mode</t>
  </si>
  <si>
    <t>PROBLEM-2(12)</t>
  </si>
  <si>
    <t>PRODUCT</t>
  </si>
  <si>
    <t>average</t>
  </si>
  <si>
    <t>PROBLEM-2(13)</t>
  </si>
  <si>
    <t>SAMPLE</t>
  </si>
  <si>
    <t>RES.TIME</t>
  </si>
  <si>
    <t>MEASURE OF CENTRAL TEDENCY</t>
  </si>
  <si>
    <t>PROBLEM-2(14)</t>
  </si>
  <si>
    <t>REGION</t>
  </si>
  <si>
    <t>W</t>
  </si>
  <si>
    <t>U</t>
  </si>
  <si>
    <t xml:space="preserve"> </t>
  </si>
  <si>
    <t>QUESTION ON PARCENTILE AND QUARTILES</t>
  </si>
  <si>
    <t>More Statistics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</si>
</sst>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  <font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rgb="FF0070C0"/>
      <name val="Calibri"/>
      <family val="2"/>
      <scheme val="minor"/>
    </font>
    <font>
      <sz val="36"/>
      <color theme="4" tint="-0.249977111117893"/>
      <name val="Calibri"/>
      <family val="2"/>
      <scheme val="minor"/>
    </font>
    <font>
      <sz val="36"/>
      <color theme="8" tint="-0.249977111117893"/>
      <name val="Calibri"/>
      <family val="2"/>
      <scheme val="minor"/>
    </font>
    <font>
      <sz val="48"/>
      <color theme="8" tint="-0.249977111117893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26"/>
      <color theme="7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48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FFC000"/>
      <name val="Calibri"/>
      <family val="2"/>
      <scheme val="minor"/>
    </font>
    <font>
      <sz val="72"/>
      <color theme="4" tint="-0.249977111117893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36"/>
      <color theme="5" tint="0.39997558519241921"/>
      <name val="Calibri"/>
      <family val="2"/>
      <scheme val="minor"/>
    </font>
    <font>
      <sz val="56"/>
      <color theme="4" tint="-0.249977111117893"/>
      <name val="Calibri"/>
      <family val="2"/>
      <scheme val="minor"/>
    </font>
    <font>
      <sz val="56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48"/>
      <color theme="5" tint="0.3999755851924192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rgb="FFFF0000"/>
      <name val="Calibri"/>
      <family val="2"/>
      <scheme val="minor"/>
    </font>
    <font>
      <sz val="28"/>
      <color theme="4" tint="-0.249977111117893"/>
      <name val="Calibri"/>
      <family val="2"/>
      <scheme val="minor"/>
    </font>
    <font>
      <sz val="24"/>
      <color theme="4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sz val="36"/>
      <color rgb="FFFF0000"/>
      <name val="Calibri"/>
      <family val="2"/>
      <scheme val="minor"/>
    </font>
    <font>
      <sz val="59"/>
      <color theme="5" tint="0.399975585192419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808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0" fontId="5" fillId="0" borderId="3" applyNumberFormat="0" applyFill="0" applyAlignment="0" applyProtection="0"/>
    <xf numFmtId="0" fontId="6" fillId="4" borderId="4" applyNumberFormat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148">
    <xf numFmtId="0" fontId="0" fillId="0" borderId="0" xfId="0"/>
    <xf numFmtId="0" fontId="10" fillId="0" borderId="0" xfId="0" applyFont="1"/>
    <xf numFmtId="44" fontId="0" fillId="0" borderId="0" xfId="0" applyNumberFormat="1"/>
    <xf numFmtId="0" fontId="9" fillId="0" borderId="0" xfId="0" applyFont="1" applyAlignment="1">
      <alignment vertical="center"/>
    </xf>
    <xf numFmtId="16" fontId="0" fillId="0" borderId="0" xfId="0" applyNumberFormat="1"/>
    <xf numFmtId="16" fontId="14" fillId="0" borderId="0" xfId="0" applyNumberFormat="1" applyFont="1"/>
    <xf numFmtId="0" fontId="9" fillId="0" borderId="0" xfId="0" applyFont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7" fillId="13" borderId="0" xfId="11" applyFont="1" applyFill="1"/>
    <xf numFmtId="0" fontId="7" fillId="13" borderId="0" xfId="0" applyFont="1" applyFill="1"/>
    <xf numFmtId="0" fontId="8" fillId="13" borderId="0" xfId="0" applyFont="1" applyFill="1"/>
    <xf numFmtId="0" fontId="8" fillId="13" borderId="0" xfId="12" applyFont="1" applyFill="1"/>
    <xf numFmtId="0" fontId="9" fillId="11" borderId="7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13" borderId="0" xfId="5" applyFont="1" applyFill="1" applyBorder="1" applyAlignment="1">
      <alignment horizontal="center"/>
    </xf>
    <xf numFmtId="0" fontId="21" fillId="13" borderId="0" xfId="5" applyFont="1" applyFill="1" applyBorder="1" applyAlignment="1">
      <alignment horizontal="center"/>
    </xf>
    <xf numFmtId="0" fontId="7" fillId="13" borderId="0" xfId="7" applyFont="1" applyFill="1" applyBorder="1" applyAlignment="1">
      <alignment horizontal="center"/>
    </xf>
    <xf numFmtId="0" fontId="8" fillId="13" borderId="0" xfId="7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13" fillId="13" borderId="0" xfId="0" applyFont="1" applyFill="1"/>
    <xf numFmtId="0" fontId="8" fillId="13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13" fillId="13" borderId="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12" fillId="0" borderId="10" xfId="0" applyFont="1" applyFill="1" applyBorder="1"/>
    <xf numFmtId="0" fontId="12" fillId="0" borderId="11" xfId="0" applyFont="1" applyFill="1" applyBorder="1"/>
    <xf numFmtId="0" fontId="8" fillId="13" borderId="0" xfId="0" applyFont="1" applyFill="1" applyAlignment="1">
      <alignment horizontal="center"/>
    </xf>
    <xf numFmtId="0" fontId="0" fillId="15" borderId="0" xfId="0" applyFill="1"/>
    <xf numFmtId="44" fontId="0" fillId="15" borderId="0" xfId="0" applyNumberFormat="1" applyFill="1"/>
    <xf numFmtId="0" fontId="30" fillId="13" borderId="0" xfId="0" applyFont="1" applyFill="1"/>
    <xf numFmtId="0" fontId="30" fillId="13" borderId="9" xfId="0" applyFont="1" applyFill="1" applyBorder="1"/>
    <xf numFmtId="44" fontId="30" fillId="13" borderId="9" xfId="0" applyNumberFormat="1" applyFont="1" applyFill="1" applyBorder="1"/>
    <xf numFmtId="0" fontId="8" fillId="0" borderId="0" xfId="11" applyFill="1"/>
    <xf numFmtId="0" fontId="13" fillId="0" borderId="0" xfId="11" applyFont="1" applyFill="1"/>
    <xf numFmtId="0" fontId="8" fillId="16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8" fillId="13" borderId="0" xfId="1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13" borderId="0" xfId="11" applyFont="1" applyFill="1" applyBorder="1" applyAlignment="1">
      <alignment horizontal="center"/>
    </xf>
    <xf numFmtId="0" fontId="7" fillId="13" borderId="0" xfId="8" applyFont="1" applyFill="1" applyBorder="1" applyAlignment="1">
      <alignment horizontal="center"/>
    </xf>
    <xf numFmtId="0" fontId="23" fillId="12" borderId="0" xfId="2" applyFont="1" applyFill="1" applyBorder="1" applyAlignment="1">
      <alignment horizontal="center"/>
    </xf>
    <xf numFmtId="0" fontId="6" fillId="13" borderId="0" xfId="4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 wrapText="1"/>
    </xf>
    <xf numFmtId="0" fontId="28" fillId="13" borderId="0" xfId="0" applyFont="1" applyFill="1" applyBorder="1" applyAlignment="1">
      <alignment horizontal="center"/>
    </xf>
    <xf numFmtId="44" fontId="7" fillId="13" borderId="0" xfId="1" applyFont="1" applyFill="1" applyBorder="1" applyAlignment="1">
      <alignment horizontal="center"/>
    </xf>
    <xf numFmtId="0" fontId="30" fillId="13" borderId="0" xfId="0" applyFont="1" applyFill="1" applyBorder="1" applyAlignment="1">
      <alignment horizontal="center"/>
    </xf>
    <xf numFmtId="44" fontId="30" fillId="13" borderId="0" xfId="1" applyFont="1" applyFill="1" applyBorder="1" applyAlignment="1">
      <alignment horizontal="center"/>
    </xf>
    <xf numFmtId="44" fontId="7" fillId="13" borderId="0" xfId="0" applyNumberFormat="1" applyFont="1" applyFill="1" applyBorder="1" applyAlignment="1">
      <alignment horizontal="center"/>
    </xf>
    <xf numFmtId="0" fontId="25" fillId="13" borderId="0" xfId="0" applyFont="1" applyFill="1" applyBorder="1" applyAlignment="1">
      <alignment horizontal="center"/>
    </xf>
    <xf numFmtId="44" fontId="25" fillId="13" borderId="0" xfId="0" applyNumberFormat="1" applyFont="1" applyFill="1" applyBorder="1" applyAlignment="1">
      <alignment horizontal="center"/>
    </xf>
    <xf numFmtId="0" fontId="32" fillId="13" borderId="0" xfId="0" applyFont="1" applyFill="1" applyBorder="1" applyAlignment="1">
      <alignment horizontal="center"/>
    </xf>
    <xf numFmtId="44" fontId="32" fillId="13" borderId="0" xfId="1" applyFont="1" applyFill="1" applyBorder="1" applyAlignment="1">
      <alignment horizontal="center"/>
    </xf>
    <xf numFmtId="44" fontId="30" fillId="13" borderId="0" xfId="0" applyNumberFormat="1" applyFont="1" applyFill="1" applyBorder="1" applyAlignment="1">
      <alignment horizontal="center"/>
    </xf>
    <xf numFmtId="44" fontId="25" fillId="13" borderId="0" xfId="1" applyFont="1" applyFill="1" applyBorder="1" applyAlignment="1">
      <alignment horizontal="center"/>
    </xf>
    <xf numFmtId="0" fontId="30" fillId="13" borderId="0" xfId="0" applyFont="1" applyFill="1" applyAlignment="1">
      <alignment horizontal="center"/>
    </xf>
    <xf numFmtId="0" fontId="33" fillId="13" borderId="0" xfId="0" applyFont="1" applyFill="1" applyAlignment="1">
      <alignment horizontal="center"/>
    </xf>
    <xf numFmtId="0" fontId="8" fillId="13" borderId="0" xfId="11" applyFont="1" applyFill="1" applyAlignment="1">
      <alignment horizontal="center"/>
    </xf>
    <xf numFmtId="0" fontId="30" fillId="13" borderId="0" xfId="0" applyFont="1" applyFill="1" applyAlignment="1">
      <alignment horizontal="center" vertical="center"/>
    </xf>
    <xf numFmtId="0" fontId="8" fillId="13" borderId="0" xfId="9" applyFont="1" applyFill="1"/>
    <xf numFmtId="0" fontId="7" fillId="13" borderId="0" xfId="9" applyFont="1" applyFill="1"/>
    <xf numFmtId="0" fontId="7" fillId="13" borderId="0" xfId="12" applyFont="1" applyFill="1"/>
    <xf numFmtId="0" fontId="21" fillId="13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25" fillId="13" borderId="0" xfId="0" applyFont="1" applyFill="1" applyAlignment="1">
      <alignment horizontal="center"/>
    </xf>
    <xf numFmtId="0" fontId="7" fillId="0" borderId="0" xfId="0" applyFont="1" applyFill="1"/>
    <xf numFmtId="0" fontId="39" fillId="0" borderId="0" xfId="0" applyFont="1" applyFill="1"/>
    <xf numFmtId="0" fontId="7" fillId="17" borderId="0" xfId="0" applyFont="1" applyFill="1"/>
    <xf numFmtId="0" fontId="30" fillId="17" borderId="0" xfId="0" applyFont="1" applyFill="1" applyAlignment="1">
      <alignment horizontal="center"/>
    </xf>
    <xf numFmtId="0" fontId="0" fillId="13" borderId="0" xfId="0" applyFill="1"/>
    <xf numFmtId="0" fontId="7" fillId="17" borderId="0" xfId="0" applyFont="1" applyFill="1" applyAlignment="1">
      <alignment horizontal="center"/>
    </xf>
    <xf numFmtId="0" fontId="40" fillId="13" borderId="0" xfId="0" applyFont="1" applyFill="1" applyAlignment="1">
      <alignment horizontal="center"/>
    </xf>
    <xf numFmtId="0" fontId="39" fillId="17" borderId="0" xfId="0" applyFont="1" applyFill="1" applyAlignment="1">
      <alignment horizontal="center"/>
    </xf>
    <xf numFmtId="0" fontId="8" fillId="17" borderId="0" xfId="0" applyFont="1" applyFill="1" applyAlignment="1">
      <alignment horizontal="center"/>
    </xf>
    <xf numFmtId="0" fontId="41" fillId="17" borderId="0" xfId="0" applyFont="1" applyFill="1" applyAlignment="1">
      <alignment horizontal="center"/>
    </xf>
    <xf numFmtId="0" fontId="8" fillId="14" borderId="0" xfId="0" applyFont="1" applyFill="1"/>
    <xf numFmtId="0" fontId="8" fillId="0" borderId="0" xfId="0" applyFont="1" applyFill="1"/>
    <xf numFmtId="0" fontId="30" fillId="0" borderId="0" xfId="0" applyFont="1" applyFill="1" applyAlignment="1">
      <alignment horizontal="center"/>
    </xf>
    <xf numFmtId="0" fontId="42" fillId="13" borderId="0" xfId="0" applyFont="1" applyFill="1" applyAlignment="1"/>
    <xf numFmtId="0" fontId="28" fillId="13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1" fillId="13" borderId="0" xfId="0" applyFont="1" applyFill="1"/>
    <xf numFmtId="0" fontId="39" fillId="13" borderId="0" xfId="0" applyFont="1" applyFill="1"/>
    <xf numFmtId="0" fontId="44" fillId="13" borderId="0" xfId="0" applyFont="1" applyFill="1" applyAlignment="1">
      <alignment horizontal="center"/>
    </xf>
    <xf numFmtId="0" fontId="46" fillId="13" borderId="0" xfId="0" applyFont="1" applyFill="1"/>
    <xf numFmtId="0" fontId="46" fillId="13" borderId="0" xfId="0" applyFont="1" applyFill="1" applyAlignment="1">
      <alignment horizontal="center"/>
    </xf>
    <xf numFmtId="0" fontId="47" fillId="1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2" fillId="13" borderId="0" xfId="0" applyFont="1" applyFill="1"/>
    <xf numFmtId="0" fontId="52" fillId="13" borderId="0" xfId="0" applyFont="1" applyFill="1" applyAlignment="1">
      <alignment horizontal="center"/>
    </xf>
    <xf numFmtId="0" fontId="30" fillId="0" borderId="0" xfId="0" applyFont="1" applyFill="1" applyAlignment="1">
      <alignment horizontal="center" vertical="center"/>
    </xf>
    <xf numFmtId="0" fontId="50" fillId="13" borderId="0" xfId="0" applyFont="1" applyFill="1" applyAlignment="1">
      <alignment horizontal="center"/>
    </xf>
    <xf numFmtId="0" fontId="45" fillId="13" borderId="0" xfId="0" applyFont="1" applyFill="1" applyAlignment="1">
      <alignment horizontal="center" vertical="center"/>
    </xf>
    <xf numFmtId="0" fontId="34" fillId="13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51" fillId="13" borderId="0" xfId="0" applyFont="1" applyFill="1" applyAlignment="1">
      <alignment horizontal="center" vertical="center"/>
    </xf>
    <xf numFmtId="0" fontId="50" fillId="13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43" fillId="13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26" fillId="13" borderId="0" xfId="0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8" fillId="13" borderId="0" xfId="0" applyFont="1" applyFill="1" applyBorder="1" applyAlignment="1">
      <alignment horizontal="center"/>
    </xf>
    <xf numFmtId="0" fontId="35" fillId="13" borderId="4" xfId="6" applyFont="1" applyFill="1" applyAlignment="1">
      <alignment horizontal="center" vertical="center"/>
    </xf>
    <xf numFmtId="0" fontId="32" fillId="13" borderId="2" xfId="3" applyFont="1" applyFill="1" applyAlignment="1">
      <alignment horizontal="center" vertical="center"/>
    </xf>
    <xf numFmtId="0" fontId="31" fillId="13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0" fontId="32" fillId="13" borderId="0" xfId="10" applyFont="1" applyFill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0" fontId="48" fillId="13" borderId="0" xfId="0" applyFont="1" applyFill="1" applyAlignment="1">
      <alignment horizontal="center" vertical="center"/>
    </xf>
    <xf numFmtId="0" fontId="55" fillId="13" borderId="0" xfId="0" applyFont="1" applyFill="1" applyAlignment="1">
      <alignment horizontal="center" vertical="center"/>
    </xf>
    <xf numFmtId="0" fontId="54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49" fillId="13" borderId="0" xfId="0" applyFont="1" applyFill="1" applyAlignment="1">
      <alignment horizontal="center" vertical="center"/>
    </xf>
    <xf numFmtId="0" fontId="53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57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59" fillId="13" borderId="0" xfId="0" applyFont="1" applyFill="1" applyAlignment="1">
      <alignment horizontal="center"/>
    </xf>
    <xf numFmtId="0" fontId="58" fillId="13" borderId="0" xfId="0" applyFont="1" applyFill="1" applyAlignment="1">
      <alignment horizontal="center" vertical="center"/>
    </xf>
    <xf numFmtId="0" fontId="56" fillId="13" borderId="0" xfId="0" applyFont="1" applyFill="1" applyAlignment="1">
      <alignment horizontal="center" vertical="center"/>
    </xf>
    <xf numFmtId="0" fontId="30" fillId="13" borderId="0" xfId="0" applyFont="1" applyFill="1" applyAlignment="1">
      <alignment horizontal="center"/>
    </xf>
    <xf numFmtId="0" fontId="34" fillId="13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/>
    </xf>
    <xf numFmtId="0" fontId="29" fillId="13" borderId="0" xfId="0" applyFont="1" applyFill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38" fillId="13" borderId="0" xfId="0" applyFont="1" applyFill="1" applyAlignment="1">
      <alignment horizontal="center"/>
    </xf>
    <xf numFmtId="0" fontId="26" fillId="17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</cellXfs>
  <cellStyles count="13">
    <cellStyle name="60% - Accent1" xfId="8" builtinId="32"/>
    <cellStyle name="Accent1" xfId="7" builtinId="29"/>
    <cellStyle name="Accent2" xfId="9" builtinId="33"/>
    <cellStyle name="Accent4" xfId="10" builtinId="41"/>
    <cellStyle name="Accent5" xfId="11" builtinId="45"/>
    <cellStyle name="Accent6" xfId="12" builtinId="49"/>
    <cellStyle name="Calculation" xfId="4" builtinId="22"/>
    <cellStyle name="Check Cell" xfId="6" builtinId="23"/>
    <cellStyle name="Currency" xfId="1" builtinId="4"/>
    <cellStyle name="Heading 1" xfId="2" builtinId="16"/>
    <cellStyle name="Input" xfId="3" builtinId="20"/>
    <cellStyle name="Linked Cell" xfId="5" builtinId="24"/>
    <cellStyle name="Normal" xfId="0" builtinId="0"/>
  </cellStyles>
  <dxfs count="8">
    <dxf>
      <fill>
        <patternFill patternType="solid">
          <fgColor indexed="64"/>
          <bgColor theme="1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[1]Sheet1!$B$343</c:f>
              <c:strCache>
                <c:ptCount val="1"/>
                <c:pt idx="0">
                  <c:v>TYPE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[1]Sheet1!$C$342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[1]Sheet1!$C$343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4CD-4C1F-9B9A-0B5110F3843B}"/>
            </c:ext>
          </c:extLst>
        </c:ser>
        <c:ser>
          <c:idx val="1"/>
          <c:order val="1"/>
          <c:tx>
            <c:strRef>
              <c:f>[1]Sheet1!$B$344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[1]Sheet1!$C$342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[1]Sheet1!$C$344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D-4C1F-9B9A-0B5110F3843B}"/>
            </c:ext>
          </c:extLst>
        </c:ser>
        <c:ser>
          <c:idx val="2"/>
          <c:order val="2"/>
          <c:tx>
            <c:strRef>
              <c:f>[1]Sheet1!$B$345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[1]Sheet1!$C$342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[1]Sheet1!$C$345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D-4C1F-9B9A-0B5110F3843B}"/>
            </c:ext>
          </c:extLst>
        </c:ser>
        <c:ser>
          <c:idx val="3"/>
          <c:order val="3"/>
          <c:tx>
            <c:strRef>
              <c:f>[1]Sheet1!$B$346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[1]Sheet1!$C$342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[1]Sheet1!$C$346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CD-4C1F-9B9A-0B5110F3843B}"/>
            </c:ext>
          </c:extLst>
        </c:ser>
        <c:ser>
          <c:idx val="4"/>
          <c:order val="4"/>
          <c:tx>
            <c:strRef>
              <c:f>[1]Sheet1!$B$347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[1]Sheet1!$C$342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[1]Sheet1!$C$347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CD-4C1F-9B9A-0B5110F3843B}"/>
            </c:ext>
          </c:extLst>
        </c:ser>
        <c:ser>
          <c:idx val="5"/>
          <c:order val="5"/>
          <c:tx>
            <c:strRef>
              <c:f>[1]Sheet1!$B$348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[1]Sheet1!$C$342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[1]Sheet1!$C$348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CD-4C1F-9B9A-0B5110F3843B}"/>
            </c:ext>
          </c:extLst>
        </c:ser>
        <c:ser>
          <c:idx val="6"/>
          <c:order val="6"/>
          <c:tx>
            <c:strRef>
              <c:f>[1]Sheet1!$B$349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[1]Sheet1!$C$342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[1]Sheet1!$C$349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CD-4C1F-9B9A-0B5110F3843B}"/>
            </c:ext>
          </c:extLst>
        </c:ser>
        <c:ser>
          <c:idx val="7"/>
          <c:order val="7"/>
          <c:tx>
            <c:strRef>
              <c:f>[1]Sheet1!$B$350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[1]Sheet1!$C$342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[1]Sheet1!$C$350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CD-4C1F-9B9A-0B5110F384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547529743"/>
        <c:axId val="547523503"/>
        <c:axId val="0"/>
      </c:bar3DChart>
      <c:catAx>
        <c:axId val="5475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23503"/>
        <c:crosses val="autoZero"/>
        <c:auto val="1"/>
        <c:lblAlgn val="ctr"/>
        <c:lblOffset val="100"/>
        <c:noMultiLvlLbl val="0"/>
      </c:catAx>
      <c:valAx>
        <c:axId val="54752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41424169804868E-2"/>
          <c:y val="0.12007978723404256"/>
          <c:w val="0.88064875042793567"/>
          <c:h val="0.63136797062601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[1]Sheet1!$C$754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[1]Sheet1!$B$755:$B$779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[1]Sheet1!$C$755:$C$779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A-46DB-813E-34B5B15DD134}"/>
            </c:ext>
          </c:extLst>
        </c:ser>
        <c:ser>
          <c:idx val="1"/>
          <c:order val="1"/>
          <c:tx>
            <c:strRef>
              <c:f>[1]Sheet1!$D$754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[1]Sheet1!$B$755:$B$779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[1]Sheet1!$D$755:$D$779</c:f>
              <c:numCache>
                <c:formatCode>General</c:formatCode>
                <c:ptCount val="2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A-46DB-813E-34B5B15DD134}"/>
            </c:ext>
          </c:extLst>
        </c:ser>
        <c:ser>
          <c:idx val="2"/>
          <c:order val="2"/>
          <c:tx>
            <c:strRef>
              <c:f>[1]Sheet1!$E$754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[1]Sheet1!$B$755:$B$779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[1]Sheet1!$E$755:$E$779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A-46DB-813E-34B5B15DD134}"/>
            </c:ext>
          </c:extLst>
        </c:ser>
        <c:ser>
          <c:idx val="4"/>
          <c:order val="4"/>
          <c:tx>
            <c:strRef>
              <c:f>[1]Sheet1!$G$754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[1]Sheet1!$B$755:$B$779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[1]Sheet1!$G$755:$G$779</c:f>
              <c:numCache>
                <c:formatCode>General</c:formatCode>
                <c:ptCount val="25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A-46DB-813E-34B5B15DD134}"/>
            </c:ext>
          </c:extLst>
        </c:ser>
        <c:ser>
          <c:idx val="5"/>
          <c:order val="5"/>
          <c:tx>
            <c:strRef>
              <c:f>[1]Sheet1!$H$754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[1]Sheet1!$B$755:$B$779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[1]Sheet1!$H$755:$H$779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A-46DB-813E-34B5B15DD134}"/>
            </c:ext>
          </c:extLst>
        </c:ser>
        <c:ser>
          <c:idx val="7"/>
          <c:order val="7"/>
          <c:tx>
            <c:strRef>
              <c:f>[1]Sheet1!$J$754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[1]Sheet1!$B$755:$B$779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[1]Sheet1!$J$755:$J$779</c:f>
              <c:numCache>
                <c:formatCode>General</c:formatCode>
                <c:ptCount val="25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A-46DB-813E-34B5B15DD134}"/>
            </c:ext>
          </c:extLst>
        </c:ser>
        <c:ser>
          <c:idx val="8"/>
          <c:order val="8"/>
          <c:tx>
            <c:strRef>
              <c:f>[1]Sheet1!$K$754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[1]Sheet1!$B$755:$B$779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[1]Sheet1!$K$755:$K$779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A-46DB-813E-34B5B15D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100639"/>
        <c:axId val="181711145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[1]Sheet1!$F$754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[1]Sheet1!$B$755:$B$779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[1]Sheet1!$F$755:$F$779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23A-46DB-813E-34B5B15DD1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[1]Sheet1!$I$754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[1]Sheet1!$B$755:$B$779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[1]Sheet1!$I$755:$I$779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3A-46DB-813E-34B5B15DD134}"/>
                  </c:ext>
                </c:extLst>
              </c15:ser>
            </c15:filteredBarSeries>
          </c:ext>
        </c:extLst>
      </c:barChart>
      <c:catAx>
        <c:axId val="18171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11455"/>
        <c:crosses val="autoZero"/>
        <c:auto val="1"/>
        <c:lblAlgn val="ctr"/>
        <c:lblOffset val="100"/>
        <c:noMultiLvlLbl val="0"/>
      </c:catAx>
      <c:valAx>
        <c:axId val="18171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83558048394629E-2"/>
          <c:y val="0.14056339699558831"/>
          <c:w val="0.9020831146106737"/>
          <c:h val="0.58618292505103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[1]Sheet1!$C$815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[1]Sheet1!$B$816:$B$866</c:f>
              <c:strCache>
                <c:ptCount val="51"/>
                <c:pt idx="0">
                  <c:v>PRODUCT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[1]Sheet1!$C$816:$C$866</c:f>
              <c:numCache>
                <c:formatCode>General</c:formatCode>
                <c:ptCount val="51"/>
                <c:pt idx="0">
                  <c:v>0</c:v>
                </c:pt>
                <c:pt idx="1">
                  <c:v>35</c:v>
                </c:pt>
                <c:pt idx="2">
                  <c:v>28</c:v>
                </c:pt>
                <c:pt idx="3">
                  <c:v>32</c:v>
                </c:pt>
                <c:pt idx="4">
                  <c:v>45</c:v>
                </c:pt>
                <c:pt idx="5">
                  <c:v>38</c:v>
                </c:pt>
                <c:pt idx="6">
                  <c:v>29</c:v>
                </c:pt>
                <c:pt idx="7">
                  <c:v>42</c:v>
                </c:pt>
                <c:pt idx="8">
                  <c:v>30</c:v>
                </c:pt>
                <c:pt idx="9">
                  <c:v>36</c:v>
                </c:pt>
                <c:pt idx="10">
                  <c:v>41</c:v>
                </c:pt>
                <c:pt idx="11">
                  <c:v>47</c:v>
                </c:pt>
                <c:pt idx="12">
                  <c:v>31</c:v>
                </c:pt>
                <c:pt idx="13">
                  <c:v>39</c:v>
                </c:pt>
                <c:pt idx="14">
                  <c:v>43</c:v>
                </c:pt>
                <c:pt idx="15">
                  <c:v>37</c:v>
                </c:pt>
                <c:pt idx="16">
                  <c:v>30</c:v>
                </c:pt>
                <c:pt idx="17">
                  <c:v>34</c:v>
                </c:pt>
                <c:pt idx="18">
                  <c:v>39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40</c:v>
                </c:pt>
                <c:pt idx="23">
                  <c:v>42</c:v>
                </c:pt>
                <c:pt idx="24">
                  <c:v>29</c:v>
                </c:pt>
                <c:pt idx="25">
                  <c:v>31</c:v>
                </c:pt>
                <c:pt idx="26">
                  <c:v>45</c:v>
                </c:pt>
                <c:pt idx="27">
                  <c:v>38</c:v>
                </c:pt>
                <c:pt idx="28">
                  <c:v>33</c:v>
                </c:pt>
                <c:pt idx="29">
                  <c:v>41</c:v>
                </c:pt>
                <c:pt idx="30">
                  <c:v>35</c:v>
                </c:pt>
                <c:pt idx="31">
                  <c:v>37</c:v>
                </c:pt>
                <c:pt idx="32">
                  <c:v>34</c:v>
                </c:pt>
                <c:pt idx="33">
                  <c:v>46</c:v>
                </c:pt>
                <c:pt idx="34">
                  <c:v>30</c:v>
                </c:pt>
                <c:pt idx="35">
                  <c:v>39</c:v>
                </c:pt>
                <c:pt idx="36">
                  <c:v>43</c:v>
                </c:pt>
                <c:pt idx="37">
                  <c:v>28</c:v>
                </c:pt>
                <c:pt idx="38">
                  <c:v>32</c:v>
                </c:pt>
                <c:pt idx="39">
                  <c:v>36</c:v>
                </c:pt>
                <c:pt idx="40">
                  <c:v>29</c:v>
                </c:pt>
                <c:pt idx="41">
                  <c:v>31</c:v>
                </c:pt>
                <c:pt idx="42">
                  <c:v>37</c:v>
                </c:pt>
                <c:pt idx="43">
                  <c:v>40</c:v>
                </c:pt>
                <c:pt idx="44">
                  <c:v>42</c:v>
                </c:pt>
                <c:pt idx="45">
                  <c:v>33</c:v>
                </c:pt>
                <c:pt idx="46">
                  <c:v>39</c:v>
                </c:pt>
                <c:pt idx="47">
                  <c:v>38</c:v>
                </c:pt>
                <c:pt idx="48">
                  <c:v>35</c:v>
                </c:pt>
                <c:pt idx="49">
                  <c:v>38</c:v>
                </c:pt>
                <c:pt idx="5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6-4A46-AD25-D9AEF01638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94366255"/>
        <c:axId val="1794361263"/>
      </c:barChart>
      <c:catAx>
        <c:axId val="179436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61263"/>
        <c:crosses val="autoZero"/>
        <c:auto val="1"/>
        <c:lblAlgn val="ctr"/>
        <c:lblOffset val="100"/>
        <c:noMultiLvlLbl val="0"/>
      </c:catAx>
      <c:valAx>
        <c:axId val="17943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930883639545066E-2"/>
          <c:y val="0.14675925925925926"/>
          <c:w val="0.88818022747156611"/>
          <c:h val="0.587268883056284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[1]Sheet1!$C$886</c:f>
              <c:strCache>
                <c:ptCount val="1"/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[1]Sheet1!$B$887:$B$987</c:f>
              <c:strCache>
                <c:ptCount val="101"/>
                <c:pt idx="0">
                  <c:v>SAMPLE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[1]Sheet1!$C$887:$C$987</c:f>
              <c:numCache>
                <c:formatCode>General</c:formatCode>
                <c:ptCount val="101"/>
                <c:pt idx="0">
                  <c:v>0</c:v>
                </c:pt>
                <c:pt idx="1">
                  <c:v>125</c:v>
                </c:pt>
                <c:pt idx="2">
                  <c:v>148</c:v>
                </c:pt>
                <c:pt idx="3">
                  <c:v>137</c:v>
                </c:pt>
                <c:pt idx="4">
                  <c:v>120</c:v>
                </c:pt>
                <c:pt idx="5">
                  <c:v>135</c:v>
                </c:pt>
                <c:pt idx="6">
                  <c:v>132</c:v>
                </c:pt>
                <c:pt idx="7">
                  <c:v>145</c:v>
                </c:pt>
                <c:pt idx="8">
                  <c:v>122</c:v>
                </c:pt>
                <c:pt idx="9">
                  <c:v>130</c:v>
                </c:pt>
                <c:pt idx="10">
                  <c:v>141</c:v>
                </c:pt>
                <c:pt idx="11">
                  <c:v>118</c:v>
                </c:pt>
                <c:pt idx="12">
                  <c:v>125</c:v>
                </c:pt>
                <c:pt idx="13">
                  <c:v>132</c:v>
                </c:pt>
                <c:pt idx="14">
                  <c:v>136</c:v>
                </c:pt>
                <c:pt idx="15">
                  <c:v>128</c:v>
                </c:pt>
                <c:pt idx="16">
                  <c:v>123</c:v>
                </c:pt>
                <c:pt idx="17">
                  <c:v>132</c:v>
                </c:pt>
                <c:pt idx="18">
                  <c:v>138</c:v>
                </c:pt>
                <c:pt idx="19">
                  <c:v>126</c:v>
                </c:pt>
                <c:pt idx="20">
                  <c:v>129</c:v>
                </c:pt>
                <c:pt idx="21">
                  <c:v>136</c:v>
                </c:pt>
                <c:pt idx="22">
                  <c:v>127</c:v>
                </c:pt>
                <c:pt idx="23">
                  <c:v>130</c:v>
                </c:pt>
                <c:pt idx="24">
                  <c:v>122</c:v>
                </c:pt>
                <c:pt idx="25">
                  <c:v>125</c:v>
                </c:pt>
                <c:pt idx="26">
                  <c:v>133</c:v>
                </c:pt>
                <c:pt idx="27">
                  <c:v>140</c:v>
                </c:pt>
                <c:pt idx="28">
                  <c:v>126</c:v>
                </c:pt>
                <c:pt idx="29">
                  <c:v>133</c:v>
                </c:pt>
                <c:pt idx="30">
                  <c:v>135</c:v>
                </c:pt>
                <c:pt idx="31">
                  <c:v>130</c:v>
                </c:pt>
                <c:pt idx="32">
                  <c:v>134</c:v>
                </c:pt>
                <c:pt idx="33">
                  <c:v>141</c:v>
                </c:pt>
                <c:pt idx="34">
                  <c:v>119</c:v>
                </c:pt>
                <c:pt idx="35">
                  <c:v>125</c:v>
                </c:pt>
                <c:pt idx="36">
                  <c:v>131</c:v>
                </c:pt>
                <c:pt idx="37">
                  <c:v>136</c:v>
                </c:pt>
                <c:pt idx="38">
                  <c:v>128</c:v>
                </c:pt>
                <c:pt idx="39">
                  <c:v>124</c:v>
                </c:pt>
                <c:pt idx="40">
                  <c:v>132</c:v>
                </c:pt>
                <c:pt idx="41">
                  <c:v>136</c:v>
                </c:pt>
                <c:pt idx="42">
                  <c:v>127</c:v>
                </c:pt>
                <c:pt idx="43">
                  <c:v>130</c:v>
                </c:pt>
                <c:pt idx="44">
                  <c:v>122</c:v>
                </c:pt>
                <c:pt idx="45">
                  <c:v>125</c:v>
                </c:pt>
                <c:pt idx="46">
                  <c:v>133</c:v>
                </c:pt>
                <c:pt idx="47">
                  <c:v>140</c:v>
                </c:pt>
                <c:pt idx="48">
                  <c:v>126</c:v>
                </c:pt>
                <c:pt idx="49">
                  <c:v>133</c:v>
                </c:pt>
                <c:pt idx="50">
                  <c:v>135</c:v>
                </c:pt>
                <c:pt idx="51">
                  <c:v>130</c:v>
                </c:pt>
                <c:pt idx="52">
                  <c:v>134</c:v>
                </c:pt>
                <c:pt idx="53">
                  <c:v>141</c:v>
                </c:pt>
                <c:pt idx="54">
                  <c:v>119</c:v>
                </c:pt>
                <c:pt idx="55">
                  <c:v>125</c:v>
                </c:pt>
                <c:pt idx="56">
                  <c:v>131</c:v>
                </c:pt>
                <c:pt idx="57">
                  <c:v>136</c:v>
                </c:pt>
                <c:pt idx="58">
                  <c:v>128</c:v>
                </c:pt>
                <c:pt idx="59">
                  <c:v>124</c:v>
                </c:pt>
                <c:pt idx="60">
                  <c:v>132</c:v>
                </c:pt>
                <c:pt idx="61">
                  <c:v>136</c:v>
                </c:pt>
                <c:pt idx="62">
                  <c:v>127</c:v>
                </c:pt>
                <c:pt idx="63">
                  <c:v>130</c:v>
                </c:pt>
                <c:pt idx="64">
                  <c:v>122</c:v>
                </c:pt>
                <c:pt idx="65">
                  <c:v>125</c:v>
                </c:pt>
                <c:pt idx="66">
                  <c:v>133</c:v>
                </c:pt>
                <c:pt idx="67">
                  <c:v>140</c:v>
                </c:pt>
                <c:pt idx="68">
                  <c:v>126</c:v>
                </c:pt>
                <c:pt idx="69">
                  <c:v>133</c:v>
                </c:pt>
                <c:pt idx="70">
                  <c:v>135</c:v>
                </c:pt>
                <c:pt idx="71">
                  <c:v>130</c:v>
                </c:pt>
                <c:pt idx="72">
                  <c:v>134</c:v>
                </c:pt>
                <c:pt idx="73">
                  <c:v>141</c:v>
                </c:pt>
                <c:pt idx="74">
                  <c:v>119</c:v>
                </c:pt>
                <c:pt idx="75">
                  <c:v>125</c:v>
                </c:pt>
                <c:pt idx="76">
                  <c:v>131</c:v>
                </c:pt>
                <c:pt idx="77">
                  <c:v>136</c:v>
                </c:pt>
                <c:pt idx="78">
                  <c:v>138</c:v>
                </c:pt>
                <c:pt idx="79">
                  <c:v>124</c:v>
                </c:pt>
                <c:pt idx="80">
                  <c:v>132</c:v>
                </c:pt>
                <c:pt idx="81">
                  <c:v>136</c:v>
                </c:pt>
                <c:pt idx="82">
                  <c:v>127</c:v>
                </c:pt>
                <c:pt idx="83">
                  <c:v>130</c:v>
                </c:pt>
                <c:pt idx="84">
                  <c:v>122</c:v>
                </c:pt>
                <c:pt idx="85">
                  <c:v>125</c:v>
                </c:pt>
                <c:pt idx="86">
                  <c:v>133</c:v>
                </c:pt>
                <c:pt idx="87">
                  <c:v>140</c:v>
                </c:pt>
                <c:pt idx="88">
                  <c:v>126</c:v>
                </c:pt>
                <c:pt idx="89">
                  <c:v>133</c:v>
                </c:pt>
                <c:pt idx="90">
                  <c:v>135</c:v>
                </c:pt>
                <c:pt idx="91">
                  <c:v>130</c:v>
                </c:pt>
                <c:pt idx="92">
                  <c:v>134</c:v>
                </c:pt>
                <c:pt idx="93">
                  <c:v>141</c:v>
                </c:pt>
                <c:pt idx="94">
                  <c:v>119</c:v>
                </c:pt>
                <c:pt idx="95">
                  <c:v>125</c:v>
                </c:pt>
                <c:pt idx="96">
                  <c:v>131</c:v>
                </c:pt>
                <c:pt idx="97">
                  <c:v>136</c:v>
                </c:pt>
                <c:pt idx="98">
                  <c:v>128</c:v>
                </c:pt>
                <c:pt idx="99">
                  <c:v>124</c:v>
                </c:pt>
                <c:pt idx="10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7-4A96-BEE8-5FFE045C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33471551"/>
        <c:axId val="1533469471"/>
        <c:axId val="0"/>
      </c:bar3DChart>
      <c:catAx>
        <c:axId val="15334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9471"/>
        <c:crosses val="autoZero"/>
        <c:auto val="1"/>
        <c:lblAlgn val="ctr"/>
        <c:lblOffset val="100"/>
        <c:noMultiLvlLbl val="0"/>
      </c:catAx>
      <c:valAx>
        <c:axId val="15334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7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/>
            </a:rPr>
            <a:t>FREQUENCY</a:t>
          </a:r>
        </a:p>
      </cx:txPr>
    </cx:title>
    <cx:plotArea>
      <cx:plotAreaRegion>
        <cx:series layoutId="clusteredColumn" uniqueId="{ABB8FD0A-FD8D-422A-A38A-E465E491E025}" formatIdx="0">
          <cx:tx>
            <cx:txData>
              <cx:f>_xlchart.v1.11</cx:f>
              <cx:v>FREQUENCY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/>
            </a:rPr>
            <a:t>HISTOGRAM</a:t>
          </a:r>
        </a:p>
      </cx:txPr>
    </cx:title>
    <cx:plotArea>
      <cx:plotAreaRegion>
        <cx:series layoutId="clusteredColumn" uniqueId="{313BE502-8379-4DCF-85AA-25B06CD190F4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7C571CAB-5048-49B7-A84F-40334F0E214C}" formatIdx="1"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DD048D4A-243E-441D-80E4-2514FEA301A3}" formatIdx="2">
          <cx:dataLabels pos="inEnd"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8FBA1681-D992-41C4-AF2B-E513693DB0CE}" formatIdx="3">
          <cx:dataLabels pos="inEnd">
            <cx:visibility seriesName="0" categoryName="0" value="1"/>
          </cx:dataLabels>
          <cx:dataId val="3"/>
          <cx:layoutPr>
            <cx:binning intervalClosed="r"/>
          </cx:layoutPr>
        </cx:series>
        <cx:series layoutId="clusteredColumn" hidden="1" uniqueId="{12E3D900-CA78-433C-B761-EAA4F8117787}" formatIdx="4">
          <cx:dataLabels pos="inEnd">
            <cx:visibility seriesName="0" categoryName="0" value="1"/>
          </cx:dataLabels>
          <cx:dataId val="4"/>
          <cx:layoutPr>
            <cx:binning intervalClosed="r"/>
          </cx:layoutPr>
        </cx:series>
        <cx:series layoutId="clusteredColumn" hidden="1" uniqueId="{BD64294E-BD8E-427A-9946-D03B24F9423E}" formatIdx="5">
          <cx:dataLabels pos="inEnd">
            <cx:visibility seriesName="0" categoryName="0" value="1"/>
          </cx:dataLabels>
          <cx:dataId val="5"/>
          <cx:layoutPr>
            <cx:binning intervalClosed="r"/>
          </cx:layoutPr>
        </cx:series>
        <cx:series layoutId="clusteredColumn" hidden="1" uniqueId="{F2F2420C-F919-46B6-B3B2-65316AECAA8D}" formatIdx="6">
          <cx:dataLabels pos="inEnd">
            <cx:visibility seriesName="0" categoryName="0" value="1"/>
          </cx:dataLabels>
          <cx:dataId val="6"/>
          <cx:layoutPr>
            <cx:binning intervalClosed="r"/>
          </cx:layoutPr>
        </cx:series>
        <cx:series layoutId="clusteredColumn" hidden="1" uniqueId="{FDAD7FD1-FE8D-4E67-B958-9B232968D115}" formatIdx="7">
          <cx:dataLabels pos="inEnd">
            <cx:visibility seriesName="0" categoryName="0" value="1"/>
          </cx:dataLabels>
          <cx:dataId val="7"/>
          <cx:layoutPr>
            <cx:binning intervalClosed="r"/>
          </cx:layoutPr>
        </cx:series>
        <cx:series layoutId="clusteredColumn" hidden="1" uniqueId="{CAAA5DC9-1202-4C56-A62E-5E0D967767CD}" formatIdx="8">
          <cx:dataLabels pos="inEnd">
            <cx:visibility seriesName="0" categoryName="0" value="1"/>
          </cx:dataLabels>
          <cx:dataId val="8"/>
          <cx:layoutPr>
            <cx:binning intervalClosed="r"/>
          </cx:layoutPr>
        </cx:series>
        <cx:series layoutId="clusteredColumn" hidden="1" uniqueId="{078D7A7E-C64B-42B2-8461-CF49FD42BA5E}" formatIdx="9">
          <cx:dataLabels pos="inEnd">
            <cx:visibility seriesName="0" categoryName="0" value="1"/>
          </cx:dataLabels>
          <cx:dataId val="9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/>
                </a:rPr>
                <a:t>RATING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CUSTOMER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/>
                </a:rPr>
                <a:t>CUSTOMER</a:t>
              </a:r>
            </a:p>
          </cx:txPr>
        </cx:title>
        <cx:majorTickMarks type="out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plotArea>
      <cx:plotAreaRegion>
        <cx:series layoutId="clusteredColumn" uniqueId="{9098697C-E421-43C6-9049-4DCB2E72DC69}" formatIdx="0">
          <cx:tx>
            <cx:txData>
              <cx:f>_xlchart.v1.18</cx:f>
              <cx:v/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rial" panose="020B0604020202020204"/>
                </a:rPr>
                <a:t>SALES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D84D0EC3-86B8-447A-968E-6F50C882BD17}" formatIdx="0">
          <cx:tx>
            <cx:txData>
              <cx:f>_xlchart.v1.13</cx:f>
              <cx:v>SAMPLE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54A9CED4-F217-40BC-9581-C0350CD7DA80}" formatIdx="2">
          <cx:axisId val="2"/>
        </cx:series>
        <cx:series layoutId="clusteredColumn" hidden="1" uniqueId="{AD440B77-DF5F-40D4-AB92-B31338AC6BC0}" formatIdx="1">
          <cx:tx>
            <cx:txData>
              <cx:f>_xlchart.v1.15</cx:f>
              <cx:v>RES.TIME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2" uniqueId="{9F86252D-013C-467B-A710-10439CAA17C9}" formatIdx="3">
          <cx:axisId val="2"/>
        </cx:series>
      </cx:plotAreaRegion>
      <cx:axis id="0">
        <cx:catScaling gapWidth="0"/>
        <cx:title>
          <cx:tx>
            <cx:txData>
              <cx:v>RESPONSE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/>
                </a:rPr>
                <a:t>RESPONSE TIME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SAMPLE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/>
                </a:rPr>
                <a:t>SAMPLE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B21207CC-96E5-4A4B-86CC-65F6C3563480}">
          <cx:tx>
            <cx:txData>
              <cx:f>_xlchart.v1.21</cx:f>
              <cx:v/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FC48BBC0-8D1F-4CE3-9DD3-314FB8BAD266}">
          <cx:axisId val="2"/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microsoft.com/office/2014/relationships/chartEx" Target="../charts/chartEx3.xml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14/relationships/chartEx" Target="../charts/chartEx1.xml"/><Relationship Id="rId17" Type="http://schemas.openxmlformats.org/officeDocument/2006/relationships/image" Target="../media/image15.png"/><Relationship Id="rId25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29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24" Type="http://schemas.openxmlformats.org/officeDocument/2006/relationships/chart" Target="../charts/chart2.xml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microsoft.com/office/2014/relationships/chartEx" Target="../charts/chartEx4.xml"/><Relationship Id="rId10" Type="http://schemas.openxmlformats.org/officeDocument/2006/relationships/image" Target="../media/image10.png"/><Relationship Id="rId19" Type="http://schemas.openxmlformats.org/officeDocument/2006/relationships/image" Target="../media/image17.png"/><Relationship Id="rId31" Type="http://schemas.microsoft.com/office/2014/relationships/chartEx" Target="../charts/chartEx5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microsoft.com/office/2014/relationships/chartEx" Target="../charts/chartEx2.xml"/><Relationship Id="rId27" Type="http://schemas.openxmlformats.org/officeDocument/2006/relationships/image" Target="../media/image21.png"/><Relationship Id="rId30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</xdr:colOff>
      <xdr:row>1</xdr:row>
      <xdr:rowOff>10013</xdr:rowOff>
    </xdr:from>
    <xdr:to>
      <xdr:col>20</xdr:col>
      <xdr:colOff>220980</xdr:colOff>
      <xdr:row>17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5E407-BA4E-43CB-987E-292E0AB65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4460" y="185273"/>
          <a:ext cx="5082540" cy="2908447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21</xdr:row>
      <xdr:rowOff>68580</xdr:rowOff>
    </xdr:from>
    <xdr:to>
      <xdr:col>20</xdr:col>
      <xdr:colOff>220980</xdr:colOff>
      <xdr:row>47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4C2D01-7989-4CF1-8F7F-AD2A9566D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4460" y="3886200"/>
          <a:ext cx="5082540" cy="48691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388620</xdr:colOff>
      <xdr:row>54</xdr:row>
      <xdr:rowOff>115308</xdr:rowOff>
    </xdr:from>
    <xdr:to>
      <xdr:col>18</xdr:col>
      <xdr:colOff>541019</xdr:colOff>
      <xdr:row>75</xdr:row>
      <xdr:rowOff>110490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72B45C-D516-4D00-9DEE-298758964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2080" y="9617448"/>
          <a:ext cx="4419599" cy="3835662"/>
        </a:xfrm>
        <a:prstGeom prst="rect">
          <a:avLst/>
        </a:prstGeom>
      </xdr:spPr>
    </xdr:pic>
    <xdr:clientData/>
  </xdr:twoCellAnchor>
  <xdr:twoCellAnchor editAs="oneCell">
    <xdr:from>
      <xdr:col>10</xdr:col>
      <xdr:colOff>548640</xdr:colOff>
      <xdr:row>88</xdr:row>
      <xdr:rowOff>53340</xdr:rowOff>
    </xdr:from>
    <xdr:to>
      <xdr:col>20</xdr:col>
      <xdr:colOff>15240</xdr:colOff>
      <xdr:row>114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DB550B-756B-4743-900F-821B1004E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28660" y="16131540"/>
          <a:ext cx="5562600" cy="4853940"/>
        </a:xfrm>
        <a:prstGeom prst="rect">
          <a:avLst/>
        </a:prstGeom>
      </xdr:spPr>
    </xdr:pic>
    <xdr:clientData/>
  </xdr:twoCellAnchor>
  <xdr:twoCellAnchor editAs="oneCell">
    <xdr:from>
      <xdr:col>15</xdr:col>
      <xdr:colOff>114299</xdr:colOff>
      <xdr:row>128</xdr:row>
      <xdr:rowOff>53340</xdr:rowOff>
    </xdr:from>
    <xdr:to>
      <xdr:col>22</xdr:col>
      <xdr:colOff>144780</xdr:colOff>
      <xdr:row>151</xdr:row>
      <xdr:rowOff>160020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4AAB00-A5F7-4D14-9D81-199C130CD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2319" y="23439120"/>
          <a:ext cx="4297681" cy="431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161</xdr:row>
      <xdr:rowOff>167640</xdr:rowOff>
    </xdr:from>
    <xdr:to>
      <xdr:col>20</xdr:col>
      <xdr:colOff>396240</xdr:colOff>
      <xdr:row>185</xdr:row>
      <xdr:rowOff>121920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951E49-96EB-4C5E-85AE-FB33A0AF4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37320" y="29588460"/>
          <a:ext cx="5234940" cy="4343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</xdr:colOff>
      <xdr:row>199</xdr:row>
      <xdr:rowOff>0</xdr:rowOff>
    </xdr:from>
    <xdr:to>
      <xdr:col>20</xdr:col>
      <xdr:colOff>85994</xdr:colOff>
      <xdr:row>221</xdr:row>
      <xdr:rowOff>160020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964FB1-06DD-4329-BEF9-C78E54BB5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04860" y="36370260"/>
          <a:ext cx="5557154" cy="418338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238</xdr:row>
      <xdr:rowOff>15240</xdr:rowOff>
    </xdr:from>
    <xdr:to>
      <xdr:col>23</xdr:col>
      <xdr:colOff>259080</xdr:colOff>
      <xdr:row>268</xdr:row>
      <xdr:rowOff>144780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ECA899-499D-4B0B-8A34-9B96B80A1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24060" y="43517820"/>
          <a:ext cx="6339840" cy="5615940"/>
        </a:xfrm>
        <a:prstGeom prst="rect">
          <a:avLst/>
        </a:prstGeom>
      </xdr:spPr>
    </xdr:pic>
    <xdr:clientData/>
  </xdr:twoCellAnchor>
  <xdr:twoCellAnchor editAs="oneCell">
    <xdr:from>
      <xdr:col>13</xdr:col>
      <xdr:colOff>244043</xdr:colOff>
      <xdr:row>280</xdr:row>
      <xdr:rowOff>7620</xdr:rowOff>
    </xdr:from>
    <xdr:to>
      <xdr:col>21</xdr:col>
      <xdr:colOff>342900</xdr:colOff>
      <xdr:row>313</xdr:row>
      <xdr:rowOff>53340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2E0F8A5-1607-443F-96D0-4A6087FF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852863" y="51191160"/>
          <a:ext cx="4975657" cy="607314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335</xdr:row>
      <xdr:rowOff>22860</xdr:rowOff>
    </xdr:from>
    <xdr:to>
      <xdr:col>20</xdr:col>
      <xdr:colOff>520727</xdr:colOff>
      <xdr:row>355</xdr:row>
      <xdr:rowOff>7620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7BEC78C-48DC-4D4B-87D0-D229DF644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46820" y="61257180"/>
          <a:ext cx="5549927" cy="364236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339</xdr:row>
      <xdr:rowOff>0</xdr:rowOff>
    </xdr:from>
    <xdr:to>
      <xdr:col>10</xdr:col>
      <xdr:colOff>590550</xdr:colOff>
      <xdr:row>354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DBBEC3-1577-4BE7-A9E9-B110E3760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60960</xdr:colOff>
      <xdr:row>362</xdr:row>
      <xdr:rowOff>15240</xdr:rowOff>
    </xdr:from>
    <xdr:to>
      <xdr:col>10</xdr:col>
      <xdr:colOff>346710</xdr:colOff>
      <xdr:row>377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11621F52-B36B-451D-B5D1-B588A899A2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3840" y="66187320"/>
              <a:ext cx="4072890" cy="2849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342900</xdr:colOff>
      <xdr:row>359</xdr:row>
      <xdr:rowOff>22860</xdr:rowOff>
    </xdr:from>
    <xdr:to>
      <xdr:col>20</xdr:col>
      <xdr:colOff>588645</xdr:colOff>
      <xdr:row>378</xdr:row>
      <xdr:rowOff>15240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426673D-FB6F-4F28-A501-96AB3EBB34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-148" t="13399" r="148" b="-13399"/>
        <a:stretch/>
      </xdr:blipFill>
      <xdr:spPr>
        <a:xfrm>
          <a:off x="8732520" y="65646300"/>
          <a:ext cx="5732145" cy="34671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259080</xdr:colOff>
      <xdr:row>413</xdr:row>
      <xdr:rowOff>175260</xdr:rowOff>
    </xdr:from>
    <xdr:to>
      <xdr:col>20</xdr:col>
      <xdr:colOff>386715</xdr:colOff>
      <xdr:row>448</xdr:row>
      <xdr:rowOff>38099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5C3D887-DF8F-4AAD-AB7D-2C0C0FE51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258300" y="75666600"/>
          <a:ext cx="5004435" cy="6263639"/>
        </a:xfrm>
        <a:prstGeom prst="rect">
          <a:avLst/>
        </a:prstGeom>
      </xdr:spPr>
    </xdr:pic>
    <xdr:clientData/>
  </xdr:twoCellAnchor>
  <xdr:twoCellAnchor editAs="oneCell">
    <xdr:from>
      <xdr:col>12</xdr:col>
      <xdr:colOff>16400</xdr:colOff>
      <xdr:row>468</xdr:row>
      <xdr:rowOff>15240</xdr:rowOff>
    </xdr:from>
    <xdr:to>
      <xdr:col>21</xdr:col>
      <xdr:colOff>175259</xdr:colOff>
      <xdr:row>502</xdr:row>
      <xdr:rowOff>22860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A8EED54-3D27-4F33-B399-7BF2A7889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15620" y="85564980"/>
          <a:ext cx="5645259" cy="6225540"/>
        </a:xfrm>
        <a:prstGeom prst="rect">
          <a:avLst/>
        </a:prstGeom>
      </xdr:spPr>
    </xdr:pic>
    <xdr:clientData/>
  </xdr:twoCellAnchor>
  <xdr:twoCellAnchor editAs="oneCell">
    <xdr:from>
      <xdr:col>12</xdr:col>
      <xdr:colOff>403860</xdr:colOff>
      <xdr:row>516</xdr:row>
      <xdr:rowOff>175260</xdr:rowOff>
    </xdr:from>
    <xdr:to>
      <xdr:col>20</xdr:col>
      <xdr:colOff>144780</xdr:colOff>
      <xdr:row>549</xdr:row>
      <xdr:rowOff>57149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3505247-F675-4045-ABBF-6435F6DC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03080" y="94503240"/>
          <a:ext cx="4617720" cy="5726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289560</xdr:colOff>
      <xdr:row>562</xdr:row>
      <xdr:rowOff>76200</xdr:rowOff>
    </xdr:from>
    <xdr:to>
      <xdr:col>20</xdr:col>
      <xdr:colOff>70484</xdr:colOff>
      <xdr:row>594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24CA4F7-A243-47DE-B4BC-045D4B71A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88780" y="102626160"/>
          <a:ext cx="4657724" cy="5882640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608</xdr:row>
      <xdr:rowOff>121920</xdr:rowOff>
    </xdr:from>
    <xdr:to>
      <xdr:col>20</xdr:col>
      <xdr:colOff>93345</xdr:colOff>
      <xdr:row>634</xdr:row>
      <xdr:rowOff>7620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46C92EC-63E7-4D88-A667-536352842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56420" y="111076740"/>
          <a:ext cx="4512945" cy="4632960"/>
        </a:xfrm>
        <a:prstGeom prst="rect">
          <a:avLst/>
        </a:prstGeom>
      </xdr:spPr>
    </xdr:pic>
    <xdr:clientData/>
  </xdr:twoCellAnchor>
  <xdr:twoCellAnchor editAs="oneCell">
    <xdr:from>
      <xdr:col>12</xdr:col>
      <xdr:colOff>411480</xdr:colOff>
      <xdr:row>644</xdr:row>
      <xdr:rowOff>30480</xdr:rowOff>
    </xdr:from>
    <xdr:to>
      <xdr:col>20</xdr:col>
      <xdr:colOff>184783</xdr:colOff>
      <xdr:row>678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7D50143-4E2D-446E-A77E-E9AC3032C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410700" y="117561360"/>
          <a:ext cx="4650103" cy="633984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697</xdr:row>
      <xdr:rowOff>76200</xdr:rowOff>
    </xdr:from>
    <xdr:to>
      <xdr:col>21</xdr:col>
      <xdr:colOff>327659</xdr:colOff>
      <xdr:row>731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4C90C76-7148-4B83-A9B5-64BE28F46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723120" y="127299720"/>
          <a:ext cx="5090159" cy="6286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160020</xdr:colOff>
      <xdr:row>393</xdr:row>
      <xdr:rowOff>106680</xdr:rowOff>
    </xdr:from>
    <xdr:to>
      <xdr:col>21</xdr:col>
      <xdr:colOff>396240</xdr:colOff>
      <xdr:row>409</xdr:row>
      <xdr:rowOff>167640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623FA7-C28B-4DF9-9DD0-4A61CC89B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68840" y="71948040"/>
          <a:ext cx="5113020" cy="2987040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</xdr:colOff>
      <xdr:row>746</xdr:row>
      <xdr:rowOff>114300</xdr:rowOff>
    </xdr:from>
    <xdr:to>
      <xdr:col>21</xdr:col>
      <xdr:colOff>396240</xdr:colOff>
      <xdr:row>774</xdr:row>
      <xdr:rowOff>99060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98C467-B1BC-4D7C-B584-DE6CF0C5C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044940" y="136298940"/>
          <a:ext cx="5836920" cy="5082540"/>
        </a:xfrm>
        <a:prstGeom prst="rect">
          <a:avLst/>
        </a:prstGeom>
      </xdr:spPr>
    </xdr:pic>
    <xdr:clientData/>
  </xdr:twoCellAnchor>
  <xdr:twoCellAnchor>
    <xdr:from>
      <xdr:col>0</xdr:col>
      <xdr:colOff>384810</xdr:colOff>
      <xdr:row>784</xdr:row>
      <xdr:rowOff>160020</xdr:rowOff>
    </xdr:from>
    <xdr:to>
      <xdr:col>6</xdr:col>
      <xdr:colOff>57150</xdr:colOff>
      <xdr:row>800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30CE78FA-836E-4B71-BED1-B38EE5E124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" y="143271240"/>
              <a:ext cx="4511040" cy="2865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350520</xdr:colOff>
      <xdr:row>814</xdr:row>
      <xdr:rowOff>83820</xdr:rowOff>
    </xdr:from>
    <xdr:to>
      <xdr:col>19</xdr:col>
      <xdr:colOff>518160</xdr:colOff>
      <xdr:row>848</xdr:row>
      <xdr:rowOff>144780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43CE6CC-ACF3-4889-8F7B-993DA26A0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130540" y="148681440"/>
          <a:ext cx="5654040" cy="6278880"/>
        </a:xfrm>
        <a:prstGeom prst="rect">
          <a:avLst/>
        </a:prstGeom>
      </xdr:spPr>
    </xdr:pic>
    <xdr:clientData/>
  </xdr:twoCellAnchor>
  <xdr:twoCellAnchor>
    <xdr:from>
      <xdr:col>9</xdr:col>
      <xdr:colOff>689610</xdr:colOff>
      <xdr:row>783</xdr:row>
      <xdr:rowOff>60960</xdr:rowOff>
    </xdr:from>
    <xdr:to>
      <xdr:col>16</xdr:col>
      <xdr:colOff>392430</xdr:colOff>
      <xdr:row>799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E942F9E-0885-4B3C-81CC-0C3CFC019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773430</xdr:colOff>
      <xdr:row>849</xdr:row>
      <xdr:rowOff>15240</xdr:rowOff>
    </xdr:from>
    <xdr:to>
      <xdr:col>9</xdr:col>
      <xdr:colOff>735330</xdr:colOff>
      <xdr:row>864</xdr:row>
      <xdr:rowOff>137160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26E452-6428-45FF-B7D2-83442423E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758190</xdr:colOff>
      <xdr:row>819</xdr:row>
      <xdr:rowOff>175260</xdr:rowOff>
    </xdr:from>
    <xdr:to>
      <xdr:col>9</xdr:col>
      <xdr:colOff>720090</xdr:colOff>
      <xdr:row>835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AF681E2E-098E-42A2-886D-23AB037C9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4210" y="149687280"/>
              <a:ext cx="445008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4676</xdr:colOff>
      <xdr:row>884</xdr:row>
      <xdr:rowOff>30480</xdr:rowOff>
    </xdr:from>
    <xdr:to>
      <xdr:col>20</xdr:col>
      <xdr:colOff>121920</xdr:colOff>
      <xdr:row>913</xdr:row>
      <xdr:rowOff>144780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898ADA4-D5E5-428C-A470-24DDFE4C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784696" y="161429700"/>
          <a:ext cx="6213244" cy="5463540"/>
        </a:xfrm>
        <a:prstGeom prst="rect">
          <a:avLst/>
        </a:prstGeom>
      </xdr:spPr>
    </xdr:pic>
    <xdr:clientData/>
  </xdr:twoCellAnchor>
  <xdr:twoCellAnchor>
    <xdr:from>
      <xdr:col>3</xdr:col>
      <xdr:colOff>582930</xdr:colOff>
      <xdr:row>896</xdr:row>
      <xdr:rowOff>38100</xdr:rowOff>
    </xdr:from>
    <xdr:to>
      <xdr:col>9</xdr:col>
      <xdr:colOff>544830</xdr:colOff>
      <xdr:row>911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1F304CFE-5E4C-42DE-BE47-8681AA0ED2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163677600"/>
              <a:ext cx="4450080" cy="2865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765810</xdr:colOff>
      <xdr:row>930</xdr:row>
      <xdr:rowOff>7620</xdr:rowOff>
    </xdr:from>
    <xdr:to>
      <xdr:col>10</xdr:col>
      <xdr:colOff>0</xdr:colOff>
      <xdr:row>945</xdr:row>
      <xdr:rowOff>175260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C6C79A0-8D8B-4D41-BCE6-07AF4E0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11</xdr:col>
      <xdr:colOff>18586</xdr:colOff>
      <xdr:row>1001</xdr:row>
      <xdr:rowOff>15240</xdr:rowOff>
    </xdr:from>
    <xdr:to>
      <xdr:col>21</xdr:col>
      <xdr:colOff>350520</xdr:colOff>
      <xdr:row>1033</xdr:row>
      <xdr:rowOff>167640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B9E4DC7-4EAB-4547-AD54-15997635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408206" y="182857140"/>
          <a:ext cx="6427934" cy="6004560"/>
        </a:xfrm>
        <a:prstGeom prst="rect">
          <a:avLst/>
        </a:prstGeom>
      </xdr:spPr>
    </xdr:pic>
    <xdr:clientData/>
  </xdr:twoCellAnchor>
  <xdr:twoCellAnchor>
    <xdr:from>
      <xdr:col>4</xdr:col>
      <xdr:colOff>659130</xdr:colOff>
      <xdr:row>1008</xdr:row>
      <xdr:rowOff>15240</xdr:rowOff>
    </xdr:from>
    <xdr:to>
      <xdr:col>10</xdr:col>
      <xdr:colOff>114300</xdr:colOff>
      <xdr:row>1021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607B26E0-C34D-41C5-8BD1-E193CA45B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2390" y="184137300"/>
              <a:ext cx="4011930" cy="2430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403860</xdr:colOff>
      <xdr:row>52</xdr:row>
      <xdr:rowOff>137160</xdr:rowOff>
    </xdr:from>
    <xdr:to>
      <xdr:col>20</xdr:col>
      <xdr:colOff>175259</xdr:colOff>
      <xdr:row>79</xdr:row>
      <xdr:rowOff>140970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4B5A26-6092-4A78-A671-032B4A79C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3880" y="9631680"/>
          <a:ext cx="5867399" cy="49415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FARHAAN%20Statics%20Assin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42">
          <cell r="C342" t="str">
            <v>FREQUENCY</v>
          </cell>
        </row>
        <row r="343">
          <cell r="B343" t="str">
            <v>TYPE</v>
          </cell>
        </row>
        <row r="344">
          <cell r="B344" t="str">
            <v>A</v>
          </cell>
          <cell r="C344">
            <v>30</v>
          </cell>
        </row>
        <row r="345">
          <cell r="B345" t="str">
            <v>B</v>
          </cell>
          <cell r="C345">
            <v>40</v>
          </cell>
        </row>
        <row r="346">
          <cell r="B346" t="str">
            <v>C</v>
          </cell>
          <cell r="C346">
            <v>20</v>
          </cell>
        </row>
        <row r="347">
          <cell r="B347" t="str">
            <v>D</v>
          </cell>
          <cell r="C347">
            <v>10</v>
          </cell>
        </row>
        <row r="348">
          <cell r="B348" t="str">
            <v>E</v>
          </cell>
          <cell r="C348">
            <v>45</v>
          </cell>
        </row>
        <row r="349">
          <cell r="B349" t="str">
            <v>F</v>
          </cell>
          <cell r="C349">
            <v>25</v>
          </cell>
        </row>
        <row r="350">
          <cell r="B350" t="str">
            <v>G</v>
          </cell>
          <cell r="C350">
            <v>30</v>
          </cell>
        </row>
        <row r="367">
          <cell r="C367" t="str">
            <v>FREQUENCY</v>
          </cell>
        </row>
        <row r="368">
          <cell r="B368" t="str">
            <v>TYPE</v>
          </cell>
        </row>
        <row r="369">
          <cell r="B369" t="str">
            <v>A</v>
          </cell>
          <cell r="C369">
            <v>30</v>
          </cell>
        </row>
        <row r="370">
          <cell r="B370" t="str">
            <v>B</v>
          </cell>
          <cell r="C370">
            <v>40</v>
          </cell>
        </row>
        <row r="371">
          <cell r="B371" t="str">
            <v>C</v>
          </cell>
          <cell r="C371">
            <v>20</v>
          </cell>
        </row>
        <row r="372">
          <cell r="B372" t="str">
            <v>D</v>
          </cell>
          <cell r="C372">
            <v>10</v>
          </cell>
        </row>
        <row r="373">
          <cell r="B373" t="str">
            <v>E</v>
          </cell>
          <cell r="C373">
            <v>45</v>
          </cell>
        </row>
        <row r="374">
          <cell r="B374" t="str">
            <v>F</v>
          </cell>
          <cell r="C374">
            <v>25</v>
          </cell>
        </row>
        <row r="375">
          <cell r="B375" t="str">
            <v>G</v>
          </cell>
          <cell r="C375">
            <v>30</v>
          </cell>
        </row>
        <row r="754">
          <cell r="B754" t="str">
            <v>CUSTOMER</v>
          </cell>
          <cell r="C754" t="str">
            <v>RATING</v>
          </cell>
        </row>
        <row r="755">
          <cell r="B755">
            <v>1</v>
          </cell>
          <cell r="C755">
            <v>4</v>
          </cell>
          <cell r="D755">
            <v>26</v>
          </cell>
          <cell r="E755">
            <v>3</v>
          </cell>
          <cell r="G755">
            <v>51</v>
          </cell>
          <cell r="H755">
            <v>5</v>
          </cell>
          <cell r="J755">
            <v>76</v>
          </cell>
          <cell r="K755">
            <v>3</v>
          </cell>
        </row>
        <row r="756">
          <cell r="B756">
            <v>2</v>
          </cell>
          <cell r="C756">
            <v>5</v>
          </cell>
          <cell r="D756">
            <v>27</v>
          </cell>
          <cell r="E756">
            <v>4</v>
          </cell>
          <cell r="G756">
            <v>52</v>
          </cell>
          <cell r="H756">
            <v>4</v>
          </cell>
          <cell r="J756">
            <v>77</v>
          </cell>
          <cell r="K756">
            <v>4</v>
          </cell>
        </row>
        <row r="757">
          <cell r="B757">
            <v>3</v>
          </cell>
          <cell r="C757">
            <v>3</v>
          </cell>
          <cell r="D757">
            <v>28</v>
          </cell>
          <cell r="E757">
            <v>5</v>
          </cell>
          <cell r="G757">
            <v>53</v>
          </cell>
          <cell r="H757">
            <v>3</v>
          </cell>
          <cell r="J757">
            <v>78</v>
          </cell>
          <cell r="K757">
            <v>5</v>
          </cell>
        </row>
        <row r="758">
          <cell r="B758">
            <v>4</v>
          </cell>
          <cell r="C758">
            <v>4</v>
          </cell>
          <cell r="D758">
            <v>29</v>
          </cell>
          <cell r="E758">
            <v>4</v>
          </cell>
          <cell r="G758">
            <v>54</v>
          </cell>
          <cell r="H758">
            <v>4</v>
          </cell>
          <cell r="J758">
            <v>79</v>
          </cell>
          <cell r="K758">
            <v>3</v>
          </cell>
        </row>
        <row r="759">
          <cell r="B759">
            <v>5</v>
          </cell>
          <cell r="C759">
            <v>4</v>
          </cell>
          <cell r="D759">
            <v>30</v>
          </cell>
          <cell r="E759">
            <v>3</v>
          </cell>
          <cell r="G759">
            <v>55</v>
          </cell>
          <cell r="H759">
            <v>5</v>
          </cell>
          <cell r="J759">
            <v>80</v>
          </cell>
          <cell r="K759">
            <v>4</v>
          </cell>
        </row>
        <row r="760">
          <cell r="B760">
            <v>6</v>
          </cell>
          <cell r="C760">
            <v>3</v>
          </cell>
          <cell r="D760">
            <v>31</v>
          </cell>
          <cell r="E760">
            <v>3</v>
          </cell>
          <cell r="G760">
            <v>56</v>
          </cell>
          <cell r="H760">
            <v>3</v>
          </cell>
          <cell r="J760">
            <v>81</v>
          </cell>
          <cell r="K760">
            <v>5</v>
          </cell>
        </row>
        <row r="761">
          <cell r="B761">
            <v>7</v>
          </cell>
          <cell r="C761">
            <v>2</v>
          </cell>
          <cell r="D761">
            <v>32</v>
          </cell>
          <cell r="E761">
            <v>4</v>
          </cell>
          <cell r="G761">
            <v>57</v>
          </cell>
          <cell r="H761">
            <v>4</v>
          </cell>
          <cell r="J761">
            <v>82</v>
          </cell>
          <cell r="K761">
            <v>4</v>
          </cell>
        </row>
        <row r="762">
          <cell r="B762">
            <v>8</v>
          </cell>
          <cell r="C762">
            <v>5</v>
          </cell>
          <cell r="D762">
            <v>33</v>
          </cell>
          <cell r="E762">
            <v>5</v>
          </cell>
          <cell r="G762">
            <v>58</v>
          </cell>
          <cell r="H762">
            <v>5</v>
          </cell>
          <cell r="J762">
            <v>83</v>
          </cell>
          <cell r="K762">
            <v>3</v>
          </cell>
        </row>
        <row r="763">
          <cell r="B763">
            <v>9</v>
          </cell>
          <cell r="C763">
            <v>4</v>
          </cell>
          <cell r="D763">
            <v>34</v>
          </cell>
          <cell r="E763">
            <v>2</v>
          </cell>
          <cell r="G763">
            <v>59</v>
          </cell>
          <cell r="H763">
            <v>4</v>
          </cell>
          <cell r="J763">
            <v>84</v>
          </cell>
          <cell r="K763">
            <v>4</v>
          </cell>
        </row>
        <row r="764">
          <cell r="B764">
            <v>10</v>
          </cell>
          <cell r="C764">
            <v>3</v>
          </cell>
          <cell r="D764">
            <v>35</v>
          </cell>
          <cell r="E764">
            <v>3</v>
          </cell>
          <cell r="G764">
            <v>60</v>
          </cell>
          <cell r="H764">
            <v>3</v>
          </cell>
          <cell r="J764">
            <v>85</v>
          </cell>
          <cell r="K764">
            <v>5</v>
          </cell>
        </row>
        <row r="765">
          <cell r="B765">
            <v>11</v>
          </cell>
          <cell r="C765">
            <v>5</v>
          </cell>
          <cell r="D765">
            <v>36</v>
          </cell>
          <cell r="E765">
            <v>4</v>
          </cell>
          <cell r="G765">
            <v>61</v>
          </cell>
          <cell r="H765">
            <v>3</v>
          </cell>
          <cell r="J765">
            <v>86</v>
          </cell>
          <cell r="K765">
            <v>3</v>
          </cell>
        </row>
        <row r="766">
          <cell r="B766">
            <v>12</v>
          </cell>
          <cell r="C766">
            <v>4</v>
          </cell>
          <cell r="D766">
            <v>37</v>
          </cell>
          <cell r="E766">
            <v>4</v>
          </cell>
          <cell r="G766">
            <v>62</v>
          </cell>
          <cell r="H766">
            <v>4</v>
          </cell>
          <cell r="J766">
            <v>87</v>
          </cell>
          <cell r="K766">
            <v>4</v>
          </cell>
        </row>
        <row r="767">
          <cell r="B767">
            <v>13</v>
          </cell>
          <cell r="C767">
            <v>2</v>
          </cell>
          <cell r="D767">
            <v>38</v>
          </cell>
          <cell r="E767">
            <v>3</v>
          </cell>
          <cell r="G767">
            <v>63</v>
          </cell>
          <cell r="H767">
            <v>5</v>
          </cell>
          <cell r="J767">
            <v>88</v>
          </cell>
          <cell r="K767">
            <v>5</v>
          </cell>
        </row>
        <row r="768">
          <cell r="B768">
            <v>14</v>
          </cell>
          <cell r="C768">
            <v>3</v>
          </cell>
          <cell r="D768">
            <v>39</v>
          </cell>
          <cell r="E768">
            <v>5</v>
          </cell>
          <cell r="G768">
            <v>64</v>
          </cell>
          <cell r="H768">
            <v>2</v>
          </cell>
          <cell r="J768">
            <v>89</v>
          </cell>
          <cell r="K768">
            <v>4</v>
          </cell>
        </row>
        <row r="769">
          <cell r="B769">
            <v>15</v>
          </cell>
          <cell r="C769">
            <v>4</v>
          </cell>
          <cell r="D769">
            <v>40</v>
          </cell>
          <cell r="E769">
            <v>4</v>
          </cell>
          <cell r="G769">
            <v>65</v>
          </cell>
          <cell r="H769">
            <v>3</v>
          </cell>
          <cell r="J769">
            <v>90</v>
          </cell>
          <cell r="K769">
            <v>3</v>
          </cell>
        </row>
        <row r="770">
          <cell r="B770">
            <v>16</v>
          </cell>
          <cell r="C770">
            <v>5</v>
          </cell>
          <cell r="D770">
            <v>41</v>
          </cell>
          <cell r="E770">
            <v>3</v>
          </cell>
          <cell r="G770">
            <v>66</v>
          </cell>
          <cell r="H770">
            <v>4</v>
          </cell>
          <cell r="J770">
            <v>91</v>
          </cell>
          <cell r="K770">
            <v>3</v>
          </cell>
        </row>
        <row r="771">
          <cell r="B771">
            <v>17</v>
          </cell>
          <cell r="C771">
            <v>3</v>
          </cell>
          <cell r="D771">
            <v>42</v>
          </cell>
          <cell r="E771">
            <v>4</v>
          </cell>
          <cell r="G771">
            <v>67</v>
          </cell>
          <cell r="H771">
            <v>4</v>
          </cell>
          <cell r="J771">
            <v>92</v>
          </cell>
          <cell r="K771">
            <v>4</v>
          </cell>
        </row>
        <row r="772">
          <cell r="B772">
            <v>18</v>
          </cell>
          <cell r="C772">
            <v>4</v>
          </cell>
          <cell r="D772">
            <v>43</v>
          </cell>
          <cell r="E772">
            <v>5</v>
          </cell>
          <cell r="G772">
            <v>68</v>
          </cell>
          <cell r="H772">
            <v>3</v>
          </cell>
          <cell r="J772">
            <v>93</v>
          </cell>
          <cell r="K772">
            <v>5</v>
          </cell>
        </row>
        <row r="773">
          <cell r="B773">
            <v>19</v>
          </cell>
          <cell r="C773">
            <v>5</v>
          </cell>
          <cell r="D773">
            <v>44</v>
          </cell>
          <cell r="E773">
            <v>4</v>
          </cell>
          <cell r="G773">
            <v>69</v>
          </cell>
          <cell r="H773">
            <v>5</v>
          </cell>
          <cell r="J773">
            <v>94</v>
          </cell>
          <cell r="K773">
            <v>2</v>
          </cell>
        </row>
        <row r="774">
          <cell r="B774">
            <v>20</v>
          </cell>
          <cell r="C774">
            <v>3</v>
          </cell>
          <cell r="D774">
            <v>45</v>
          </cell>
          <cell r="E774">
            <v>2</v>
          </cell>
          <cell r="G774">
            <v>70</v>
          </cell>
          <cell r="H774">
            <v>4</v>
          </cell>
          <cell r="J774">
            <v>95</v>
          </cell>
          <cell r="K774">
            <v>3</v>
          </cell>
        </row>
        <row r="775">
          <cell r="B775">
            <v>21</v>
          </cell>
          <cell r="C775">
            <v>4</v>
          </cell>
          <cell r="D775">
            <v>46</v>
          </cell>
          <cell r="E775">
            <v>3</v>
          </cell>
          <cell r="G775">
            <v>71</v>
          </cell>
          <cell r="H775">
            <v>3</v>
          </cell>
          <cell r="J775">
            <v>96</v>
          </cell>
          <cell r="K775">
            <v>4</v>
          </cell>
        </row>
        <row r="776">
          <cell r="B776">
            <v>22</v>
          </cell>
          <cell r="C776">
            <v>3</v>
          </cell>
          <cell r="D776">
            <v>47</v>
          </cell>
          <cell r="E776">
            <v>4</v>
          </cell>
          <cell r="G776">
            <v>72</v>
          </cell>
          <cell r="H776">
            <v>4</v>
          </cell>
          <cell r="J776">
            <v>97</v>
          </cell>
          <cell r="K776">
            <v>4</v>
          </cell>
        </row>
        <row r="777">
          <cell r="B777">
            <v>23</v>
          </cell>
          <cell r="C777">
            <v>2</v>
          </cell>
          <cell r="D777">
            <v>48</v>
          </cell>
          <cell r="E777">
            <v>5</v>
          </cell>
          <cell r="G777">
            <v>73</v>
          </cell>
          <cell r="H777">
            <v>5</v>
          </cell>
          <cell r="J777">
            <v>98</v>
          </cell>
          <cell r="K777">
            <v>3</v>
          </cell>
        </row>
        <row r="778">
          <cell r="B778">
            <v>24</v>
          </cell>
          <cell r="C778">
            <v>4</v>
          </cell>
          <cell r="D778">
            <v>49</v>
          </cell>
          <cell r="E778">
            <v>3</v>
          </cell>
          <cell r="G778">
            <v>74</v>
          </cell>
          <cell r="H778">
            <v>4</v>
          </cell>
          <cell r="J778">
            <v>99</v>
          </cell>
          <cell r="K778">
            <v>5</v>
          </cell>
        </row>
        <row r="779">
          <cell r="B779">
            <v>25</v>
          </cell>
          <cell r="C779">
            <v>5</v>
          </cell>
          <cell r="D779">
            <v>50</v>
          </cell>
          <cell r="E779">
            <v>4</v>
          </cell>
          <cell r="G779">
            <v>75</v>
          </cell>
          <cell r="H779">
            <v>2</v>
          </cell>
          <cell r="J779">
            <v>100</v>
          </cell>
          <cell r="K779">
            <v>4</v>
          </cell>
        </row>
        <row r="816">
          <cell r="B816" t="str">
            <v>PRODUCT</v>
          </cell>
          <cell r="C816" t="str">
            <v>SALES</v>
          </cell>
        </row>
        <row r="817">
          <cell r="B817">
            <v>1</v>
          </cell>
          <cell r="C817">
            <v>35</v>
          </cell>
        </row>
        <row r="818">
          <cell r="B818">
            <v>2</v>
          </cell>
          <cell r="C818">
            <v>28</v>
          </cell>
        </row>
        <row r="819">
          <cell r="B819">
            <v>3</v>
          </cell>
          <cell r="C819">
            <v>32</v>
          </cell>
        </row>
        <row r="820">
          <cell r="B820">
            <v>4</v>
          </cell>
          <cell r="C820">
            <v>45</v>
          </cell>
        </row>
        <row r="821">
          <cell r="B821">
            <v>5</v>
          </cell>
          <cell r="C821">
            <v>38</v>
          </cell>
        </row>
        <row r="822">
          <cell r="B822">
            <v>6</v>
          </cell>
          <cell r="C822">
            <v>29</v>
          </cell>
        </row>
        <row r="823">
          <cell r="B823">
            <v>7</v>
          </cell>
          <cell r="C823">
            <v>42</v>
          </cell>
        </row>
        <row r="824">
          <cell r="B824">
            <v>8</v>
          </cell>
          <cell r="C824">
            <v>30</v>
          </cell>
        </row>
        <row r="825">
          <cell r="B825">
            <v>9</v>
          </cell>
          <cell r="C825">
            <v>36</v>
          </cell>
        </row>
        <row r="826">
          <cell r="B826">
            <v>10</v>
          </cell>
          <cell r="C826">
            <v>41</v>
          </cell>
        </row>
        <row r="827">
          <cell r="B827">
            <v>11</v>
          </cell>
          <cell r="C827">
            <v>47</v>
          </cell>
        </row>
        <row r="828">
          <cell r="B828">
            <v>12</v>
          </cell>
          <cell r="C828">
            <v>31</v>
          </cell>
        </row>
        <row r="829">
          <cell r="B829">
            <v>13</v>
          </cell>
          <cell r="C829">
            <v>39</v>
          </cell>
        </row>
        <row r="830">
          <cell r="B830">
            <v>14</v>
          </cell>
          <cell r="C830">
            <v>43</v>
          </cell>
        </row>
        <row r="831">
          <cell r="B831">
            <v>15</v>
          </cell>
          <cell r="C831">
            <v>37</v>
          </cell>
        </row>
        <row r="832">
          <cell r="B832">
            <v>16</v>
          </cell>
          <cell r="C832">
            <v>30</v>
          </cell>
        </row>
        <row r="833">
          <cell r="B833">
            <v>17</v>
          </cell>
          <cell r="C833">
            <v>34</v>
          </cell>
        </row>
        <row r="834">
          <cell r="B834">
            <v>18</v>
          </cell>
          <cell r="C834">
            <v>39</v>
          </cell>
        </row>
        <row r="835">
          <cell r="B835">
            <v>19</v>
          </cell>
          <cell r="C835">
            <v>28</v>
          </cell>
        </row>
        <row r="836">
          <cell r="B836">
            <v>20</v>
          </cell>
          <cell r="C836">
            <v>33</v>
          </cell>
        </row>
        <row r="837">
          <cell r="B837">
            <v>21</v>
          </cell>
          <cell r="C837">
            <v>36</v>
          </cell>
        </row>
        <row r="838">
          <cell r="B838">
            <v>22</v>
          </cell>
          <cell r="C838">
            <v>40</v>
          </cell>
        </row>
        <row r="839">
          <cell r="B839">
            <v>23</v>
          </cell>
          <cell r="C839">
            <v>42</v>
          </cell>
        </row>
        <row r="840">
          <cell r="B840">
            <v>24</v>
          </cell>
          <cell r="C840">
            <v>29</v>
          </cell>
        </row>
        <row r="841">
          <cell r="B841">
            <v>25</v>
          </cell>
          <cell r="C841">
            <v>31</v>
          </cell>
        </row>
        <row r="842">
          <cell r="B842">
            <v>26</v>
          </cell>
          <cell r="C842">
            <v>45</v>
          </cell>
        </row>
        <row r="843">
          <cell r="B843">
            <v>27</v>
          </cell>
          <cell r="C843">
            <v>38</v>
          </cell>
        </row>
        <row r="844">
          <cell r="B844">
            <v>28</v>
          </cell>
          <cell r="C844">
            <v>33</v>
          </cell>
        </row>
        <row r="845">
          <cell r="B845">
            <v>29</v>
          </cell>
          <cell r="C845">
            <v>41</v>
          </cell>
        </row>
        <row r="846">
          <cell r="B846">
            <v>30</v>
          </cell>
          <cell r="C846">
            <v>35</v>
          </cell>
        </row>
        <row r="847">
          <cell r="B847">
            <v>31</v>
          </cell>
          <cell r="C847">
            <v>37</v>
          </cell>
        </row>
        <row r="848">
          <cell r="B848">
            <v>32</v>
          </cell>
          <cell r="C848">
            <v>34</v>
          </cell>
        </row>
        <row r="849">
          <cell r="B849">
            <v>33</v>
          </cell>
          <cell r="C849">
            <v>46</v>
          </cell>
        </row>
        <row r="850">
          <cell r="B850">
            <v>34</v>
          </cell>
          <cell r="C850">
            <v>30</v>
          </cell>
        </row>
        <row r="851">
          <cell r="B851">
            <v>35</v>
          </cell>
          <cell r="C851">
            <v>39</v>
          </cell>
        </row>
        <row r="852">
          <cell r="B852">
            <v>36</v>
          </cell>
          <cell r="C852">
            <v>43</v>
          </cell>
        </row>
        <row r="853">
          <cell r="B853">
            <v>37</v>
          </cell>
          <cell r="C853">
            <v>28</v>
          </cell>
        </row>
        <row r="854">
          <cell r="B854">
            <v>38</v>
          </cell>
          <cell r="C854">
            <v>32</v>
          </cell>
        </row>
        <row r="855">
          <cell r="B855">
            <v>39</v>
          </cell>
          <cell r="C855">
            <v>36</v>
          </cell>
        </row>
        <row r="856">
          <cell r="B856">
            <v>40</v>
          </cell>
          <cell r="C856">
            <v>29</v>
          </cell>
        </row>
        <row r="857">
          <cell r="B857">
            <v>41</v>
          </cell>
          <cell r="C857">
            <v>31</v>
          </cell>
        </row>
        <row r="858">
          <cell r="B858">
            <v>42</v>
          </cell>
          <cell r="C858">
            <v>37</v>
          </cell>
        </row>
        <row r="859">
          <cell r="B859">
            <v>43</v>
          </cell>
          <cell r="C859">
            <v>40</v>
          </cell>
        </row>
        <row r="860">
          <cell r="B860">
            <v>44</v>
          </cell>
          <cell r="C860">
            <v>42</v>
          </cell>
        </row>
        <row r="861">
          <cell r="B861">
            <v>45</v>
          </cell>
          <cell r="C861">
            <v>33</v>
          </cell>
        </row>
        <row r="862">
          <cell r="B862">
            <v>46</v>
          </cell>
          <cell r="C862">
            <v>39</v>
          </cell>
        </row>
        <row r="863">
          <cell r="B863">
            <v>47</v>
          </cell>
          <cell r="C863">
            <v>38</v>
          </cell>
        </row>
        <row r="864">
          <cell r="B864">
            <v>48</v>
          </cell>
          <cell r="C864">
            <v>35</v>
          </cell>
        </row>
        <row r="865">
          <cell r="B865">
            <v>49</v>
          </cell>
          <cell r="C865">
            <v>38</v>
          </cell>
        </row>
        <row r="866">
          <cell r="B866">
            <v>50</v>
          </cell>
          <cell r="C866">
            <v>43</v>
          </cell>
        </row>
        <row r="887">
          <cell r="B887" t="str">
            <v>SAMPLE</v>
          </cell>
          <cell r="C887" t="str">
            <v>RES.TIME</v>
          </cell>
        </row>
        <row r="888">
          <cell r="B888">
            <v>1</v>
          </cell>
          <cell r="C888">
            <v>125</v>
          </cell>
        </row>
        <row r="889">
          <cell r="B889">
            <v>2</v>
          </cell>
          <cell r="C889">
            <v>148</v>
          </cell>
        </row>
        <row r="890">
          <cell r="B890">
            <v>3</v>
          </cell>
          <cell r="C890">
            <v>137</v>
          </cell>
        </row>
        <row r="891">
          <cell r="B891">
            <v>4</v>
          </cell>
          <cell r="C891">
            <v>120</v>
          </cell>
        </row>
        <row r="892">
          <cell r="B892">
            <v>5</v>
          </cell>
          <cell r="C892">
            <v>135</v>
          </cell>
        </row>
        <row r="893">
          <cell r="B893">
            <v>6</v>
          </cell>
          <cell r="C893">
            <v>132</v>
          </cell>
        </row>
        <row r="894">
          <cell r="B894">
            <v>7</v>
          </cell>
          <cell r="C894">
            <v>145</v>
          </cell>
        </row>
        <row r="895">
          <cell r="B895">
            <v>8</v>
          </cell>
          <cell r="C895">
            <v>122</v>
          </cell>
        </row>
        <row r="896">
          <cell r="B896">
            <v>9</v>
          </cell>
          <cell r="C896">
            <v>130</v>
          </cell>
        </row>
        <row r="897">
          <cell r="B897">
            <v>10</v>
          </cell>
          <cell r="C897">
            <v>141</v>
          </cell>
        </row>
        <row r="898">
          <cell r="B898">
            <v>11</v>
          </cell>
          <cell r="C898">
            <v>118</v>
          </cell>
        </row>
        <row r="899">
          <cell r="B899">
            <v>12</v>
          </cell>
          <cell r="C899">
            <v>125</v>
          </cell>
        </row>
        <row r="900">
          <cell r="B900">
            <v>13</v>
          </cell>
          <cell r="C900">
            <v>132</v>
          </cell>
        </row>
        <row r="901">
          <cell r="B901">
            <v>14</v>
          </cell>
          <cell r="C901">
            <v>136</v>
          </cell>
        </row>
        <row r="902">
          <cell r="B902">
            <v>15</v>
          </cell>
          <cell r="C902">
            <v>128</v>
          </cell>
        </row>
        <row r="903">
          <cell r="B903">
            <v>16</v>
          </cell>
          <cell r="C903">
            <v>123</v>
          </cell>
        </row>
        <row r="904">
          <cell r="B904">
            <v>17</v>
          </cell>
          <cell r="C904">
            <v>132</v>
          </cell>
        </row>
        <row r="905">
          <cell r="B905">
            <v>18</v>
          </cell>
          <cell r="C905">
            <v>138</v>
          </cell>
        </row>
        <row r="906">
          <cell r="B906">
            <v>19</v>
          </cell>
          <cell r="C906">
            <v>126</v>
          </cell>
        </row>
        <row r="907">
          <cell r="B907">
            <v>20</v>
          </cell>
          <cell r="C907">
            <v>129</v>
          </cell>
        </row>
        <row r="908">
          <cell r="B908">
            <v>21</v>
          </cell>
          <cell r="C908">
            <v>136</v>
          </cell>
        </row>
        <row r="909">
          <cell r="B909">
            <v>22</v>
          </cell>
          <cell r="C909">
            <v>127</v>
          </cell>
        </row>
        <row r="910">
          <cell r="B910">
            <v>23</v>
          </cell>
          <cell r="C910">
            <v>130</v>
          </cell>
        </row>
        <row r="911">
          <cell r="B911">
            <v>24</v>
          </cell>
          <cell r="C911">
            <v>122</v>
          </cell>
        </row>
        <row r="912">
          <cell r="B912">
            <v>25</v>
          </cell>
          <cell r="C912">
            <v>125</v>
          </cell>
        </row>
        <row r="913">
          <cell r="B913">
            <v>26</v>
          </cell>
          <cell r="C913">
            <v>133</v>
          </cell>
        </row>
        <row r="914">
          <cell r="B914">
            <v>27</v>
          </cell>
          <cell r="C914">
            <v>140</v>
          </cell>
        </row>
        <row r="915">
          <cell r="B915">
            <v>28</v>
          </cell>
          <cell r="C915">
            <v>126</v>
          </cell>
        </row>
        <row r="916">
          <cell r="B916">
            <v>29</v>
          </cell>
          <cell r="C916">
            <v>133</v>
          </cell>
        </row>
        <row r="917">
          <cell r="B917">
            <v>30</v>
          </cell>
          <cell r="C917">
            <v>135</v>
          </cell>
        </row>
        <row r="918">
          <cell r="B918">
            <v>31</v>
          </cell>
          <cell r="C918">
            <v>130</v>
          </cell>
        </row>
        <row r="919">
          <cell r="B919">
            <v>32</v>
          </cell>
          <cell r="C919">
            <v>134</v>
          </cell>
        </row>
        <row r="920">
          <cell r="B920">
            <v>33</v>
          </cell>
          <cell r="C920">
            <v>141</v>
          </cell>
        </row>
        <row r="921">
          <cell r="B921">
            <v>34</v>
          </cell>
          <cell r="C921">
            <v>119</v>
          </cell>
        </row>
        <row r="922">
          <cell r="B922">
            <v>35</v>
          </cell>
          <cell r="C922">
            <v>125</v>
          </cell>
        </row>
        <row r="923">
          <cell r="B923">
            <v>36</v>
          </cell>
          <cell r="C923">
            <v>131</v>
          </cell>
        </row>
        <row r="924">
          <cell r="B924">
            <v>37</v>
          </cell>
          <cell r="C924">
            <v>136</v>
          </cell>
        </row>
        <row r="925">
          <cell r="B925">
            <v>38</v>
          </cell>
          <cell r="C925">
            <v>128</v>
          </cell>
        </row>
        <row r="926">
          <cell r="B926">
            <v>39</v>
          </cell>
          <cell r="C926">
            <v>124</v>
          </cell>
        </row>
        <row r="927">
          <cell r="B927">
            <v>40</v>
          </cell>
          <cell r="C927">
            <v>132</v>
          </cell>
        </row>
        <row r="928">
          <cell r="B928">
            <v>41</v>
          </cell>
          <cell r="C928">
            <v>136</v>
          </cell>
        </row>
        <row r="929">
          <cell r="B929">
            <v>42</v>
          </cell>
          <cell r="C929">
            <v>127</v>
          </cell>
        </row>
        <row r="930">
          <cell r="B930">
            <v>43</v>
          </cell>
          <cell r="C930">
            <v>130</v>
          </cell>
        </row>
        <row r="931">
          <cell r="B931">
            <v>44</v>
          </cell>
          <cell r="C931">
            <v>122</v>
          </cell>
        </row>
        <row r="932">
          <cell r="B932">
            <v>45</v>
          </cell>
          <cell r="C932">
            <v>125</v>
          </cell>
        </row>
        <row r="933">
          <cell r="B933">
            <v>46</v>
          </cell>
          <cell r="C933">
            <v>133</v>
          </cell>
        </row>
        <row r="934">
          <cell r="B934">
            <v>47</v>
          </cell>
          <cell r="C934">
            <v>140</v>
          </cell>
        </row>
        <row r="935">
          <cell r="B935">
            <v>48</v>
          </cell>
          <cell r="C935">
            <v>126</v>
          </cell>
        </row>
        <row r="936">
          <cell r="B936">
            <v>49</v>
          </cell>
          <cell r="C936">
            <v>133</v>
          </cell>
        </row>
        <row r="937">
          <cell r="B937">
            <v>50</v>
          </cell>
          <cell r="C937">
            <v>135</v>
          </cell>
        </row>
        <row r="938">
          <cell r="B938">
            <v>51</v>
          </cell>
          <cell r="C938">
            <v>130</v>
          </cell>
        </row>
        <row r="939">
          <cell r="B939">
            <v>52</v>
          </cell>
          <cell r="C939">
            <v>134</v>
          </cell>
        </row>
        <row r="940">
          <cell r="B940">
            <v>53</v>
          </cell>
          <cell r="C940">
            <v>141</v>
          </cell>
        </row>
        <row r="941">
          <cell r="B941">
            <v>54</v>
          </cell>
          <cell r="C941">
            <v>119</v>
          </cell>
        </row>
        <row r="942">
          <cell r="B942">
            <v>55</v>
          </cell>
          <cell r="C942">
            <v>125</v>
          </cell>
        </row>
        <row r="943">
          <cell r="B943">
            <v>56</v>
          </cell>
          <cell r="C943">
            <v>131</v>
          </cell>
        </row>
        <row r="944">
          <cell r="B944">
            <v>57</v>
          </cell>
          <cell r="C944">
            <v>136</v>
          </cell>
        </row>
        <row r="945">
          <cell r="B945">
            <v>58</v>
          </cell>
          <cell r="C945">
            <v>128</v>
          </cell>
        </row>
        <row r="946">
          <cell r="B946">
            <v>59</v>
          </cell>
          <cell r="C946">
            <v>124</v>
          </cell>
        </row>
        <row r="947">
          <cell r="B947">
            <v>60</v>
          </cell>
          <cell r="C947">
            <v>132</v>
          </cell>
        </row>
        <row r="948">
          <cell r="B948">
            <v>61</v>
          </cell>
          <cell r="C948">
            <v>136</v>
          </cell>
        </row>
        <row r="949">
          <cell r="B949">
            <v>62</v>
          </cell>
          <cell r="C949">
            <v>127</v>
          </cell>
        </row>
        <row r="950">
          <cell r="B950">
            <v>63</v>
          </cell>
          <cell r="C950">
            <v>130</v>
          </cell>
        </row>
        <row r="951">
          <cell r="B951">
            <v>64</v>
          </cell>
          <cell r="C951">
            <v>122</v>
          </cell>
        </row>
        <row r="952">
          <cell r="B952">
            <v>65</v>
          </cell>
          <cell r="C952">
            <v>125</v>
          </cell>
        </row>
        <row r="953">
          <cell r="B953">
            <v>66</v>
          </cell>
          <cell r="C953">
            <v>133</v>
          </cell>
        </row>
        <row r="954">
          <cell r="B954">
            <v>67</v>
          </cell>
          <cell r="C954">
            <v>140</v>
          </cell>
        </row>
        <row r="955">
          <cell r="B955">
            <v>68</v>
          </cell>
          <cell r="C955">
            <v>126</v>
          </cell>
        </row>
        <row r="956">
          <cell r="B956">
            <v>69</v>
          </cell>
          <cell r="C956">
            <v>133</v>
          </cell>
        </row>
        <row r="957">
          <cell r="B957">
            <v>70</v>
          </cell>
          <cell r="C957">
            <v>135</v>
          </cell>
        </row>
        <row r="958">
          <cell r="B958">
            <v>71</v>
          </cell>
          <cell r="C958">
            <v>130</v>
          </cell>
        </row>
        <row r="959">
          <cell r="B959">
            <v>72</v>
          </cell>
          <cell r="C959">
            <v>134</v>
          </cell>
        </row>
        <row r="960">
          <cell r="B960">
            <v>73</v>
          </cell>
          <cell r="C960">
            <v>141</v>
          </cell>
        </row>
        <row r="961">
          <cell r="B961">
            <v>74</v>
          </cell>
          <cell r="C961">
            <v>119</v>
          </cell>
        </row>
        <row r="962">
          <cell r="B962">
            <v>75</v>
          </cell>
          <cell r="C962">
            <v>125</v>
          </cell>
        </row>
        <row r="963">
          <cell r="B963">
            <v>76</v>
          </cell>
          <cell r="C963">
            <v>131</v>
          </cell>
        </row>
        <row r="964">
          <cell r="B964">
            <v>77</v>
          </cell>
          <cell r="C964">
            <v>136</v>
          </cell>
        </row>
        <row r="965">
          <cell r="B965">
            <v>78</v>
          </cell>
          <cell r="C965">
            <v>138</v>
          </cell>
        </row>
        <row r="966">
          <cell r="B966">
            <v>79</v>
          </cell>
          <cell r="C966">
            <v>124</v>
          </cell>
        </row>
        <row r="967">
          <cell r="B967">
            <v>80</v>
          </cell>
          <cell r="C967">
            <v>132</v>
          </cell>
        </row>
        <row r="968">
          <cell r="B968">
            <v>81</v>
          </cell>
          <cell r="C968">
            <v>136</v>
          </cell>
        </row>
        <row r="969">
          <cell r="B969">
            <v>82</v>
          </cell>
          <cell r="C969">
            <v>127</v>
          </cell>
        </row>
        <row r="970">
          <cell r="B970">
            <v>83</v>
          </cell>
          <cell r="C970">
            <v>130</v>
          </cell>
        </row>
        <row r="971">
          <cell r="B971">
            <v>84</v>
          </cell>
          <cell r="C971">
            <v>122</v>
          </cell>
        </row>
        <row r="972">
          <cell r="B972">
            <v>85</v>
          </cell>
          <cell r="C972">
            <v>125</v>
          </cell>
        </row>
        <row r="973">
          <cell r="B973">
            <v>86</v>
          </cell>
          <cell r="C973">
            <v>133</v>
          </cell>
        </row>
        <row r="974">
          <cell r="B974">
            <v>87</v>
          </cell>
          <cell r="C974">
            <v>140</v>
          </cell>
        </row>
        <row r="975">
          <cell r="B975">
            <v>88</v>
          </cell>
          <cell r="C975">
            <v>126</v>
          </cell>
        </row>
        <row r="976">
          <cell r="B976">
            <v>89</v>
          </cell>
          <cell r="C976">
            <v>133</v>
          </cell>
        </row>
        <row r="977">
          <cell r="B977">
            <v>90</v>
          </cell>
          <cell r="C977">
            <v>135</v>
          </cell>
        </row>
        <row r="978">
          <cell r="B978">
            <v>91</v>
          </cell>
          <cell r="C978">
            <v>130</v>
          </cell>
        </row>
        <row r="979">
          <cell r="B979">
            <v>92</v>
          </cell>
          <cell r="C979">
            <v>134</v>
          </cell>
        </row>
        <row r="980">
          <cell r="B980">
            <v>93</v>
          </cell>
          <cell r="C980">
            <v>141</v>
          </cell>
        </row>
        <row r="981">
          <cell r="B981">
            <v>94</v>
          </cell>
          <cell r="C981">
            <v>119</v>
          </cell>
        </row>
        <row r="982">
          <cell r="B982">
            <v>95</v>
          </cell>
          <cell r="C982">
            <v>125</v>
          </cell>
        </row>
        <row r="983">
          <cell r="B983">
            <v>96</v>
          </cell>
          <cell r="C983">
            <v>131</v>
          </cell>
        </row>
        <row r="984">
          <cell r="B984">
            <v>97</v>
          </cell>
          <cell r="C984">
            <v>136</v>
          </cell>
        </row>
        <row r="985">
          <cell r="B985">
            <v>98</v>
          </cell>
          <cell r="C985">
            <v>128</v>
          </cell>
        </row>
        <row r="986">
          <cell r="B986">
            <v>99</v>
          </cell>
          <cell r="C986">
            <v>124</v>
          </cell>
        </row>
        <row r="987">
          <cell r="B987">
            <v>100</v>
          </cell>
          <cell r="C987">
            <v>132</v>
          </cell>
        </row>
        <row r="1006">
          <cell r="C1006" t="str">
            <v>PRODUCT</v>
          </cell>
          <cell r="D1006" t="str">
            <v>REGION</v>
          </cell>
        </row>
        <row r="1007">
          <cell r="C1007">
            <v>1</v>
          </cell>
          <cell r="D1007">
            <v>45</v>
          </cell>
        </row>
        <row r="1008">
          <cell r="C1008">
            <v>2</v>
          </cell>
          <cell r="D1008">
            <v>35</v>
          </cell>
        </row>
        <row r="1009">
          <cell r="C1009">
            <v>3</v>
          </cell>
          <cell r="D1009">
            <v>40</v>
          </cell>
        </row>
        <row r="1010">
          <cell r="C1010">
            <v>4</v>
          </cell>
          <cell r="D1010">
            <v>38</v>
          </cell>
        </row>
        <row r="1011">
          <cell r="C1011">
            <v>5</v>
          </cell>
          <cell r="D1011">
            <v>42</v>
          </cell>
        </row>
        <row r="1012">
          <cell r="C1012">
            <v>6</v>
          </cell>
          <cell r="D1012">
            <v>37</v>
          </cell>
        </row>
        <row r="1013">
          <cell r="C1013">
            <v>7</v>
          </cell>
          <cell r="D1013">
            <v>39</v>
          </cell>
        </row>
        <row r="1014">
          <cell r="C1014">
            <v>8</v>
          </cell>
          <cell r="D1014">
            <v>43</v>
          </cell>
        </row>
        <row r="1015">
          <cell r="C1015">
            <v>9</v>
          </cell>
          <cell r="D1015">
            <v>44</v>
          </cell>
        </row>
        <row r="1016">
          <cell r="C1016">
            <v>10</v>
          </cell>
          <cell r="D1016">
            <v>41</v>
          </cell>
        </row>
        <row r="1017">
          <cell r="C1017">
            <v>11</v>
          </cell>
          <cell r="D1017">
            <v>32</v>
          </cell>
        </row>
        <row r="1018">
          <cell r="C1018">
            <v>12</v>
          </cell>
          <cell r="D1018">
            <v>28</v>
          </cell>
        </row>
        <row r="1019">
          <cell r="C1019">
            <v>13</v>
          </cell>
          <cell r="D1019">
            <v>30</v>
          </cell>
        </row>
        <row r="1020">
          <cell r="C1020">
            <v>14</v>
          </cell>
          <cell r="D1020">
            <v>34</v>
          </cell>
        </row>
        <row r="1021">
          <cell r="C1021">
            <v>15</v>
          </cell>
          <cell r="D1021">
            <v>33</v>
          </cell>
        </row>
        <row r="1022">
          <cell r="C1022">
            <v>16</v>
          </cell>
          <cell r="D1022">
            <v>35</v>
          </cell>
        </row>
        <row r="1023">
          <cell r="C1023">
            <v>17</v>
          </cell>
          <cell r="D1023">
            <v>31</v>
          </cell>
        </row>
        <row r="1024">
          <cell r="C1024">
            <v>18</v>
          </cell>
          <cell r="D1024">
            <v>19</v>
          </cell>
        </row>
        <row r="1025">
          <cell r="C1025">
            <v>19</v>
          </cell>
          <cell r="D1025">
            <v>36</v>
          </cell>
        </row>
        <row r="1026">
          <cell r="C1026">
            <v>20</v>
          </cell>
          <cell r="D1026">
            <v>37</v>
          </cell>
        </row>
        <row r="1027">
          <cell r="C1027">
            <v>21</v>
          </cell>
          <cell r="D1027">
            <v>40</v>
          </cell>
        </row>
        <row r="1028">
          <cell r="C1028">
            <v>22</v>
          </cell>
          <cell r="D1028">
            <v>39</v>
          </cell>
        </row>
        <row r="1029">
          <cell r="C1029">
            <v>23</v>
          </cell>
          <cell r="D1029">
            <v>42</v>
          </cell>
        </row>
        <row r="1030">
          <cell r="C1030">
            <v>24</v>
          </cell>
          <cell r="D1030">
            <v>41</v>
          </cell>
        </row>
        <row r="1031">
          <cell r="C1031">
            <v>25</v>
          </cell>
          <cell r="D1031">
            <v>38</v>
          </cell>
        </row>
        <row r="1032">
          <cell r="C1032">
            <v>26</v>
          </cell>
          <cell r="D1032">
            <v>43</v>
          </cell>
        </row>
        <row r="1033">
          <cell r="C1033">
            <v>27</v>
          </cell>
          <cell r="D1033">
            <v>45</v>
          </cell>
        </row>
        <row r="1034">
          <cell r="C1034">
            <v>28</v>
          </cell>
          <cell r="D1034">
            <v>44</v>
          </cell>
        </row>
        <row r="1035">
          <cell r="C1035">
            <v>29</v>
          </cell>
          <cell r="D1035">
            <v>41</v>
          </cell>
        </row>
        <row r="1036">
          <cell r="C1036">
            <v>30</v>
          </cell>
          <cell r="D1036">
            <v>37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93B3AE-AFF4-4D6E-A308-7512AF0ABC85}" name="Table2" displayName="Table2" ref="C534:D540" totalsRowShown="0" headerRowDxfId="7" dataDxfId="6">
  <tableColumns count="2">
    <tableColumn id="1" xr3:uid="{4293DCCB-6322-4988-AAF0-5071EDDC3A94}" name="QUARTILES" dataDxfId="5"/>
    <tableColumn id="2" xr3:uid="{90AB068D-2717-4AE2-BDF8-9B78FE0CE277}" name="Column1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1931E-638B-4389-8E41-939E8881B03B}" name="Table1" displayName="Table1" ref="B99:C110" totalsRowShown="0" headerRowDxfId="3" dataDxfId="2">
  <tableColumns count="2">
    <tableColumn id="1" xr3:uid="{952DFF9D-F53E-4362-BCC1-47ED593EF115}" name="DAYS" dataDxfId="1"/>
    <tableColumn id="2" xr3:uid="{85282777-D019-44F9-8AF3-58D7C0378D06}" name="SAL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2486-E6A7-4A9B-A193-5F461C905BFD}">
  <dimension ref="A1:T1036"/>
  <sheetViews>
    <sheetView tabSelected="1" topLeftCell="D388" workbookViewId="0">
      <selection activeCell="U152" sqref="Q152:U153"/>
    </sheetView>
  </sheetViews>
  <sheetFormatPr defaultRowHeight="14.4" x14ac:dyDescent="0.3"/>
  <cols>
    <col min="2" max="2" width="11.5546875" customWidth="1"/>
    <col min="3" max="3" width="15.21875" customWidth="1"/>
    <col min="4" max="4" width="11.33203125" customWidth="1"/>
    <col min="5" max="5" width="11.21875" bestFit="1" customWidth="1"/>
    <col min="6" max="6" width="12.33203125" bestFit="1" customWidth="1"/>
    <col min="7" max="7" width="12.77734375" customWidth="1"/>
    <col min="10" max="10" width="12.33203125" bestFit="1" customWidth="1"/>
  </cols>
  <sheetData>
    <row r="1" spans="2:10" ht="13.8" customHeight="1" x14ac:dyDescent="0.3"/>
    <row r="2" spans="2:10" ht="14.4" customHeight="1" x14ac:dyDescent="0.3">
      <c r="B2" s="111" t="s">
        <v>0</v>
      </c>
      <c r="C2" s="111"/>
      <c r="D2" s="111"/>
      <c r="E2" s="111"/>
      <c r="F2" s="111"/>
      <c r="G2" s="111"/>
      <c r="H2" s="111"/>
      <c r="I2" s="111"/>
      <c r="J2" s="111"/>
    </row>
    <row r="3" spans="2:10" x14ac:dyDescent="0.3">
      <c r="B3" s="111"/>
      <c r="C3" s="111"/>
      <c r="D3" s="111"/>
      <c r="E3" s="111"/>
      <c r="F3" s="111"/>
      <c r="G3" s="111"/>
      <c r="H3" s="111"/>
      <c r="I3" s="111"/>
      <c r="J3" s="111"/>
    </row>
    <row r="4" spans="2:10" x14ac:dyDescent="0.3">
      <c r="B4" s="111"/>
      <c r="C4" s="111"/>
      <c r="D4" s="111"/>
      <c r="E4" s="111"/>
      <c r="F4" s="111"/>
      <c r="G4" s="111"/>
      <c r="H4" s="111"/>
      <c r="I4" s="111"/>
      <c r="J4" s="111"/>
    </row>
    <row r="5" spans="2:10" x14ac:dyDescent="0.3">
      <c r="C5" s="10"/>
      <c r="D5" s="11"/>
      <c r="E5" s="9"/>
      <c r="F5" s="9"/>
      <c r="G5" s="9"/>
      <c r="H5" s="9"/>
      <c r="I5" s="9"/>
      <c r="J5" s="9"/>
    </row>
    <row r="6" spans="2:10" ht="13.8" customHeight="1" x14ac:dyDescent="0.3">
      <c r="C6" s="8"/>
      <c r="D6" s="17"/>
      <c r="E6" s="9"/>
      <c r="F6" s="18"/>
      <c r="G6" s="9"/>
      <c r="H6" s="9"/>
      <c r="I6" s="19"/>
      <c r="J6" s="19"/>
    </row>
    <row r="7" spans="2:10" ht="13.8" customHeight="1" x14ac:dyDescent="0.3">
      <c r="C7" s="7"/>
      <c r="D7" s="16"/>
      <c r="E7" s="9"/>
      <c r="F7" s="10"/>
      <c r="G7" s="10"/>
      <c r="H7" s="9"/>
      <c r="I7" s="20"/>
      <c r="J7" s="20"/>
    </row>
    <row r="8" spans="2:10" x14ac:dyDescent="0.3">
      <c r="C8" s="44" t="s">
        <v>1</v>
      </c>
      <c r="D8" s="44" t="s">
        <v>2</v>
      </c>
      <c r="F8" s="44" t="s">
        <v>115</v>
      </c>
      <c r="G8" s="44" t="s">
        <v>116</v>
      </c>
      <c r="I8" s="44" t="s">
        <v>115</v>
      </c>
      <c r="J8" s="44" t="s">
        <v>116</v>
      </c>
    </row>
    <row r="9" spans="2:10" x14ac:dyDescent="0.3">
      <c r="C9" s="45"/>
      <c r="D9" s="45"/>
      <c r="F9" s="48"/>
      <c r="G9" s="48"/>
      <c r="I9" s="48"/>
      <c r="J9" s="48"/>
    </row>
    <row r="10" spans="2:10" x14ac:dyDescent="0.3">
      <c r="C10" s="46" t="s">
        <v>3</v>
      </c>
      <c r="D10" s="46">
        <v>50</v>
      </c>
      <c r="F10" s="49" t="s">
        <v>3</v>
      </c>
      <c r="G10" s="49">
        <v>50</v>
      </c>
      <c r="I10" s="50" t="s">
        <v>3</v>
      </c>
      <c r="J10" s="50">
        <v>50</v>
      </c>
    </row>
    <row r="11" spans="2:10" x14ac:dyDescent="0.3">
      <c r="C11" s="31" t="s">
        <v>4</v>
      </c>
      <c r="D11" s="31">
        <v>60</v>
      </c>
      <c r="F11" s="49" t="s">
        <v>4</v>
      </c>
      <c r="G11" s="49">
        <v>60</v>
      </c>
      <c r="I11" s="50" t="s">
        <v>4</v>
      </c>
      <c r="J11" s="50">
        <v>60</v>
      </c>
    </row>
    <row r="12" spans="2:10" x14ac:dyDescent="0.3">
      <c r="C12" s="46" t="s">
        <v>5</v>
      </c>
      <c r="D12" s="46">
        <v>55</v>
      </c>
      <c r="F12" s="49" t="s">
        <v>5</v>
      </c>
      <c r="G12" s="49">
        <v>55</v>
      </c>
      <c r="I12" s="50" t="s">
        <v>5</v>
      </c>
      <c r="J12" s="50">
        <v>55</v>
      </c>
    </row>
    <row r="13" spans="2:10" x14ac:dyDescent="0.3">
      <c r="C13" s="31" t="s">
        <v>6</v>
      </c>
      <c r="D13" s="31">
        <v>70</v>
      </c>
      <c r="F13" s="49" t="s">
        <v>6</v>
      </c>
      <c r="G13" s="49">
        <v>70</v>
      </c>
      <c r="I13" s="50" t="s">
        <v>6</v>
      </c>
      <c r="J13" s="50">
        <v>70</v>
      </c>
    </row>
    <row r="14" spans="2:10" x14ac:dyDescent="0.3">
      <c r="C14" s="47" t="s">
        <v>7</v>
      </c>
      <c r="D14" s="47">
        <v>58.75</v>
      </c>
      <c r="F14" s="47" t="s">
        <v>8</v>
      </c>
      <c r="G14" s="47">
        <f>MEDIAN(G10:G13)</f>
        <v>57.5</v>
      </c>
      <c r="I14" s="47" t="s">
        <v>9</v>
      </c>
      <c r="J14" s="47" t="e">
        <f>MODE(J10:J13)</f>
        <v>#N/A</v>
      </c>
    </row>
    <row r="22" spans="2:10" ht="14.4" customHeight="1" x14ac:dyDescent="0.3">
      <c r="B22" s="112" t="s">
        <v>10</v>
      </c>
      <c r="C22" s="112"/>
      <c r="D22" s="112"/>
      <c r="E22" s="112"/>
      <c r="F22" s="112"/>
      <c r="G22" s="112"/>
      <c r="H22" s="112"/>
      <c r="I22" s="112"/>
      <c r="J22" s="112"/>
    </row>
    <row r="23" spans="2:10" x14ac:dyDescent="0.3">
      <c r="B23" s="112"/>
      <c r="C23" s="112"/>
      <c r="D23" s="112"/>
      <c r="E23" s="112"/>
      <c r="F23" s="112"/>
      <c r="G23" s="112"/>
      <c r="H23" s="112"/>
      <c r="I23" s="112"/>
      <c r="J23" s="112"/>
    </row>
    <row r="24" spans="2:10" ht="14.4" customHeight="1" x14ac:dyDescent="0.3">
      <c r="B24" s="112"/>
      <c r="C24" s="112"/>
      <c r="D24" s="112"/>
      <c r="E24" s="112"/>
      <c r="F24" s="112"/>
      <c r="G24" s="112"/>
      <c r="H24" s="112"/>
      <c r="I24" s="112"/>
      <c r="J24" s="112"/>
    </row>
    <row r="25" spans="2:10" ht="15" customHeight="1" x14ac:dyDescent="0.3">
      <c r="B25" s="112"/>
      <c r="C25" s="112"/>
      <c r="D25" s="112"/>
      <c r="E25" s="112"/>
      <c r="F25" s="112"/>
      <c r="G25" s="112"/>
      <c r="H25" s="112"/>
      <c r="I25" s="112"/>
      <c r="J25" s="112"/>
    </row>
    <row r="27" spans="2:10" x14ac:dyDescent="0.3">
      <c r="C27" s="21" t="s">
        <v>11</v>
      </c>
      <c r="D27" s="22" t="s">
        <v>12</v>
      </c>
      <c r="E27" s="11"/>
      <c r="F27" s="21" t="s">
        <v>11</v>
      </c>
      <c r="G27" s="22" t="s">
        <v>12</v>
      </c>
      <c r="H27" s="11"/>
      <c r="I27" s="21" t="s">
        <v>11</v>
      </c>
      <c r="J27" s="22" t="s">
        <v>12</v>
      </c>
    </row>
    <row r="28" spans="2:10" x14ac:dyDescent="0.3">
      <c r="C28" s="23">
        <v>1</v>
      </c>
      <c r="D28" s="23">
        <v>15</v>
      </c>
      <c r="E28" s="11"/>
      <c r="F28" s="23">
        <v>1</v>
      </c>
      <c r="G28" s="23">
        <v>15</v>
      </c>
      <c r="H28" s="11"/>
      <c r="I28" s="23">
        <v>1</v>
      </c>
      <c r="J28" s="23">
        <v>15</v>
      </c>
    </row>
    <row r="29" spans="2:10" x14ac:dyDescent="0.3">
      <c r="C29" s="23">
        <v>2</v>
      </c>
      <c r="D29" s="23">
        <v>18</v>
      </c>
      <c r="E29" s="11"/>
      <c r="F29" s="23">
        <v>2</v>
      </c>
      <c r="G29" s="23">
        <v>18</v>
      </c>
      <c r="H29" s="11"/>
      <c r="I29" s="23">
        <v>2</v>
      </c>
      <c r="J29" s="23">
        <v>18</v>
      </c>
    </row>
    <row r="30" spans="2:10" x14ac:dyDescent="0.3">
      <c r="C30" s="23">
        <v>3</v>
      </c>
      <c r="D30" s="23">
        <v>20</v>
      </c>
      <c r="E30" s="11"/>
      <c r="F30" s="23">
        <v>3</v>
      </c>
      <c r="G30" s="23">
        <v>20</v>
      </c>
      <c r="H30" s="11"/>
      <c r="I30" s="23">
        <v>3</v>
      </c>
      <c r="J30" s="23">
        <v>20</v>
      </c>
    </row>
    <row r="31" spans="2:10" x14ac:dyDescent="0.3">
      <c r="C31" s="23">
        <v>4</v>
      </c>
      <c r="D31" s="23">
        <v>25</v>
      </c>
      <c r="E31" s="11"/>
      <c r="F31" s="23">
        <v>4</v>
      </c>
      <c r="G31" s="23">
        <v>25</v>
      </c>
      <c r="H31" s="11"/>
      <c r="I31" s="23">
        <v>4</v>
      </c>
      <c r="J31" s="23">
        <v>25</v>
      </c>
    </row>
    <row r="32" spans="2:10" x14ac:dyDescent="0.3">
      <c r="C32" s="23">
        <v>5</v>
      </c>
      <c r="D32" s="23">
        <v>15</v>
      </c>
      <c r="E32" s="11"/>
      <c r="F32" s="23">
        <v>5</v>
      </c>
      <c r="G32" s="23">
        <v>15</v>
      </c>
      <c r="H32" s="11"/>
      <c r="I32" s="23">
        <v>5</v>
      </c>
      <c r="J32" s="23">
        <v>15</v>
      </c>
    </row>
    <row r="33" spans="3:10" x14ac:dyDescent="0.3">
      <c r="C33" s="23">
        <v>6</v>
      </c>
      <c r="D33" s="23">
        <v>10</v>
      </c>
      <c r="E33" s="11"/>
      <c r="F33" s="23">
        <v>6</v>
      </c>
      <c r="G33" s="23">
        <v>10</v>
      </c>
      <c r="H33" s="11"/>
      <c r="I33" s="23">
        <v>6</v>
      </c>
      <c r="J33" s="23">
        <v>10</v>
      </c>
    </row>
    <row r="34" spans="3:10" x14ac:dyDescent="0.3">
      <c r="C34" s="23">
        <v>7</v>
      </c>
      <c r="D34" s="23">
        <v>30</v>
      </c>
      <c r="E34" s="11"/>
      <c r="F34" s="23">
        <v>7</v>
      </c>
      <c r="G34" s="23">
        <v>30</v>
      </c>
      <c r="H34" s="11"/>
      <c r="I34" s="23">
        <v>7</v>
      </c>
      <c r="J34" s="23">
        <v>30</v>
      </c>
    </row>
    <row r="35" spans="3:10" x14ac:dyDescent="0.3">
      <c r="C35" s="23">
        <v>8</v>
      </c>
      <c r="D35" s="23">
        <v>20</v>
      </c>
      <c r="E35" s="11"/>
      <c r="F35" s="23">
        <v>8</v>
      </c>
      <c r="G35" s="23">
        <v>20</v>
      </c>
      <c r="H35" s="11"/>
      <c r="I35" s="23">
        <v>8</v>
      </c>
      <c r="J35" s="23">
        <v>20</v>
      </c>
    </row>
    <row r="36" spans="3:10" x14ac:dyDescent="0.3">
      <c r="C36" s="23">
        <v>9</v>
      </c>
      <c r="D36" s="23">
        <v>15</v>
      </c>
      <c r="E36" s="11"/>
      <c r="F36" s="23">
        <v>9</v>
      </c>
      <c r="G36" s="23">
        <v>15</v>
      </c>
      <c r="H36" s="11"/>
      <c r="I36" s="23">
        <v>9</v>
      </c>
      <c r="J36" s="23">
        <v>15</v>
      </c>
    </row>
    <row r="37" spans="3:10" x14ac:dyDescent="0.3">
      <c r="C37" s="23">
        <v>10</v>
      </c>
      <c r="D37" s="23">
        <v>10</v>
      </c>
      <c r="E37" s="11"/>
      <c r="F37" s="23">
        <v>10</v>
      </c>
      <c r="G37" s="23">
        <v>10</v>
      </c>
      <c r="H37" s="11"/>
      <c r="I37" s="23">
        <v>10</v>
      </c>
      <c r="J37" s="23">
        <v>10</v>
      </c>
    </row>
    <row r="38" spans="3:10" x14ac:dyDescent="0.3">
      <c r="C38" s="23">
        <v>11</v>
      </c>
      <c r="D38" s="23">
        <v>10</v>
      </c>
      <c r="E38" s="11"/>
      <c r="F38" s="23">
        <v>11</v>
      </c>
      <c r="G38" s="23">
        <v>10</v>
      </c>
      <c r="H38" s="11"/>
      <c r="I38" s="23">
        <v>11</v>
      </c>
      <c r="J38" s="23">
        <v>10</v>
      </c>
    </row>
    <row r="39" spans="3:10" x14ac:dyDescent="0.3">
      <c r="C39" s="23">
        <v>12</v>
      </c>
      <c r="D39" s="23">
        <v>25</v>
      </c>
      <c r="E39" s="11"/>
      <c r="F39" s="23">
        <v>12</v>
      </c>
      <c r="G39" s="23">
        <v>25</v>
      </c>
      <c r="H39" s="11"/>
      <c r="I39" s="23">
        <v>12</v>
      </c>
      <c r="J39" s="23">
        <v>25</v>
      </c>
    </row>
    <row r="40" spans="3:10" x14ac:dyDescent="0.3">
      <c r="C40" s="23">
        <v>13</v>
      </c>
      <c r="D40" s="23">
        <v>15</v>
      </c>
      <c r="E40" s="11"/>
      <c r="F40" s="23">
        <v>13</v>
      </c>
      <c r="G40" s="23">
        <v>15</v>
      </c>
      <c r="H40" s="11"/>
      <c r="I40" s="23">
        <v>13</v>
      </c>
      <c r="J40" s="23">
        <v>15</v>
      </c>
    </row>
    <row r="41" spans="3:10" x14ac:dyDescent="0.3">
      <c r="C41" s="23">
        <v>14</v>
      </c>
      <c r="D41" s="23">
        <v>20</v>
      </c>
      <c r="E41" s="11"/>
      <c r="F41" s="23">
        <v>14</v>
      </c>
      <c r="G41" s="23">
        <v>20</v>
      </c>
      <c r="H41" s="11"/>
      <c r="I41" s="23">
        <v>14</v>
      </c>
      <c r="J41" s="23">
        <v>20</v>
      </c>
    </row>
    <row r="42" spans="3:10" x14ac:dyDescent="0.3">
      <c r="C42" s="23">
        <v>15</v>
      </c>
      <c r="D42" s="23">
        <v>20</v>
      </c>
      <c r="E42" s="11"/>
      <c r="F42" s="23">
        <v>15</v>
      </c>
      <c r="G42" s="23">
        <v>20</v>
      </c>
      <c r="H42" s="11"/>
      <c r="I42" s="23">
        <v>15</v>
      </c>
      <c r="J42" s="23">
        <v>20</v>
      </c>
    </row>
    <row r="43" spans="3:10" x14ac:dyDescent="0.3">
      <c r="C43" s="23">
        <v>16</v>
      </c>
      <c r="D43" s="23">
        <v>15</v>
      </c>
      <c r="E43" s="11"/>
      <c r="F43" s="23">
        <v>16</v>
      </c>
      <c r="G43" s="23">
        <v>15</v>
      </c>
      <c r="H43" s="11"/>
      <c r="I43" s="23">
        <v>16</v>
      </c>
      <c r="J43" s="23">
        <v>15</v>
      </c>
    </row>
    <row r="44" spans="3:10" x14ac:dyDescent="0.3">
      <c r="C44" s="23">
        <v>17</v>
      </c>
      <c r="D44" s="23">
        <v>10</v>
      </c>
      <c r="E44" s="11"/>
      <c r="F44" s="23">
        <v>17</v>
      </c>
      <c r="G44" s="23">
        <v>10</v>
      </c>
      <c r="H44" s="11"/>
      <c r="I44" s="23">
        <v>17</v>
      </c>
      <c r="J44" s="23">
        <v>10</v>
      </c>
    </row>
    <row r="45" spans="3:10" x14ac:dyDescent="0.3">
      <c r="C45" s="23">
        <v>18</v>
      </c>
      <c r="D45" s="23">
        <v>10</v>
      </c>
      <c r="E45" s="11"/>
      <c r="F45" s="23">
        <v>18</v>
      </c>
      <c r="G45" s="23">
        <v>10</v>
      </c>
      <c r="H45" s="11"/>
      <c r="I45" s="23">
        <v>18</v>
      </c>
      <c r="J45" s="23">
        <v>10</v>
      </c>
    </row>
    <row r="46" spans="3:10" x14ac:dyDescent="0.3">
      <c r="C46" s="23">
        <v>19</v>
      </c>
      <c r="D46" s="23">
        <v>20</v>
      </c>
      <c r="E46" s="11"/>
      <c r="F46" s="23">
        <v>19</v>
      </c>
      <c r="G46" s="23">
        <v>20</v>
      </c>
      <c r="H46" s="11"/>
      <c r="I46" s="23">
        <v>19</v>
      </c>
      <c r="J46" s="23">
        <v>20</v>
      </c>
    </row>
    <row r="47" spans="3:10" x14ac:dyDescent="0.3">
      <c r="C47" s="23">
        <v>20</v>
      </c>
      <c r="D47" s="23">
        <v>25</v>
      </c>
      <c r="E47" s="11"/>
      <c r="F47" s="23">
        <v>20</v>
      </c>
      <c r="G47" s="23">
        <v>25</v>
      </c>
      <c r="H47" s="11"/>
      <c r="I47" s="23">
        <v>20</v>
      </c>
      <c r="J47" s="23">
        <v>25</v>
      </c>
    </row>
    <row r="48" spans="3:10" x14ac:dyDescent="0.3">
      <c r="C48" s="25" t="s">
        <v>7</v>
      </c>
      <c r="D48" s="25">
        <f>AVERAGE(D28:D47)</f>
        <v>17.399999999999999</v>
      </c>
      <c r="E48" s="11"/>
      <c r="F48" s="24" t="s">
        <v>8</v>
      </c>
      <c r="G48" s="24">
        <f>MEDIAN(G28:G47)</f>
        <v>16.5</v>
      </c>
      <c r="H48" s="11"/>
      <c r="I48" s="25" t="s">
        <v>9</v>
      </c>
      <c r="J48" s="25">
        <f>MODE(J28:J47)</f>
        <v>15</v>
      </c>
    </row>
    <row r="53" spans="2:9" x14ac:dyDescent="0.3">
      <c r="B53" s="109" t="s">
        <v>13</v>
      </c>
      <c r="C53" s="110"/>
      <c r="D53" s="110"/>
      <c r="E53" s="110"/>
      <c r="F53" s="110"/>
      <c r="G53" s="110"/>
      <c r="H53" s="110"/>
      <c r="I53" s="110"/>
    </row>
    <row r="54" spans="2:9" x14ac:dyDescent="0.3">
      <c r="B54" s="110"/>
      <c r="C54" s="110"/>
      <c r="D54" s="110"/>
      <c r="E54" s="110"/>
      <c r="F54" s="110"/>
      <c r="G54" s="110"/>
      <c r="H54" s="110"/>
      <c r="I54" s="110"/>
    </row>
    <row r="55" spans="2:9" x14ac:dyDescent="0.3">
      <c r="B55" s="110"/>
      <c r="C55" s="110"/>
      <c r="D55" s="110"/>
      <c r="E55" s="110"/>
      <c r="F55" s="110"/>
      <c r="G55" s="110"/>
      <c r="H55" s="110"/>
      <c r="I55" s="110"/>
    </row>
    <row r="57" spans="2:9" x14ac:dyDescent="0.3">
      <c r="B57" s="25" t="s">
        <v>11</v>
      </c>
      <c r="C57" s="30" t="s">
        <v>14</v>
      </c>
      <c r="E57" s="25" t="s">
        <v>11</v>
      </c>
      <c r="F57" s="30" t="s">
        <v>14</v>
      </c>
      <c r="H57" s="52" t="s">
        <v>11</v>
      </c>
      <c r="I57" s="52" t="s">
        <v>14</v>
      </c>
    </row>
    <row r="58" spans="2:9" x14ac:dyDescent="0.3">
      <c r="B58" s="31">
        <v>1</v>
      </c>
      <c r="C58" s="31">
        <v>3</v>
      </c>
      <c r="E58" s="31">
        <v>1</v>
      </c>
      <c r="F58" s="31">
        <v>3</v>
      </c>
      <c r="H58" s="31">
        <v>1</v>
      </c>
      <c r="I58" s="31">
        <v>3</v>
      </c>
    </row>
    <row r="59" spans="2:9" x14ac:dyDescent="0.3">
      <c r="B59" s="31">
        <v>2</v>
      </c>
      <c r="C59" s="31">
        <v>2</v>
      </c>
      <c r="E59" s="31">
        <v>2</v>
      </c>
      <c r="F59" s="31">
        <v>2</v>
      </c>
      <c r="H59" s="31">
        <v>2</v>
      </c>
      <c r="I59" s="31">
        <v>2</v>
      </c>
    </row>
    <row r="60" spans="2:9" x14ac:dyDescent="0.3">
      <c r="B60" s="31">
        <v>3</v>
      </c>
      <c r="C60" s="31">
        <v>5</v>
      </c>
      <c r="E60" s="31">
        <v>3</v>
      </c>
      <c r="F60" s="31">
        <v>5</v>
      </c>
      <c r="H60" s="31">
        <v>3</v>
      </c>
      <c r="I60" s="31">
        <v>5</v>
      </c>
    </row>
    <row r="61" spans="2:9" x14ac:dyDescent="0.3">
      <c r="B61" s="31">
        <v>4</v>
      </c>
      <c r="C61" s="31">
        <v>4</v>
      </c>
      <c r="E61" s="31">
        <v>4</v>
      </c>
      <c r="F61" s="31">
        <v>4</v>
      </c>
      <c r="H61" s="31">
        <v>4</v>
      </c>
      <c r="I61" s="31">
        <v>4</v>
      </c>
    </row>
    <row r="62" spans="2:9" x14ac:dyDescent="0.3">
      <c r="B62" s="31">
        <v>5</v>
      </c>
      <c r="C62" s="31">
        <v>7</v>
      </c>
      <c r="E62" s="31">
        <v>5</v>
      </c>
      <c r="F62" s="31">
        <v>7</v>
      </c>
      <c r="H62" s="31">
        <v>5</v>
      </c>
      <c r="I62" s="31">
        <v>7</v>
      </c>
    </row>
    <row r="63" spans="2:9" x14ac:dyDescent="0.3">
      <c r="B63" s="31">
        <v>6</v>
      </c>
      <c r="C63" s="31">
        <v>2</v>
      </c>
      <c r="E63" s="31">
        <v>6</v>
      </c>
      <c r="F63" s="31">
        <v>2</v>
      </c>
      <c r="H63" s="31">
        <v>6</v>
      </c>
      <c r="I63" s="31">
        <v>2</v>
      </c>
    </row>
    <row r="64" spans="2:9" x14ac:dyDescent="0.3">
      <c r="B64" s="31">
        <v>7</v>
      </c>
      <c r="C64" s="31">
        <v>3</v>
      </c>
      <c r="E64" s="31">
        <v>7</v>
      </c>
      <c r="F64" s="31">
        <v>3</v>
      </c>
      <c r="H64" s="31">
        <v>7</v>
      </c>
      <c r="I64" s="31">
        <v>3</v>
      </c>
    </row>
    <row r="65" spans="2:9" x14ac:dyDescent="0.3">
      <c r="B65" s="31">
        <v>8</v>
      </c>
      <c r="C65" s="31">
        <v>3</v>
      </c>
      <c r="E65" s="31">
        <v>8</v>
      </c>
      <c r="F65" s="31">
        <v>3</v>
      </c>
      <c r="H65" s="31">
        <v>8</v>
      </c>
      <c r="I65" s="31">
        <v>3</v>
      </c>
    </row>
    <row r="66" spans="2:9" x14ac:dyDescent="0.3">
      <c r="B66" s="31">
        <v>9</v>
      </c>
      <c r="C66" s="31">
        <v>1</v>
      </c>
      <c r="E66" s="31">
        <v>9</v>
      </c>
      <c r="F66" s="31">
        <v>1</v>
      </c>
      <c r="H66" s="31">
        <v>9</v>
      </c>
      <c r="I66" s="31">
        <v>1</v>
      </c>
    </row>
    <row r="67" spans="2:9" x14ac:dyDescent="0.3">
      <c r="B67" s="31">
        <v>10</v>
      </c>
      <c r="C67" s="31">
        <v>6</v>
      </c>
      <c r="E67" s="31">
        <v>10</v>
      </c>
      <c r="F67" s="31">
        <v>6</v>
      </c>
      <c r="H67" s="31">
        <v>10</v>
      </c>
      <c r="I67" s="31">
        <v>6</v>
      </c>
    </row>
    <row r="68" spans="2:9" x14ac:dyDescent="0.3">
      <c r="B68" s="31">
        <v>11</v>
      </c>
      <c r="C68" s="31">
        <v>4</v>
      </c>
      <c r="E68" s="31">
        <v>11</v>
      </c>
      <c r="F68" s="31">
        <v>4</v>
      </c>
      <c r="H68" s="31">
        <v>11</v>
      </c>
      <c r="I68" s="31">
        <v>4</v>
      </c>
    </row>
    <row r="69" spans="2:9" x14ac:dyDescent="0.3">
      <c r="B69" s="31">
        <v>12</v>
      </c>
      <c r="C69" s="31">
        <v>2</v>
      </c>
      <c r="E69" s="31">
        <v>12</v>
      </c>
      <c r="F69" s="31">
        <v>2</v>
      </c>
      <c r="H69" s="31">
        <v>12</v>
      </c>
      <c r="I69" s="31">
        <v>2</v>
      </c>
    </row>
    <row r="70" spans="2:9" x14ac:dyDescent="0.3">
      <c r="B70" s="31">
        <v>13</v>
      </c>
      <c r="C70" s="31">
        <v>3</v>
      </c>
      <c r="E70" s="31">
        <v>13</v>
      </c>
      <c r="F70" s="31">
        <v>3</v>
      </c>
      <c r="H70" s="31">
        <v>13</v>
      </c>
      <c r="I70" s="31">
        <v>3</v>
      </c>
    </row>
    <row r="71" spans="2:9" x14ac:dyDescent="0.3">
      <c r="B71" s="31">
        <v>14</v>
      </c>
      <c r="C71" s="31"/>
      <c r="E71" s="31">
        <v>14</v>
      </c>
      <c r="F71" s="31">
        <v>5</v>
      </c>
      <c r="H71" s="31">
        <v>14</v>
      </c>
      <c r="I71" s="31">
        <v>5</v>
      </c>
    </row>
    <row r="72" spans="2:9" x14ac:dyDescent="0.3">
      <c r="B72" s="31">
        <v>15</v>
      </c>
      <c r="C72" s="31">
        <v>2</v>
      </c>
      <c r="E72" s="31">
        <v>15</v>
      </c>
      <c r="F72" s="31">
        <v>2</v>
      </c>
      <c r="H72" s="31">
        <v>15</v>
      </c>
      <c r="I72" s="31">
        <v>2</v>
      </c>
    </row>
    <row r="73" spans="2:9" x14ac:dyDescent="0.3">
      <c r="B73" s="31">
        <v>16</v>
      </c>
      <c r="C73" s="31">
        <v>4</v>
      </c>
      <c r="E73" s="31">
        <v>16</v>
      </c>
      <c r="F73" s="31">
        <v>4</v>
      </c>
      <c r="H73" s="31">
        <v>16</v>
      </c>
      <c r="I73" s="31">
        <v>4</v>
      </c>
    </row>
    <row r="74" spans="2:9" x14ac:dyDescent="0.3">
      <c r="B74" s="31">
        <v>17</v>
      </c>
      <c r="C74" s="31">
        <v>2</v>
      </c>
      <c r="E74" s="31">
        <v>17</v>
      </c>
      <c r="F74" s="31">
        <v>2</v>
      </c>
      <c r="H74" s="31">
        <v>17</v>
      </c>
      <c r="I74" s="31">
        <v>2</v>
      </c>
    </row>
    <row r="75" spans="2:9" x14ac:dyDescent="0.3">
      <c r="B75" s="31">
        <v>18</v>
      </c>
      <c r="C75" s="31">
        <v>1</v>
      </c>
      <c r="E75" s="31">
        <v>18</v>
      </c>
      <c r="F75" s="31">
        <v>1</v>
      </c>
      <c r="H75" s="31">
        <v>18</v>
      </c>
      <c r="I75" s="31">
        <v>1</v>
      </c>
    </row>
    <row r="76" spans="2:9" x14ac:dyDescent="0.3">
      <c r="B76" s="31">
        <v>19</v>
      </c>
      <c r="C76" s="31">
        <v>3</v>
      </c>
      <c r="E76" s="31">
        <v>19</v>
      </c>
      <c r="F76" s="31">
        <v>3</v>
      </c>
      <c r="H76" s="31">
        <v>19</v>
      </c>
      <c r="I76" s="31">
        <v>3</v>
      </c>
    </row>
    <row r="77" spans="2:9" x14ac:dyDescent="0.3">
      <c r="B77" s="31">
        <v>20</v>
      </c>
      <c r="C77" s="31">
        <v>5</v>
      </c>
      <c r="E77" s="31">
        <v>20</v>
      </c>
      <c r="F77" s="31">
        <v>5</v>
      </c>
      <c r="H77" s="31">
        <v>20</v>
      </c>
      <c r="I77" s="31">
        <v>5</v>
      </c>
    </row>
    <row r="78" spans="2:9" x14ac:dyDescent="0.3">
      <c r="B78" s="51" t="s">
        <v>7</v>
      </c>
      <c r="C78" s="51">
        <f>AVERAGE(C58:C77)</f>
        <v>3.263157894736842</v>
      </c>
      <c r="E78" s="25" t="s">
        <v>8</v>
      </c>
      <c r="F78" s="25">
        <f>MEDIAN(F58:F77)</f>
        <v>3</v>
      </c>
      <c r="H78" s="25" t="s">
        <v>9</v>
      </c>
      <c r="I78" s="25">
        <f>MODE(I58:I77)</f>
        <v>3</v>
      </c>
    </row>
    <row r="84" spans="2:20" ht="14.4" customHeight="1" x14ac:dyDescent="0.3">
      <c r="B84" s="113" t="s">
        <v>15</v>
      </c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</row>
    <row r="85" spans="2:20" ht="14.4" customHeight="1" x14ac:dyDescent="0.3"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</row>
    <row r="86" spans="2:20" ht="14.4" customHeight="1" x14ac:dyDescent="0.3"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</row>
    <row r="94" spans="2:20" x14ac:dyDescent="0.3">
      <c r="B94" s="117" t="s">
        <v>16</v>
      </c>
      <c r="C94" s="118"/>
      <c r="D94" s="118"/>
      <c r="E94" s="118"/>
      <c r="F94" s="118"/>
      <c r="G94" s="118"/>
      <c r="H94" s="118"/>
      <c r="I94" s="118"/>
    </row>
    <row r="95" spans="2:20" x14ac:dyDescent="0.3">
      <c r="B95" s="118"/>
      <c r="C95" s="118"/>
      <c r="D95" s="118"/>
      <c r="E95" s="118"/>
      <c r="F95" s="118"/>
      <c r="G95" s="118"/>
      <c r="H95" s="118"/>
      <c r="I95" s="118"/>
    </row>
    <row r="96" spans="2:20" x14ac:dyDescent="0.3">
      <c r="B96" s="118"/>
      <c r="C96" s="118"/>
      <c r="D96" s="118"/>
      <c r="E96" s="118"/>
      <c r="F96" s="118"/>
      <c r="G96" s="118"/>
      <c r="H96" s="118"/>
      <c r="I96" s="118"/>
    </row>
    <row r="97" spans="2:11" x14ac:dyDescent="0.3">
      <c r="B97" s="118"/>
      <c r="C97" s="118"/>
      <c r="D97" s="118"/>
      <c r="E97" s="118"/>
      <c r="F97" s="118"/>
      <c r="G97" s="118"/>
      <c r="H97" s="118"/>
      <c r="I97" s="118"/>
    </row>
    <row r="99" spans="2:11" x14ac:dyDescent="0.3">
      <c r="B99" s="53" t="s">
        <v>17</v>
      </c>
      <c r="C99" s="53" t="s">
        <v>18</v>
      </c>
      <c r="E99" s="25" t="s">
        <v>17</v>
      </c>
      <c r="F99" s="25" t="s">
        <v>19</v>
      </c>
      <c r="H99" s="25" t="s">
        <v>17</v>
      </c>
      <c r="I99" s="25" t="s">
        <v>19</v>
      </c>
    </row>
    <row r="100" spans="2:11" x14ac:dyDescent="0.3">
      <c r="B100" s="31">
        <v>1</v>
      </c>
      <c r="C100" s="31">
        <v>120</v>
      </c>
      <c r="E100" s="31">
        <v>1</v>
      </c>
      <c r="F100" s="31">
        <v>120</v>
      </c>
      <c r="H100" s="31">
        <v>1</v>
      </c>
      <c r="I100" s="31">
        <v>120</v>
      </c>
      <c r="J100" s="32"/>
      <c r="K100" s="32"/>
    </row>
    <row r="101" spans="2:11" x14ac:dyDescent="0.3">
      <c r="B101" s="31">
        <v>2</v>
      </c>
      <c r="C101" s="31">
        <v>110</v>
      </c>
      <c r="E101" s="31">
        <v>2</v>
      </c>
      <c r="F101" s="31">
        <v>110</v>
      </c>
      <c r="H101" s="31">
        <v>2</v>
      </c>
      <c r="I101" s="31">
        <v>110</v>
      </c>
      <c r="J101" s="33"/>
      <c r="K101" s="33"/>
    </row>
    <row r="102" spans="2:11" x14ac:dyDescent="0.3">
      <c r="B102" s="31">
        <v>3</v>
      </c>
      <c r="C102" s="31">
        <v>130</v>
      </c>
      <c r="E102" s="31">
        <v>3</v>
      </c>
      <c r="F102" s="31">
        <v>130</v>
      </c>
      <c r="H102" s="31">
        <v>3</v>
      </c>
      <c r="I102" s="31">
        <v>130</v>
      </c>
      <c r="J102" s="33"/>
      <c r="K102" s="33"/>
    </row>
    <row r="103" spans="2:11" x14ac:dyDescent="0.3">
      <c r="B103" s="31">
        <v>4</v>
      </c>
      <c r="C103" s="31">
        <v>115</v>
      </c>
      <c r="E103" s="31">
        <v>4</v>
      </c>
      <c r="F103" s="31">
        <v>115</v>
      </c>
      <c r="H103" s="31">
        <v>4</v>
      </c>
      <c r="I103" s="31">
        <v>115</v>
      </c>
      <c r="J103" s="33"/>
      <c r="K103" s="33"/>
    </row>
    <row r="104" spans="2:11" x14ac:dyDescent="0.3">
      <c r="B104" s="31">
        <v>5</v>
      </c>
      <c r="C104" s="31">
        <v>125</v>
      </c>
      <c r="E104" s="31">
        <v>5</v>
      </c>
      <c r="F104" s="31">
        <v>125</v>
      </c>
      <c r="H104" s="31">
        <v>5</v>
      </c>
      <c r="I104" s="31">
        <v>125</v>
      </c>
      <c r="J104" s="33"/>
      <c r="K104" s="33"/>
    </row>
    <row r="105" spans="2:11" x14ac:dyDescent="0.3">
      <c r="B105" s="31">
        <v>6</v>
      </c>
      <c r="C105" s="31">
        <v>105</v>
      </c>
      <c r="E105" s="31">
        <v>6</v>
      </c>
      <c r="F105" s="31">
        <v>105</v>
      </c>
      <c r="H105" s="31">
        <v>6</v>
      </c>
      <c r="I105" s="31">
        <v>105</v>
      </c>
      <c r="J105" s="33"/>
      <c r="K105" s="33"/>
    </row>
    <row r="106" spans="2:11" x14ac:dyDescent="0.3">
      <c r="B106" s="31">
        <v>7</v>
      </c>
      <c r="C106" s="31">
        <v>135</v>
      </c>
      <c r="E106" s="31">
        <v>7</v>
      </c>
      <c r="F106" s="31">
        <v>135</v>
      </c>
      <c r="H106" s="31">
        <v>7</v>
      </c>
      <c r="I106" s="31">
        <v>135</v>
      </c>
      <c r="J106" s="33"/>
      <c r="K106" s="33"/>
    </row>
    <row r="107" spans="2:11" x14ac:dyDescent="0.3">
      <c r="B107" s="31">
        <v>8</v>
      </c>
      <c r="C107" s="31">
        <v>115</v>
      </c>
      <c r="E107" s="31">
        <v>8</v>
      </c>
      <c r="F107" s="31">
        <v>115</v>
      </c>
      <c r="H107" s="31">
        <v>8</v>
      </c>
      <c r="I107" s="31">
        <v>115</v>
      </c>
      <c r="J107" s="33"/>
      <c r="K107" s="33"/>
    </row>
    <row r="108" spans="2:11" x14ac:dyDescent="0.3">
      <c r="B108" s="31">
        <v>9</v>
      </c>
      <c r="C108" s="31">
        <v>125</v>
      </c>
      <c r="E108" s="31">
        <v>9</v>
      </c>
      <c r="F108" s="31">
        <v>125</v>
      </c>
      <c r="H108" s="31">
        <v>9</v>
      </c>
      <c r="I108" s="31">
        <v>125</v>
      </c>
      <c r="J108" s="33"/>
      <c r="K108" s="33"/>
    </row>
    <row r="109" spans="2:11" x14ac:dyDescent="0.3">
      <c r="B109" s="31">
        <v>10</v>
      </c>
      <c r="C109" s="31">
        <v>140</v>
      </c>
      <c r="E109" s="31">
        <v>10</v>
      </c>
      <c r="F109" s="31">
        <v>140</v>
      </c>
      <c r="H109" s="31">
        <v>10</v>
      </c>
      <c r="I109" s="31">
        <v>140</v>
      </c>
      <c r="J109" s="33"/>
      <c r="K109" s="33"/>
    </row>
    <row r="110" spans="2:11" x14ac:dyDescent="0.3">
      <c r="B110" s="25" t="s">
        <v>22</v>
      </c>
      <c r="C110" s="25">
        <v>35</v>
      </c>
      <c r="E110" s="25" t="s">
        <v>20</v>
      </c>
      <c r="F110" s="25">
        <f>_xlfn.VAR.P(F100:F109)</f>
        <v>111</v>
      </c>
      <c r="H110" s="54" t="s">
        <v>21</v>
      </c>
      <c r="I110" s="25">
        <f>_xlfn.STDEV.S(I100:I109)</f>
        <v>11.105554165971787</v>
      </c>
      <c r="J110" s="33"/>
      <c r="K110" s="33"/>
    </row>
    <row r="111" spans="2:11" x14ac:dyDescent="0.3">
      <c r="B111" s="35"/>
      <c r="C111" s="35"/>
      <c r="J111" s="34"/>
      <c r="K111" s="34"/>
    </row>
    <row r="112" spans="2:11" x14ac:dyDescent="0.3">
      <c r="B112" s="32"/>
      <c r="C112" s="32"/>
      <c r="J112" s="32"/>
      <c r="K112" s="32"/>
    </row>
    <row r="113" spans="2:13" x14ac:dyDescent="0.3">
      <c r="B113" s="32"/>
      <c r="C113" s="32"/>
    </row>
    <row r="126" spans="2:13" ht="13.8" customHeight="1" x14ac:dyDescent="0.3">
      <c r="B126" s="117" t="s">
        <v>23</v>
      </c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</row>
    <row r="127" spans="2:13" ht="14.4" customHeight="1" x14ac:dyDescent="0.3"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</row>
    <row r="128" spans="2:13" ht="14.4" customHeight="1" x14ac:dyDescent="0.3"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</row>
    <row r="129" spans="2:15" ht="14.4" customHeight="1" x14ac:dyDescent="0.3"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</row>
    <row r="131" spans="2:15" x14ac:dyDescent="0.3">
      <c r="B131" s="25" t="s">
        <v>17</v>
      </c>
      <c r="C131" s="25" t="s">
        <v>18</v>
      </c>
    </row>
    <row r="132" spans="2:15" x14ac:dyDescent="0.3">
      <c r="B132" s="31">
        <v>1</v>
      </c>
      <c r="C132" s="55">
        <v>500</v>
      </c>
      <c r="D132" s="37">
        <v>16</v>
      </c>
      <c r="E132" s="38">
        <v>400</v>
      </c>
      <c r="G132" s="31">
        <v>1</v>
      </c>
      <c r="H132" s="55">
        <v>500</v>
      </c>
      <c r="I132" s="37">
        <v>16</v>
      </c>
      <c r="J132" s="38">
        <v>400</v>
      </c>
      <c r="L132" s="31">
        <v>1</v>
      </c>
      <c r="M132" s="55">
        <v>500</v>
      </c>
      <c r="N132" s="37">
        <v>16</v>
      </c>
      <c r="O132" s="38">
        <v>400</v>
      </c>
    </row>
    <row r="133" spans="2:15" x14ac:dyDescent="0.3">
      <c r="B133" s="31">
        <v>2</v>
      </c>
      <c r="C133" s="55">
        <v>700</v>
      </c>
      <c r="D133" s="37">
        <v>17</v>
      </c>
      <c r="E133" s="38">
        <v>650</v>
      </c>
      <c r="G133" s="31">
        <v>2</v>
      </c>
      <c r="H133" s="55">
        <v>700</v>
      </c>
      <c r="I133" s="37">
        <v>17</v>
      </c>
      <c r="J133" s="38">
        <v>650</v>
      </c>
      <c r="L133" s="31">
        <v>2</v>
      </c>
      <c r="M133" s="55">
        <v>700</v>
      </c>
      <c r="N133" s="37">
        <v>17</v>
      </c>
      <c r="O133" s="38">
        <v>650</v>
      </c>
    </row>
    <row r="134" spans="2:15" x14ac:dyDescent="0.3">
      <c r="B134" s="31">
        <v>3</v>
      </c>
      <c r="C134" s="55">
        <v>400</v>
      </c>
      <c r="D134" s="37">
        <v>18</v>
      </c>
      <c r="E134" s="38">
        <v>500</v>
      </c>
      <c r="G134" s="31">
        <v>3</v>
      </c>
      <c r="H134" s="55">
        <v>400</v>
      </c>
      <c r="I134" s="37">
        <v>18</v>
      </c>
      <c r="J134" s="38">
        <v>500</v>
      </c>
      <c r="L134" s="31">
        <v>3</v>
      </c>
      <c r="M134" s="55">
        <v>400</v>
      </c>
      <c r="N134" s="37">
        <v>18</v>
      </c>
      <c r="O134" s="38">
        <v>500</v>
      </c>
    </row>
    <row r="135" spans="2:15" x14ac:dyDescent="0.3">
      <c r="B135" s="31">
        <v>4</v>
      </c>
      <c r="C135" s="55">
        <v>600</v>
      </c>
      <c r="D135" s="37">
        <v>19</v>
      </c>
      <c r="E135" s="38">
        <v>750</v>
      </c>
      <c r="G135" s="31">
        <v>4</v>
      </c>
      <c r="H135" s="55">
        <v>600</v>
      </c>
      <c r="I135" s="37">
        <v>19</v>
      </c>
      <c r="J135" s="38">
        <v>750</v>
      </c>
      <c r="L135" s="31">
        <v>4</v>
      </c>
      <c r="M135" s="55">
        <v>600</v>
      </c>
      <c r="N135" s="37">
        <v>19</v>
      </c>
      <c r="O135" s="38">
        <v>750</v>
      </c>
    </row>
    <row r="136" spans="2:15" x14ac:dyDescent="0.3">
      <c r="B136" s="31">
        <v>5</v>
      </c>
      <c r="C136" s="55">
        <v>550</v>
      </c>
      <c r="D136" s="37">
        <v>20</v>
      </c>
      <c r="E136" s="38">
        <v>550</v>
      </c>
      <c r="G136" s="31">
        <v>5</v>
      </c>
      <c r="H136" s="55">
        <v>550</v>
      </c>
      <c r="I136" s="37">
        <v>20</v>
      </c>
      <c r="J136" s="38">
        <v>550</v>
      </c>
      <c r="L136" s="31">
        <v>5</v>
      </c>
      <c r="M136" s="55">
        <v>550</v>
      </c>
      <c r="N136" s="37">
        <v>20</v>
      </c>
      <c r="O136" s="38">
        <v>550</v>
      </c>
    </row>
    <row r="137" spans="2:15" x14ac:dyDescent="0.3">
      <c r="B137" s="31">
        <v>6</v>
      </c>
      <c r="C137" s="55">
        <v>750</v>
      </c>
      <c r="D137" s="37">
        <v>21</v>
      </c>
      <c r="E137" s="38">
        <v>700</v>
      </c>
      <c r="G137" s="31">
        <v>6</v>
      </c>
      <c r="H137" s="55">
        <v>750</v>
      </c>
      <c r="I137" s="37">
        <v>21</v>
      </c>
      <c r="J137" s="38">
        <v>700</v>
      </c>
      <c r="L137" s="31">
        <v>6</v>
      </c>
      <c r="M137" s="55">
        <v>750</v>
      </c>
      <c r="N137" s="37">
        <v>21</v>
      </c>
      <c r="O137" s="38">
        <v>700</v>
      </c>
    </row>
    <row r="138" spans="2:15" x14ac:dyDescent="0.3">
      <c r="B138" s="31">
        <v>7</v>
      </c>
      <c r="C138" s="55">
        <v>650</v>
      </c>
      <c r="D138" s="37">
        <v>22</v>
      </c>
      <c r="E138" s="38">
        <v>600</v>
      </c>
      <c r="G138" s="31">
        <v>7</v>
      </c>
      <c r="H138" s="55">
        <v>650</v>
      </c>
      <c r="I138" s="37">
        <v>22</v>
      </c>
      <c r="J138" s="38">
        <v>600</v>
      </c>
      <c r="L138" s="31">
        <v>7</v>
      </c>
      <c r="M138" s="55">
        <v>650</v>
      </c>
      <c r="N138" s="37">
        <v>22</v>
      </c>
      <c r="O138" s="38">
        <v>600</v>
      </c>
    </row>
    <row r="139" spans="2:15" x14ac:dyDescent="0.3">
      <c r="B139" s="31">
        <v>8</v>
      </c>
      <c r="C139" s="55">
        <v>500</v>
      </c>
      <c r="D139" s="37">
        <v>23</v>
      </c>
      <c r="E139" s="38">
        <v>500</v>
      </c>
      <c r="G139" s="31">
        <v>8</v>
      </c>
      <c r="H139" s="55">
        <v>500</v>
      </c>
      <c r="I139" s="37">
        <v>23</v>
      </c>
      <c r="J139" s="38">
        <v>500</v>
      </c>
      <c r="L139" s="31">
        <v>8</v>
      </c>
      <c r="M139" s="55">
        <v>500</v>
      </c>
      <c r="N139" s="37">
        <v>23</v>
      </c>
      <c r="O139" s="38">
        <v>500</v>
      </c>
    </row>
    <row r="140" spans="2:15" x14ac:dyDescent="0.3">
      <c r="B140" s="31">
        <v>9</v>
      </c>
      <c r="C140" s="55">
        <v>600</v>
      </c>
      <c r="D140" s="37">
        <v>24</v>
      </c>
      <c r="E140" s="38">
        <v>800</v>
      </c>
      <c r="G140" s="31">
        <v>9</v>
      </c>
      <c r="H140" s="55">
        <v>600</v>
      </c>
      <c r="I140" s="37">
        <v>24</v>
      </c>
      <c r="J140" s="38">
        <v>800</v>
      </c>
      <c r="L140" s="31">
        <v>9</v>
      </c>
      <c r="M140" s="55">
        <v>600</v>
      </c>
      <c r="N140" s="37">
        <v>24</v>
      </c>
      <c r="O140" s="38">
        <v>800</v>
      </c>
    </row>
    <row r="141" spans="2:15" x14ac:dyDescent="0.3">
      <c r="B141" s="31">
        <v>10</v>
      </c>
      <c r="C141" s="55">
        <v>550</v>
      </c>
      <c r="D141" s="37">
        <v>25</v>
      </c>
      <c r="E141" s="38">
        <v>550</v>
      </c>
      <c r="G141" s="31">
        <v>10</v>
      </c>
      <c r="H141" s="55">
        <v>550</v>
      </c>
      <c r="I141" s="37">
        <v>25</v>
      </c>
      <c r="J141" s="38">
        <v>550</v>
      </c>
      <c r="L141" s="31">
        <v>10</v>
      </c>
      <c r="M141" s="55">
        <v>550</v>
      </c>
      <c r="N141" s="37">
        <v>25</v>
      </c>
      <c r="O141" s="38">
        <v>550</v>
      </c>
    </row>
    <row r="142" spans="2:15" x14ac:dyDescent="0.3">
      <c r="B142" s="31">
        <v>11</v>
      </c>
      <c r="C142" s="55">
        <v>800</v>
      </c>
      <c r="D142" s="37">
        <v>26</v>
      </c>
      <c r="E142" s="38">
        <v>650</v>
      </c>
      <c r="G142" s="31">
        <v>11</v>
      </c>
      <c r="H142" s="55">
        <v>800</v>
      </c>
      <c r="I142" s="37">
        <v>26</v>
      </c>
      <c r="J142" s="38">
        <v>650</v>
      </c>
      <c r="L142" s="31">
        <v>11</v>
      </c>
      <c r="M142" s="55">
        <v>800</v>
      </c>
      <c r="N142" s="37">
        <v>26</v>
      </c>
      <c r="O142" s="38">
        <v>650</v>
      </c>
    </row>
    <row r="143" spans="2:15" x14ac:dyDescent="0.3">
      <c r="B143" s="31">
        <v>12</v>
      </c>
      <c r="C143" s="55">
        <v>450</v>
      </c>
      <c r="D143" s="37">
        <v>27</v>
      </c>
      <c r="E143" s="38">
        <v>400</v>
      </c>
      <c r="G143" s="31">
        <v>12</v>
      </c>
      <c r="H143" s="55">
        <v>450</v>
      </c>
      <c r="I143" s="37">
        <v>27</v>
      </c>
      <c r="J143" s="38">
        <v>400</v>
      </c>
      <c r="L143" s="31">
        <v>12</v>
      </c>
      <c r="M143" s="55">
        <v>450</v>
      </c>
      <c r="N143" s="37">
        <v>27</v>
      </c>
      <c r="O143" s="38">
        <v>400</v>
      </c>
    </row>
    <row r="144" spans="2:15" x14ac:dyDescent="0.3">
      <c r="B144" s="31">
        <v>13</v>
      </c>
      <c r="C144" s="55">
        <v>700</v>
      </c>
      <c r="D144" s="37">
        <v>28</v>
      </c>
      <c r="E144" s="38">
        <v>600</v>
      </c>
      <c r="G144" s="31">
        <v>13</v>
      </c>
      <c r="H144" s="55">
        <v>700</v>
      </c>
      <c r="I144" s="37">
        <v>28</v>
      </c>
      <c r="J144" s="38">
        <v>600</v>
      </c>
      <c r="L144" s="31">
        <v>13</v>
      </c>
      <c r="M144" s="55">
        <v>700</v>
      </c>
      <c r="N144" s="37">
        <v>28</v>
      </c>
      <c r="O144" s="38">
        <v>600</v>
      </c>
    </row>
    <row r="145" spans="2:15" x14ac:dyDescent="0.3">
      <c r="B145" s="31">
        <v>14</v>
      </c>
      <c r="C145" s="55">
        <v>550</v>
      </c>
      <c r="D145" s="37">
        <v>29</v>
      </c>
      <c r="E145" s="38">
        <v>750</v>
      </c>
      <c r="G145" s="31">
        <v>14</v>
      </c>
      <c r="H145" s="55">
        <v>550</v>
      </c>
      <c r="I145" s="37">
        <v>29</v>
      </c>
      <c r="J145" s="38">
        <v>750</v>
      </c>
      <c r="L145" s="31">
        <v>14</v>
      </c>
      <c r="M145" s="55">
        <v>550</v>
      </c>
      <c r="N145" s="37">
        <v>29</v>
      </c>
      <c r="O145" s="38">
        <v>750</v>
      </c>
    </row>
    <row r="146" spans="2:15" x14ac:dyDescent="0.3">
      <c r="B146" s="31">
        <v>15</v>
      </c>
      <c r="C146" s="55">
        <v>600</v>
      </c>
      <c r="D146" s="37">
        <v>30</v>
      </c>
      <c r="E146" s="38">
        <v>550</v>
      </c>
      <c r="G146" s="31">
        <v>15</v>
      </c>
      <c r="H146" s="55">
        <v>600</v>
      </c>
      <c r="I146" s="37">
        <v>30</v>
      </c>
      <c r="J146" s="38">
        <v>550</v>
      </c>
      <c r="L146" s="31">
        <v>15</v>
      </c>
      <c r="M146" s="55">
        <v>600</v>
      </c>
      <c r="N146" s="37">
        <v>30</v>
      </c>
      <c r="O146" s="38">
        <v>550</v>
      </c>
    </row>
    <row r="147" spans="2:15" x14ac:dyDescent="0.3">
      <c r="B147" s="119" t="s">
        <v>22</v>
      </c>
      <c r="C147" s="119"/>
      <c r="E147" s="38">
        <f>C150-C149</f>
        <v>400</v>
      </c>
      <c r="G147" s="119" t="s">
        <v>20</v>
      </c>
      <c r="H147" s="119"/>
      <c r="J147" s="38">
        <f>_xlfn.VAR.S(H132:H146,J132:J146)</f>
        <v>13163.793103448275</v>
      </c>
      <c r="L147" s="119" t="s">
        <v>24</v>
      </c>
      <c r="M147" s="119"/>
      <c r="O147" s="38">
        <f>_xlfn.STDEV.S(M132:M146,O132:O146)</f>
        <v>114.73357443855863</v>
      </c>
    </row>
    <row r="149" spans="2:15" x14ac:dyDescent="0.3">
      <c r="B149" s="40" t="s">
        <v>25</v>
      </c>
      <c r="C149" s="41">
        <f>MIN(C132:C146,E132:E146)</f>
        <v>400</v>
      </c>
    </row>
    <row r="150" spans="2:15" x14ac:dyDescent="0.3">
      <c r="B150" s="40" t="s">
        <v>26</v>
      </c>
      <c r="C150" s="41">
        <f>MAX(C132:C146,E132:E146)</f>
        <v>800</v>
      </c>
    </row>
    <row r="159" spans="2:15" x14ac:dyDescent="0.3">
      <c r="B159" s="117" t="s">
        <v>27</v>
      </c>
      <c r="C159" s="117"/>
      <c r="D159" s="117"/>
      <c r="E159" s="117"/>
      <c r="F159" s="117"/>
      <c r="G159" s="117"/>
      <c r="H159" s="117"/>
      <c r="I159" s="117"/>
      <c r="J159" s="117"/>
    </row>
    <row r="160" spans="2:15" x14ac:dyDescent="0.3">
      <c r="B160" s="117"/>
      <c r="C160" s="117"/>
      <c r="D160" s="117"/>
      <c r="E160" s="117"/>
      <c r="F160" s="117"/>
      <c r="G160" s="117"/>
      <c r="H160" s="117"/>
      <c r="I160" s="117"/>
      <c r="J160" s="117"/>
    </row>
    <row r="161" spans="2:10" x14ac:dyDescent="0.3">
      <c r="B161" s="117"/>
      <c r="C161" s="117"/>
      <c r="D161" s="117"/>
      <c r="E161" s="117"/>
      <c r="F161" s="117"/>
      <c r="G161" s="117"/>
      <c r="H161" s="117"/>
      <c r="I161" s="117"/>
      <c r="J161" s="117"/>
    </row>
    <row r="162" spans="2:10" x14ac:dyDescent="0.3">
      <c r="B162" s="117"/>
      <c r="C162" s="117"/>
      <c r="D162" s="117"/>
      <c r="E162" s="117"/>
      <c r="F162" s="117"/>
      <c r="G162" s="117"/>
      <c r="H162" s="117"/>
      <c r="I162" s="117"/>
      <c r="J162" s="117"/>
    </row>
    <row r="165" spans="2:10" x14ac:dyDescent="0.3">
      <c r="B165" s="122" t="s">
        <v>28</v>
      </c>
      <c r="C165" s="122"/>
      <c r="D165" s="122"/>
      <c r="E165" s="122"/>
      <c r="G165" s="122" t="s">
        <v>29</v>
      </c>
      <c r="H165" s="122"/>
      <c r="I165" s="122"/>
      <c r="J165" s="122"/>
    </row>
    <row r="166" spans="2:10" x14ac:dyDescent="0.3">
      <c r="B166" s="122"/>
      <c r="C166" s="122"/>
      <c r="D166" s="122"/>
      <c r="E166" s="122"/>
      <c r="G166" s="122"/>
      <c r="H166" s="122"/>
      <c r="I166" s="122"/>
      <c r="J166" s="122"/>
    </row>
    <row r="167" spans="2:10" x14ac:dyDescent="0.3">
      <c r="C167" s="25" t="s">
        <v>11</v>
      </c>
      <c r="D167" s="25" t="s">
        <v>30</v>
      </c>
      <c r="H167" s="25" t="s">
        <v>11</v>
      </c>
      <c r="I167" s="25" t="s">
        <v>30</v>
      </c>
    </row>
    <row r="168" spans="2:10" x14ac:dyDescent="0.3">
      <c r="C168" s="56">
        <v>1</v>
      </c>
      <c r="D168" s="57">
        <v>120</v>
      </c>
      <c r="H168" s="56">
        <v>1</v>
      </c>
      <c r="I168" s="57">
        <v>120</v>
      </c>
    </row>
    <row r="169" spans="2:10" x14ac:dyDescent="0.3">
      <c r="C169" s="56">
        <v>2</v>
      </c>
      <c r="D169" s="57">
        <v>150</v>
      </c>
      <c r="H169" s="56">
        <v>2</v>
      </c>
      <c r="I169" s="57">
        <v>150</v>
      </c>
    </row>
    <row r="170" spans="2:10" x14ac:dyDescent="0.3">
      <c r="C170" s="56">
        <v>3</v>
      </c>
      <c r="D170" s="57">
        <v>110</v>
      </c>
      <c r="H170" s="56">
        <v>3</v>
      </c>
      <c r="I170" s="57">
        <v>110</v>
      </c>
    </row>
    <row r="171" spans="2:10" x14ac:dyDescent="0.3">
      <c r="C171" s="56">
        <v>4</v>
      </c>
      <c r="D171" s="57">
        <v>135</v>
      </c>
      <c r="H171" s="56">
        <v>4</v>
      </c>
      <c r="I171" s="57">
        <v>135</v>
      </c>
    </row>
    <row r="172" spans="2:10" x14ac:dyDescent="0.3">
      <c r="C172" s="56">
        <v>5</v>
      </c>
      <c r="D172" s="57">
        <v>125</v>
      </c>
      <c r="H172" s="56">
        <v>5</v>
      </c>
      <c r="I172" s="57">
        <v>125</v>
      </c>
    </row>
    <row r="173" spans="2:10" x14ac:dyDescent="0.3">
      <c r="C173" s="56">
        <v>6</v>
      </c>
      <c r="D173" s="57">
        <v>140</v>
      </c>
      <c r="H173" s="56">
        <v>6</v>
      </c>
      <c r="I173" s="57">
        <v>140</v>
      </c>
    </row>
    <row r="174" spans="2:10" x14ac:dyDescent="0.3">
      <c r="C174" s="56">
        <v>7</v>
      </c>
      <c r="D174" s="57">
        <v>130</v>
      </c>
      <c r="H174" s="56">
        <v>7</v>
      </c>
      <c r="I174" s="57">
        <v>130</v>
      </c>
    </row>
    <row r="175" spans="2:10" x14ac:dyDescent="0.3">
      <c r="C175" s="56">
        <v>8</v>
      </c>
      <c r="D175" s="57">
        <v>155</v>
      </c>
      <c r="H175" s="56">
        <v>8</v>
      </c>
      <c r="I175" s="57">
        <v>155</v>
      </c>
    </row>
    <row r="176" spans="2:10" x14ac:dyDescent="0.3">
      <c r="C176" s="56">
        <v>9</v>
      </c>
      <c r="D176" s="57">
        <v>115</v>
      </c>
      <c r="H176" s="56">
        <v>9</v>
      </c>
      <c r="I176" s="57">
        <v>115</v>
      </c>
    </row>
    <row r="177" spans="3:9" x14ac:dyDescent="0.3">
      <c r="C177" s="56">
        <v>10</v>
      </c>
      <c r="D177" s="57">
        <v>145</v>
      </c>
      <c r="H177" s="56">
        <v>10</v>
      </c>
      <c r="I177" s="57">
        <v>145</v>
      </c>
    </row>
    <row r="178" spans="3:9" x14ac:dyDescent="0.3">
      <c r="C178" s="56">
        <v>11</v>
      </c>
      <c r="D178" s="57">
        <v>135</v>
      </c>
      <c r="H178" s="56">
        <v>11</v>
      </c>
      <c r="I178" s="57">
        <v>135</v>
      </c>
    </row>
    <row r="179" spans="3:9" x14ac:dyDescent="0.3">
      <c r="C179" s="56">
        <v>12</v>
      </c>
      <c r="D179" s="57">
        <v>130</v>
      </c>
      <c r="H179" s="56">
        <v>12</v>
      </c>
      <c r="I179" s="57">
        <v>130</v>
      </c>
    </row>
    <row r="180" spans="3:9" x14ac:dyDescent="0.3">
      <c r="C180" s="31" t="s">
        <v>31</v>
      </c>
      <c r="D180" s="58">
        <f>AVERAGE(D168:D179)</f>
        <v>132.5</v>
      </c>
      <c r="H180" s="56" t="s">
        <v>22</v>
      </c>
      <c r="I180" s="63">
        <v>45</v>
      </c>
    </row>
    <row r="181" spans="3:9" x14ac:dyDescent="0.3">
      <c r="C181" s="59" t="s">
        <v>8</v>
      </c>
      <c r="D181" s="60">
        <f>MEDIAN(D168:D179)</f>
        <v>132.5</v>
      </c>
      <c r="H181" s="59" t="s">
        <v>20</v>
      </c>
      <c r="I181" s="64">
        <f>_xlfn.VAR.S(I168:I179)</f>
        <v>188.63636363636363</v>
      </c>
    </row>
    <row r="182" spans="3:9" x14ac:dyDescent="0.3">
      <c r="C182" s="61" t="s">
        <v>9</v>
      </c>
      <c r="D182" s="62">
        <f>MODE(D168:D179)</f>
        <v>135</v>
      </c>
      <c r="H182" s="61" t="s">
        <v>32</v>
      </c>
      <c r="I182" s="62">
        <f>_xlfn.STDEV.S(I168:I179)</f>
        <v>13.734495390671025</v>
      </c>
    </row>
    <row r="186" spans="3:9" x14ac:dyDescent="0.3">
      <c r="C186" s="2"/>
      <c r="I186" s="2"/>
    </row>
    <row r="187" spans="3:9" x14ac:dyDescent="0.3">
      <c r="I187" s="2"/>
    </row>
    <row r="195" spans="2:11" ht="14.4" customHeight="1" x14ac:dyDescent="0.3">
      <c r="B195" s="117" t="s">
        <v>33</v>
      </c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2:11" x14ac:dyDescent="0.3"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2:11" x14ac:dyDescent="0.3"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2:11" x14ac:dyDescent="0.3"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2:11" x14ac:dyDescent="0.3"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2:11" x14ac:dyDescent="0.3">
      <c r="G200" s="32"/>
      <c r="H200" s="32"/>
    </row>
    <row r="201" spans="2:11" x14ac:dyDescent="0.3">
      <c r="B201" s="42" t="s">
        <v>11</v>
      </c>
      <c r="C201" s="43" t="s">
        <v>12</v>
      </c>
      <c r="G201" s="42" t="s">
        <v>11</v>
      </c>
      <c r="H201" s="43" t="s">
        <v>12</v>
      </c>
    </row>
    <row r="202" spans="2:11" x14ac:dyDescent="0.3">
      <c r="B202" s="56">
        <v>1</v>
      </c>
      <c r="C202" s="56">
        <v>8</v>
      </c>
      <c r="D202" s="56">
        <v>26</v>
      </c>
      <c r="E202" s="56">
        <v>8</v>
      </c>
      <c r="G202" s="56">
        <v>1</v>
      </c>
      <c r="H202" s="56">
        <v>8</v>
      </c>
      <c r="I202" s="56">
        <v>26</v>
      </c>
      <c r="J202" s="56">
        <v>8</v>
      </c>
    </row>
    <row r="203" spans="2:11" x14ac:dyDescent="0.3">
      <c r="B203" s="56">
        <v>2</v>
      </c>
      <c r="C203" s="56">
        <v>7</v>
      </c>
      <c r="D203" s="56">
        <v>27</v>
      </c>
      <c r="E203" s="56">
        <v>9</v>
      </c>
      <c r="G203" s="56">
        <v>2</v>
      </c>
      <c r="H203" s="56">
        <v>7</v>
      </c>
      <c r="I203" s="56">
        <v>27</v>
      </c>
      <c r="J203" s="56">
        <v>9</v>
      </c>
    </row>
    <row r="204" spans="2:11" x14ac:dyDescent="0.3">
      <c r="B204" s="56">
        <v>3</v>
      </c>
      <c r="C204" s="56">
        <v>9</v>
      </c>
      <c r="D204" s="56">
        <v>28</v>
      </c>
      <c r="E204" s="56">
        <v>8</v>
      </c>
      <c r="G204" s="56">
        <v>3</v>
      </c>
      <c r="H204" s="56">
        <v>9</v>
      </c>
      <c r="I204" s="56">
        <v>28</v>
      </c>
      <c r="J204" s="56">
        <v>8</v>
      </c>
    </row>
    <row r="205" spans="2:11" x14ac:dyDescent="0.3">
      <c r="B205" s="56">
        <v>4</v>
      </c>
      <c r="C205" s="56">
        <v>6</v>
      </c>
      <c r="D205" s="56">
        <v>29</v>
      </c>
      <c r="E205" s="56">
        <v>7</v>
      </c>
      <c r="G205" s="56">
        <v>4</v>
      </c>
      <c r="H205" s="56">
        <v>6</v>
      </c>
      <c r="I205" s="56">
        <v>29</v>
      </c>
      <c r="J205" s="56">
        <v>7</v>
      </c>
    </row>
    <row r="206" spans="2:11" x14ac:dyDescent="0.3">
      <c r="B206" s="56">
        <v>5</v>
      </c>
      <c r="C206" s="56">
        <v>7</v>
      </c>
      <c r="D206" s="56">
        <v>30</v>
      </c>
      <c r="E206" s="56">
        <v>6</v>
      </c>
      <c r="G206" s="56">
        <v>5</v>
      </c>
      <c r="H206" s="56">
        <v>7</v>
      </c>
      <c r="I206" s="56">
        <v>30</v>
      </c>
      <c r="J206" s="56">
        <v>6</v>
      </c>
    </row>
    <row r="207" spans="2:11" x14ac:dyDescent="0.3">
      <c r="B207" s="56">
        <v>6</v>
      </c>
      <c r="C207" s="56">
        <v>8</v>
      </c>
      <c r="D207" s="56">
        <v>31</v>
      </c>
      <c r="E207" s="56">
        <v>9</v>
      </c>
      <c r="G207" s="56">
        <v>6</v>
      </c>
      <c r="H207" s="56">
        <v>8</v>
      </c>
      <c r="I207" s="56">
        <v>31</v>
      </c>
      <c r="J207" s="56">
        <v>9</v>
      </c>
    </row>
    <row r="208" spans="2:11" x14ac:dyDescent="0.3">
      <c r="B208" s="56">
        <v>7</v>
      </c>
      <c r="C208" s="56">
        <v>9</v>
      </c>
      <c r="D208" s="56">
        <v>32</v>
      </c>
      <c r="E208" s="56">
        <v>8</v>
      </c>
      <c r="G208" s="56">
        <v>7</v>
      </c>
      <c r="H208" s="56">
        <v>9</v>
      </c>
      <c r="I208" s="56">
        <v>32</v>
      </c>
      <c r="J208" s="56">
        <v>8</v>
      </c>
    </row>
    <row r="209" spans="2:10" x14ac:dyDescent="0.3">
      <c r="B209" s="56">
        <v>8</v>
      </c>
      <c r="C209" s="56">
        <v>8</v>
      </c>
      <c r="D209" s="56">
        <v>33</v>
      </c>
      <c r="E209" s="56">
        <v>7</v>
      </c>
      <c r="G209" s="56">
        <v>8</v>
      </c>
      <c r="H209" s="56">
        <v>8</v>
      </c>
      <c r="I209" s="56">
        <v>33</v>
      </c>
      <c r="J209" s="56">
        <v>7</v>
      </c>
    </row>
    <row r="210" spans="2:10" x14ac:dyDescent="0.3">
      <c r="B210" s="56">
        <v>9</v>
      </c>
      <c r="C210" s="56">
        <v>7</v>
      </c>
      <c r="D210" s="56">
        <v>34</v>
      </c>
      <c r="E210" s="56">
        <v>6</v>
      </c>
      <c r="G210" s="56">
        <v>9</v>
      </c>
      <c r="H210" s="56">
        <v>7</v>
      </c>
      <c r="I210" s="56">
        <v>34</v>
      </c>
      <c r="J210" s="56">
        <v>6</v>
      </c>
    </row>
    <row r="211" spans="2:10" x14ac:dyDescent="0.3">
      <c r="B211" s="56">
        <v>10</v>
      </c>
      <c r="C211" s="56">
        <v>6</v>
      </c>
      <c r="D211" s="56">
        <v>35</v>
      </c>
      <c r="E211" s="56">
        <v>8</v>
      </c>
      <c r="G211" s="56">
        <v>10</v>
      </c>
      <c r="H211" s="56">
        <v>6</v>
      </c>
      <c r="I211" s="56">
        <v>35</v>
      </c>
      <c r="J211" s="56">
        <v>8</v>
      </c>
    </row>
    <row r="212" spans="2:10" x14ac:dyDescent="0.3">
      <c r="B212" s="56">
        <v>11</v>
      </c>
      <c r="C212" s="56">
        <v>8</v>
      </c>
      <c r="D212" s="56">
        <v>36</v>
      </c>
      <c r="E212" s="56">
        <v>9</v>
      </c>
      <c r="G212" s="56">
        <v>11</v>
      </c>
      <c r="H212" s="56">
        <v>8</v>
      </c>
      <c r="I212" s="56">
        <v>36</v>
      </c>
      <c r="J212" s="56">
        <v>9</v>
      </c>
    </row>
    <row r="213" spans="2:10" x14ac:dyDescent="0.3">
      <c r="B213" s="56">
        <v>12</v>
      </c>
      <c r="C213" s="56">
        <v>9</v>
      </c>
      <c r="D213" s="56">
        <v>37</v>
      </c>
      <c r="E213" s="56">
        <v>7</v>
      </c>
      <c r="G213" s="56">
        <v>12</v>
      </c>
      <c r="H213" s="56">
        <v>9</v>
      </c>
      <c r="I213" s="56">
        <v>37</v>
      </c>
      <c r="J213" s="56">
        <v>7</v>
      </c>
    </row>
    <row r="214" spans="2:10" x14ac:dyDescent="0.3">
      <c r="B214" s="56">
        <v>13</v>
      </c>
      <c r="C214" s="56">
        <v>7</v>
      </c>
      <c r="D214" s="56">
        <v>38</v>
      </c>
      <c r="E214" s="56">
        <v>8</v>
      </c>
      <c r="G214" s="56">
        <v>13</v>
      </c>
      <c r="H214" s="56">
        <v>7</v>
      </c>
      <c r="I214" s="56">
        <v>38</v>
      </c>
      <c r="J214" s="56">
        <v>8</v>
      </c>
    </row>
    <row r="215" spans="2:10" x14ac:dyDescent="0.3">
      <c r="B215" s="56">
        <v>14</v>
      </c>
      <c r="C215" s="56">
        <v>8</v>
      </c>
      <c r="D215" s="56">
        <v>39</v>
      </c>
      <c r="E215" s="56">
        <v>7</v>
      </c>
      <c r="F215" s="32"/>
      <c r="G215" s="56">
        <v>14</v>
      </c>
      <c r="H215" s="56">
        <v>8</v>
      </c>
      <c r="I215" s="56">
        <v>39</v>
      </c>
      <c r="J215" s="56">
        <v>7</v>
      </c>
    </row>
    <row r="216" spans="2:10" x14ac:dyDescent="0.3">
      <c r="B216" s="56">
        <v>15</v>
      </c>
      <c r="C216" s="56">
        <v>7</v>
      </c>
      <c r="D216" s="56">
        <v>40</v>
      </c>
      <c r="E216" s="56">
        <v>6</v>
      </c>
      <c r="F216" s="32"/>
      <c r="G216" s="56">
        <v>15</v>
      </c>
      <c r="H216" s="56">
        <v>7</v>
      </c>
      <c r="I216" s="56">
        <v>40</v>
      </c>
      <c r="J216" s="56">
        <v>6</v>
      </c>
    </row>
    <row r="217" spans="2:10" x14ac:dyDescent="0.3">
      <c r="B217" s="56">
        <v>16</v>
      </c>
      <c r="C217" s="56">
        <v>6</v>
      </c>
      <c r="D217" s="56">
        <v>41</v>
      </c>
      <c r="E217" s="56">
        <v>9</v>
      </c>
      <c r="F217" s="32"/>
      <c r="G217" s="56">
        <v>16</v>
      </c>
      <c r="H217" s="56">
        <v>6</v>
      </c>
      <c r="I217" s="56">
        <v>41</v>
      </c>
      <c r="J217" s="56">
        <v>9</v>
      </c>
    </row>
    <row r="218" spans="2:10" x14ac:dyDescent="0.3">
      <c r="B218" s="56">
        <v>17</v>
      </c>
      <c r="C218" s="56">
        <v>8</v>
      </c>
      <c r="D218" s="56">
        <v>42</v>
      </c>
      <c r="E218" s="56">
        <v>8</v>
      </c>
      <c r="F218" s="32"/>
      <c r="G218" s="56">
        <v>17</v>
      </c>
      <c r="H218" s="56">
        <v>8</v>
      </c>
      <c r="I218" s="56">
        <v>42</v>
      </c>
      <c r="J218" s="56">
        <v>8</v>
      </c>
    </row>
    <row r="219" spans="2:10" x14ac:dyDescent="0.3">
      <c r="B219" s="56">
        <v>18</v>
      </c>
      <c r="C219" s="56">
        <v>9</v>
      </c>
      <c r="D219" s="56">
        <v>43</v>
      </c>
      <c r="E219" s="56">
        <v>7</v>
      </c>
      <c r="F219" s="32"/>
      <c r="G219" s="56">
        <v>18</v>
      </c>
      <c r="H219" s="56">
        <v>9</v>
      </c>
      <c r="I219" s="56">
        <v>43</v>
      </c>
      <c r="J219" s="56">
        <v>7</v>
      </c>
    </row>
    <row r="220" spans="2:10" x14ac:dyDescent="0.3">
      <c r="B220" s="56">
        <v>19</v>
      </c>
      <c r="C220" s="56">
        <v>6</v>
      </c>
      <c r="D220" s="56">
        <v>44</v>
      </c>
      <c r="E220" s="56">
        <v>6</v>
      </c>
      <c r="F220" s="32"/>
      <c r="G220" s="56">
        <v>19</v>
      </c>
      <c r="H220" s="56">
        <v>6</v>
      </c>
      <c r="I220" s="56">
        <v>44</v>
      </c>
      <c r="J220" s="56">
        <v>6</v>
      </c>
    </row>
    <row r="221" spans="2:10" x14ac:dyDescent="0.3">
      <c r="B221" s="56">
        <v>20</v>
      </c>
      <c r="C221" s="56">
        <v>7</v>
      </c>
      <c r="D221" s="56">
        <v>45</v>
      </c>
      <c r="E221" s="56">
        <v>7</v>
      </c>
      <c r="F221" s="32"/>
      <c r="G221" s="56">
        <v>20</v>
      </c>
      <c r="H221" s="56">
        <v>7</v>
      </c>
      <c r="I221" s="56">
        <v>45</v>
      </c>
      <c r="J221" s="56">
        <v>7</v>
      </c>
    </row>
    <row r="222" spans="2:10" x14ac:dyDescent="0.3">
      <c r="B222" s="56">
        <v>21</v>
      </c>
      <c r="C222" s="56">
        <v>8</v>
      </c>
      <c r="D222" s="56">
        <v>46</v>
      </c>
      <c r="E222" s="56">
        <v>8</v>
      </c>
      <c r="F222" s="32"/>
      <c r="G222" s="56">
        <v>21</v>
      </c>
      <c r="H222" s="56">
        <v>8</v>
      </c>
      <c r="I222" s="56">
        <v>46</v>
      </c>
      <c r="J222" s="56">
        <v>8</v>
      </c>
    </row>
    <row r="223" spans="2:10" x14ac:dyDescent="0.3">
      <c r="B223" s="56">
        <v>22</v>
      </c>
      <c r="C223" s="56">
        <v>9</v>
      </c>
      <c r="D223" s="56">
        <v>47</v>
      </c>
      <c r="E223" s="56">
        <v>9</v>
      </c>
      <c r="F223" s="32"/>
      <c r="G223" s="56">
        <v>22</v>
      </c>
      <c r="H223" s="56">
        <v>9</v>
      </c>
      <c r="I223" s="56">
        <v>47</v>
      </c>
      <c r="J223" s="56">
        <v>9</v>
      </c>
    </row>
    <row r="224" spans="2:10" x14ac:dyDescent="0.3">
      <c r="B224" s="56">
        <v>23</v>
      </c>
      <c r="C224" s="56">
        <v>7</v>
      </c>
      <c r="D224" s="56">
        <v>48</v>
      </c>
      <c r="E224" s="56">
        <v>8</v>
      </c>
      <c r="F224" s="32"/>
      <c r="G224" s="56">
        <v>23</v>
      </c>
      <c r="H224" s="56">
        <v>7</v>
      </c>
      <c r="I224" s="56">
        <v>48</v>
      </c>
      <c r="J224" s="56">
        <v>8</v>
      </c>
    </row>
    <row r="225" spans="2:13" x14ac:dyDescent="0.3">
      <c r="B225" s="56">
        <v>24</v>
      </c>
      <c r="C225" s="56">
        <v>6</v>
      </c>
      <c r="D225" s="56">
        <v>49</v>
      </c>
      <c r="E225" s="56">
        <v>7</v>
      </c>
      <c r="F225" s="32"/>
      <c r="G225" s="56">
        <v>24</v>
      </c>
      <c r="H225" s="56">
        <v>6</v>
      </c>
      <c r="I225" s="56">
        <v>49</v>
      </c>
      <c r="J225" s="56">
        <v>7</v>
      </c>
    </row>
    <row r="226" spans="2:13" x14ac:dyDescent="0.3">
      <c r="B226" s="56">
        <v>25</v>
      </c>
      <c r="C226" s="56">
        <v>7</v>
      </c>
      <c r="D226" s="56">
        <v>50</v>
      </c>
      <c r="E226" s="56">
        <v>6</v>
      </c>
      <c r="F226" s="32"/>
      <c r="G226" s="56">
        <v>25</v>
      </c>
      <c r="H226" s="56">
        <v>7</v>
      </c>
      <c r="I226" s="56">
        <v>50</v>
      </c>
      <c r="J226" s="56">
        <v>6</v>
      </c>
    </row>
    <row r="227" spans="2:13" x14ac:dyDescent="0.3">
      <c r="B227" s="119" t="s">
        <v>31</v>
      </c>
      <c r="C227" s="119"/>
      <c r="D227" s="25"/>
      <c r="E227" s="25">
        <f>AVERAGE(C202:C226,E202:E226)</f>
        <v>7.5</v>
      </c>
      <c r="G227" s="119" t="s">
        <v>34</v>
      </c>
      <c r="H227" s="119"/>
      <c r="I227" s="25"/>
      <c r="J227" s="25">
        <f>_xlfn.STDEV.S(H202:H226,J202:J226)</f>
        <v>1.0350983390135313</v>
      </c>
    </row>
    <row r="233" spans="2:13" ht="14.4" customHeight="1" x14ac:dyDescent="0.3">
      <c r="B233" s="117" t="s">
        <v>35</v>
      </c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</row>
    <row r="234" spans="2:13" ht="14.4" customHeight="1" x14ac:dyDescent="0.3"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</row>
    <row r="235" spans="2:13" ht="14.4" customHeight="1" x14ac:dyDescent="0.3"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</row>
    <row r="236" spans="2:13" ht="14.4" customHeight="1" x14ac:dyDescent="0.3"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</row>
    <row r="237" spans="2:13" ht="14.4" customHeight="1" x14ac:dyDescent="0.3"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</row>
    <row r="240" spans="2:13" x14ac:dyDescent="0.3">
      <c r="B240" s="123" t="s">
        <v>36</v>
      </c>
      <c r="C240" s="123"/>
      <c r="D240" s="123"/>
      <c r="F240" s="122" t="s">
        <v>37</v>
      </c>
      <c r="G240" s="122"/>
      <c r="H240" s="122"/>
      <c r="J240" s="122" t="s">
        <v>37</v>
      </c>
      <c r="K240" s="122"/>
      <c r="L240" s="122"/>
    </row>
    <row r="241" spans="2:12" x14ac:dyDescent="0.3">
      <c r="B241" s="123" t="s">
        <v>38</v>
      </c>
      <c r="C241" s="123"/>
      <c r="D241" s="123"/>
      <c r="F241" s="122"/>
      <c r="G241" s="122"/>
      <c r="H241" s="122"/>
      <c r="J241" s="122"/>
      <c r="K241" s="122"/>
      <c r="L241" s="122"/>
    </row>
    <row r="243" spans="2:12" x14ac:dyDescent="0.3">
      <c r="B243" s="27" t="s">
        <v>39</v>
      </c>
      <c r="C243" s="28" t="s">
        <v>12</v>
      </c>
      <c r="F243" s="27" t="s">
        <v>39</v>
      </c>
      <c r="G243" s="28" t="s">
        <v>12</v>
      </c>
      <c r="J243" s="27" t="s">
        <v>39</v>
      </c>
      <c r="K243" s="26" t="s">
        <v>12</v>
      </c>
    </row>
    <row r="244" spans="2:12" x14ac:dyDescent="0.3">
      <c r="B244" s="65">
        <v>1</v>
      </c>
      <c r="C244" s="65">
        <v>10</v>
      </c>
      <c r="F244" s="65">
        <v>1</v>
      </c>
      <c r="G244" s="65">
        <v>10</v>
      </c>
      <c r="J244" s="39">
        <v>1</v>
      </c>
      <c r="K244" s="39">
        <v>10</v>
      </c>
    </row>
    <row r="245" spans="2:12" x14ac:dyDescent="0.3">
      <c r="B245" s="65">
        <v>2</v>
      </c>
      <c r="C245" s="65">
        <v>15</v>
      </c>
      <c r="F245" s="65">
        <v>2</v>
      </c>
      <c r="G245" s="65">
        <v>15</v>
      </c>
      <c r="J245" s="39">
        <v>2</v>
      </c>
      <c r="K245" s="39">
        <v>15</v>
      </c>
    </row>
    <row r="246" spans="2:12" x14ac:dyDescent="0.3">
      <c r="B246" s="65">
        <v>3</v>
      </c>
      <c r="C246" s="65">
        <v>12</v>
      </c>
      <c r="F246" s="65">
        <v>3</v>
      </c>
      <c r="G246" s="65">
        <v>12</v>
      </c>
      <c r="J246" s="39">
        <v>3</v>
      </c>
      <c r="K246" s="39">
        <v>12</v>
      </c>
    </row>
    <row r="247" spans="2:12" x14ac:dyDescent="0.3">
      <c r="B247" s="65">
        <v>4</v>
      </c>
      <c r="C247" s="65">
        <v>18</v>
      </c>
      <c r="F247" s="65">
        <v>4</v>
      </c>
      <c r="G247" s="65">
        <v>25</v>
      </c>
      <c r="J247" s="39">
        <v>4</v>
      </c>
      <c r="K247" s="39">
        <v>18</v>
      </c>
    </row>
    <row r="248" spans="2:12" x14ac:dyDescent="0.3">
      <c r="B248" s="65">
        <v>5</v>
      </c>
      <c r="C248" s="65">
        <v>20</v>
      </c>
      <c r="F248" s="65">
        <v>5</v>
      </c>
      <c r="G248" s="65">
        <v>20</v>
      </c>
      <c r="J248" s="39">
        <v>5</v>
      </c>
      <c r="K248" s="39">
        <v>20</v>
      </c>
    </row>
    <row r="249" spans="2:12" x14ac:dyDescent="0.3">
      <c r="B249" s="65">
        <v>6</v>
      </c>
      <c r="C249" s="65">
        <v>25</v>
      </c>
      <c r="F249" s="65">
        <v>6</v>
      </c>
      <c r="G249" s="65">
        <v>25</v>
      </c>
      <c r="J249" s="39">
        <v>6</v>
      </c>
      <c r="K249" s="39">
        <v>25</v>
      </c>
    </row>
    <row r="250" spans="2:12" x14ac:dyDescent="0.3">
      <c r="B250" s="65">
        <v>7</v>
      </c>
      <c r="C250" s="65">
        <v>8</v>
      </c>
      <c r="F250" s="65">
        <v>7</v>
      </c>
      <c r="G250" s="65">
        <v>8</v>
      </c>
      <c r="J250" s="39">
        <v>7</v>
      </c>
      <c r="K250" s="39">
        <v>8</v>
      </c>
    </row>
    <row r="251" spans="2:12" x14ac:dyDescent="0.3">
      <c r="B251" s="65">
        <v>8</v>
      </c>
      <c r="C251" s="65">
        <v>14</v>
      </c>
      <c r="F251" s="65">
        <v>8</v>
      </c>
      <c r="G251" s="65">
        <v>14</v>
      </c>
      <c r="J251" s="39">
        <v>8</v>
      </c>
      <c r="K251" s="39">
        <v>14</v>
      </c>
    </row>
    <row r="252" spans="2:12" x14ac:dyDescent="0.3">
      <c r="B252" s="65">
        <v>9</v>
      </c>
      <c r="C252" s="65">
        <v>16</v>
      </c>
      <c r="F252" s="65">
        <v>9</v>
      </c>
      <c r="G252" s="65">
        <v>16</v>
      </c>
      <c r="J252" s="39">
        <v>9</v>
      </c>
      <c r="K252" s="39">
        <v>16</v>
      </c>
    </row>
    <row r="253" spans="2:12" x14ac:dyDescent="0.3">
      <c r="B253" s="65">
        <v>10</v>
      </c>
      <c r="C253" s="65">
        <v>22</v>
      </c>
      <c r="F253" s="65">
        <v>10</v>
      </c>
      <c r="G253" s="65">
        <v>22</v>
      </c>
      <c r="J253" s="39">
        <v>10</v>
      </c>
      <c r="K253" s="39">
        <v>22</v>
      </c>
    </row>
    <row r="254" spans="2:12" x14ac:dyDescent="0.3">
      <c r="B254" s="65">
        <v>11</v>
      </c>
      <c r="C254" s="65">
        <v>9</v>
      </c>
      <c r="F254" s="65">
        <v>11</v>
      </c>
      <c r="G254" s="65">
        <v>9</v>
      </c>
      <c r="J254" s="39">
        <v>11</v>
      </c>
      <c r="K254" s="39">
        <v>9</v>
      </c>
    </row>
    <row r="255" spans="2:12" x14ac:dyDescent="0.3">
      <c r="B255" s="65">
        <v>12</v>
      </c>
      <c r="C255" s="65">
        <v>17</v>
      </c>
      <c r="F255" s="65">
        <v>12</v>
      </c>
      <c r="G255" s="65">
        <v>25</v>
      </c>
      <c r="J255" s="39">
        <v>12</v>
      </c>
      <c r="K255" s="39">
        <v>17</v>
      </c>
    </row>
    <row r="256" spans="2:12" x14ac:dyDescent="0.3">
      <c r="B256" s="65">
        <v>13</v>
      </c>
      <c r="C256" s="65">
        <v>11</v>
      </c>
      <c r="F256" s="65">
        <v>13</v>
      </c>
      <c r="G256" s="65">
        <v>26</v>
      </c>
      <c r="J256" s="39">
        <v>13</v>
      </c>
      <c r="K256" s="39">
        <v>11</v>
      </c>
    </row>
    <row r="257" spans="2:11" x14ac:dyDescent="0.3">
      <c r="B257" s="65">
        <v>14</v>
      </c>
      <c r="C257" s="65">
        <v>13</v>
      </c>
      <c r="F257" s="65">
        <v>14</v>
      </c>
      <c r="G257" s="65">
        <v>13</v>
      </c>
      <c r="J257" s="39">
        <v>14</v>
      </c>
      <c r="K257" s="39">
        <v>13</v>
      </c>
    </row>
    <row r="258" spans="2:11" x14ac:dyDescent="0.3">
      <c r="B258" s="65">
        <v>15</v>
      </c>
      <c r="C258" s="65">
        <v>19</v>
      </c>
      <c r="F258" s="65">
        <v>15</v>
      </c>
      <c r="G258" s="65">
        <v>19</v>
      </c>
      <c r="J258" s="39">
        <v>15</v>
      </c>
      <c r="K258" s="39">
        <v>19</v>
      </c>
    </row>
    <row r="259" spans="2:11" x14ac:dyDescent="0.3">
      <c r="B259" s="65">
        <v>16</v>
      </c>
      <c r="C259" s="65">
        <v>23</v>
      </c>
      <c r="F259" s="65">
        <v>16</v>
      </c>
      <c r="G259" s="65">
        <v>23</v>
      </c>
      <c r="J259" s="39">
        <v>16</v>
      </c>
      <c r="K259" s="39">
        <v>23</v>
      </c>
    </row>
    <row r="260" spans="2:11" x14ac:dyDescent="0.3">
      <c r="B260" s="65">
        <v>17</v>
      </c>
      <c r="C260" s="65">
        <v>21</v>
      </c>
      <c r="F260" s="65">
        <v>17</v>
      </c>
      <c r="G260" s="65">
        <v>21</v>
      </c>
      <c r="J260" s="39">
        <v>17</v>
      </c>
      <c r="K260" s="39">
        <v>21</v>
      </c>
    </row>
    <row r="261" spans="2:11" x14ac:dyDescent="0.3">
      <c r="B261" s="65">
        <v>18</v>
      </c>
      <c r="C261" s="65">
        <v>11</v>
      </c>
      <c r="F261" s="65">
        <v>18</v>
      </c>
      <c r="G261" s="65">
        <v>11</v>
      </c>
      <c r="J261" s="39">
        <v>18</v>
      </c>
      <c r="K261" s="39">
        <v>11</v>
      </c>
    </row>
    <row r="262" spans="2:11" x14ac:dyDescent="0.3">
      <c r="B262" s="65">
        <v>19</v>
      </c>
      <c r="C262" s="65">
        <v>10</v>
      </c>
      <c r="F262" s="65">
        <v>19</v>
      </c>
      <c r="G262" s="65">
        <v>10</v>
      </c>
      <c r="J262" s="39">
        <v>19</v>
      </c>
      <c r="K262" s="39">
        <v>10</v>
      </c>
    </row>
    <row r="263" spans="2:11" x14ac:dyDescent="0.3">
      <c r="B263" s="65">
        <v>20</v>
      </c>
      <c r="C263" s="65">
        <v>16</v>
      </c>
      <c r="F263" s="65">
        <v>20</v>
      </c>
      <c r="G263" s="65">
        <v>16</v>
      </c>
      <c r="J263" s="39">
        <v>20</v>
      </c>
      <c r="K263" s="39">
        <v>16</v>
      </c>
    </row>
    <row r="264" spans="2:11" x14ac:dyDescent="0.3">
      <c r="B264" s="65">
        <v>21</v>
      </c>
      <c r="C264" s="65">
        <v>20</v>
      </c>
      <c r="F264" s="65">
        <v>21</v>
      </c>
      <c r="G264" s="65">
        <v>20</v>
      </c>
      <c r="J264" s="39">
        <v>21</v>
      </c>
      <c r="K264" s="39">
        <v>20</v>
      </c>
    </row>
    <row r="265" spans="2:11" x14ac:dyDescent="0.3">
      <c r="B265" s="27" t="s">
        <v>7</v>
      </c>
      <c r="C265" s="27">
        <f>AVERAGE(C244:C264)</f>
        <v>15.714285714285714</v>
      </c>
      <c r="F265" s="27" t="s">
        <v>22</v>
      </c>
      <c r="G265" s="27">
        <v>-35</v>
      </c>
      <c r="J265" s="14" t="s">
        <v>32</v>
      </c>
      <c r="K265" s="14">
        <f>_xlfn.STDEV.S(K244:K264)</f>
        <v>5.0014283674052287</v>
      </c>
    </row>
    <row r="277" spans="2:13" x14ac:dyDescent="0.3">
      <c r="B277" s="124" t="s">
        <v>40</v>
      </c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</row>
    <row r="278" spans="2:13" x14ac:dyDescent="0.3"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</row>
    <row r="279" spans="2:13" x14ac:dyDescent="0.3"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</row>
    <row r="280" spans="2:13" x14ac:dyDescent="0.3"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</row>
    <row r="281" spans="2:13" x14ac:dyDescent="0.3"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</row>
    <row r="282" spans="2:13" ht="15" thickBot="1" x14ac:dyDescent="0.35"/>
    <row r="283" spans="2:13" ht="13.8" customHeight="1" thickTop="1" thickBot="1" x14ac:dyDescent="0.35">
      <c r="B283" s="120" t="s">
        <v>41</v>
      </c>
      <c r="C283" s="120"/>
      <c r="D283" s="120"/>
      <c r="E283" s="120"/>
      <c r="F283" s="120"/>
      <c r="H283" s="3"/>
      <c r="I283" s="121" t="s">
        <v>37</v>
      </c>
      <c r="J283" s="121"/>
      <c r="K283" s="121"/>
      <c r="L283" s="121"/>
      <c r="M283" s="121"/>
    </row>
    <row r="284" spans="2:13" ht="13.8" customHeight="1" thickTop="1" thickBot="1" x14ac:dyDescent="0.35">
      <c r="B284" s="120"/>
      <c r="C284" s="120"/>
      <c r="D284" s="120"/>
      <c r="E284" s="120"/>
      <c r="F284" s="120"/>
      <c r="H284" s="3"/>
      <c r="I284" s="121"/>
      <c r="J284" s="121"/>
      <c r="K284" s="121"/>
      <c r="L284" s="121"/>
      <c r="M284" s="121"/>
    </row>
    <row r="285" spans="2:13" ht="13.8" customHeight="1" thickTop="1" thickBot="1" x14ac:dyDescent="0.35">
      <c r="B285" s="120"/>
      <c r="C285" s="120"/>
      <c r="D285" s="120"/>
      <c r="E285" s="120"/>
      <c r="F285" s="120"/>
      <c r="H285" s="3"/>
      <c r="I285" s="121"/>
      <c r="J285" s="121"/>
      <c r="K285" s="121"/>
      <c r="L285" s="121"/>
      <c r="M285" s="121"/>
    </row>
    <row r="286" spans="2:13" ht="15" thickTop="1" x14ac:dyDescent="0.3">
      <c r="B286" s="14" t="s">
        <v>42</v>
      </c>
      <c r="C286" s="14" t="s">
        <v>43</v>
      </c>
      <c r="D286" s="14" t="s">
        <v>44</v>
      </c>
      <c r="E286" s="14" t="s">
        <v>45</v>
      </c>
      <c r="F286" s="14" t="s">
        <v>46</v>
      </c>
      <c r="I286" s="14" t="s">
        <v>42</v>
      </c>
      <c r="J286" s="14" t="s">
        <v>43</v>
      </c>
      <c r="K286" s="14" t="s">
        <v>44</v>
      </c>
      <c r="L286" s="14" t="s">
        <v>45</v>
      </c>
      <c r="M286" s="14" t="s">
        <v>46</v>
      </c>
    </row>
    <row r="287" spans="2:13" x14ac:dyDescent="0.3">
      <c r="B287" s="68">
        <v>30</v>
      </c>
      <c r="C287" s="68">
        <v>25</v>
      </c>
      <c r="D287" s="68">
        <v>22</v>
      </c>
      <c r="E287" s="68">
        <v>18</v>
      </c>
      <c r="F287" s="68">
        <v>35</v>
      </c>
      <c r="I287" s="65">
        <v>30</v>
      </c>
      <c r="J287" s="65">
        <v>25</v>
      </c>
      <c r="K287" s="65">
        <v>22</v>
      </c>
      <c r="L287" s="65">
        <v>18</v>
      </c>
      <c r="M287" s="65">
        <v>35</v>
      </c>
    </row>
    <row r="288" spans="2:13" x14ac:dyDescent="0.3">
      <c r="B288" s="68">
        <v>32</v>
      </c>
      <c r="C288" s="68">
        <v>27</v>
      </c>
      <c r="D288" s="68">
        <v>23</v>
      </c>
      <c r="E288" s="68">
        <v>17</v>
      </c>
      <c r="F288" s="68">
        <v>36</v>
      </c>
      <c r="I288" s="65">
        <v>32</v>
      </c>
      <c r="J288" s="65">
        <v>27</v>
      </c>
      <c r="K288" s="65">
        <v>23</v>
      </c>
      <c r="L288" s="65">
        <v>17</v>
      </c>
      <c r="M288" s="65">
        <v>36</v>
      </c>
    </row>
    <row r="289" spans="1:13" x14ac:dyDescent="0.3">
      <c r="B289" s="68">
        <v>33</v>
      </c>
      <c r="C289" s="68">
        <v>26</v>
      </c>
      <c r="D289" s="68">
        <v>20</v>
      </c>
      <c r="E289" s="68">
        <v>19</v>
      </c>
      <c r="F289" s="68">
        <v>34</v>
      </c>
      <c r="I289" s="65">
        <v>33</v>
      </c>
      <c r="J289" s="65">
        <v>26</v>
      </c>
      <c r="K289" s="65">
        <v>20</v>
      </c>
      <c r="L289" s="65">
        <v>19</v>
      </c>
      <c r="M289" s="65">
        <v>34</v>
      </c>
    </row>
    <row r="290" spans="1:13" x14ac:dyDescent="0.3">
      <c r="B290" s="68">
        <v>28</v>
      </c>
      <c r="C290" s="68">
        <v>23</v>
      </c>
      <c r="D290" s="68">
        <v>25</v>
      </c>
      <c r="E290" s="68">
        <v>20</v>
      </c>
      <c r="F290" s="68">
        <v>35</v>
      </c>
      <c r="I290" s="65">
        <v>28</v>
      </c>
      <c r="J290" s="65">
        <v>23</v>
      </c>
      <c r="K290" s="65">
        <v>25</v>
      </c>
      <c r="L290" s="65">
        <v>20</v>
      </c>
      <c r="M290" s="65">
        <v>35</v>
      </c>
    </row>
    <row r="291" spans="1:13" x14ac:dyDescent="0.3">
      <c r="B291" s="68">
        <v>31</v>
      </c>
      <c r="C291" s="68">
        <v>28</v>
      </c>
      <c r="D291" s="68">
        <v>21</v>
      </c>
      <c r="E291" s="68">
        <v>21</v>
      </c>
      <c r="F291" s="68">
        <v>33</v>
      </c>
      <c r="I291" s="65">
        <v>31</v>
      </c>
      <c r="J291" s="65">
        <v>28</v>
      </c>
      <c r="K291" s="65">
        <v>21</v>
      </c>
      <c r="L291" s="65">
        <v>21</v>
      </c>
      <c r="M291" s="65">
        <v>33</v>
      </c>
    </row>
    <row r="292" spans="1:13" x14ac:dyDescent="0.3">
      <c r="B292" s="68">
        <v>30</v>
      </c>
      <c r="C292" s="68">
        <v>24</v>
      </c>
      <c r="D292" s="68">
        <v>24</v>
      </c>
      <c r="E292" s="68">
        <v>18</v>
      </c>
      <c r="F292" s="68">
        <v>34</v>
      </c>
      <c r="I292" s="65">
        <v>30</v>
      </c>
      <c r="J292" s="65">
        <v>24</v>
      </c>
      <c r="K292" s="65">
        <v>24</v>
      </c>
      <c r="L292" s="65">
        <v>18</v>
      </c>
      <c r="M292" s="65">
        <v>34</v>
      </c>
    </row>
    <row r="293" spans="1:13" x14ac:dyDescent="0.3">
      <c r="B293" s="68">
        <v>29</v>
      </c>
      <c r="C293" s="68">
        <v>26</v>
      </c>
      <c r="D293" s="68">
        <v>23</v>
      </c>
      <c r="E293" s="68">
        <v>19</v>
      </c>
      <c r="F293" s="68">
        <v>32</v>
      </c>
      <c r="I293" s="65">
        <v>29</v>
      </c>
      <c r="J293" s="65">
        <v>26</v>
      </c>
      <c r="K293" s="65">
        <v>23</v>
      </c>
      <c r="L293" s="65">
        <v>19</v>
      </c>
      <c r="M293" s="65">
        <v>32</v>
      </c>
    </row>
    <row r="294" spans="1:13" x14ac:dyDescent="0.3">
      <c r="B294" s="68">
        <v>30</v>
      </c>
      <c r="C294" s="68">
        <v>25</v>
      </c>
      <c r="D294" s="68">
        <v>22</v>
      </c>
      <c r="E294" s="68">
        <v>17</v>
      </c>
      <c r="F294" s="68">
        <v>33</v>
      </c>
      <c r="I294" s="65">
        <v>30</v>
      </c>
      <c r="J294" s="65">
        <v>25</v>
      </c>
      <c r="K294" s="65">
        <v>22</v>
      </c>
      <c r="L294" s="65">
        <v>17</v>
      </c>
      <c r="M294" s="65">
        <v>33</v>
      </c>
    </row>
    <row r="295" spans="1:13" x14ac:dyDescent="0.3">
      <c r="B295" s="68">
        <v>32</v>
      </c>
      <c r="C295" s="68">
        <v>27</v>
      </c>
      <c r="D295" s="68">
        <v>25</v>
      </c>
      <c r="E295" s="68">
        <v>20</v>
      </c>
      <c r="F295" s="68">
        <v>36</v>
      </c>
      <c r="I295" s="65">
        <v>32</v>
      </c>
      <c r="J295" s="65">
        <v>27</v>
      </c>
      <c r="K295" s="65">
        <v>25</v>
      </c>
      <c r="L295" s="65">
        <v>20</v>
      </c>
      <c r="M295" s="65">
        <v>36</v>
      </c>
    </row>
    <row r="296" spans="1:13" x14ac:dyDescent="0.3">
      <c r="B296" s="68">
        <v>31</v>
      </c>
      <c r="C296" s="68">
        <v>28</v>
      </c>
      <c r="D296" s="68">
        <v>24</v>
      </c>
      <c r="E296" s="68">
        <v>19</v>
      </c>
      <c r="F296" s="68">
        <v>34</v>
      </c>
      <c r="I296" s="65">
        <v>31</v>
      </c>
      <c r="J296" s="65">
        <v>28</v>
      </c>
      <c r="K296" s="65">
        <v>24</v>
      </c>
      <c r="L296" s="65">
        <v>19</v>
      </c>
      <c r="M296" s="65">
        <v>34</v>
      </c>
    </row>
    <row r="297" spans="1:13" x14ac:dyDescent="0.3">
      <c r="A297" s="70" t="s">
        <v>31</v>
      </c>
      <c r="B297" s="69">
        <f>AVERAGE(B287:B296)</f>
        <v>30.6</v>
      </c>
      <c r="C297" s="69">
        <f>AVERAGE(C287:C296)</f>
        <v>25.9</v>
      </c>
      <c r="D297" s="69">
        <f>AVERAGE(D287:D296)</f>
        <v>22.9</v>
      </c>
      <c r="E297" s="69">
        <f>AVERAGE(E287:E296)</f>
        <v>18.8</v>
      </c>
      <c r="F297" s="69">
        <f>AVERAGE(F287:F296)</f>
        <v>34.200000000000003</v>
      </c>
      <c r="H297" s="12" t="s">
        <v>22</v>
      </c>
      <c r="I297" s="67">
        <v>5</v>
      </c>
      <c r="J297" s="67">
        <v>5</v>
      </c>
      <c r="K297" s="67">
        <v>5</v>
      </c>
      <c r="L297" s="67">
        <v>4</v>
      </c>
      <c r="M297" s="67">
        <v>4</v>
      </c>
    </row>
    <row r="301" spans="1:13" x14ac:dyDescent="0.3">
      <c r="B301" s="125" t="s">
        <v>47</v>
      </c>
      <c r="C301" s="125"/>
      <c r="D301" s="125"/>
      <c r="E301" s="125"/>
      <c r="F301" s="125"/>
    </row>
    <row r="302" spans="1:13" x14ac:dyDescent="0.3">
      <c r="B302" s="125"/>
      <c r="C302" s="125"/>
      <c r="D302" s="125"/>
      <c r="E302" s="125"/>
      <c r="F302" s="125"/>
    </row>
    <row r="303" spans="1:13" x14ac:dyDescent="0.3">
      <c r="B303" s="125"/>
      <c r="C303" s="125"/>
      <c r="D303" s="125"/>
      <c r="E303" s="125"/>
      <c r="F303" s="125"/>
    </row>
    <row r="304" spans="1:13" x14ac:dyDescent="0.3">
      <c r="B304" s="14" t="s">
        <v>42</v>
      </c>
      <c r="C304" s="14" t="s">
        <v>43</v>
      </c>
      <c r="D304" s="14" t="s">
        <v>44</v>
      </c>
      <c r="E304" s="14" t="s">
        <v>45</v>
      </c>
      <c r="F304" s="14" t="s">
        <v>46</v>
      </c>
    </row>
    <row r="305" spans="1:6" x14ac:dyDescent="0.3">
      <c r="B305" s="68">
        <v>30</v>
      </c>
      <c r="C305" s="68">
        <v>25</v>
      </c>
      <c r="D305" s="68">
        <v>22</v>
      </c>
      <c r="E305" s="68">
        <v>18</v>
      </c>
      <c r="F305" s="68">
        <v>35</v>
      </c>
    </row>
    <row r="306" spans="1:6" x14ac:dyDescent="0.3">
      <c r="B306" s="68">
        <v>32</v>
      </c>
      <c r="C306" s="68">
        <v>27</v>
      </c>
      <c r="D306" s="68">
        <v>23</v>
      </c>
      <c r="E306" s="68">
        <v>17</v>
      </c>
      <c r="F306" s="68">
        <v>36</v>
      </c>
    </row>
    <row r="307" spans="1:6" x14ac:dyDescent="0.3">
      <c r="B307" s="68">
        <v>33</v>
      </c>
      <c r="C307" s="68">
        <v>26</v>
      </c>
      <c r="D307" s="68">
        <v>20</v>
      </c>
      <c r="E307" s="68">
        <v>19</v>
      </c>
      <c r="F307" s="68">
        <v>34</v>
      </c>
    </row>
    <row r="308" spans="1:6" x14ac:dyDescent="0.3">
      <c r="B308" s="68">
        <v>28</v>
      </c>
      <c r="C308" s="68">
        <v>23</v>
      </c>
      <c r="D308" s="68">
        <v>25</v>
      </c>
      <c r="E308" s="68">
        <v>20</v>
      </c>
      <c r="F308" s="68">
        <v>35</v>
      </c>
    </row>
    <row r="309" spans="1:6" x14ac:dyDescent="0.3">
      <c r="B309" s="68">
        <v>31</v>
      </c>
      <c r="C309" s="68">
        <v>28</v>
      </c>
      <c r="D309" s="68">
        <v>21</v>
      </c>
      <c r="E309" s="68">
        <v>21</v>
      </c>
      <c r="F309" s="68">
        <v>33</v>
      </c>
    </row>
    <row r="310" spans="1:6" x14ac:dyDescent="0.3">
      <c r="B310" s="68">
        <v>30</v>
      </c>
      <c r="C310" s="68">
        <v>24</v>
      </c>
      <c r="D310" s="68">
        <v>24</v>
      </c>
      <c r="E310" s="68">
        <v>18</v>
      </c>
      <c r="F310" s="68">
        <v>34</v>
      </c>
    </row>
    <row r="311" spans="1:6" x14ac:dyDescent="0.3">
      <c r="B311" s="68">
        <v>29</v>
      </c>
      <c r="C311" s="68">
        <v>26</v>
      </c>
      <c r="D311" s="68">
        <v>23</v>
      </c>
      <c r="E311" s="68">
        <v>19</v>
      </c>
      <c r="F311" s="68">
        <v>32</v>
      </c>
    </row>
    <row r="312" spans="1:6" x14ac:dyDescent="0.3">
      <c r="B312" s="68">
        <v>30</v>
      </c>
      <c r="C312" s="68">
        <v>25</v>
      </c>
      <c r="D312" s="68">
        <v>22</v>
      </c>
      <c r="E312" s="68">
        <v>17</v>
      </c>
      <c r="F312" s="68">
        <v>33</v>
      </c>
    </row>
    <row r="313" spans="1:6" x14ac:dyDescent="0.3">
      <c r="B313" s="68">
        <v>32</v>
      </c>
      <c r="C313" s="68">
        <v>27</v>
      </c>
      <c r="D313" s="68">
        <v>25</v>
      </c>
      <c r="E313" s="68">
        <v>20</v>
      </c>
      <c r="F313" s="68">
        <v>36</v>
      </c>
    </row>
    <row r="314" spans="1:6" x14ac:dyDescent="0.3">
      <c r="B314" s="68">
        <v>31</v>
      </c>
      <c r="C314" s="68">
        <v>28</v>
      </c>
      <c r="D314" s="68">
        <v>24</v>
      </c>
      <c r="E314" s="68">
        <v>19</v>
      </c>
      <c r="F314" s="68">
        <v>34</v>
      </c>
    </row>
    <row r="315" spans="1:6" x14ac:dyDescent="0.3">
      <c r="A315" s="71" t="s">
        <v>20</v>
      </c>
      <c r="B315" s="15">
        <f>_xlfn.VAR.S(B305:B314)</f>
        <v>2.2666666666666675</v>
      </c>
      <c r="C315" s="15">
        <f>_xlfn.VAR.S(C305:C314)</f>
        <v>2.7666666666666675</v>
      </c>
      <c r="D315" s="15">
        <f>_xlfn.VAR.S(D305:D314)</f>
        <v>2.7666666666666675</v>
      </c>
      <c r="E315" s="15">
        <f>_xlfn.VAR.S(E305:E314)</f>
        <v>1.7333333333333332</v>
      </c>
      <c r="F315" s="15">
        <f>_xlfn.VAR.S(F305:F314)</f>
        <v>1.7333333333333332</v>
      </c>
    </row>
    <row r="328" spans="2:14" ht="14.4" customHeight="1" x14ac:dyDescent="0.3">
      <c r="B328" s="105" t="s">
        <v>48</v>
      </c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</row>
    <row r="329" spans="2:14" x14ac:dyDescent="0.3"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</row>
    <row r="330" spans="2:14" x14ac:dyDescent="0.3"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</row>
    <row r="331" spans="2:14" x14ac:dyDescent="0.3"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</row>
    <row r="332" spans="2:14" x14ac:dyDescent="0.3"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</row>
    <row r="333" spans="2:14" x14ac:dyDescent="0.3"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</row>
    <row r="336" spans="2:14" x14ac:dyDescent="0.3">
      <c r="B336" s="126" t="s">
        <v>49</v>
      </c>
      <c r="C336" s="116"/>
      <c r="D336" s="116"/>
      <c r="E336" s="116"/>
      <c r="F336" s="116"/>
    </row>
    <row r="337" spans="2:6" x14ac:dyDescent="0.3">
      <c r="B337" s="116"/>
      <c r="C337" s="116"/>
      <c r="D337" s="116"/>
      <c r="E337" s="116"/>
      <c r="F337" s="116"/>
    </row>
    <row r="338" spans="2:6" x14ac:dyDescent="0.3">
      <c r="B338" s="116"/>
      <c r="C338" s="116"/>
      <c r="D338" s="116"/>
      <c r="E338" s="116"/>
      <c r="F338" s="116"/>
    </row>
    <row r="342" spans="2:6" x14ac:dyDescent="0.3">
      <c r="B342" s="27" t="s">
        <v>50</v>
      </c>
      <c r="C342" s="72" t="s">
        <v>51</v>
      </c>
    </row>
    <row r="343" spans="2:6" x14ac:dyDescent="0.3">
      <c r="B343" s="27" t="s">
        <v>52</v>
      </c>
      <c r="C343" s="65"/>
    </row>
    <row r="344" spans="2:6" x14ac:dyDescent="0.3">
      <c r="B344" s="65" t="s">
        <v>53</v>
      </c>
      <c r="C344" s="65">
        <v>30</v>
      </c>
    </row>
    <row r="345" spans="2:6" x14ac:dyDescent="0.3">
      <c r="B345" s="65" t="s">
        <v>54</v>
      </c>
      <c r="C345" s="65">
        <v>40</v>
      </c>
    </row>
    <row r="346" spans="2:6" x14ac:dyDescent="0.3">
      <c r="B346" s="65" t="s">
        <v>55</v>
      </c>
      <c r="C346" s="65">
        <v>20</v>
      </c>
    </row>
    <row r="347" spans="2:6" x14ac:dyDescent="0.3">
      <c r="B347" s="65" t="s">
        <v>56</v>
      </c>
      <c r="C347" s="65">
        <v>10</v>
      </c>
    </row>
    <row r="348" spans="2:6" x14ac:dyDescent="0.3">
      <c r="B348" s="65" t="s">
        <v>57</v>
      </c>
      <c r="C348" s="65">
        <v>45</v>
      </c>
    </row>
    <row r="349" spans="2:6" x14ac:dyDescent="0.3">
      <c r="B349" s="65" t="s">
        <v>58</v>
      </c>
      <c r="C349" s="65">
        <v>25</v>
      </c>
    </row>
    <row r="350" spans="2:6" x14ac:dyDescent="0.3">
      <c r="B350" s="65" t="s">
        <v>59</v>
      </c>
      <c r="C350" s="65">
        <v>30</v>
      </c>
    </row>
    <row r="358" spans="2:7" x14ac:dyDescent="0.3">
      <c r="B358" s="127" t="s">
        <v>60</v>
      </c>
      <c r="C358" s="106"/>
      <c r="D358" s="106"/>
      <c r="E358" s="106"/>
      <c r="F358" s="106"/>
      <c r="G358" s="106"/>
    </row>
    <row r="359" spans="2:7" x14ac:dyDescent="0.3">
      <c r="B359" s="106"/>
      <c r="C359" s="106"/>
      <c r="D359" s="106"/>
      <c r="E359" s="106"/>
      <c r="F359" s="106"/>
      <c r="G359" s="106"/>
    </row>
    <row r="360" spans="2:7" x14ac:dyDescent="0.3">
      <c r="B360" s="106"/>
      <c r="C360" s="106"/>
      <c r="D360" s="106"/>
      <c r="E360" s="106"/>
      <c r="F360" s="106"/>
      <c r="G360" s="106"/>
    </row>
    <row r="361" spans="2:7" x14ac:dyDescent="0.3">
      <c r="B361" s="106"/>
      <c r="C361" s="106"/>
      <c r="D361" s="106"/>
      <c r="E361" s="106"/>
      <c r="F361" s="106"/>
      <c r="G361" s="106"/>
    </row>
    <row r="367" spans="2:7" x14ac:dyDescent="0.3">
      <c r="B367" s="27" t="s">
        <v>50</v>
      </c>
      <c r="C367" s="72" t="s">
        <v>51</v>
      </c>
      <c r="D367" s="4"/>
      <c r="E367" s="5"/>
    </row>
    <row r="368" spans="2:7" x14ac:dyDescent="0.3">
      <c r="B368" s="27" t="s">
        <v>52</v>
      </c>
      <c r="C368" s="27"/>
    </row>
    <row r="369" spans="2:3" x14ac:dyDescent="0.3">
      <c r="B369" s="65" t="s">
        <v>53</v>
      </c>
      <c r="C369" s="65">
        <v>30</v>
      </c>
    </row>
    <row r="370" spans="2:3" x14ac:dyDescent="0.3">
      <c r="B370" s="65" t="s">
        <v>54</v>
      </c>
      <c r="C370" s="65">
        <v>40</v>
      </c>
    </row>
    <row r="371" spans="2:3" x14ac:dyDescent="0.3">
      <c r="B371" s="65" t="s">
        <v>55</v>
      </c>
      <c r="C371" s="65">
        <v>20</v>
      </c>
    </row>
    <row r="372" spans="2:3" x14ac:dyDescent="0.3">
      <c r="B372" s="65" t="s">
        <v>56</v>
      </c>
      <c r="C372" s="65">
        <v>10</v>
      </c>
    </row>
    <row r="373" spans="2:3" x14ac:dyDescent="0.3">
      <c r="B373" s="65" t="s">
        <v>57</v>
      </c>
      <c r="C373" s="65">
        <v>45</v>
      </c>
    </row>
    <row r="374" spans="2:3" x14ac:dyDescent="0.3">
      <c r="B374" s="65" t="s">
        <v>58</v>
      </c>
      <c r="C374" s="65">
        <v>25</v>
      </c>
    </row>
    <row r="375" spans="2:3" x14ac:dyDescent="0.3">
      <c r="B375" s="65" t="s">
        <v>59</v>
      </c>
      <c r="C375" s="65">
        <v>30</v>
      </c>
    </row>
    <row r="388" spans="1:14" x14ac:dyDescent="0.3">
      <c r="A388">
        <v>7</v>
      </c>
      <c r="B388" s="144" t="s">
        <v>40</v>
      </c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</row>
    <row r="389" spans="1:14" ht="14.4" customHeight="1" x14ac:dyDescent="0.3"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</row>
    <row r="390" spans="1:14" ht="14.4" customHeight="1" x14ac:dyDescent="0.3"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</row>
    <row r="391" spans="1:14" ht="14.4" customHeight="1" x14ac:dyDescent="0.3"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</row>
    <row r="392" spans="1:14" ht="14.4" customHeight="1" x14ac:dyDescent="0.3"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</row>
    <row r="393" spans="1:14" ht="14.4" customHeight="1" x14ac:dyDescent="0.3"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</row>
    <row r="394" spans="1:14" ht="14.4" customHeight="1" x14ac:dyDescent="0.3"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</row>
    <row r="395" spans="1:14" x14ac:dyDescent="0.3"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</row>
    <row r="396" spans="1:14" x14ac:dyDescent="0.3">
      <c r="B396" s="142" t="s">
        <v>61</v>
      </c>
      <c r="C396" s="142"/>
      <c r="D396" s="142"/>
    </row>
    <row r="397" spans="1:14" x14ac:dyDescent="0.3">
      <c r="B397" s="65">
        <v>3</v>
      </c>
      <c r="C397" s="65">
        <v>5</v>
      </c>
      <c r="D397" s="65">
        <v>2</v>
      </c>
      <c r="E397" s="65">
        <v>4</v>
      </c>
      <c r="F397" s="65">
        <v>6</v>
      </c>
      <c r="G397" s="65">
        <v>2</v>
      </c>
      <c r="H397" s="65">
        <v>3</v>
      </c>
      <c r="I397" s="65">
        <v>4</v>
      </c>
      <c r="J397" s="65">
        <v>2</v>
      </c>
      <c r="K397" s="65">
        <v>5</v>
      </c>
      <c r="L397" s="65">
        <v>7</v>
      </c>
      <c r="M397" s="65">
        <v>2</v>
      </c>
    </row>
    <row r="398" spans="1:14" x14ac:dyDescent="0.3">
      <c r="B398" s="65">
        <v>3</v>
      </c>
      <c r="C398" s="65">
        <v>4</v>
      </c>
      <c r="D398" s="65">
        <v>2</v>
      </c>
      <c r="E398" s="65">
        <v>4</v>
      </c>
      <c r="F398" s="65">
        <v>2</v>
      </c>
      <c r="G398" s="65">
        <v>3</v>
      </c>
      <c r="H398" s="65">
        <v>5</v>
      </c>
      <c r="I398" s="65">
        <v>6</v>
      </c>
      <c r="J398" s="65">
        <v>3</v>
      </c>
      <c r="K398" s="65">
        <v>2</v>
      </c>
      <c r="L398" s="65">
        <v>1</v>
      </c>
      <c r="M398" s="65">
        <v>4</v>
      </c>
    </row>
    <row r="399" spans="1:14" x14ac:dyDescent="0.3">
      <c r="B399" s="65">
        <v>2</v>
      </c>
      <c r="C399" s="65">
        <v>4</v>
      </c>
      <c r="D399" s="65">
        <v>5</v>
      </c>
      <c r="E399" s="65">
        <v>3</v>
      </c>
      <c r="F399" s="65">
        <v>2</v>
      </c>
      <c r="G399" s="65">
        <v>7</v>
      </c>
      <c r="H399" s="65">
        <v>2</v>
      </c>
      <c r="I399" s="65">
        <v>3</v>
      </c>
      <c r="J399" s="65">
        <v>4</v>
      </c>
      <c r="K399" s="65">
        <v>5</v>
      </c>
      <c r="L399" s="65">
        <v>1</v>
      </c>
      <c r="M399" s="65">
        <v>6</v>
      </c>
    </row>
    <row r="400" spans="1:14" x14ac:dyDescent="0.3">
      <c r="B400" s="65">
        <v>2</v>
      </c>
      <c r="C400" s="65">
        <v>4</v>
      </c>
      <c r="D400" s="65">
        <v>3</v>
      </c>
      <c r="E400" s="65">
        <v>5</v>
      </c>
      <c r="F400" s="65">
        <v>3</v>
      </c>
      <c r="G400" s="65">
        <v>2</v>
      </c>
      <c r="H400" s="65">
        <v>4</v>
      </c>
      <c r="I400" s="65">
        <v>2</v>
      </c>
      <c r="J400" s="65">
        <v>6</v>
      </c>
      <c r="K400" s="65">
        <v>3</v>
      </c>
      <c r="L400" s="65">
        <v>2</v>
      </c>
      <c r="M400" s="65">
        <v>4</v>
      </c>
    </row>
    <row r="401" spans="2:10" x14ac:dyDescent="0.3">
      <c r="B401" s="65">
        <v>5</v>
      </c>
      <c r="C401" s="65">
        <v>3</v>
      </c>
    </row>
    <row r="403" spans="2:10" x14ac:dyDescent="0.3">
      <c r="B403" s="66" t="s">
        <v>22</v>
      </c>
      <c r="C403" s="66">
        <f>G404-G403</f>
        <v>0</v>
      </c>
      <c r="E403" s="29" t="s">
        <v>25</v>
      </c>
      <c r="F403" s="80">
        <v>1</v>
      </c>
      <c r="G403" s="75"/>
    </row>
    <row r="404" spans="2:10" x14ac:dyDescent="0.3">
      <c r="B404" s="74" t="s">
        <v>20</v>
      </c>
      <c r="C404" s="74">
        <f>_xlfn.VAR.S(B397:M401)</f>
        <v>2.3363265306122454</v>
      </c>
      <c r="E404" s="81" t="s">
        <v>26</v>
      </c>
      <c r="F404" s="82">
        <v>7</v>
      </c>
      <c r="G404" s="76"/>
    </row>
    <row r="405" spans="2:10" x14ac:dyDescent="0.3">
      <c r="B405" s="29" t="s">
        <v>32</v>
      </c>
      <c r="C405" s="29">
        <f>_xlfn.STDEV.S(B397:M401)</f>
        <v>1.5285046714394579</v>
      </c>
      <c r="F405" s="32"/>
      <c r="G405" s="32"/>
    </row>
    <row r="412" spans="2:10" ht="13.8" customHeight="1" x14ac:dyDescent="0.3">
      <c r="B412" s="146" t="s">
        <v>62</v>
      </c>
      <c r="C412" s="147"/>
      <c r="D412" s="147"/>
      <c r="E412" s="147"/>
      <c r="F412" s="147"/>
      <c r="G412" s="147"/>
      <c r="H412" s="147"/>
      <c r="I412" s="147"/>
      <c r="J412" s="147"/>
    </row>
    <row r="413" spans="2:10" x14ac:dyDescent="0.3">
      <c r="B413" s="147"/>
      <c r="C413" s="147"/>
      <c r="D413" s="147"/>
      <c r="E413" s="147"/>
      <c r="F413" s="147"/>
      <c r="G413" s="147"/>
      <c r="H413" s="147"/>
      <c r="I413" s="147"/>
      <c r="J413" s="147"/>
    </row>
    <row r="414" spans="2:10" x14ac:dyDescent="0.3">
      <c r="B414" s="147"/>
      <c r="C414" s="147"/>
      <c r="D414" s="147"/>
      <c r="E414" s="147"/>
      <c r="F414" s="147"/>
      <c r="G414" s="147"/>
      <c r="H414" s="147"/>
      <c r="I414" s="147"/>
      <c r="J414" s="147"/>
    </row>
    <row r="415" spans="2:10" x14ac:dyDescent="0.3">
      <c r="B415" s="147"/>
      <c r="C415" s="147"/>
      <c r="D415" s="147"/>
      <c r="E415" s="147"/>
      <c r="F415" s="147"/>
      <c r="G415" s="147"/>
      <c r="H415" s="147"/>
      <c r="I415" s="147"/>
      <c r="J415" s="147"/>
    </row>
    <row r="417" spans="2:12" x14ac:dyDescent="0.3">
      <c r="B417" s="4"/>
      <c r="C417" s="4"/>
    </row>
    <row r="419" spans="2:12" x14ac:dyDescent="0.3">
      <c r="B419" s="77" t="s">
        <v>63</v>
      </c>
      <c r="C419" s="78">
        <v>28</v>
      </c>
      <c r="D419" s="78">
        <v>32</v>
      </c>
      <c r="E419" s="78">
        <v>35</v>
      </c>
      <c r="F419" s="78">
        <v>40</v>
      </c>
      <c r="G419" s="78">
        <v>42</v>
      </c>
      <c r="H419" s="78">
        <v>28</v>
      </c>
      <c r="I419" s="78">
        <v>33</v>
      </c>
      <c r="J419" s="78">
        <v>38</v>
      </c>
      <c r="K419" s="78">
        <v>30</v>
      </c>
      <c r="L419" s="78">
        <v>41</v>
      </c>
    </row>
    <row r="420" spans="2:12" x14ac:dyDescent="0.3">
      <c r="C420" s="78">
        <v>37</v>
      </c>
      <c r="D420" s="78">
        <v>31</v>
      </c>
      <c r="E420" s="78">
        <v>34</v>
      </c>
      <c r="F420" s="78">
        <v>29</v>
      </c>
      <c r="G420" s="78">
        <v>36</v>
      </c>
      <c r="H420" s="78">
        <v>43</v>
      </c>
      <c r="I420" s="78">
        <v>39</v>
      </c>
      <c r="J420" s="78">
        <v>27</v>
      </c>
      <c r="K420" s="78">
        <v>35</v>
      </c>
      <c r="L420" s="78">
        <v>31</v>
      </c>
    </row>
    <row r="421" spans="2:12" x14ac:dyDescent="0.3">
      <c r="C421" s="78">
        <v>39</v>
      </c>
      <c r="D421" s="78">
        <v>45</v>
      </c>
      <c r="E421" s="78">
        <v>29</v>
      </c>
      <c r="F421" s="78">
        <v>33</v>
      </c>
      <c r="G421" s="78">
        <v>37</v>
      </c>
      <c r="H421" s="78">
        <v>40</v>
      </c>
      <c r="I421" s="78">
        <v>36</v>
      </c>
      <c r="J421" s="78">
        <v>29</v>
      </c>
      <c r="K421" s="78">
        <v>31</v>
      </c>
      <c r="L421" s="78">
        <v>38</v>
      </c>
    </row>
    <row r="422" spans="2:12" x14ac:dyDescent="0.3">
      <c r="C422" s="78">
        <v>35</v>
      </c>
      <c r="D422" s="78">
        <v>44</v>
      </c>
      <c r="E422" s="78">
        <v>32</v>
      </c>
      <c r="F422" s="78">
        <v>39</v>
      </c>
      <c r="G422" s="78">
        <v>36</v>
      </c>
      <c r="H422" s="78">
        <v>30</v>
      </c>
      <c r="I422" s="78">
        <v>33</v>
      </c>
      <c r="J422" s="78">
        <v>28</v>
      </c>
      <c r="K422" s="78">
        <v>41</v>
      </c>
      <c r="L422" s="78">
        <v>35</v>
      </c>
    </row>
    <row r="423" spans="2:12" x14ac:dyDescent="0.3">
      <c r="C423" s="78">
        <v>31</v>
      </c>
      <c r="D423" s="78">
        <v>37</v>
      </c>
      <c r="E423" s="78">
        <v>42</v>
      </c>
      <c r="F423" s="78">
        <v>29</v>
      </c>
      <c r="G423" s="78">
        <v>34</v>
      </c>
      <c r="H423" s="78">
        <v>40</v>
      </c>
      <c r="I423" s="78">
        <v>31</v>
      </c>
      <c r="J423" s="78">
        <v>33</v>
      </c>
      <c r="K423" s="78">
        <v>38</v>
      </c>
      <c r="L423" s="78">
        <v>36</v>
      </c>
    </row>
    <row r="424" spans="2:12" x14ac:dyDescent="0.3">
      <c r="C424" s="78">
        <v>39</v>
      </c>
      <c r="D424" s="78">
        <v>27</v>
      </c>
      <c r="E424" s="78">
        <v>35</v>
      </c>
      <c r="F424" s="78">
        <v>30</v>
      </c>
      <c r="G424" s="78">
        <v>43</v>
      </c>
      <c r="H424" s="78">
        <v>29</v>
      </c>
      <c r="I424" s="78">
        <v>32</v>
      </c>
      <c r="J424" s="78">
        <v>36</v>
      </c>
      <c r="K424" s="78">
        <v>31</v>
      </c>
      <c r="L424" s="78">
        <v>40</v>
      </c>
    </row>
    <row r="425" spans="2:12" x14ac:dyDescent="0.3">
      <c r="C425" s="78">
        <v>38</v>
      </c>
      <c r="D425" s="78">
        <v>44</v>
      </c>
      <c r="E425" s="78">
        <v>37</v>
      </c>
      <c r="F425" s="78">
        <v>33</v>
      </c>
      <c r="G425" s="78">
        <v>35</v>
      </c>
      <c r="H425" s="78">
        <v>41</v>
      </c>
      <c r="I425" s="78">
        <v>30</v>
      </c>
      <c r="J425" s="78">
        <v>31</v>
      </c>
      <c r="K425" s="78">
        <v>39</v>
      </c>
      <c r="L425" s="78">
        <v>28</v>
      </c>
    </row>
    <row r="426" spans="2:12" x14ac:dyDescent="0.3">
      <c r="C426" s="78">
        <v>45</v>
      </c>
      <c r="D426" s="78">
        <v>29</v>
      </c>
      <c r="E426" s="78">
        <v>33</v>
      </c>
      <c r="F426" s="78">
        <v>38</v>
      </c>
      <c r="G426" s="78">
        <v>34</v>
      </c>
      <c r="H426" s="78">
        <v>32</v>
      </c>
      <c r="I426" s="78">
        <v>35</v>
      </c>
      <c r="J426" s="78">
        <v>31</v>
      </c>
      <c r="K426" s="78">
        <v>40</v>
      </c>
      <c r="L426" s="78">
        <v>36</v>
      </c>
    </row>
    <row r="427" spans="2:12" x14ac:dyDescent="0.3">
      <c r="C427" s="78">
        <v>39</v>
      </c>
      <c r="D427" s="78">
        <v>27</v>
      </c>
      <c r="E427" s="78">
        <v>35</v>
      </c>
      <c r="F427" s="78">
        <v>30</v>
      </c>
      <c r="G427" s="78">
        <v>43</v>
      </c>
      <c r="H427" s="78">
        <v>29</v>
      </c>
      <c r="I427" s="78">
        <v>32</v>
      </c>
      <c r="J427" s="78">
        <v>36</v>
      </c>
      <c r="K427" s="78">
        <v>31</v>
      </c>
      <c r="L427" s="78">
        <v>40</v>
      </c>
    </row>
    <row r="428" spans="2:12" x14ac:dyDescent="0.3">
      <c r="C428" s="78">
        <v>38</v>
      </c>
      <c r="D428" s="78">
        <v>44</v>
      </c>
      <c r="E428" s="78">
        <v>37</v>
      </c>
      <c r="F428" s="78">
        <v>33</v>
      </c>
      <c r="G428" s="78">
        <v>35</v>
      </c>
      <c r="H428" s="78">
        <v>41</v>
      </c>
      <c r="I428" s="78">
        <v>30</v>
      </c>
      <c r="J428" s="78">
        <v>31</v>
      </c>
      <c r="K428" s="78">
        <v>39</v>
      </c>
      <c r="L428" s="78">
        <v>28</v>
      </c>
    </row>
    <row r="431" spans="2:12" x14ac:dyDescent="0.3">
      <c r="C431" s="83" t="s">
        <v>63</v>
      </c>
      <c r="D431" s="84" t="s">
        <v>51</v>
      </c>
      <c r="E431" s="86"/>
      <c r="F431" s="83" t="s">
        <v>63</v>
      </c>
      <c r="G431" s="84" t="s">
        <v>51</v>
      </c>
      <c r="H431" s="86"/>
      <c r="I431" s="83" t="s">
        <v>63</v>
      </c>
      <c r="J431" s="84" t="s">
        <v>51</v>
      </c>
    </row>
    <row r="432" spans="2:12" x14ac:dyDescent="0.3">
      <c r="C432" s="78">
        <v>27</v>
      </c>
      <c r="D432" s="78">
        <v>3</v>
      </c>
      <c r="E432" s="87"/>
      <c r="F432" s="78">
        <v>27</v>
      </c>
      <c r="G432" s="78">
        <v>3</v>
      </c>
      <c r="H432" s="87"/>
      <c r="I432" s="78">
        <v>27</v>
      </c>
      <c r="J432" s="78">
        <v>3</v>
      </c>
    </row>
    <row r="433" spans="3:10" x14ac:dyDescent="0.3">
      <c r="C433" s="78">
        <v>28</v>
      </c>
      <c r="D433" s="78">
        <v>5</v>
      </c>
      <c r="E433" s="87"/>
      <c r="F433" s="78">
        <v>28</v>
      </c>
      <c r="G433" s="78">
        <v>5</v>
      </c>
      <c r="H433" s="87"/>
      <c r="I433" s="78">
        <v>28</v>
      </c>
      <c r="J433" s="78">
        <v>5</v>
      </c>
    </row>
    <row r="434" spans="3:10" x14ac:dyDescent="0.3">
      <c r="C434" s="78">
        <v>29</v>
      </c>
      <c r="D434" s="78">
        <v>7</v>
      </c>
      <c r="E434" s="87"/>
      <c r="F434" s="78">
        <v>29</v>
      </c>
      <c r="G434" s="78">
        <v>7</v>
      </c>
      <c r="H434" s="87"/>
      <c r="I434" s="78">
        <v>29</v>
      </c>
      <c r="J434" s="78">
        <v>7</v>
      </c>
    </row>
    <row r="435" spans="3:10" x14ac:dyDescent="0.3">
      <c r="C435" s="78">
        <v>30</v>
      </c>
      <c r="D435" s="78">
        <v>6</v>
      </c>
      <c r="E435" s="87"/>
      <c r="F435" s="78">
        <v>30</v>
      </c>
      <c r="G435" s="78">
        <v>6</v>
      </c>
      <c r="H435" s="87"/>
      <c r="I435" s="78">
        <v>30</v>
      </c>
      <c r="J435" s="78">
        <v>6</v>
      </c>
    </row>
    <row r="436" spans="3:10" x14ac:dyDescent="0.3">
      <c r="C436" s="78">
        <v>31</v>
      </c>
      <c r="D436" s="78">
        <v>10</v>
      </c>
      <c r="E436" s="87"/>
      <c r="F436" s="78">
        <v>31</v>
      </c>
      <c r="G436" s="78">
        <v>10</v>
      </c>
      <c r="H436" s="87"/>
      <c r="I436" s="78">
        <v>31</v>
      </c>
      <c r="J436" s="78">
        <v>10</v>
      </c>
    </row>
    <row r="437" spans="3:10" x14ac:dyDescent="0.3">
      <c r="C437" s="78">
        <v>32</v>
      </c>
      <c r="D437" s="78">
        <v>5</v>
      </c>
      <c r="E437" s="87"/>
      <c r="F437" s="78">
        <v>32</v>
      </c>
      <c r="G437" s="78">
        <v>5</v>
      </c>
      <c r="H437" s="87"/>
      <c r="I437" s="78">
        <v>32</v>
      </c>
      <c r="J437" s="78">
        <v>5</v>
      </c>
    </row>
    <row r="438" spans="3:10" x14ac:dyDescent="0.3">
      <c r="C438" s="78">
        <v>33</v>
      </c>
      <c r="D438" s="78">
        <v>7</v>
      </c>
      <c r="E438" s="87"/>
      <c r="F438" s="78">
        <v>33</v>
      </c>
      <c r="G438" s="78">
        <v>7</v>
      </c>
      <c r="H438" s="87"/>
      <c r="I438" s="78">
        <v>33</v>
      </c>
      <c r="J438" s="78">
        <v>7</v>
      </c>
    </row>
    <row r="439" spans="3:10" x14ac:dyDescent="0.3">
      <c r="C439" s="78">
        <v>34</v>
      </c>
      <c r="D439" s="78">
        <v>3</v>
      </c>
      <c r="E439" s="87"/>
      <c r="F439" s="78">
        <v>34</v>
      </c>
      <c r="G439" s="78">
        <v>3</v>
      </c>
      <c r="H439" s="87"/>
      <c r="I439" s="78">
        <v>34</v>
      </c>
      <c r="J439" s="78">
        <v>3</v>
      </c>
    </row>
    <row r="440" spans="3:10" x14ac:dyDescent="0.3">
      <c r="C440" s="78">
        <v>35</v>
      </c>
      <c r="D440" s="78">
        <v>10</v>
      </c>
      <c r="E440" s="87"/>
      <c r="F440" s="78">
        <v>35</v>
      </c>
      <c r="G440" s="78">
        <v>10</v>
      </c>
      <c r="H440" s="87"/>
      <c r="I440" s="78">
        <v>35</v>
      </c>
      <c r="J440" s="78">
        <v>10</v>
      </c>
    </row>
    <row r="441" spans="3:10" x14ac:dyDescent="0.3">
      <c r="C441" s="78">
        <v>36</v>
      </c>
      <c r="D441" s="78">
        <v>6</v>
      </c>
      <c r="E441" s="87"/>
      <c r="F441" s="78">
        <v>36</v>
      </c>
      <c r="G441" s="78">
        <v>6</v>
      </c>
      <c r="H441" s="87"/>
      <c r="I441" s="78">
        <v>36</v>
      </c>
      <c r="J441" s="78">
        <v>6</v>
      </c>
    </row>
    <row r="442" spans="3:10" x14ac:dyDescent="0.3">
      <c r="C442" s="78">
        <v>37</v>
      </c>
      <c r="D442" s="78">
        <v>5</v>
      </c>
      <c r="E442" s="87"/>
      <c r="F442" s="78">
        <v>37</v>
      </c>
      <c r="G442" s="78">
        <v>5</v>
      </c>
      <c r="H442" s="87"/>
      <c r="I442" s="78">
        <v>37</v>
      </c>
      <c r="J442" s="78">
        <v>5</v>
      </c>
    </row>
    <row r="443" spans="3:10" x14ac:dyDescent="0.3">
      <c r="C443" s="78">
        <v>38</v>
      </c>
      <c r="D443" s="78">
        <v>6</v>
      </c>
      <c r="E443" s="87"/>
      <c r="F443" s="78">
        <v>38</v>
      </c>
      <c r="G443" s="78">
        <v>6</v>
      </c>
      <c r="H443" s="87"/>
      <c r="I443" s="78">
        <v>38</v>
      </c>
      <c r="J443" s="78">
        <v>6</v>
      </c>
    </row>
    <row r="444" spans="3:10" x14ac:dyDescent="0.3">
      <c r="C444" s="78">
        <v>39</v>
      </c>
      <c r="D444" s="78">
        <v>7</v>
      </c>
      <c r="E444" s="87"/>
      <c r="F444" s="78">
        <v>39</v>
      </c>
      <c r="G444" s="78">
        <v>7</v>
      </c>
      <c r="H444" s="87"/>
      <c r="I444" s="78">
        <v>39</v>
      </c>
      <c r="J444" s="78">
        <v>7</v>
      </c>
    </row>
    <row r="445" spans="3:10" x14ac:dyDescent="0.3">
      <c r="C445" s="78">
        <v>40</v>
      </c>
      <c r="D445" s="78">
        <v>6</v>
      </c>
      <c r="E445" s="87"/>
      <c r="F445" s="78">
        <v>40</v>
      </c>
      <c r="G445" s="78">
        <v>6</v>
      </c>
      <c r="H445" s="87"/>
      <c r="I445" s="78">
        <v>40</v>
      </c>
      <c r="J445" s="78">
        <v>6</v>
      </c>
    </row>
    <row r="446" spans="3:10" x14ac:dyDescent="0.3">
      <c r="C446" s="78">
        <v>41</v>
      </c>
      <c r="D446" s="78">
        <v>4</v>
      </c>
      <c r="E446" s="87"/>
      <c r="F446" s="78">
        <v>41</v>
      </c>
      <c r="G446" s="78">
        <v>4</v>
      </c>
      <c r="H446" s="87"/>
      <c r="I446" s="78">
        <v>41</v>
      </c>
      <c r="J446" s="78">
        <v>4</v>
      </c>
    </row>
    <row r="447" spans="3:10" x14ac:dyDescent="0.3">
      <c r="C447" s="78">
        <v>42</v>
      </c>
      <c r="D447" s="78">
        <v>2</v>
      </c>
      <c r="E447" s="87"/>
      <c r="F447" s="78">
        <v>42</v>
      </c>
      <c r="G447" s="78">
        <v>2</v>
      </c>
      <c r="H447" s="87"/>
      <c r="I447" s="78">
        <v>42</v>
      </c>
      <c r="J447" s="78">
        <v>2</v>
      </c>
    </row>
    <row r="448" spans="3:10" x14ac:dyDescent="0.3">
      <c r="C448" s="78">
        <v>43</v>
      </c>
      <c r="D448" s="78">
        <v>3</v>
      </c>
      <c r="E448" s="87"/>
      <c r="F448" s="78">
        <v>43</v>
      </c>
      <c r="G448" s="78">
        <v>3</v>
      </c>
      <c r="H448" s="87"/>
      <c r="I448" s="78">
        <v>43</v>
      </c>
      <c r="J448" s="78">
        <v>3</v>
      </c>
    </row>
    <row r="449" spans="2:10" x14ac:dyDescent="0.3">
      <c r="C449" s="78">
        <v>44</v>
      </c>
      <c r="D449" s="78">
        <v>3</v>
      </c>
      <c r="E449" s="87"/>
      <c r="F449" s="78">
        <v>44</v>
      </c>
      <c r="G449" s="78">
        <v>3</v>
      </c>
      <c r="H449" s="87"/>
      <c r="I449" s="78">
        <v>44</v>
      </c>
      <c r="J449" s="78">
        <v>3</v>
      </c>
    </row>
    <row r="450" spans="2:10" x14ac:dyDescent="0.3">
      <c r="C450" s="78">
        <v>45</v>
      </c>
      <c r="D450" s="78">
        <v>2</v>
      </c>
      <c r="E450" s="87"/>
      <c r="F450" s="78">
        <v>45</v>
      </c>
      <c r="G450" s="78">
        <v>2</v>
      </c>
      <c r="H450" s="87"/>
      <c r="I450" s="78">
        <v>45</v>
      </c>
      <c r="J450" s="78">
        <v>2</v>
      </c>
    </row>
    <row r="451" spans="2:10" x14ac:dyDescent="0.3">
      <c r="C451" s="80" t="s">
        <v>9</v>
      </c>
      <c r="D451" s="83">
        <f>MODE(D432:D450)</f>
        <v>3</v>
      </c>
      <c r="E451" s="87"/>
      <c r="F451" s="80" t="s">
        <v>8</v>
      </c>
      <c r="G451" s="83">
        <f>MEDIAN(G432:G450)</f>
        <v>5</v>
      </c>
      <c r="H451" s="87"/>
      <c r="I451" s="80" t="s">
        <v>22</v>
      </c>
      <c r="J451" s="83">
        <v>8</v>
      </c>
    </row>
    <row r="461" spans="2:10" x14ac:dyDescent="0.3">
      <c r="B461" s="124" t="s">
        <v>64</v>
      </c>
      <c r="C461" s="106"/>
      <c r="D461" s="106"/>
      <c r="E461" s="106"/>
      <c r="F461" s="106"/>
      <c r="G461" s="106"/>
      <c r="H461" s="106"/>
      <c r="I461" s="106"/>
      <c r="J461" s="106"/>
    </row>
    <row r="462" spans="2:10" x14ac:dyDescent="0.3">
      <c r="B462" s="106"/>
      <c r="C462" s="106"/>
      <c r="D462" s="106"/>
      <c r="E462" s="106"/>
      <c r="F462" s="106"/>
      <c r="G462" s="106"/>
      <c r="H462" s="106"/>
      <c r="I462" s="106"/>
      <c r="J462" s="106"/>
    </row>
    <row r="463" spans="2:10" x14ac:dyDescent="0.3">
      <c r="B463" s="106"/>
      <c r="C463" s="106"/>
      <c r="D463" s="106"/>
      <c r="E463" s="106"/>
      <c r="F463" s="106"/>
      <c r="G463" s="106"/>
      <c r="H463" s="106"/>
      <c r="I463" s="106"/>
      <c r="J463" s="106"/>
    </row>
    <row r="464" spans="2:10" x14ac:dyDescent="0.3">
      <c r="B464" s="106"/>
      <c r="C464" s="106"/>
      <c r="D464" s="106"/>
      <c r="E464" s="106"/>
      <c r="F464" s="106"/>
      <c r="G464" s="106"/>
      <c r="H464" s="106"/>
      <c r="I464" s="106"/>
      <c r="J464" s="106"/>
    </row>
    <row r="467" spans="3:11" x14ac:dyDescent="0.3">
      <c r="C467" s="88" t="s">
        <v>12</v>
      </c>
    </row>
    <row r="468" spans="3:11" x14ac:dyDescent="0.3">
      <c r="C468" s="65">
        <v>56</v>
      </c>
      <c r="D468" s="65">
        <v>40</v>
      </c>
      <c r="E468" s="65">
        <v>28</v>
      </c>
      <c r="F468" s="65">
        <v>73</v>
      </c>
      <c r="G468" s="65">
        <v>52</v>
      </c>
      <c r="H468" s="65">
        <v>61</v>
      </c>
      <c r="I468" s="65">
        <v>35</v>
      </c>
      <c r="J468" s="65">
        <v>40</v>
      </c>
      <c r="K468" s="65">
        <v>47</v>
      </c>
    </row>
    <row r="469" spans="3:11" x14ac:dyDescent="0.3">
      <c r="C469" s="65">
        <v>65</v>
      </c>
      <c r="D469" s="65">
        <v>52</v>
      </c>
      <c r="E469" s="65">
        <v>44</v>
      </c>
      <c r="F469" s="65">
        <v>38</v>
      </c>
      <c r="G469" s="65">
        <v>60</v>
      </c>
      <c r="H469" s="65">
        <v>56</v>
      </c>
      <c r="I469" s="65">
        <v>40</v>
      </c>
      <c r="J469" s="65">
        <v>36</v>
      </c>
      <c r="K469" s="65">
        <v>49</v>
      </c>
    </row>
    <row r="470" spans="3:11" x14ac:dyDescent="0.3">
      <c r="C470" s="65">
        <v>68</v>
      </c>
      <c r="D470" s="65">
        <v>57</v>
      </c>
      <c r="E470" s="65">
        <v>52</v>
      </c>
      <c r="F470" s="65">
        <v>63</v>
      </c>
      <c r="G470" s="65">
        <v>41</v>
      </c>
      <c r="H470" s="65">
        <v>48</v>
      </c>
      <c r="I470" s="65">
        <v>55</v>
      </c>
      <c r="J470" s="65">
        <v>42</v>
      </c>
      <c r="K470" s="65">
        <v>39</v>
      </c>
    </row>
    <row r="471" spans="3:11" x14ac:dyDescent="0.3">
      <c r="C471" s="65">
        <v>58</v>
      </c>
      <c r="D471" s="65">
        <v>62</v>
      </c>
      <c r="E471" s="65">
        <v>49</v>
      </c>
      <c r="F471" s="65">
        <v>59</v>
      </c>
      <c r="G471" s="65">
        <v>45</v>
      </c>
      <c r="H471" s="65">
        <v>47</v>
      </c>
      <c r="I471" s="65">
        <v>51</v>
      </c>
      <c r="J471" s="65">
        <v>65</v>
      </c>
      <c r="K471" s="65">
        <v>41</v>
      </c>
    </row>
    <row r="472" spans="3:11" x14ac:dyDescent="0.3">
      <c r="C472" s="65">
        <v>48</v>
      </c>
      <c r="D472" s="65">
        <v>55</v>
      </c>
      <c r="E472" s="65">
        <v>42</v>
      </c>
      <c r="F472" s="65">
        <v>39</v>
      </c>
      <c r="G472" s="65">
        <v>58</v>
      </c>
      <c r="H472" s="65">
        <v>62</v>
      </c>
      <c r="I472" s="65">
        <v>49</v>
      </c>
      <c r="J472" s="65">
        <v>59</v>
      </c>
      <c r="K472" s="65">
        <v>45</v>
      </c>
    </row>
    <row r="473" spans="3:11" x14ac:dyDescent="0.3">
      <c r="C473" s="65">
        <v>47</v>
      </c>
      <c r="D473" s="65">
        <v>51</v>
      </c>
      <c r="E473" s="65">
        <v>65</v>
      </c>
      <c r="F473" s="65">
        <v>43</v>
      </c>
      <c r="G473" s="65">
        <v>58</v>
      </c>
    </row>
    <row r="475" spans="3:11" x14ac:dyDescent="0.3">
      <c r="C475" s="72" t="s">
        <v>12</v>
      </c>
      <c r="D475" s="89" t="s">
        <v>51</v>
      </c>
      <c r="F475" s="72" t="s">
        <v>12</v>
      </c>
      <c r="G475" s="89" t="s">
        <v>51</v>
      </c>
      <c r="I475" s="72" t="s">
        <v>12</v>
      </c>
      <c r="J475" s="89" t="s">
        <v>51</v>
      </c>
    </row>
    <row r="476" spans="3:11" x14ac:dyDescent="0.3">
      <c r="C476" s="65">
        <v>28</v>
      </c>
      <c r="D476" s="65">
        <v>1</v>
      </c>
      <c r="F476" s="65">
        <v>28</v>
      </c>
      <c r="G476" s="65">
        <v>1</v>
      </c>
      <c r="I476" s="65">
        <v>28</v>
      </c>
      <c r="J476" s="65">
        <v>1</v>
      </c>
    </row>
    <row r="477" spans="3:11" x14ac:dyDescent="0.3">
      <c r="C477" s="65">
        <v>35</v>
      </c>
      <c r="D477" s="65">
        <v>1</v>
      </c>
      <c r="F477" s="65">
        <v>35</v>
      </c>
      <c r="G477" s="65">
        <v>1</v>
      </c>
      <c r="I477" s="65">
        <v>35</v>
      </c>
      <c r="J477" s="65">
        <v>1</v>
      </c>
    </row>
    <row r="478" spans="3:11" x14ac:dyDescent="0.3">
      <c r="C478" s="65">
        <v>36</v>
      </c>
      <c r="D478" s="65">
        <v>1</v>
      </c>
      <c r="F478" s="65">
        <v>36</v>
      </c>
      <c r="G478" s="65">
        <v>1</v>
      </c>
      <c r="I478" s="65">
        <v>36</v>
      </c>
      <c r="J478" s="65">
        <v>1</v>
      </c>
    </row>
    <row r="479" spans="3:11" x14ac:dyDescent="0.3">
      <c r="C479" s="65">
        <v>38</v>
      </c>
      <c r="D479" s="65">
        <v>1</v>
      </c>
      <c r="F479" s="65">
        <v>38</v>
      </c>
      <c r="G479" s="65">
        <v>1</v>
      </c>
      <c r="I479" s="65">
        <v>38</v>
      </c>
      <c r="J479" s="65">
        <v>1</v>
      </c>
    </row>
    <row r="480" spans="3:11" x14ac:dyDescent="0.3">
      <c r="C480" s="65">
        <v>39</v>
      </c>
      <c r="D480" s="65">
        <v>2</v>
      </c>
      <c r="F480" s="65">
        <v>39</v>
      </c>
      <c r="G480" s="65">
        <v>2</v>
      </c>
      <c r="I480" s="65">
        <v>39</v>
      </c>
      <c r="J480" s="65">
        <v>2</v>
      </c>
    </row>
    <row r="481" spans="3:10" x14ac:dyDescent="0.3">
      <c r="C481" s="65">
        <v>40</v>
      </c>
      <c r="D481" s="65">
        <v>3</v>
      </c>
      <c r="F481" s="65">
        <v>40</v>
      </c>
      <c r="G481" s="65">
        <v>3</v>
      </c>
      <c r="I481" s="65">
        <v>40</v>
      </c>
      <c r="J481" s="65">
        <v>3</v>
      </c>
    </row>
    <row r="482" spans="3:10" x14ac:dyDescent="0.3">
      <c r="C482" s="65">
        <v>41</v>
      </c>
      <c r="D482" s="65">
        <v>2</v>
      </c>
      <c r="F482" s="65">
        <v>41</v>
      </c>
      <c r="G482" s="65">
        <v>2</v>
      </c>
      <c r="I482" s="65">
        <v>41</v>
      </c>
      <c r="J482" s="65">
        <v>2</v>
      </c>
    </row>
    <row r="483" spans="3:10" x14ac:dyDescent="0.3">
      <c r="C483" s="65">
        <v>42</v>
      </c>
      <c r="D483" s="65">
        <v>2</v>
      </c>
      <c r="F483" s="65">
        <v>42</v>
      </c>
      <c r="G483" s="65">
        <v>2</v>
      </c>
      <c r="I483" s="65">
        <v>42</v>
      </c>
      <c r="J483" s="65">
        <v>2</v>
      </c>
    </row>
    <row r="484" spans="3:10" x14ac:dyDescent="0.3">
      <c r="C484" s="65">
        <v>43</v>
      </c>
      <c r="D484" s="65">
        <v>1</v>
      </c>
      <c r="F484" s="65">
        <v>43</v>
      </c>
      <c r="G484" s="65">
        <v>1</v>
      </c>
      <c r="I484" s="65">
        <v>43</v>
      </c>
      <c r="J484" s="65">
        <v>1</v>
      </c>
    </row>
    <row r="485" spans="3:10" x14ac:dyDescent="0.3">
      <c r="C485" s="65">
        <v>44</v>
      </c>
      <c r="D485" s="65">
        <v>1</v>
      </c>
      <c r="F485" s="65">
        <v>44</v>
      </c>
      <c r="G485" s="65">
        <v>1</v>
      </c>
      <c r="I485" s="65">
        <v>44</v>
      </c>
      <c r="J485" s="65">
        <v>1</v>
      </c>
    </row>
    <row r="486" spans="3:10" x14ac:dyDescent="0.3">
      <c r="C486" s="65">
        <v>45</v>
      </c>
      <c r="D486" s="65">
        <v>2</v>
      </c>
      <c r="F486" s="65">
        <v>45</v>
      </c>
      <c r="G486" s="65">
        <v>2</v>
      </c>
      <c r="I486" s="65">
        <v>45</v>
      </c>
      <c r="J486" s="65">
        <v>2</v>
      </c>
    </row>
    <row r="487" spans="3:10" x14ac:dyDescent="0.3">
      <c r="C487" s="65">
        <v>47</v>
      </c>
      <c r="D487" s="65">
        <v>3</v>
      </c>
      <c r="F487" s="65">
        <v>47</v>
      </c>
      <c r="G487" s="65">
        <v>3</v>
      </c>
      <c r="I487" s="65">
        <v>47</v>
      </c>
      <c r="J487" s="65">
        <v>3</v>
      </c>
    </row>
    <row r="488" spans="3:10" x14ac:dyDescent="0.3">
      <c r="C488" s="65">
        <v>48</v>
      </c>
      <c r="D488" s="65">
        <v>2</v>
      </c>
      <c r="F488" s="65">
        <v>48</v>
      </c>
      <c r="G488" s="65">
        <v>2</v>
      </c>
      <c r="I488" s="65">
        <v>48</v>
      </c>
      <c r="J488" s="65">
        <v>2</v>
      </c>
    </row>
    <row r="489" spans="3:10" x14ac:dyDescent="0.3">
      <c r="C489" s="65">
        <v>49</v>
      </c>
      <c r="D489" s="65">
        <v>3</v>
      </c>
      <c r="F489" s="65">
        <v>49</v>
      </c>
      <c r="G489" s="65">
        <v>3</v>
      </c>
      <c r="I489" s="65">
        <v>49</v>
      </c>
      <c r="J489" s="65">
        <v>3</v>
      </c>
    </row>
    <row r="490" spans="3:10" x14ac:dyDescent="0.3">
      <c r="C490" s="65">
        <v>51</v>
      </c>
      <c r="D490" s="65">
        <v>2</v>
      </c>
      <c r="F490" s="65">
        <v>51</v>
      </c>
      <c r="G490" s="65">
        <v>2</v>
      </c>
      <c r="I490" s="65">
        <v>51</v>
      </c>
      <c r="J490" s="65">
        <v>2</v>
      </c>
    </row>
    <row r="491" spans="3:10" x14ac:dyDescent="0.3">
      <c r="C491" s="65">
        <v>52</v>
      </c>
      <c r="D491" s="65">
        <v>3</v>
      </c>
      <c r="F491" s="65">
        <v>52</v>
      </c>
      <c r="G491" s="65">
        <v>3</v>
      </c>
      <c r="I491" s="65">
        <v>52</v>
      </c>
      <c r="J491" s="65">
        <v>3</v>
      </c>
    </row>
    <row r="492" spans="3:10" x14ac:dyDescent="0.3">
      <c r="C492" s="65">
        <v>55</v>
      </c>
      <c r="D492" s="65">
        <v>2</v>
      </c>
      <c r="F492" s="65">
        <v>55</v>
      </c>
      <c r="G492" s="65">
        <v>2</v>
      </c>
      <c r="I492" s="65">
        <v>55</v>
      </c>
      <c r="J492" s="65">
        <v>2</v>
      </c>
    </row>
    <row r="493" spans="3:10" x14ac:dyDescent="0.3">
      <c r="C493" s="65">
        <v>56</v>
      </c>
      <c r="D493" s="65">
        <v>2</v>
      </c>
      <c r="F493" s="65">
        <v>56</v>
      </c>
      <c r="G493" s="65">
        <v>2</v>
      </c>
      <c r="I493" s="65">
        <v>56</v>
      </c>
      <c r="J493" s="65">
        <v>2</v>
      </c>
    </row>
    <row r="494" spans="3:10" x14ac:dyDescent="0.3">
      <c r="C494" s="65">
        <v>57</v>
      </c>
      <c r="D494" s="65">
        <v>1</v>
      </c>
      <c r="F494" s="65">
        <v>57</v>
      </c>
      <c r="G494" s="65">
        <v>1</v>
      </c>
      <c r="I494" s="65">
        <v>57</v>
      </c>
      <c r="J494" s="65">
        <v>1</v>
      </c>
    </row>
    <row r="495" spans="3:10" x14ac:dyDescent="0.3">
      <c r="C495" s="65">
        <v>58</v>
      </c>
      <c r="D495" s="65">
        <v>3</v>
      </c>
      <c r="F495" s="65">
        <v>58</v>
      </c>
      <c r="G495" s="65">
        <v>3</v>
      </c>
      <c r="I495" s="65">
        <v>58</v>
      </c>
      <c r="J495" s="65">
        <v>3</v>
      </c>
    </row>
    <row r="496" spans="3:10" x14ac:dyDescent="0.3">
      <c r="C496" s="65">
        <v>59</v>
      </c>
      <c r="D496" s="65">
        <v>2</v>
      </c>
      <c r="F496" s="65">
        <v>59</v>
      </c>
      <c r="G496" s="65">
        <v>2</v>
      </c>
      <c r="I496" s="65">
        <v>59</v>
      </c>
      <c r="J496" s="65">
        <v>2</v>
      </c>
    </row>
    <row r="497" spans="2:18" x14ac:dyDescent="0.3">
      <c r="C497" s="65">
        <v>60</v>
      </c>
      <c r="D497" s="65">
        <v>1</v>
      </c>
      <c r="F497" s="65">
        <v>60</v>
      </c>
      <c r="G497" s="65">
        <v>1</v>
      </c>
      <c r="I497" s="65">
        <v>60</v>
      </c>
      <c r="J497" s="65">
        <v>1</v>
      </c>
    </row>
    <row r="498" spans="2:18" x14ac:dyDescent="0.3">
      <c r="C498" s="65">
        <v>61</v>
      </c>
      <c r="D498" s="65">
        <v>1</v>
      </c>
      <c r="F498" s="65">
        <v>61</v>
      </c>
      <c r="G498" s="65">
        <v>1</v>
      </c>
      <c r="I498" s="65">
        <v>61</v>
      </c>
      <c r="J498" s="65">
        <v>1</v>
      </c>
    </row>
    <row r="499" spans="2:18" x14ac:dyDescent="0.3">
      <c r="C499" s="65">
        <v>62</v>
      </c>
      <c r="D499" s="65">
        <v>2</v>
      </c>
      <c r="F499" s="65">
        <v>62</v>
      </c>
      <c r="G499" s="65">
        <v>2</v>
      </c>
      <c r="I499" s="65">
        <v>62</v>
      </c>
      <c r="J499" s="65">
        <v>2</v>
      </c>
    </row>
    <row r="500" spans="2:18" x14ac:dyDescent="0.3">
      <c r="C500" s="65">
        <v>63</v>
      </c>
      <c r="D500" s="65">
        <v>1</v>
      </c>
      <c r="F500" s="65">
        <v>63</v>
      </c>
      <c r="G500" s="65">
        <v>1</v>
      </c>
      <c r="I500" s="65">
        <v>63</v>
      </c>
      <c r="J500" s="65">
        <v>1</v>
      </c>
    </row>
    <row r="501" spans="2:18" x14ac:dyDescent="0.3">
      <c r="C501" s="65">
        <v>65</v>
      </c>
      <c r="D501" s="65">
        <v>3</v>
      </c>
      <c r="F501" s="65">
        <v>65</v>
      </c>
      <c r="G501" s="65">
        <v>3</v>
      </c>
      <c r="I501" s="65">
        <v>65</v>
      </c>
      <c r="J501" s="65">
        <v>3</v>
      </c>
    </row>
    <row r="502" spans="2:18" x14ac:dyDescent="0.3">
      <c r="C502" s="65">
        <v>68</v>
      </c>
      <c r="D502" s="65">
        <v>1</v>
      </c>
      <c r="F502" s="65">
        <v>68</v>
      </c>
      <c r="G502" s="65">
        <v>1</v>
      </c>
      <c r="I502" s="65">
        <v>68</v>
      </c>
      <c r="J502" s="65">
        <v>1</v>
      </c>
    </row>
    <row r="503" spans="2:18" x14ac:dyDescent="0.3">
      <c r="C503" s="65">
        <v>73</v>
      </c>
      <c r="D503" s="65">
        <v>1</v>
      </c>
      <c r="F503" s="65">
        <v>73</v>
      </c>
      <c r="G503" s="65">
        <v>1</v>
      </c>
      <c r="I503" s="65">
        <v>73</v>
      </c>
      <c r="J503" s="65">
        <v>1</v>
      </c>
    </row>
    <row r="504" spans="2:18" x14ac:dyDescent="0.3">
      <c r="C504" s="29" t="s">
        <v>9</v>
      </c>
      <c r="D504" s="29">
        <f>MODE(D476:D503)</f>
        <v>1</v>
      </c>
      <c r="F504" s="29" t="s">
        <v>8</v>
      </c>
      <c r="G504" s="29">
        <f>MEDIAN(G476:G503)</f>
        <v>2</v>
      </c>
      <c r="I504" s="29" t="s">
        <v>65</v>
      </c>
      <c r="J504" s="29">
        <f>J507-J506</f>
        <v>1</v>
      </c>
    </row>
    <row r="506" spans="2:18" x14ac:dyDescent="0.3">
      <c r="I506" s="92" t="s">
        <v>66</v>
      </c>
      <c r="J506" s="92">
        <v>1</v>
      </c>
    </row>
    <row r="507" spans="2:18" x14ac:dyDescent="0.3">
      <c r="I507" s="93" t="s">
        <v>67</v>
      </c>
      <c r="J507" s="93">
        <f>QUARTILE(J476:J503,3)</f>
        <v>2</v>
      </c>
    </row>
    <row r="510" spans="2:18" x14ac:dyDescent="0.3">
      <c r="B510" s="115" t="s">
        <v>118</v>
      </c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</row>
    <row r="511" spans="2:18" x14ac:dyDescent="0.3"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</row>
    <row r="512" spans="2:18" x14ac:dyDescent="0.3"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</row>
    <row r="513" spans="2:18" x14ac:dyDescent="0.3"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</row>
    <row r="517" spans="2:18" ht="14.4" customHeight="1" x14ac:dyDescent="0.3">
      <c r="B517" s="90" t="s">
        <v>117</v>
      </c>
      <c r="C517" s="91"/>
      <c r="D517" s="91"/>
      <c r="E517" s="91"/>
      <c r="F517" s="91"/>
      <c r="G517" s="91"/>
      <c r="H517" s="91"/>
      <c r="I517" s="91"/>
      <c r="J517" s="91"/>
    </row>
    <row r="518" spans="2:18" x14ac:dyDescent="0.3">
      <c r="B518" s="91"/>
      <c r="C518" s="91"/>
      <c r="D518" s="91"/>
      <c r="E518" s="91"/>
      <c r="F518" s="91"/>
      <c r="G518" s="91"/>
      <c r="H518" s="91"/>
      <c r="I518" s="91"/>
      <c r="J518" s="91"/>
    </row>
    <row r="523" spans="2:18" ht="14.4" customHeight="1" x14ac:dyDescent="0.3">
      <c r="B523" s="127" t="s">
        <v>68</v>
      </c>
      <c r="C523" s="127"/>
      <c r="D523" s="127"/>
      <c r="E523" s="127"/>
      <c r="F523" s="127"/>
    </row>
    <row r="524" spans="2:18" x14ac:dyDescent="0.3">
      <c r="B524" s="127"/>
      <c r="C524" s="127"/>
      <c r="D524" s="127"/>
      <c r="E524" s="127"/>
      <c r="F524" s="127"/>
    </row>
    <row r="525" spans="2:18" x14ac:dyDescent="0.3">
      <c r="B525" s="127"/>
      <c r="C525" s="127"/>
      <c r="D525" s="127"/>
      <c r="E525" s="127"/>
      <c r="F525" s="127"/>
    </row>
    <row r="528" spans="2:18" x14ac:dyDescent="0.3">
      <c r="B528" s="13" t="s">
        <v>69</v>
      </c>
    </row>
    <row r="529" spans="2:12" x14ac:dyDescent="0.3">
      <c r="C529" s="65">
        <v>40</v>
      </c>
      <c r="D529" s="65">
        <v>45</v>
      </c>
      <c r="E529" s="65">
        <v>50</v>
      </c>
      <c r="F529" s="65">
        <v>55</v>
      </c>
      <c r="G529" s="65">
        <v>60</v>
      </c>
      <c r="H529" s="65">
        <v>62</v>
      </c>
      <c r="I529" s="65">
        <v>65</v>
      </c>
      <c r="J529" s="65">
        <v>68</v>
      </c>
      <c r="K529" s="65">
        <v>70</v>
      </c>
      <c r="L529" s="65">
        <v>72</v>
      </c>
    </row>
    <row r="530" spans="2:12" x14ac:dyDescent="0.3">
      <c r="C530" s="65">
        <v>75</v>
      </c>
      <c r="D530" s="65">
        <v>78</v>
      </c>
      <c r="E530" s="65">
        <v>80</v>
      </c>
      <c r="F530" s="65">
        <v>82</v>
      </c>
      <c r="G530" s="65">
        <v>85</v>
      </c>
      <c r="H530" s="65">
        <v>88</v>
      </c>
      <c r="I530" s="65">
        <v>90</v>
      </c>
      <c r="J530" s="65">
        <v>92</v>
      </c>
      <c r="K530" s="65">
        <v>95</v>
      </c>
      <c r="L530" s="65">
        <v>100</v>
      </c>
    </row>
    <row r="531" spans="2:12" x14ac:dyDescent="0.3">
      <c r="C531" s="65">
        <v>105</v>
      </c>
      <c r="D531" s="65">
        <v>110</v>
      </c>
      <c r="E531" s="65">
        <v>115</v>
      </c>
      <c r="F531" s="65">
        <v>120</v>
      </c>
      <c r="G531" s="65">
        <v>125</v>
      </c>
      <c r="H531" s="65">
        <v>130</v>
      </c>
      <c r="I531" s="65">
        <v>135</v>
      </c>
      <c r="J531" s="65">
        <v>140</v>
      </c>
      <c r="K531" s="65">
        <v>145</v>
      </c>
      <c r="L531" s="65">
        <v>150</v>
      </c>
    </row>
    <row r="532" spans="2:12" x14ac:dyDescent="0.3">
      <c r="C532" s="65">
        <v>155</v>
      </c>
      <c r="D532" s="65">
        <v>160</v>
      </c>
      <c r="E532" s="65">
        <v>165</v>
      </c>
      <c r="F532" s="65">
        <v>170</v>
      </c>
      <c r="G532" s="65">
        <v>175</v>
      </c>
      <c r="H532" s="65">
        <v>180</v>
      </c>
      <c r="I532" s="65">
        <v>185</v>
      </c>
      <c r="J532" s="65">
        <v>190</v>
      </c>
      <c r="K532" s="65">
        <v>195</v>
      </c>
      <c r="L532" s="65">
        <v>200</v>
      </c>
    </row>
    <row r="534" spans="2:12" ht="15.6" x14ac:dyDescent="0.3">
      <c r="C534" s="94" t="s">
        <v>70</v>
      </c>
      <c r="D534" s="85" t="s">
        <v>71</v>
      </c>
      <c r="E534" s="32"/>
    </row>
    <row r="535" spans="2:12" hidden="1" x14ac:dyDescent="0.3">
      <c r="C535" s="79"/>
      <c r="D535" s="79"/>
    </row>
    <row r="536" spans="2:12" x14ac:dyDescent="0.3">
      <c r="C536" s="29" t="s">
        <v>72</v>
      </c>
      <c r="D536" s="29">
        <f>QUARTILE(C529:L532,0)</f>
        <v>40</v>
      </c>
    </row>
    <row r="537" spans="2:12" ht="12.6" customHeight="1" x14ac:dyDescent="0.3">
      <c r="C537" s="65" t="s">
        <v>66</v>
      </c>
      <c r="D537" s="65">
        <f>QUARTILE(C529:L532,1)</f>
        <v>74.25</v>
      </c>
    </row>
    <row r="538" spans="2:12" x14ac:dyDescent="0.3">
      <c r="C538" s="65" t="s">
        <v>67</v>
      </c>
      <c r="D538" s="65">
        <f>QUARTILE(C529:L532,2)</f>
        <v>102.5</v>
      </c>
    </row>
    <row r="539" spans="2:12" x14ac:dyDescent="0.3">
      <c r="C539" s="65" t="s">
        <v>73</v>
      </c>
      <c r="D539" s="65">
        <f>QUARTILE(C529:L532,3)</f>
        <v>151.25</v>
      </c>
    </row>
    <row r="540" spans="2:12" x14ac:dyDescent="0.3">
      <c r="C540" s="29" t="s">
        <v>74</v>
      </c>
      <c r="D540" s="29">
        <f>QUARTILE(C529:L532,4)</f>
        <v>200</v>
      </c>
    </row>
    <row r="543" spans="2:12" ht="14.4" customHeight="1" x14ac:dyDescent="0.3">
      <c r="B543" s="104" t="s">
        <v>75</v>
      </c>
      <c r="C543" s="104"/>
      <c r="D543" s="104"/>
      <c r="E543" s="104"/>
    </row>
    <row r="544" spans="2:12" ht="14.4" customHeight="1" x14ac:dyDescent="0.3">
      <c r="B544" s="104"/>
      <c r="C544" s="104"/>
      <c r="D544" s="104"/>
      <c r="E544" s="104"/>
    </row>
    <row r="545" spans="2:7" x14ac:dyDescent="0.3">
      <c r="C545" s="36" t="s">
        <v>31</v>
      </c>
      <c r="D545" s="65"/>
    </row>
    <row r="546" spans="2:7" x14ac:dyDescent="0.3">
      <c r="C546" s="96" t="s">
        <v>76</v>
      </c>
      <c r="D546" s="65">
        <f>_xlfn.PERCENTILE.EXC(C529:L532,0.1)</f>
        <v>55.5</v>
      </c>
    </row>
    <row r="547" spans="2:7" x14ac:dyDescent="0.3">
      <c r="C547" s="96" t="s">
        <v>77</v>
      </c>
      <c r="D547" s="65">
        <f>_xlfn.PERCENTILE.EXC(C529:L532,0.25)</f>
        <v>72.75</v>
      </c>
    </row>
    <row r="548" spans="2:7" x14ac:dyDescent="0.3">
      <c r="C548" s="96" t="s">
        <v>78</v>
      </c>
      <c r="D548" s="65">
        <f>_xlfn.PERCENTILE.EXC(C529:L532,0.75)</f>
        <v>153.75</v>
      </c>
    </row>
    <row r="549" spans="2:7" x14ac:dyDescent="0.3">
      <c r="C549" s="96" t="s">
        <v>79</v>
      </c>
      <c r="D549" s="65">
        <f>_xlfn.PERCENTILE.EXC(C529:L532,0.95)</f>
        <v>194.74999999999997</v>
      </c>
    </row>
    <row r="550" spans="2:7" x14ac:dyDescent="0.3">
      <c r="C550" s="97" t="s">
        <v>31</v>
      </c>
      <c r="D550" s="29">
        <f>AVERAGE(C529:L532)</f>
        <v>112.55</v>
      </c>
    </row>
    <row r="559" spans="2:7" ht="14.4" customHeight="1" x14ac:dyDescent="0.3">
      <c r="B559" s="128" t="s">
        <v>80</v>
      </c>
      <c r="C559" s="128"/>
      <c r="D559" s="128"/>
      <c r="E559" s="128"/>
      <c r="F559" s="128"/>
      <c r="G559" s="128"/>
    </row>
    <row r="560" spans="2:7" x14ac:dyDescent="0.3">
      <c r="B560" s="128"/>
      <c r="C560" s="128"/>
      <c r="D560" s="128"/>
      <c r="E560" s="128"/>
      <c r="F560" s="128"/>
      <c r="G560" s="128"/>
    </row>
    <row r="561" spans="2:12" x14ac:dyDescent="0.3">
      <c r="B561" s="128"/>
      <c r="C561" s="128"/>
      <c r="D561" s="128"/>
      <c r="E561" s="128"/>
      <c r="F561" s="128"/>
      <c r="G561" s="128"/>
    </row>
    <row r="564" spans="2:12" x14ac:dyDescent="0.3">
      <c r="B564" s="29" t="s">
        <v>81</v>
      </c>
    </row>
    <row r="565" spans="2:12" x14ac:dyDescent="0.3">
      <c r="C565" s="65">
        <v>55</v>
      </c>
      <c r="D565" s="65">
        <v>60</v>
      </c>
      <c r="E565" s="65">
        <v>62</v>
      </c>
      <c r="F565" s="65">
        <v>65</v>
      </c>
      <c r="G565" s="65">
        <v>68</v>
      </c>
      <c r="H565" s="65">
        <v>70</v>
      </c>
      <c r="I565" s="65">
        <v>72</v>
      </c>
      <c r="J565" s="65">
        <v>75</v>
      </c>
      <c r="K565" s="65">
        <v>78</v>
      </c>
      <c r="L565" s="65">
        <v>80</v>
      </c>
    </row>
    <row r="566" spans="2:12" x14ac:dyDescent="0.3">
      <c r="C566" s="65">
        <v>82</v>
      </c>
      <c r="D566" s="65">
        <v>85</v>
      </c>
      <c r="E566" s="65">
        <v>88</v>
      </c>
      <c r="F566" s="65">
        <v>90</v>
      </c>
      <c r="G566" s="65">
        <v>92</v>
      </c>
      <c r="H566" s="65">
        <v>95</v>
      </c>
      <c r="I566" s="65">
        <v>100</v>
      </c>
      <c r="J566" s="65">
        <v>105</v>
      </c>
      <c r="K566" s="65">
        <v>110</v>
      </c>
      <c r="L566" s="65">
        <v>115</v>
      </c>
    </row>
    <row r="567" spans="2:12" x14ac:dyDescent="0.3">
      <c r="C567" s="65">
        <v>120</v>
      </c>
      <c r="D567" s="65">
        <v>125</v>
      </c>
      <c r="E567" s="65">
        <v>130</v>
      </c>
      <c r="F567" s="65">
        <v>135</v>
      </c>
      <c r="G567" s="65">
        <v>140</v>
      </c>
      <c r="H567" s="65">
        <v>145</v>
      </c>
      <c r="I567" s="65">
        <v>150</v>
      </c>
      <c r="J567" s="65">
        <v>155</v>
      </c>
      <c r="K567" s="65">
        <v>160</v>
      </c>
      <c r="L567" s="65">
        <v>165</v>
      </c>
    </row>
    <row r="568" spans="2:12" x14ac:dyDescent="0.3">
      <c r="C568" s="65">
        <v>170</v>
      </c>
      <c r="D568" s="65">
        <v>175</v>
      </c>
      <c r="E568" s="65">
        <v>180</v>
      </c>
      <c r="F568" s="65">
        <v>185</v>
      </c>
      <c r="G568" s="65">
        <v>190</v>
      </c>
      <c r="H568" s="65">
        <v>195</v>
      </c>
      <c r="I568" s="65">
        <v>200</v>
      </c>
      <c r="J568" s="65">
        <v>205</v>
      </c>
      <c r="K568" s="65">
        <v>210</v>
      </c>
      <c r="L568" s="65">
        <v>215</v>
      </c>
    </row>
    <row r="569" spans="2:12" x14ac:dyDescent="0.3">
      <c r="C569" s="65">
        <v>220</v>
      </c>
      <c r="D569" s="65">
        <v>225</v>
      </c>
      <c r="E569" s="65">
        <v>230</v>
      </c>
      <c r="F569" s="65">
        <v>235</v>
      </c>
      <c r="G569" s="65">
        <v>240</v>
      </c>
      <c r="H569" s="65">
        <v>245</v>
      </c>
      <c r="I569" s="65">
        <v>250</v>
      </c>
      <c r="J569" s="65">
        <v>255</v>
      </c>
      <c r="K569" s="65">
        <v>260</v>
      </c>
      <c r="L569" s="65">
        <v>265</v>
      </c>
    </row>
    <row r="570" spans="2:12" x14ac:dyDescent="0.3">
      <c r="C570" s="65">
        <v>270</v>
      </c>
      <c r="D570" s="65">
        <v>275</v>
      </c>
      <c r="E570" s="65">
        <v>280</v>
      </c>
      <c r="F570" s="65">
        <v>285</v>
      </c>
      <c r="G570" s="65">
        <v>290</v>
      </c>
      <c r="H570" s="65">
        <v>295</v>
      </c>
      <c r="I570" s="65">
        <v>300</v>
      </c>
      <c r="J570" s="65">
        <v>305</v>
      </c>
      <c r="K570" s="65">
        <v>310</v>
      </c>
      <c r="L570" s="65">
        <v>315</v>
      </c>
    </row>
    <row r="571" spans="2:12" x14ac:dyDescent="0.3">
      <c r="C571" s="65">
        <v>320</v>
      </c>
      <c r="D571" s="65">
        <v>325</v>
      </c>
      <c r="E571" s="65">
        <v>330</v>
      </c>
      <c r="F571" s="65">
        <v>335</v>
      </c>
      <c r="G571" s="65">
        <v>340</v>
      </c>
      <c r="H571" s="65">
        <v>345</v>
      </c>
      <c r="I571" s="65">
        <v>350</v>
      </c>
      <c r="J571" s="65">
        <v>365</v>
      </c>
      <c r="K571" s="65">
        <v>360</v>
      </c>
      <c r="L571" s="65">
        <v>365</v>
      </c>
    </row>
    <row r="572" spans="2:12" x14ac:dyDescent="0.3">
      <c r="C572" s="65">
        <v>370</v>
      </c>
      <c r="D572" s="65">
        <v>375</v>
      </c>
      <c r="E572" s="65">
        <v>380</v>
      </c>
      <c r="F572" s="65">
        <v>385</v>
      </c>
      <c r="G572" s="65">
        <v>390</v>
      </c>
      <c r="H572" s="65">
        <v>395</v>
      </c>
      <c r="I572" s="65">
        <v>400</v>
      </c>
      <c r="J572" s="65">
        <v>405</v>
      </c>
      <c r="K572" s="65">
        <v>410</v>
      </c>
      <c r="L572" s="65">
        <v>415</v>
      </c>
    </row>
    <row r="573" spans="2:12" x14ac:dyDescent="0.3">
      <c r="C573" s="65">
        <v>420</v>
      </c>
      <c r="D573" s="65">
        <v>425</v>
      </c>
      <c r="E573" s="65">
        <v>430</v>
      </c>
      <c r="F573" s="65">
        <v>435</v>
      </c>
      <c r="G573" s="65">
        <v>440</v>
      </c>
      <c r="H573" s="65">
        <v>445</v>
      </c>
      <c r="I573" s="65">
        <v>450</v>
      </c>
      <c r="J573" s="65">
        <v>455</v>
      </c>
      <c r="K573" s="65">
        <v>460</v>
      </c>
      <c r="L573" s="65">
        <v>465</v>
      </c>
    </row>
    <row r="574" spans="2:12" x14ac:dyDescent="0.3">
      <c r="C574" s="65">
        <v>470</v>
      </c>
      <c r="D574" s="65">
        <v>475</v>
      </c>
      <c r="E574" s="65">
        <v>480</v>
      </c>
      <c r="F574" s="65">
        <v>485</v>
      </c>
      <c r="G574" s="65">
        <v>490</v>
      </c>
      <c r="H574" s="65">
        <v>495</v>
      </c>
      <c r="I574" s="65">
        <v>500</v>
      </c>
      <c r="J574" s="65">
        <v>505</v>
      </c>
      <c r="K574" s="65">
        <v>510</v>
      </c>
      <c r="L574" s="65">
        <v>515</v>
      </c>
    </row>
    <row r="577" spans="3:6" ht="13.8" customHeight="1" x14ac:dyDescent="0.3">
      <c r="C577" s="104" t="s">
        <v>82</v>
      </c>
      <c r="D577" s="104"/>
      <c r="E577" s="104"/>
      <c r="F577" s="104"/>
    </row>
    <row r="578" spans="3:6" x14ac:dyDescent="0.3">
      <c r="C578" s="104"/>
      <c r="D578" s="104"/>
      <c r="E578" s="104"/>
      <c r="F578" s="104"/>
    </row>
    <row r="580" spans="3:6" x14ac:dyDescent="0.3">
      <c r="C580" s="13" t="s">
        <v>72</v>
      </c>
      <c r="D580" s="13">
        <f>MIN(C565:L574)</f>
        <v>55</v>
      </c>
    </row>
    <row r="581" spans="3:6" x14ac:dyDescent="0.3">
      <c r="C581" s="39" t="s">
        <v>66</v>
      </c>
      <c r="D581" s="39">
        <f>_xlfn.QUARTILE.EXC(C565:L574,1)</f>
        <v>141.25</v>
      </c>
    </row>
    <row r="582" spans="3:6" x14ac:dyDescent="0.3">
      <c r="C582" s="39" t="s">
        <v>67</v>
      </c>
      <c r="D582" s="39">
        <f>_xlfn.QUARTILE.EXC(C565:L574,2)</f>
        <v>267.5</v>
      </c>
    </row>
    <row r="583" spans="3:6" x14ac:dyDescent="0.3">
      <c r="C583" s="39" t="s">
        <v>73</v>
      </c>
      <c r="D583" s="39">
        <f>_xlfn.QUARTILE.EXC(C565:L574,3)</f>
        <v>393.75</v>
      </c>
    </row>
    <row r="584" spans="3:6" x14ac:dyDescent="0.3">
      <c r="C584" s="13" t="s">
        <v>74</v>
      </c>
      <c r="D584" s="13">
        <f>MAX(C565:L574)</f>
        <v>515</v>
      </c>
    </row>
    <row r="586" spans="3:6" ht="14.4" customHeight="1" x14ac:dyDescent="0.3">
      <c r="C586" s="104" t="s">
        <v>75</v>
      </c>
      <c r="D586" s="104"/>
      <c r="E586" s="104"/>
      <c r="F586" s="104"/>
    </row>
    <row r="587" spans="3:6" x14ac:dyDescent="0.3">
      <c r="C587" s="104"/>
      <c r="D587" s="104"/>
      <c r="E587" s="104"/>
      <c r="F587" s="104"/>
    </row>
    <row r="589" spans="3:6" x14ac:dyDescent="0.3">
      <c r="C589" s="13" t="s">
        <v>31</v>
      </c>
      <c r="D589" s="13">
        <f>AVERAGE(C565:L574)</f>
        <v>270.57</v>
      </c>
    </row>
    <row r="590" spans="3:6" x14ac:dyDescent="0.3">
      <c r="C590" s="95" t="s">
        <v>83</v>
      </c>
      <c r="D590" s="39">
        <f>_xlfn.PERCENTILE.EXC(C565:L574,0.15)</f>
        <v>92.449999999999989</v>
      </c>
    </row>
    <row r="591" spans="3:6" x14ac:dyDescent="0.3">
      <c r="C591" s="95" t="s">
        <v>84</v>
      </c>
      <c r="D591" s="39">
        <f>_xlfn.PERCENTILE.EXC(C565:L574,0.5)</f>
        <v>267.5</v>
      </c>
    </row>
    <row r="592" spans="3:6" x14ac:dyDescent="0.3">
      <c r="C592" s="95" t="s">
        <v>85</v>
      </c>
      <c r="D592" s="39">
        <f>_xlfn.PERCENTILE.EXC(C565:L574,0.85)</f>
        <v>444.25</v>
      </c>
    </row>
    <row r="593" spans="2:7" x14ac:dyDescent="0.3">
      <c r="C593" s="1"/>
    </row>
    <row r="602" spans="2:7" x14ac:dyDescent="0.3">
      <c r="B602" s="105" t="s">
        <v>86</v>
      </c>
      <c r="C602" s="106"/>
      <c r="D602" s="106"/>
      <c r="E602" s="106"/>
      <c r="F602" s="106"/>
      <c r="G602" s="106"/>
    </row>
    <row r="603" spans="2:7" x14ac:dyDescent="0.3">
      <c r="B603" s="106"/>
      <c r="C603" s="106"/>
      <c r="D603" s="106"/>
      <c r="E603" s="106"/>
      <c r="F603" s="106"/>
      <c r="G603" s="106"/>
    </row>
    <row r="604" spans="2:7" x14ac:dyDescent="0.3">
      <c r="B604" s="106"/>
      <c r="C604" s="106"/>
      <c r="D604" s="106"/>
      <c r="E604" s="106"/>
      <c r="F604" s="106"/>
      <c r="G604" s="106"/>
    </row>
    <row r="605" spans="2:7" x14ac:dyDescent="0.3">
      <c r="B605" s="106"/>
      <c r="C605" s="106"/>
      <c r="D605" s="106"/>
      <c r="E605" s="106"/>
      <c r="F605" s="106"/>
      <c r="G605" s="106"/>
    </row>
    <row r="606" spans="2:7" x14ac:dyDescent="0.3">
      <c r="B606" s="106"/>
      <c r="C606" s="106"/>
      <c r="D606" s="106"/>
      <c r="E606" s="106"/>
      <c r="F606" s="106"/>
      <c r="G606" s="106"/>
    </row>
    <row r="607" spans="2:7" ht="14.4" customHeight="1" x14ac:dyDescent="0.7">
      <c r="B607" s="98"/>
      <c r="C607" s="99"/>
      <c r="D607" s="99"/>
      <c r="E607" s="99"/>
    </row>
    <row r="608" spans="2:7" x14ac:dyDescent="0.3">
      <c r="B608" s="99"/>
      <c r="C608" s="99"/>
      <c r="D608" s="99"/>
      <c r="E608" s="99"/>
    </row>
    <row r="609" spans="2:12" x14ac:dyDescent="0.3">
      <c r="B609" s="99"/>
      <c r="C609" s="99"/>
      <c r="D609" s="99"/>
      <c r="E609" s="99"/>
    </row>
    <row r="614" spans="2:12" x14ac:dyDescent="0.3">
      <c r="B614" s="131" t="s">
        <v>87</v>
      </c>
      <c r="C614" s="131"/>
    </row>
    <row r="615" spans="2:12" x14ac:dyDescent="0.3">
      <c r="C615" s="65">
        <v>20</v>
      </c>
      <c r="D615" s="65">
        <v>25</v>
      </c>
      <c r="E615" s="65">
        <v>30</v>
      </c>
      <c r="F615" s="65">
        <v>35</v>
      </c>
      <c r="G615" s="65">
        <v>40</v>
      </c>
      <c r="H615" s="65">
        <v>45</v>
      </c>
      <c r="I615" s="65">
        <v>50</v>
      </c>
      <c r="J615" s="65">
        <v>55</v>
      </c>
      <c r="K615" s="65">
        <v>60</v>
      </c>
      <c r="L615" s="65">
        <v>65</v>
      </c>
    </row>
    <row r="616" spans="2:12" x14ac:dyDescent="0.3">
      <c r="C616" s="65">
        <v>70</v>
      </c>
      <c r="D616" s="65">
        <v>75</v>
      </c>
      <c r="E616" s="65">
        <v>80</v>
      </c>
      <c r="F616" s="65">
        <v>85</v>
      </c>
      <c r="G616" s="65">
        <v>90</v>
      </c>
      <c r="H616" s="65">
        <v>95</v>
      </c>
      <c r="I616" s="65">
        <v>100</v>
      </c>
      <c r="J616" s="65">
        <v>105</v>
      </c>
      <c r="K616" s="65">
        <v>110</v>
      </c>
      <c r="L616" s="65">
        <v>115</v>
      </c>
    </row>
    <row r="617" spans="2:12" x14ac:dyDescent="0.3">
      <c r="C617" s="65">
        <v>120</v>
      </c>
      <c r="D617" s="65">
        <v>125</v>
      </c>
      <c r="E617" s="65">
        <v>130</v>
      </c>
      <c r="F617" s="65">
        <v>135</v>
      </c>
      <c r="G617" s="65">
        <v>140</v>
      </c>
      <c r="H617" s="65">
        <v>145</v>
      </c>
      <c r="I617" s="65">
        <v>150</v>
      </c>
      <c r="J617" s="65">
        <v>155</v>
      </c>
      <c r="K617" s="65">
        <v>160</v>
      </c>
      <c r="L617" s="65">
        <v>165</v>
      </c>
    </row>
    <row r="618" spans="2:12" x14ac:dyDescent="0.3">
      <c r="C618" s="65">
        <v>170</v>
      </c>
      <c r="D618" s="65">
        <v>175</v>
      </c>
      <c r="E618" s="65">
        <v>180</v>
      </c>
      <c r="F618" s="65">
        <v>185</v>
      </c>
      <c r="G618" s="65">
        <v>190</v>
      </c>
      <c r="H618" s="65">
        <v>195</v>
      </c>
      <c r="I618" s="65">
        <v>200</v>
      </c>
      <c r="J618" s="65">
        <v>205</v>
      </c>
      <c r="K618" s="65">
        <v>210</v>
      </c>
      <c r="L618" s="65">
        <v>215</v>
      </c>
    </row>
    <row r="619" spans="2:12" x14ac:dyDescent="0.3">
      <c r="C619" s="65">
        <v>220</v>
      </c>
      <c r="D619" s="65">
        <v>225</v>
      </c>
      <c r="E619" s="65">
        <v>230</v>
      </c>
      <c r="F619" s="65">
        <v>235</v>
      </c>
      <c r="G619" s="65">
        <v>240</v>
      </c>
      <c r="H619" s="65">
        <v>245</v>
      </c>
      <c r="I619" s="65">
        <v>250</v>
      </c>
      <c r="J619" s="65">
        <v>255</v>
      </c>
      <c r="K619" s="65">
        <v>260</v>
      </c>
      <c r="L619" s="65">
        <v>265</v>
      </c>
    </row>
    <row r="620" spans="2:12" ht="13.8" customHeight="1" x14ac:dyDescent="0.3">
      <c r="C620" s="65">
        <v>270</v>
      </c>
      <c r="D620" s="65">
        <v>275</v>
      </c>
      <c r="E620" s="65">
        <v>280</v>
      </c>
      <c r="F620" s="65">
        <v>285</v>
      </c>
      <c r="G620" s="65">
        <v>290</v>
      </c>
      <c r="H620" s="65">
        <v>295</v>
      </c>
      <c r="I620" s="65">
        <v>300</v>
      </c>
      <c r="J620" s="65">
        <v>305</v>
      </c>
      <c r="K620" s="65">
        <v>310</v>
      </c>
      <c r="L620" s="65">
        <v>315</v>
      </c>
    </row>
    <row r="621" spans="2:12" x14ac:dyDescent="0.3">
      <c r="C621" s="65">
        <v>320</v>
      </c>
      <c r="D621" s="65">
        <v>325</v>
      </c>
      <c r="E621" s="65">
        <v>330</v>
      </c>
      <c r="F621" s="65">
        <v>335</v>
      </c>
      <c r="G621" s="65">
        <v>340</v>
      </c>
      <c r="H621" s="65">
        <v>345</v>
      </c>
      <c r="I621" s="65">
        <v>350</v>
      </c>
      <c r="J621" s="65">
        <v>355</v>
      </c>
      <c r="K621" s="65">
        <v>360</v>
      </c>
      <c r="L621" s="65">
        <v>365</v>
      </c>
    </row>
    <row r="622" spans="2:12" x14ac:dyDescent="0.3">
      <c r="C622" s="65">
        <v>370</v>
      </c>
      <c r="D622" s="65">
        <v>375</v>
      </c>
      <c r="E622" s="65">
        <v>380</v>
      </c>
      <c r="F622" s="65">
        <v>385</v>
      </c>
      <c r="G622" s="65">
        <v>390</v>
      </c>
      <c r="H622" s="65">
        <v>395</v>
      </c>
      <c r="I622" s="65">
        <v>400</v>
      </c>
      <c r="J622" s="65">
        <v>405</v>
      </c>
      <c r="K622" s="65">
        <v>410</v>
      </c>
      <c r="L622" s="65">
        <v>415</v>
      </c>
    </row>
    <row r="623" spans="2:12" x14ac:dyDescent="0.3">
      <c r="C623" s="65">
        <v>420</v>
      </c>
      <c r="D623" s="65">
        <v>425</v>
      </c>
      <c r="E623" s="65">
        <v>430</v>
      </c>
      <c r="F623" s="65">
        <v>435</v>
      </c>
      <c r="G623" s="65">
        <v>440</v>
      </c>
      <c r="H623" s="65">
        <v>445</v>
      </c>
      <c r="I623" s="65">
        <v>450</v>
      </c>
      <c r="J623" s="65">
        <v>455</v>
      </c>
      <c r="K623" s="65">
        <v>460</v>
      </c>
      <c r="L623" s="65">
        <v>465</v>
      </c>
    </row>
    <row r="624" spans="2:12" x14ac:dyDescent="0.3">
      <c r="C624" s="65">
        <v>470</v>
      </c>
      <c r="D624" s="65">
        <v>475</v>
      </c>
      <c r="E624" s="65">
        <v>480</v>
      </c>
      <c r="F624" s="65">
        <v>485</v>
      </c>
      <c r="G624" s="65">
        <v>490</v>
      </c>
      <c r="H624" s="65">
        <v>495</v>
      </c>
      <c r="I624" s="65">
        <v>500</v>
      </c>
      <c r="J624" s="65">
        <v>505</v>
      </c>
      <c r="K624" s="65">
        <v>510</v>
      </c>
      <c r="L624" s="65">
        <v>515</v>
      </c>
    </row>
    <row r="625" spans="2:12" x14ac:dyDescent="0.3">
      <c r="C625" s="65">
        <v>520</v>
      </c>
      <c r="D625" s="65">
        <v>525</v>
      </c>
      <c r="E625" s="65">
        <v>530</v>
      </c>
      <c r="F625" s="65">
        <v>535</v>
      </c>
      <c r="G625" s="65">
        <v>540</v>
      </c>
      <c r="H625" s="65">
        <v>545</v>
      </c>
      <c r="I625" s="65">
        <v>550</v>
      </c>
      <c r="J625" s="65">
        <v>555</v>
      </c>
      <c r="K625" s="65">
        <v>560</v>
      </c>
      <c r="L625" s="65">
        <v>565</v>
      </c>
    </row>
    <row r="629" spans="2:12" ht="14.4" customHeight="1" x14ac:dyDescent="0.3">
      <c r="B629" s="107" t="s">
        <v>82</v>
      </c>
      <c r="C629" s="107"/>
      <c r="D629" s="107"/>
      <c r="E629" s="107"/>
      <c r="F629" s="108" t="s">
        <v>88</v>
      </c>
      <c r="G629" s="108"/>
      <c r="H629" s="108"/>
      <c r="I629" s="108"/>
    </row>
    <row r="630" spans="2:12" ht="14.4" customHeight="1" x14ac:dyDescent="0.3">
      <c r="B630" s="107"/>
      <c r="C630" s="107"/>
      <c r="D630" s="107"/>
      <c r="E630" s="107"/>
      <c r="F630" s="108"/>
      <c r="G630" s="108"/>
      <c r="H630" s="108"/>
      <c r="I630" s="108"/>
    </row>
    <row r="631" spans="2:12" x14ac:dyDescent="0.3">
      <c r="G631" s="32"/>
      <c r="H631" s="32"/>
    </row>
    <row r="632" spans="2:12" x14ac:dyDescent="0.3">
      <c r="C632" s="65" t="s">
        <v>66</v>
      </c>
      <c r="D632" s="65">
        <f>_xlfn.QUARTILE.EXC(C615:L625,1)</f>
        <v>153.75</v>
      </c>
      <c r="G632" s="29" t="s">
        <v>31</v>
      </c>
      <c r="H632" s="29">
        <f>AVERAGE(C615:L625)</f>
        <v>292.5</v>
      </c>
    </row>
    <row r="633" spans="2:12" x14ac:dyDescent="0.3">
      <c r="C633" s="65" t="s">
        <v>67</v>
      </c>
      <c r="D633" s="65">
        <f>_xlfn.QUARTILE.EXC(C615:L625,2)</f>
        <v>292.5</v>
      </c>
      <c r="G633" s="101" t="s">
        <v>89</v>
      </c>
      <c r="H633" s="65">
        <f>_xlfn.PERCENTILE.EXC(C615:L625,0.2)</f>
        <v>126.00000000000001</v>
      </c>
    </row>
    <row r="634" spans="2:12" x14ac:dyDescent="0.3">
      <c r="C634" s="65" t="s">
        <v>73</v>
      </c>
      <c r="D634" s="65">
        <f>_xlfn.QUARTILE.EXC(C615:L625,3)</f>
        <v>431.25</v>
      </c>
      <c r="G634" s="101" t="s">
        <v>90</v>
      </c>
      <c r="H634" s="65">
        <f>_xlfn.PERCENTILE.EXC(C615:L625,0.4)</f>
        <v>237.00000000000003</v>
      </c>
    </row>
    <row r="635" spans="2:12" x14ac:dyDescent="0.3">
      <c r="C635" s="29" t="s">
        <v>91</v>
      </c>
      <c r="D635" s="29">
        <f>MIN(C615:L625)</f>
        <v>20</v>
      </c>
      <c r="G635" s="101" t="s">
        <v>92</v>
      </c>
      <c r="H635" s="65">
        <f>_xlfn.PERCENTILE.EXC(C615:L625,0.8)</f>
        <v>459.00000000000006</v>
      </c>
    </row>
    <row r="636" spans="2:12" x14ac:dyDescent="0.3">
      <c r="C636" s="29" t="s">
        <v>74</v>
      </c>
      <c r="D636" s="29">
        <f>MAX(C615:L625)</f>
        <v>565</v>
      </c>
      <c r="G636" s="32"/>
      <c r="H636" s="32"/>
    </row>
    <row r="646" spans="2:12" ht="14.4" customHeight="1" x14ac:dyDescent="0.3">
      <c r="B646" s="132" t="s">
        <v>93</v>
      </c>
      <c r="C646" s="132"/>
      <c r="D646" s="132"/>
      <c r="E646" s="132"/>
      <c r="F646" s="132"/>
      <c r="G646" s="132"/>
    </row>
    <row r="647" spans="2:12" x14ac:dyDescent="0.3">
      <c r="B647" s="132"/>
      <c r="C647" s="132"/>
      <c r="D647" s="132"/>
      <c r="E647" s="132"/>
      <c r="F647" s="132"/>
      <c r="G647" s="132"/>
    </row>
    <row r="648" spans="2:12" x14ac:dyDescent="0.3">
      <c r="B648" s="132"/>
      <c r="C648" s="132"/>
      <c r="D648" s="132"/>
      <c r="E648" s="132"/>
      <c r="F648" s="132"/>
      <c r="G648" s="132"/>
    </row>
    <row r="652" spans="2:12" x14ac:dyDescent="0.3">
      <c r="B652" s="131" t="s">
        <v>94</v>
      </c>
      <c r="C652" s="131"/>
    </row>
    <row r="653" spans="2:12" x14ac:dyDescent="0.3">
      <c r="D653" s="65">
        <v>15</v>
      </c>
      <c r="E653" s="65">
        <v>20</v>
      </c>
      <c r="F653" s="65">
        <v>25</v>
      </c>
      <c r="G653" s="65">
        <v>30</v>
      </c>
      <c r="H653" s="65">
        <v>35</v>
      </c>
      <c r="I653" s="65">
        <v>40</v>
      </c>
      <c r="J653" s="65">
        <v>45</v>
      </c>
      <c r="K653" s="65">
        <v>50</v>
      </c>
      <c r="L653" s="65">
        <v>55</v>
      </c>
    </row>
    <row r="654" spans="2:12" x14ac:dyDescent="0.3">
      <c r="D654" s="65">
        <v>60</v>
      </c>
      <c r="E654" s="65">
        <v>65</v>
      </c>
      <c r="F654" s="65">
        <v>70</v>
      </c>
      <c r="G654" s="65">
        <v>75</v>
      </c>
      <c r="H654" s="65">
        <v>80</v>
      </c>
      <c r="I654" s="65">
        <v>85</v>
      </c>
      <c r="J654" s="65">
        <v>90</v>
      </c>
      <c r="K654" s="65">
        <v>95</v>
      </c>
      <c r="L654" s="65">
        <v>100</v>
      </c>
    </row>
    <row r="655" spans="2:12" x14ac:dyDescent="0.3">
      <c r="D655" s="65">
        <v>105</v>
      </c>
      <c r="E655" s="65">
        <v>110</v>
      </c>
      <c r="F655" s="65">
        <v>115</v>
      </c>
      <c r="G655" s="65">
        <v>120</v>
      </c>
      <c r="H655" s="65">
        <v>125</v>
      </c>
      <c r="I655" s="65">
        <v>130</v>
      </c>
      <c r="J655" s="65">
        <v>135</v>
      </c>
      <c r="K655" s="65">
        <v>140</v>
      </c>
      <c r="L655" s="65">
        <v>145</v>
      </c>
    </row>
    <row r="656" spans="2:12" x14ac:dyDescent="0.3">
      <c r="D656" s="65">
        <v>150</v>
      </c>
      <c r="E656" s="65">
        <v>155</v>
      </c>
      <c r="F656" s="65">
        <v>160</v>
      </c>
      <c r="G656" s="65">
        <v>165</v>
      </c>
      <c r="H656" s="65">
        <v>170</v>
      </c>
      <c r="I656" s="65">
        <v>175</v>
      </c>
      <c r="J656" s="65">
        <v>180</v>
      </c>
      <c r="K656" s="65">
        <v>185</v>
      </c>
      <c r="L656" s="65">
        <v>190</v>
      </c>
    </row>
    <row r="657" spans="2:12" x14ac:dyDescent="0.3">
      <c r="D657" s="65">
        <v>195</v>
      </c>
      <c r="E657" s="65">
        <v>200</v>
      </c>
      <c r="F657" s="65">
        <v>205</v>
      </c>
      <c r="G657" s="65">
        <v>210</v>
      </c>
      <c r="H657" s="65">
        <v>215</v>
      </c>
      <c r="I657" s="65">
        <v>220</v>
      </c>
      <c r="J657" s="65">
        <v>225</v>
      </c>
      <c r="K657" s="65">
        <v>230</v>
      </c>
      <c r="L657" s="65">
        <v>235</v>
      </c>
    </row>
    <row r="658" spans="2:12" x14ac:dyDescent="0.3">
      <c r="D658" s="65">
        <v>240</v>
      </c>
      <c r="E658" s="65">
        <v>245</v>
      </c>
      <c r="F658" s="65">
        <v>250</v>
      </c>
      <c r="G658" s="65">
        <v>255</v>
      </c>
      <c r="H658" s="65">
        <v>260</v>
      </c>
      <c r="I658" s="65">
        <v>265</v>
      </c>
      <c r="J658" s="65">
        <v>270</v>
      </c>
      <c r="K658" s="65">
        <v>275</v>
      </c>
      <c r="L658" s="65">
        <v>280</v>
      </c>
    </row>
    <row r="659" spans="2:12" x14ac:dyDescent="0.3">
      <c r="D659" s="65">
        <v>285</v>
      </c>
      <c r="E659" s="65">
        <v>290</v>
      </c>
      <c r="F659" s="65">
        <v>295</v>
      </c>
      <c r="G659" s="65">
        <v>300</v>
      </c>
      <c r="H659" s="65">
        <v>305</v>
      </c>
      <c r="I659" s="65">
        <v>310</v>
      </c>
      <c r="J659" s="65">
        <v>315</v>
      </c>
      <c r="K659" s="65">
        <v>320</v>
      </c>
      <c r="L659" s="65">
        <v>325</v>
      </c>
    </row>
    <row r="660" spans="2:12" x14ac:dyDescent="0.3">
      <c r="D660" s="65">
        <v>330</v>
      </c>
      <c r="E660" s="65">
        <v>335</v>
      </c>
      <c r="F660" s="65">
        <v>340</v>
      </c>
      <c r="G660" s="65">
        <v>345</v>
      </c>
      <c r="H660" s="65">
        <v>350</v>
      </c>
      <c r="I660" s="65">
        <v>355</v>
      </c>
      <c r="J660" s="65">
        <v>360</v>
      </c>
      <c r="K660" s="65">
        <v>365</v>
      </c>
      <c r="L660" s="65">
        <v>370</v>
      </c>
    </row>
    <row r="661" spans="2:12" x14ac:dyDescent="0.3">
      <c r="D661" s="65">
        <v>375</v>
      </c>
      <c r="E661" s="65">
        <v>380</v>
      </c>
      <c r="F661" s="65">
        <v>385</v>
      </c>
      <c r="G661" s="65">
        <v>390</v>
      </c>
      <c r="H661" s="65">
        <v>395</v>
      </c>
      <c r="I661" s="65">
        <v>400</v>
      </c>
      <c r="J661" s="65">
        <v>405</v>
      </c>
      <c r="K661" s="65">
        <v>410</v>
      </c>
      <c r="L661" s="65">
        <v>415</v>
      </c>
    </row>
    <row r="662" spans="2:12" x14ac:dyDescent="0.3">
      <c r="D662" s="65">
        <v>420</v>
      </c>
      <c r="E662" s="65">
        <v>425</v>
      </c>
      <c r="F662" s="65">
        <v>430</v>
      </c>
      <c r="G662" s="65">
        <v>435</v>
      </c>
      <c r="H662" s="65">
        <v>440</v>
      </c>
      <c r="I662" s="65">
        <v>445</v>
      </c>
      <c r="J662" s="65">
        <v>450</v>
      </c>
      <c r="K662" s="65">
        <v>455</v>
      </c>
      <c r="L662" s="65">
        <v>460</v>
      </c>
    </row>
    <row r="663" spans="2:12" x14ac:dyDescent="0.3">
      <c r="D663" s="65">
        <v>465</v>
      </c>
      <c r="E663" s="65">
        <v>470</v>
      </c>
      <c r="F663" s="65">
        <v>475</v>
      </c>
      <c r="G663" s="65">
        <v>480</v>
      </c>
      <c r="H663" s="65">
        <v>485</v>
      </c>
      <c r="I663" s="65">
        <v>490</v>
      </c>
      <c r="J663" s="65">
        <v>495</v>
      </c>
      <c r="K663" s="65">
        <v>500</v>
      </c>
      <c r="L663" s="65">
        <v>505</v>
      </c>
    </row>
    <row r="664" spans="2:12" x14ac:dyDescent="0.3">
      <c r="D664" s="65">
        <v>510</v>
      </c>
      <c r="E664" s="65">
        <v>515</v>
      </c>
      <c r="F664" s="65">
        <v>520</v>
      </c>
      <c r="G664" s="65">
        <v>525</v>
      </c>
      <c r="H664" s="65">
        <v>530</v>
      </c>
      <c r="I664" s="65">
        <v>535</v>
      </c>
      <c r="J664" s="65">
        <v>540</v>
      </c>
      <c r="K664" s="65">
        <v>545</v>
      </c>
      <c r="L664" s="65">
        <v>550</v>
      </c>
    </row>
    <row r="665" spans="2:12" x14ac:dyDescent="0.3">
      <c r="D665" s="65">
        <v>555</v>
      </c>
      <c r="E665" s="65">
        <v>560</v>
      </c>
      <c r="F665" s="65">
        <v>565</v>
      </c>
      <c r="G665" s="65">
        <v>570</v>
      </c>
      <c r="H665" s="65">
        <v>575</v>
      </c>
      <c r="I665" s="65">
        <v>580</v>
      </c>
      <c r="J665" s="65">
        <v>585</v>
      </c>
      <c r="K665" s="65">
        <v>590</v>
      </c>
      <c r="L665" s="65">
        <v>595</v>
      </c>
    </row>
    <row r="666" spans="2:12" x14ac:dyDescent="0.3">
      <c r="D666" s="65">
        <v>600</v>
      </c>
      <c r="E666" s="65">
        <v>605</v>
      </c>
      <c r="F666" s="65">
        <v>610</v>
      </c>
    </row>
    <row r="670" spans="2:12" ht="14.4" customHeight="1" x14ac:dyDescent="0.3">
      <c r="B670" s="133" t="s">
        <v>70</v>
      </c>
      <c r="C670" s="133"/>
      <c r="D670" s="133"/>
      <c r="E670" s="133"/>
      <c r="F670" s="6"/>
      <c r="G670" s="130" t="s">
        <v>75</v>
      </c>
      <c r="H670" s="134"/>
      <c r="I670" s="134"/>
      <c r="J670" s="134"/>
    </row>
    <row r="671" spans="2:12" ht="14.4" customHeight="1" x14ac:dyDescent="0.3">
      <c r="B671" s="133"/>
      <c r="C671" s="133"/>
      <c r="D671" s="133"/>
      <c r="E671" s="133"/>
      <c r="F671" s="6"/>
      <c r="G671" s="134"/>
      <c r="H671" s="134"/>
      <c r="I671" s="134"/>
      <c r="J671" s="134"/>
    </row>
    <row r="673" spans="3:9" x14ac:dyDescent="0.3">
      <c r="C673" s="39" t="s">
        <v>66</v>
      </c>
      <c r="D673" s="39">
        <f>_xlfn.QUARTILE.EXC(D654:L667,1)</f>
        <v>195</v>
      </c>
      <c r="H673" s="13" t="s">
        <v>31</v>
      </c>
      <c r="I673" s="13">
        <f>AVERAGE(E654:M667)</f>
        <v>335.66326530612247</v>
      </c>
    </row>
    <row r="674" spans="3:9" x14ac:dyDescent="0.3">
      <c r="C674" s="39" t="s">
        <v>67</v>
      </c>
      <c r="D674" s="39">
        <f>_xlfn.QUARTILE.EXC(D654:L667,2)</f>
        <v>335</v>
      </c>
      <c r="H674" s="100" t="s">
        <v>95</v>
      </c>
      <c r="I674" s="39">
        <f>_xlfn.PERCENTILE.EXC(E654:M667,0.3)</f>
        <v>223.5</v>
      </c>
    </row>
    <row r="675" spans="3:9" x14ac:dyDescent="0.3">
      <c r="C675" s="39" t="s">
        <v>73</v>
      </c>
      <c r="D675" s="39">
        <f>_xlfn.QUARTILE.EXC(D654:L667,3)</f>
        <v>475</v>
      </c>
      <c r="H675" s="100" t="s">
        <v>84</v>
      </c>
      <c r="I675" s="39">
        <f>_xlfn.PERCENTILE.EXC(E654:M667,0.5)</f>
        <v>337.5</v>
      </c>
    </row>
    <row r="676" spans="3:9" x14ac:dyDescent="0.3">
      <c r="C676" s="13" t="s">
        <v>72</v>
      </c>
      <c r="D676" s="13">
        <f>MIN(D654:L667)</f>
        <v>60</v>
      </c>
      <c r="G676" s="32"/>
      <c r="H676" s="100" t="s">
        <v>96</v>
      </c>
      <c r="I676" s="39">
        <f>_xlfn.PERCENTILE.EXC(E654:M667,0.7)</f>
        <v>446.5</v>
      </c>
    </row>
    <row r="677" spans="3:9" x14ac:dyDescent="0.3">
      <c r="C677" s="13" t="s">
        <v>74</v>
      </c>
      <c r="D677" s="13">
        <f>MAX(D654:L667)</f>
        <v>610</v>
      </c>
    </row>
    <row r="696" spans="2:13" ht="14.4" customHeight="1" x14ac:dyDescent="0.3">
      <c r="B696" s="132" t="s">
        <v>97</v>
      </c>
      <c r="C696" s="132"/>
      <c r="D696" s="132"/>
      <c r="E696" s="132"/>
      <c r="F696" s="132"/>
      <c r="G696" s="132"/>
      <c r="H696" s="132"/>
    </row>
    <row r="697" spans="2:13" ht="14.4" customHeight="1" x14ac:dyDescent="0.3">
      <c r="B697" s="132"/>
      <c r="C697" s="132"/>
      <c r="D697" s="132"/>
      <c r="E697" s="132"/>
      <c r="F697" s="132"/>
      <c r="G697" s="132"/>
      <c r="H697" s="132"/>
    </row>
    <row r="698" spans="2:13" ht="14.4" customHeight="1" x14ac:dyDescent="0.3">
      <c r="B698" s="132"/>
      <c r="C698" s="132"/>
      <c r="D698" s="132"/>
      <c r="E698" s="132"/>
      <c r="F698" s="132"/>
      <c r="G698" s="132"/>
      <c r="H698" s="132"/>
    </row>
    <row r="702" spans="2:13" x14ac:dyDescent="0.3">
      <c r="B702" s="131" t="s">
        <v>98</v>
      </c>
      <c r="C702" s="131"/>
    </row>
    <row r="703" spans="2:13" x14ac:dyDescent="0.3">
      <c r="D703" s="65">
        <v>0.5</v>
      </c>
      <c r="E703" s="65">
        <v>1</v>
      </c>
      <c r="F703" s="65">
        <v>0.2</v>
      </c>
      <c r="G703" s="65">
        <v>0.7</v>
      </c>
      <c r="H703" s="65">
        <v>0.3</v>
      </c>
      <c r="I703" s="65">
        <v>0.9</v>
      </c>
      <c r="J703" s="65">
        <v>1.2</v>
      </c>
      <c r="K703" s="65">
        <v>0.6</v>
      </c>
      <c r="L703" s="65">
        <v>0.4</v>
      </c>
      <c r="M703" s="65">
        <v>1.1000000000000001</v>
      </c>
    </row>
    <row r="704" spans="2:13" x14ac:dyDescent="0.3">
      <c r="D704" s="65">
        <v>0.8</v>
      </c>
      <c r="E704" s="65">
        <v>0.5</v>
      </c>
      <c r="F704" s="65">
        <v>0.3</v>
      </c>
      <c r="G704" s="65">
        <v>0.6</v>
      </c>
      <c r="H704" s="65">
        <v>1</v>
      </c>
      <c r="I704" s="65">
        <v>0.4</v>
      </c>
      <c r="J704" s="65">
        <v>0.5</v>
      </c>
      <c r="K704" s="65">
        <v>0.7</v>
      </c>
      <c r="L704" s="65">
        <v>0.9</v>
      </c>
      <c r="M704" s="65">
        <v>1.3</v>
      </c>
    </row>
    <row r="705" spans="4:13" x14ac:dyDescent="0.3">
      <c r="D705" s="65">
        <v>0.8</v>
      </c>
      <c r="E705" s="65">
        <v>0.6</v>
      </c>
      <c r="F705" s="65">
        <v>0.4</v>
      </c>
      <c r="G705" s="65">
        <v>0.7</v>
      </c>
      <c r="H705" s="65">
        <v>0.9</v>
      </c>
      <c r="I705" s="65">
        <v>0.5</v>
      </c>
      <c r="J705" s="65">
        <v>0.2</v>
      </c>
      <c r="K705" s="65">
        <v>1</v>
      </c>
      <c r="L705" s="65">
        <v>0.8</v>
      </c>
      <c r="M705" s="65">
        <v>0.3</v>
      </c>
    </row>
    <row r="706" spans="4:13" x14ac:dyDescent="0.3">
      <c r="D706" s="65">
        <v>0.6</v>
      </c>
      <c r="E706" s="65">
        <v>0.4</v>
      </c>
      <c r="F706" s="65">
        <v>0.7</v>
      </c>
      <c r="G706" s="65">
        <v>0.9</v>
      </c>
      <c r="H706" s="65">
        <v>1.2</v>
      </c>
      <c r="I706" s="65">
        <v>0.8</v>
      </c>
      <c r="J706" s="65">
        <v>0.3</v>
      </c>
      <c r="K706" s="65">
        <v>0.6</v>
      </c>
      <c r="L706" s="65">
        <v>0.5</v>
      </c>
      <c r="M706" s="65">
        <v>0.4</v>
      </c>
    </row>
    <row r="707" spans="4:13" x14ac:dyDescent="0.3">
      <c r="D707" s="65">
        <v>0.7</v>
      </c>
      <c r="E707" s="65">
        <v>0.9</v>
      </c>
      <c r="F707" s="65">
        <v>1.1000000000000001</v>
      </c>
      <c r="G707" s="65">
        <v>0.3</v>
      </c>
      <c r="H707" s="65">
        <v>1.4</v>
      </c>
      <c r="I707" s="65">
        <v>0.9</v>
      </c>
      <c r="J707" s="65">
        <v>0.6</v>
      </c>
      <c r="K707" s="65">
        <v>0.2</v>
      </c>
      <c r="L707" s="65">
        <v>1.5</v>
      </c>
      <c r="M707" s="65">
        <v>1</v>
      </c>
    </row>
    <row r="708" spans="4:13" x14ac:dyDescent="0.3">
      <c r="D708" s="65">
        <v>0.6</v>
      </c>
      <c r="E708" s="65">
        <v>0.4</v>
      </c>
      <c r="F708" s="65">
        <v>0.7</v>
      </c>
      <c r="G708" s="65">
        <v>1</v>
      </c>
      <c r="H708" s="65">
        <v>0.8</v>
      </c>
      <c r="I708" s="65">
        <v>0.3</v>
      </c>
      <c r="J708" s="65">
        <v>0.5</v>
      </c>
      <c r="K708" s="65">
        <v>0.8</v>
      </c>
      <c r="L708" s="65">
        <v>0.6</v>
      </c>
      <c r="M708" s="65">
        <v>0.3</v>
      </c>
    </row>
    <row r="709" spans="4:13" x14ac:dyDescent="0.3">
      <c r="D709" s="65">
        <v>0.9</v>
      </c>
      <c r="E709" s="65">
        <v>0.4</v>
      </c>
      <c r="F709" s="65">
        <v>0.7</v>
      </c>
      <c r="G709" s="65">
        <v>0.9</v>
      </c>
      <c r="H709" s="65">
        <v>1</v>
      </c>
      <c r="I709" s="65">
        <v>0.8</v>
      </c>
      <c r="J709" s="65">
        <v>0.3</v>
      </c>
      <c r="K709" s="65">
        <v>0.5</v>
      </c>
      <c r="L709" s="65">
        <v>0.6</v>
      </c>
      <c r="M709" s="65">
        <v>0.4</v>
      </c>
    </row>
    <row r="710" spans="4:13" x14ac:dyDescent="0.3">
      <c r="D710" s="65">
        <v>0.7</v>
      </c>
      <c r="E710" s="65">
        <v>0.9</v>
      </c>
      <c r="F710" s="65">
        <v>1.1000000000000001</v>
      </c>
      <c r="G710" s="65">
        <v>0.8</v>
      </c>
      <c r="H710" s="65">
        <v>0.3</v>
      </c>
      <c r="I710" s="65">
        <v>0.5</v>
      </c>
      <c r="J710" s="65">
        <v>0.6</v>
      </c>
      <c r="K710" s="65">
        <v>0.4</v>
      </c>
      <c r="L710" s="65">
        <v>0.7</v>
      </c>
      <c r="M710" s="65">
        <v>0.9</v>
      </c>
    </row>
    <row r="711" spans="4:13" x14ac:dyDescent="0.3">
      <c r="D711" s="65">
        <v>1</v>
      </c>
      <c r="E711" s="65">
        <v>0.8</v>
      </c>
      <c r="F711" s="65">
        <v>0.3</v>
      </c>
      <c r="G711" s="65">
        <v>0.5</v>
      </c>
      <c r="H711" s="65">
        <v>0.6</v>
      </c>
      <c r="I711" s="65">
        <v>0.4</v>
      </c>
      <c r="J711" s="65">
        <v>0.7</v>
      </c>
      <c r="K711" s="65">
        <v>0.9</v>
      </c>
      <c r="L711" s="65">
        <v>1.1000000000000001</v>
      </c>
      <c r="M711" s="65">
        <v>0.8</v>
      </c>
    </row>
    <row r="712" spans="4:13" x14ac:dyDescent="0.3">
      <c r="D712" s="65">
        <v>0.3</v>
      </c>
      <c r="E712" s="65">
        <v>0.5</v>
      </c>
      <c r="F712" s="65">
        <v>0.6</v>
      </c>
      <c r="G712" s="65">
        <v>0.4</v>
      </c>
      <c r="H712" s="65">
        <v>0.7</v>
      </c>
      <c r="I712" s="65">
        <v>0.9</v>
      </c>
      <c r="J712" s="65">
        <v>1</v>
      </c>
      <c r="K712" s="65">
        <v>0.8</v>
      </c>
      <c r="L712" s="65">
        <v>0.3</v>
      </c>
      <c r="M712" s="65">
        <v>0.5</v>
      </c>
    </row>
    <row r="713" spans="4:13" x14ac:dyDescent="0.3">
      <c r="D713" s="65">
        <v>0.6</v>
      </c>
      <c r="E713" s="65">
        <v>0.4</v>
      </c>
      <c r="F713" s="65">
        <v>0.7</v>
      </c>
      <c r="G713" s="65">
        <v>0.9</v>
      </c>
      <c r="H713" s="65">
        <v>1.1000000000000001</v>
      </c>
      <c r="I713" s="65">
        <v>0.8</v>
      </c>
      <c r="J713" s="65">
        <v>0.3</v>
      </c>
      <c r="K713" s="65">
        <v>0.5</v>
      </c>
      <c r="L713" s="65">
        <v>0.6</v>
      </c>
      <c r="M713" s="65">
        <v>0.4</v>
      </c>
    </row>
    <row r="714" spans="4:13" x14ac:dyDescent="0.3">
      <c r="D714" s="65">
        <v>0.7</v>
      </c>
      <c r="E714" s="65">
        <v>0.9</v>
      </c>
      <c r="F714" s="65">
        <v>1</v>
      </c>
      <c r="G714" s="65">
        <v>0.8</v>
      </c>
      <c r="H714" s="65">
        <v>0.3</v>
      </c>
      <c r="I714" s="65">
        <v>0.5</v>
      </c>
      <c r="J714" s="65">
        <v>0.6</v>
      </c>
      <c r="K714" s="65">
        <v>0.4</v>
      </c>
      <c r="L714" s="65">
        <v>0.7</v>
      </c>
      <c r="M714" s="65">
        <v>0.9</v>
      </c>
    </row>
    <row r="715" spans="4:13" x14ac:dyDescent="0.3">
      <c r="D715" s="65">
        <v>1.1000000000000001</v>
      </c>
    </row>
    <row r="721" spans="3:14" x14ac:dyDescent="0.3">
      <c r="C721" s="135" t="s">
        <v>99</v>
      </c>
      <c r="D721" s="131"/>
      <c r="E721" s="131"/>
      <c r="F721" s="131"/>
      <c r="H721" s="135" t="s">
        <v>70</v>
      </c>
      <c r="I721" s="136"/>
      <c r="J721" s="136"/>
      <c r="K721" s="136"/>
      <c r="L721" s="136"/>
    </row>
    <row r="722" spans="3:14" x14ac:dyDescent="0.3">
      <c r="C722" s="131"/>
      <c r="D722" s="131"/>
      <c r="E722" s="131"/>
      <c r="F722" s="131"/>
      <c r="H722" s="136"/>
      <c r="I722" s="136"/>
      <c r="J722" s="136"/>
      <c r="K722" s="136"/>
      <c r="L722" s="136"/>
    </row>
    <row r="723" spans="3:14" x14ac:dyDescent="0.3">
      <c r="C723" s="131"/>
      <c r="D723" s="131"/>
      <c r="E723" s="131"/>
      <c r="F723" s="131"/>
      <c r="H723" s="136"/>
      <c r="I723" s="136"/>
      <c r="J723" s="136"/>
      <c r="K723" s="136"/>
      <c r="L723" s="136"/>
    </row>
    <row r="724" spans="3:14" x14ac:dyDescent="0.3">
      <c r="J724" s="32"/>
      <c r="K724" s="32"/>
    </row>
    <row r="725" spans="3:14" x14ac:dyDescent="0.3">
      <c r="D725" s="39" t="s">
        <v>66</v>
      </c>
      <c r="E725" s="39">
        <f>_xlfn.QUARTILE.EXC(E706:N718,1)</f>
        <v>0.4</v>
      </c>
      <c r="J725" s="13" t="s">
        <v>31</v>
      </c>
      <c r="K725" s="13">
        <f>AVERAGE(G706:P718)</f>
        <v>0.66666666666666641</v>
      </c>
    </row>
    <row r="726" spans="3:14" x14ac:dyDescent="0.3">
      <c r="D726" s="39" t="s">
        <v>67</v>
      </c>
      <c r="E726" s="39">
        <f>_xlfn.QUARTILE.EXC(E706:N718,2)</f>
        <v>0.7</v>
      </c>
      <c r="J726" s="100" t="s">
        <v>77</v>
      </c>
      <c r="K726" s="39">
        <f>_xlfn.PERCENTILE.EXC(G706:P718,0.25)</f>
        <v>0.4</v>
      </c>
    </row>
    <row r="727" spans="3:14" x14ac:dyDescent="0.3">
      <c r="D727" s="39" t="s">
        <v>73</v>
      </c>
      <c r="E727" s="39">
        <f>_xlfn.QUARTILE.EXC(E706:N718,3)</f>
        <v>0.9</v>
      </c>
      <c r="J727" s="100" t="s">
        <v>84</v>
      </c>
      <c r="K727" s="39">
        <f>_xlfn.PERCENTILE.EXC(G706:P718,0.5)</f>
        <v>0.6</v>
      </c>
    </row>
    <row r="728" spans="3:14" x14ac:dyDescent="0.3">
      <c r="D728" s="13" t="s">
        <v>72</v>
      </c>
      <c r="E728" s="13">
        <f>-MIN(E706:N718)</f>
        <v>-0.2</v>
      </c>
      <c r="J728" s="100" t="s">
        <v>78</v>
      </c>
      <c r="K728" s="39">
        <f>_xlfn.PERCENTILE.EXC(G706:P718,0.75)</f>
        <v>0.9</v>
      </c>
    </row>
    <row r="729" spans="3:14" x14ac:dyDescent="0.3">
      <c r="D729" s="13" t="s">
        <v>74</v>
      </c>
      <c r="E729" s="13">
        <f>MAX(E706:N718)</f>
        <v>1.5</v>
      </c>
      <c r="J729" s="32"/>
      <c r="K729" s="32"/>
    </row>
    <row r="735" spans="3:14" x14ac:dyDescent="0.3">
      <c r="C735" s="137" t="s">
        <v>119</v>
      </c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</row>
    <row r="736" spans="3:14" x14ac:dyDescent="0.3"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</row>
    <row r="737" spans="2:14" x14ac:dyDescent="0.3"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</row>
    <row r="738" spans="2:14" x14ac:dyDescent="0.3"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</row>
    <row r="743" spans="2:14" ht="14.4" customHeight="1" x14ac:dyDescent="0.3">
      <c r="B743" s="124" t="s">
        <v>100</v>
      </c>
      <c r="C743" s="124"/>
      <c r="D743" s="124"/>
      <c r="E743" s="124"/>
      <c r="F743" s="124"/>
      <c r="G743" s="124"/>
      <c r="H743" s="124"/>
      <c r="I743" s="124"/>
      <c r="J743" s="124"/>
      <c r="K743" s="124"/>
    </row>
    <row r="744" spans="2:14" x14ac:dyDescent="0.3"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</row>
    <row r="745" spans="2:14" x14ac:dyDescent="0.3"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</row>
    <row r="746" spans="2:14" x14ac:dyDescent="0.3"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</row>
    <row r="750" spans="2:14" ht="13.8" customHeight="1" x14ac:dyDescent="0.3">
      <c r="B750" s="138" t="s">
        <v>101</v>
      </c>
      <c r="C750" s="138"/>
      <c r="D750" s="138"/>
      <c r="E750" s="138"/>
    </row>
    <row r="751" spans="2:14" ht="13.8" customHeight="1" x14ac:dyDescent="0.3">
      <c r="B751" s="138"/>
      <c r="C751" s="138"/>
      <c r="D751" s="138"/>
      <c r="E751" s="138"/>
    </row>
    <row r="752" spans="2:14" ht="13.8" customHeight="1" x14ac:dyDescent="0.3">
      <c r="B752" s="138"/>
      <c r="C752" s="138"/>
      <c r="D752" s="138"/>
      <c r="E752" s="138"/>
    </row>
    <row r="754" spans="1:11" x14ac:dyDescent="0.3">
      <c r="B754" s="97" t="s">
        <v>12</v>
      </c>
      <c r="C754" s="29" t="s">
        <v>102</v>
      </c>
    </row>
    <row r="755" spans="1:11" x14ac:dyDescent="0.3">
      <c r="B755" s="68">
        <v>1</v>
      </c>
      <c r="C755" s="68">
        <v>4</v>
      </c>
      <c r="D755" s="68">
        <v>26</v>
      </c>
      <c r="E755" s="68">
        <v>3</v>
      </c>
      <c r="F755" s="102"/>
      <c r="G755" s="68">
        <v>51</v>
      </c>
      <c r="H755" s="68">
        <v>5</v>
      </c>
      <c r="I755" s="102"/>
      <c r="J755" s="68">
        <v>76</v>
      </c>
      <c r="K755" s="68">
        <v>3</v>
      </c>
    </row>
    <row r="756" spans="1:11" x14ac:dyDescent="0.3">
      <c r="B756" s="68">
        <v>2</v>
      </c>
      <c r="C756" s="68">
        <v>5</v>
      </c>
      <c r="D756" s="68">
        <v>27</v>
      </c>
      <c r="E756" s="68">
        <v>4</v>
      </c>
      <c r="F756" s="102"/>
      <c r="G756" s="68">
        <v>52</v>
      </c>
      <c r="H756" s="68">
        <v>4</v>
      </c>
      <c r="I756" s="102"/>
      <c r="J756" s="68">
        <v>77</v>
      </c>
      <c r="K756" s="68">
        <v>4</v>
      </c>
    </row>
    <row r="757" spans="1:11" x14ac:dyDescent="0.3">
      <c r="B757" s="68">
        <v>3</v>
      </c>
      <c r="C757" s="68">
        <v>3</v>
      </c>
      <c r="D757" s="68">
        <v>28</v>
      </c>
      <c r="E757" s="68">
        <v>5</v>
      </c>
      <c r="F757" s="102"/>
      <c r="G757" s="68">
        <v>53</v>
      </c>
      <c r="H757" s="68">
        <v>3</v>
      </c>
      <c r="I757" s="102"/>
      <c r="J757" s="68">
        <v>78</v>
      </c>
      <c r="K757" s="68">
        <v>5</v>
      </c>
    </row>
    <row r="758" spans="1:11" x14ac:dyDescent="0.3">
      <c r="B758" s="68">
        <v>4</v>
      </c>
      <c r="C758" s="68">
        <v>4</v>
      </c>
      <c r="D758" s="68">
        <v>29</v>
      </c>
      <c r="E758" s="68">
        <v>4</v>
      </c>
      <c r="F758" s="102"/>
      <c r="G758" s="68">
        <v>54</v>
      </c>
      <c r="H758" s="68">
        <v>4</v>
      </c>
      <c r="I758" s="102"/>
      <c r="J758" s="68">
        <v>79</v>
      </c>
      <c r="K758" s="68">
        <v>3</v>
      </c>
    </row>
    <row r="759" spans="1:11" x14ac:dyDescent="0.3">
      <c r="B759" s="68">
        <v>5</v>
      </c>
      <c r="C759" s="68">
        <v>4</v>
      </c>
      <c r="D759" s="68">
        <v>30</v>
      </c>
      <c r="E759" s="68">
        <v>3</v>
      </c>
      <c r="F759" s="102"/>
      <c r="G759" s="68">
        <v>55</v>
      </c>
      <c r="H759" s="68">
        <v>5</v>
      </c>
      <c r="I759" s="102"/>
      <c r="J759" s="68">
        <v>80</v>
      </c>
      <c r="K759" s="68">
        <v>4</v>
      </c>
    </row>
    <row r="760" spans="1:11" x14ac:dyDescent="0.3">
      <c r="B760" s="68">
        <v>6</v>
      </c>
      <c r="C760" s="68">
        <v>3</v>
      </c>
      <c r="D760" s="68">
        <v>31</v>
      </c>
      <c r="E760" s="68">
        <v>3</v>
      </c>
      <c r="F760" s="102"/>
      <c r="G760" s="68">
        <v>56</v>
      </c>
      <c r="H760" s="68">
        <v>3</v>
      </c>
      <c r="I760" s="102"/>
      <c r="J760" s="68">
        <v>81</v>
      </c>
      <c r="K760" s="68">
        <v>5</v>
      </c>
    </row>
    <row r="761" spans="1:11" x14ac:dyDescent="0.3">
      <c r="B761" s="68">
        <v>7</v>
      </c>
      <c r="C761" s="68">
        <v>2</v>
      </c>
      <c r="D761" s="68">
        <v>32</v>
      </c>
      <c r="E761" s="68">
        <v>4</v>
      </c>
      <c r="F761" s="102"/>
      <c r="G761" s="68">
        <v>57</v>
      </c>
      <c r="H761" s="68">
        <v>4</v>
      </c>
      <c r="I761" s="102"/>
      <c r="J761" s="68">
        <v>82</v>
      </c>
      <c r="K761" s="68">
        <v>4</v>
      </c>
    </row>
    <row r="762" spans="1:11" x14ac:dyDescent="0.3">
      <c r="B762" s="68">
        <v>8</v>
      </c>
      <c r="C762" s="68">
        <v>5</v>
      </c>
      <c r="D762" s="68">
        <v>33</v>
      </c>
      <c r="E762" s="68">
        <v>5</v>
      </c>
      <c r="F762" s="102"/>
      <c r="G762" s="68">
        <v>58</v>
      </c>
      <c r="H762" s="68">
        <v>5</v>
      </c>
      <c r="I762" s="102"/>
      <c r="J762" s="68">
        <v>83</v>
      </c>
      <c r="K762" s="68">
        <v>3</v>
      </c>
    </row>
    <row r="763" spans="1:11" x14ac:dyDescent="0.3">
      <c r="B763" s="68">
        <v>9</v>
      </c>
      <c r="C763" s="68">
        <v>4</v>
      </c>
      <c r="D763" s="68">
        <v>34</v>
      </c>
      <c r="E763" s="68">
        <v>2</v>
      </c>
      <c r="F763" s="102"/>
      <c r="G763" s="68">
        <v>59</v>
      </c>
      <c r="H763" s="68">
        <v>4</v>
      </c>
      <c r="I763" s="102"/>
      <c r="J763" s="68">
        <v>84</v>
      </c>
      <c r="K763" s="68">
        <v>4</v>
      </c>
    </row>
    <row r="764" spans="1:11" x14ac:dyDescent="0.3">
      <c r="A764">
        <v>10</v>
      </c>
      <c r="B764" s="68">
        <v>10</v>
      </c>
      <c r="C764" s="68">
        <v>3</v>
      </c>
      <c r="D764" s="68">
        <v>35</v>
      </c>
      <c r="E764" s="68">
        <v>3</v>
      </c>
      <c r="F764" s="102"/>
      <c r="G764" s="68">
        <v>60</v>
      </c>
      <c r="H764" s="68">
        <v>3</v>
      </c>
      <c r="I764" s="102"/>
      <c r="J764" s="68">
        <v>85</v>
      </c>
      <c r="K764" s="68">
        <v>5</v>
      </c>
    </row>
    <row r="765" spans="1:11" x14ac:dyDescent="0.3">
      <c r="B765" s="68">
        <v>11</v>
      </c>
      <c r="C765" s="68">
        <v>5</v>
      </c>
      <c r="D765" s="68">
        <v>36</v>
      </c>
      <c r="E765" s="68">
        <v>4</v>
      </c>
      <c r="F765" s="102"/>
      <c r="G765" s="68">
        <v>61</v>
      </c>
      <c r="H765" s="68">
        <v>3</v>
      </c>
      <c r="I765" s="102"/>
      <c r="J765" s="68">
        <v>86</v>
      </c>
      <c r="K765" s="68">
        <v>3</v>
      </c>
    </row>
    <row r="766" spans="1:11" x14ac:dyDescent="0.3">
      <c r="B766" s="68">
        <v>12</v>
      </c>
      <c r="C766" s="68">
        <v>4</v>
      </c>
      <c r="D766" s="68">
        <v>37</v>
      </c>
      <c r="E766" s="68">
        <v>4</v>
      </c>
      <c r="F766" s="102"/>
      <c r="G766" s="68">
        <v>62</v>
      </c>
      <c r="H766" s="68">
        <v>4</v>
      </c>
      <c r="I766" s="102"/>
      <c r="J766" s="68">
        <v>87</v>
      </c>
      <c r="K766" s="68">
        <v>4</v>
      </c>
    </row>
    <row r="767" spans="1:11" x14ac:dyDescent="0.3">
      <c r="B767" s="68">
        <v>13</v>
      </c>
      <c r="C767" s="68">
        <v>2</v>
      </c>
      <c r="D767" s="68">
        <v>38</v>
      </c>
      <c r="E767" s="68">
        <v>3</v>
      </c>
      <c r="F767" s="102"/>
      <c r="G767" s="68">
        <v>63</v>
      </c>
      <c r="H767" s="68">
        <v>5</v>
      </c>
      <c r="I767" s="102"/>
      <c r="J767" s="68">
        <v>88</v>
      </c>
      <c r="K767" s="68">
        <v>5</v>
      </c>
    </row>
    <row r="768" spans="1:11" x14ac:dyDescent="0.3">
      <c r="B768" s="68">
        <v>14</v>
      </c>
      <c r="C768" s="68">
        <v>3</v>
      </c>
      <c r="D768" s="68">
        <v>39</v>
      </c>
      <c r="E768" s="68">
        <v>5</v>
      </c>
      <c r="F768" s="102"/>
      <c r="G768" s="68">
        <v>64</v>
      </c>
      <c r="H768" s="68">
        <v>2</v>
      </c>
      <c r="I768" s="102"/>
      <c r="J768" s="68">
        <v>89</v>
      </c>
      <c r="K768" s="68">
        <v>4</v>
      </c>
    </row>
    <row r="769" spans="2:15" x14ac:dyDescent="0.3">
      <c r="B769" s="68">
        <v>15</v>
      </c>
      <c r="C769" s="68">
        <v>4</v>
      </c>
      <c r="D769" s="68">
        <v>40</v>
      </c>
      <c r="E769" s="68">
        <v>4</v>
      </c>
      <c r="F769" s="102"/>
      <c r="G769" s="68">
        <v>65</v>
      </c>
      <c r="H769" s="68">
        <v>3</v>
      </c>
      <c r="I769" s="102"/>
      <c r="J769" s="68">
        <v>90</v>
      </c>
      <c r="K769" s="68">
        <v>3</v>
      </c>
    </row>
    <row r="770" spans="2:15" x14ac:dyDescent="0.3">
      <c r="B770" s="68">
        <v>16</v>
      </c>
      <c r="C770" s="68">
        <v>5</v>
      </c>
      <c r="D770" s="68">
        <v>41</v>
      </c>
      <c r="E770" s="68">
        <v>3</v>
      </c>
      <c r="F770" s="102"/>
      <c r="G770" s="68">
        <v>66</v>
      </c>
      <c r="H770" s="68">
        <v>4</v>
      </c>
      <c r="I770" s="102"/>
      <c r="J770" s="68">
        <v>91</v>
      </c>
      <c r="K770" s="68">
        <v>3</v>
      </c>
    </row>
    <row r="771" spans="2:15" x14ac:dyDescent="0.3">
      <c r="B771" s="68">
        <v>17</v>
      </c>
      <c r="C771" s="68">
        <v>3</v>
      </c>
      <c r="D771" s="68">
        <v>42</v>
      </c>
      <c r="E771" s="68">
        <v>4</v>
      </c>
      <c r="F771" s="102"/>
      <c r="G771" s="68">
        <v>67</v>
      </c>
      <c r="H771" s="68">
        <v>4</v>
      </c>
      <c r="I771" s="102"/>
      <c r="J771" s="68">
        <v>92</v>
      </c>
      <c r="K771" s="68">
        <v>4</v>
      </c>
    </row>
    <row r="772" spans="2:15" x14ac:dyDescent="0.3">
      <c r="B772" s="68">
        <v>18</v>
      </c>
      <c r="C772" s="68">
        <v>4</v>
      </c>
      <c r="D772" s="68">
        <v>43</v>
      </c>
      <c r="E772" s="68">
        <v>5</v>
      </c>
      <c r="F772" s="102"/>
      <c r="G772" s="68">
        <v>68</v>
      </c>
      <c r="H772" s="68">
        <v>3</v>
      </c>
      <c r="I772" s="102"/>
      <c r="J772" s="68">
        <v>93</v>
      </c>
      <c r="K772" s="68">
        <v>5</v>
      </c>
    </row>
    <row r="773" spans="2:15" x14ac:dyDescent="0.3">
      <c r="B773" s="68">
        <v>19</v>
      </c>
      <c r="C773" s="68">
        <v>5</v>
      </c>
      <c r="D773" s="68">
        <v>44</v>
      </c>
      <c r="E773" s="68">
        <v>4</v>
      </c>
      <c r="F773" s="102"/>
      <c r="G773" s="68">
        <v>69</v>
      </c>
      <c r="H773" s="68">
        <v>5</v>
      </c>
      <c r="I773" s="102"/>
      <c r="J773" s="68">
        <v>94</v>
      </c>
      <c r="K773" s="68">
        <v>2</v>
      </c>
    </row>
    <row r="774" spans="2:15" x14ac:dyDescent="0.3">
      <c r="B774" s="68">
        <v>20</v>
      </c>
      <c r="C774" s="68">
        <v>3</v>
      </c>
      <c r="D774" s="68">
        <v>45</v>
      </c>
      <c r="E774" s="68">
        <v>2</v>
      </c>
      <c r="F774" s="102"/>
      <c r="G774" s="68">
        <v>70</v>
      </c>
      <c r="H774" s="68">
        <v>4</v>
      </c>
      <c r="I774" s="102"/>
      <c r="J774" s="68">
        <v>95</v>
      </c>
      <c r="K774" s="68">
        <v>3</v>
      </c>
    </row>
    <row r="775" spans="2:15" x14ac:dyDescent="0.3">
      <c r="B775" s="68">
        <v>21</v>
      </c>
      <c r="C775" s="68">
        <v>4</v>
      </c>
      <c r="D775" s="68">
        <v>46</v>
      </c>
      <c r="E775" s="68">
        <v>3</v>
      </c>
      <c r="F775" s="102"/>
      <c r="G775" s="68">
        <v>71</v>
      </c>
      <c r="H775" s="68">
        <v>3</v>
      </c>
      <c r="I775" s="102"/>
      <c r="J775" s="68">
        <v>96</v>
      </c>
      <c r="K775" s="68">
        <v>4</v>
      </c>
    </row>
    <row r="776" spans="2:15" x14ac:dyDescent="0.3">
      <c r="B776" s="68">
        <v>22</v>
      </c>
      <c r="C776" s="68">
        <v>3</v>
      </c>
      <c r="D776" s="68">
        <v>47</v>
      </c>
      <c r="E776" s="68">
        <v>4</v>
      </c>
      <c r="F776" s="102"/>
      <c r="G776" s="68">
        <v>72</v>
      </c>
      <c r="H776" s="68">
        <v>4</v>
      </c>
      <c r="I776" s="102"/>
      <c r="J776" s="68">
        <v>97</v>
      </c>
      <c r="K776" s="68">
        <v>4</v>
      </c>
    </row>
    <row r="777" spans="2:15" x14ac:dyDescent="0.3">
      <c r="B777" s="68">
        <v>23</v>
      </c>
      <c r="C777" s="68">
        <v>2</v>
      </c>
      <c r="D777" s="68">
        <v>48</v>
      </c>
      <c r="E777" s="68">
        <v>5</v>
      </c>
      <c r="F777" s="102"/>
      <c r="G777" s="68">
        <v>73</v>
      </c>
      <c r="H777" s="68">
        <v>5</v>
      </c>
      <c r="I777" s="102"/>
      <c r="J777" s="68">
        <v>98</v>
      </c>
      <c r="K777" s="68">
        <v>3</v>
      </c>
    </row>
    <row r="778" spans="2:15" x14ac:dyDescent="0.3">
      <c r="B778" s="68">
        <v>24</v>
      </c>
      <c r="C778" s="68">
        <v>4</v>
      </c>
      <c r="D778" s="68">
        <v>49</v>
      </c>
      <c r="E778" s="68">
        <v>3</v>
      </c>
      <c r="F778" s="102"/>
      <c r="G778" s="68">
        <v>74</v>
      </c>
      <c r="H778" s="68">
        <v>4</v>
      </c>
      <c r="I778" s="102"/>
      <c r="J778" s="68">
        <v>99</v>
      </c>
      <c r="K778" s="68">
        <v>5</v>
      </c>
    </row>
    <row r="779" spans="2:15" x14ac:dyDescent="0.3">
      <c r="B779" s="68">
        <v>25</v>
      </c>
      <c r="C779" s="68">
        <v>5</v>
      </c>
      <c r="D779" s="68">
        <v>50</v>
      </c>
      <c r="E779" s="68">
        <v>4</v>
      </c>
      <c r="F779" s="102"/>
      <c r="G779" s="68">
        <v>75</v>
      </c>
      <c r="H779" s="68">
        <v>2</v>
      </c>
      <c r="I779" s="102"/>
      <c r="J779" s="68">
        <v>100</v>
      </c>
      <c r="K779" s="68">
        <v>4</v>
      </c>
    </row>
    <row r="782" spans="2:15" x14ac:dyDescent="0.3">
      <c r="B782" s="129" t="s">
        <v>103</v>
      </c>
      <c r="C782" s="129"/>
      <c r="D782" s="129"/>
      <c r="E782" s="129"/>
      <c r="L782" s="129" t="s">
        <v>104</v>
      </c>
      <c r="M782" s="129"/>
      <c r="N782" s="129"/>
      <c r="O782" s="129"/>
    </row>
    <row r="783" spans="2:15" x14ac:dyDescent="0.3">
      <c r="B783" s="129"/>
      <c r="C783" s="129"/>
      <c r="D783" s="129"/>
      <c r="E783" s="129"/>
      <c r="H783" s="130" t="s">
        <v>9</v>
      </c>
      <c r="I783" s="130"/>
      <c r="L783" s="129"/>
      <c r="M783" s="129"/>
      <c r="N783" s="129"/>
      <c r="O783" s="129"/>
    </row>
    <row r="784" spans="2:15" x14ac:dyDescent="0.3">
      <c r="H784" s="130"/>
      <c r="I784" s="130"/>
    </row>
    <row r="786" spans="8:9" x14ac:dyDescent="0.3">
      <c r="H786" s="65" t="s">
        <v>105</v>
      </c>
      <c r="I786" s="65">
        <f>MODE(C755:C779,E755:E779,H755:H779,K755:K779)</f>
        <v>4</v>
      </c>
    </row>
    <row r="810" spans="2:10" ht="14.4" customHeight="1" x14ac:dyDescent="0.3">
      <c r="B810" s="117" t="s">
        <v>106</v>
      </c>
      <c r="C810" s="117"/>
      <c r="D810" s="117"/>
      <c r="E810" s="117"/>
      <c r="F810" s="117"/>
      <c r="G810" s="117"/>
      <c r="H810" s="117"/>
      <c r="I810" s="117"/>
      <c r="J810" s="117"/>
    </row>
    <row r="811" spans="2:10" ht="14.4" customHeight="1" x14ac:dyDescent="0.3">
      <c r="B811" s="117"/>
      <c r="C811" s="117"/>
      <c r="D811" s="117"/>
      <c r="E811" s="117"/>
      <c r="F811" s="117"/>
      <c r="G811" s="117"/>
      <c r="H811" s="117"/>
      <c r="I811" s="117"/>
      <c r="J811" s="117"/>
    </row>
    <row r="812" spans="2:10" ht="14.4" customHeight="1" x14ac:dyDescent="0.3">
      <c r="B812" s="117"/>
      <c r="C812" s="117"/>
      <c r="D812" s="117"/>
      <c r="E812" s="117"/>
      <c r="F812" s="117"/>
      <c r="G812" s="117"/>
      <c r="H812" s="117"/>
      <c r="I812" s="117"/>
      <c r="J812" s="117"/>
    </row>
    <row r="813" spans="2:10" ht="14.4" customHeight="1" x14ac:dyDescent="0.3">
      <c r="B813" s="117"/>
      <c r="C813" s="117"/>
      <c r="D813" s="117"/>
      <c r="E813" s="117"/>
      <c r="F813" s="117"/>
      <c r="G813" s="117"/>
      <c r="H813" s="117"/>
      <c r="I813" s="117"/>
      <c r="J813" s="117"/>
    </row>
    <row r="816" spans="2:10" x14ac:dyDescent="0.3">
      <c r="B816" s="29" t="s">
        <v>107</v>
      </c>
      <c r="C816" s="29" t="s">
        <v>18</v>
      </c>
    </row>
    <row r="817" spans="2:11" x14ac:dyDescent="0.3">
      <c r="B817" s="65">
        <v>1</v>
      </c>
      <c r="C817" s="65">
        <v>35</v>
      </c>
    </row>
    <row r="818" spans="2:11" ht="14.4" customHeight="1" x14ac:dyDescent="0.3">
      <c r="B818" s="65">
        <v>2</v>
      </c>
      <c r="C818" s="65">
        <v>28</v>
      </c>
      <c r="E818" s="130" t="s">
        <v>103</v>
      </c>
      <c r="F818" s="130"/>
      <c r="G818" s="130"/>
      <c r="H818" s="130"/>
    </row>
    <row r="819" spans="2:11" ht="14.4" customHeight="1" x14ac:dyDescent="0.3">
      <c r="B819" s="65">
        <v>3</v>
      </c>
      <c r="C819" s="65">
        <v>32</v>
      </c>
      <c r="E819" s="130"/>
      <c r="F819" s="130"/>
      <c r="G819" s="130"/>
      <c r="H819" s="130"/>
    </row>
    <row r="820" spans="2:11" x14ac:dyDescent="0.3">
      <c r="B820" s="65">
        <v>4</v>
      </c>
      <c r="C820" s="65">
        <v>45</v>
      </c>
    </row>
    <row r="821" spans="2:11" x14ac:dyDescent="0.3">
      <c r="B821" s="65">
        <v>5</v>
      </c>
      <c r="C821" s="65">
        <v>38</v>
      </c>
    </row>
    <row r="822" spans="2:11" x14ac:dyDescent="0.3">
      <c r="B822" s="65">
        <v>6</v>
      </c>
      <c r="C822" s="65">
        <v>29</v>
      </c>
    </row>
    <row r="823" spans="2:11" x14ac:dyDescent="0.3">
      <c r="B823" s="65">
        <v>7</v>
      </c>
      <c r="C823" s="65">
        <v>42</v>
      </c>
    </row>
    <row r="824" spans="2:11" x14ac:dyDescent="0.3">
      <c r="B824" s="65">
        <v>8</v>
      </c>
      <c r="C824" s="65">
        <v>30</v>
      </c>
    </row>
    <row r="825" spans="2:11" x14ac:dyDescent="0.3">
      <c r="B825" s="65">
        <v>9</v>
      </c>
      <c r="C825" s="65">
        <v>36</v>
      </c>
    </row>
    <row r="826" spans="2:11" x14ac:dyDescent="0.3">
      <c r="B826" s="65">
        <v>10</v>
      </c>
      <c r="C826" s="65">
        <v>41</v>
      </c>
    </row>
    <row r="827" spans="2:11" x14ac:dyDescent="0.3">
      <c r="B827" s="65">
        <v>11</v>
      </c>
      <c r="C827" s="65">
        <v>47</v>
      </c>
    </row>
    <row r="828" spans="2:11" x14ac:dyDescent="0.3">
      <c r="B828" s="65">
        <v>12</v>
      </c>
      <c r="C828" s="65">
        <v>31</v>
      </c>
    </row>
    <row r="829" spans="2:11" x14ac:dyDescent="0.3">
      <c r="B829" s="65">
        <v>13</v>
      </c>
      <c r="C829" s="65">
        <v>39</v>
      </c>
      <c r="K829">
        <v>4</v>
      </c>
    </row>
    <row r="830" spans="2:11" x14ac:dyDescent="0.3">
      <c r="B830" s="65">
        <v>14</v>
      </c>
      <c r="C830" s="65">
        <v>43</v>
      </c>
    </row>
    <row r="831" spans="2:11" x14ac:dyDescent="0.3">
      <c r="B831" s="65">
        <v>15</v>
      </c>
      <c r="C831" s="65">
        <v>37</v>
      </c>
    </row>
    <row r="832" spans="2:11" x14ac:dyDescent="0.3">
      <c r="B832" s="65">
        <v>16</v>
      </c>
      <c r="C832" s="65">
        <v>30</v>
      </c>
    </row>
    <row r="833" spans="2:9" x14ac:dyDescent="0.3">
      <c r="B833" s="65">
        <v>17</v>
      </c>
      <c r="C833" s="65">
        <v>34</v>
      </c>
    </row>
    <row r="834" spans="2:9" x14ac:dyDescent="0.3">
      <c r="B834" s="65">
        <v>18</v>
      </c>
      <c r="C834" s="65">
        <v>39</v>
      </c>
    </row>
    <row r="835" spans="2:9" x14ac:dyDescent="0.3">
      <c r="B835" s="65">
        <v>19</v>
      </c>
      <c r="C835" s="65">
        <v>28</v>
      </c>
    </row>
    <row r="836" spans="2:9" x14ac:dyDescent="0.3">
      <c r="B836" s="65">
        <v>20</v>
      </c>
      <c r="C836" s="65">
        <v>33</v>
      </c>
    </row>
    <row r="837" spans="2:9" x14ac:dyDescent="0.3">
      <c r="B837" s="65">
        <v>21</v>
      </c>
      <c r="C837" s="65">
        <v>36</v>
      </c>
    </row>
    <row r="838" spans="2:9" x14ac:dyDescent="0.3">
      <c r="B838" s="65">
        <v>22</v>
      </c>
      <c r="C838" s="65">
        <v>40</v>
      </c>
    </row>
    <row r="839" spans="2:9" x14ac:dyDescent="0.3">
      <c r="B839" s="65">
        <v>23</v>
      </c>
      <c r="C839" s="65">
        <v>42</v>
      </c>
    </row>
    <row r="840" spans="2:9" ht="14.4" customHeight="1" x14ac:dyDescent="0.3">
      <c r="B840" s="65">
        <v>24</v>
      </c>
      <c r="C840" s="65">
        <v>29</v>
      </c>
      <c r="E840" s="129" t="s">
        <v>31</v>
      </c>
      <c r="F840" s="129"/>
      <c r="G840" s="129"/>
      <c r="H840" s="129"/>
      <c r="I840" s="129"/>
    </row>
    <row r="841" spans="2:9" ht="14.4" customHeight="1" x14ac:dyDescent="0.3">
      <c r="B841" s="65">
        <v>25</v>
      </c>
      <c r="C841" s="65">
        <v>31</v>
      </c>
      <c r="E841" s="129"/>
      <c r="F841" s="129"/>
      <c r="G841" s="129"/>
      <c r="H841" s="129"/>
      <c r="I841" s="129"/>
    </row>
    <row r="842" spans="2:9" x14ac:dyDescent="0.3">
      <c r="B842" s="65">
        <v>26</v>
      </c>
      <c r="C842" s="65">
        <v>45</v>
      </c>
    </row>
    <row r="843" spans="2:9" x14ac:dyDescent="0.3">
      <c r="B843" s="65">
        <v>27</v>
      </c>
      <c r="C843" s="65">
        <v>38</v>
      </c>
      <c r="E843" s="65" t="s">
        <v>108</v>
      </c>
      <c r="F843" s="65">
        <f>AVERAGE(C817:C866)</f>
        <v>36.340000000000003</v>
      </c>
    </row>
    <row r="844" spans="2:9" x14ac:dyDescent="0.3">
      <c r="B844" s="65">
        <v>28</v>
      </c>
      <c r="C844" s="65">
        <v>33</v>
      </c>
    </row>
    <row r="845" spans="2:9" x14ac:dyDescent="0.3">
      <c r="B845" s="65">
        <v>29</v>
      </c>
      <c r="C845" s="65">
        <v>41</v>
      </c>
    </row>
    <row r="846" spans="2:9" x14ac:dyDescent="0.3">
      <c r="B846" s="65">
        <v>30</v>
      </c>
      <c r="C846" s="65">
        <v>35</v>
      </c>
    </row>
    <row r="847" spans="2:9" ht="14.4" customHeight="1" x14ac:dyDescent="0.3">
      <c r="B847" s="65">
        <v>31</v>
      </c>
      <c r="C847" s="65">
        <v>37</v>
      </c>
      <c r="E847" s="129" t="s">
        <v>104</v>
      </c>
      <c r="F847" s="129"/>
      <c r="G847" s="129"/>
      <c r="H847" s="129"/>
      <c r="I847" s="129"/>
    </row>
    <row r="848" spans="2:9" ht="14.4" customHeight="1" x14ac:dyDescent="0.3">
      <c r="B848" s="65">
        <v>32</v>
      </c>
      <c r="C848" s="65">
        <v>34</v>
      </c>
      <c r="E848" s="129"/>
      <c r="F848" s="129"/>
      <c r="G848" s="129"/>
      <c r="H848" s="129"/>
      <c r="I848" s="129"/>
    </row>
    <row r="849" spans="2:3" x14ac:dyDescent="0.3">
      <c r="B849" s="65">
        <v>33</v>
      </c>
      <c r="C849" s="65">
        <v>46</v>
      </c>
    </row>
    <row r="850" spans="2:3" x14ac:dyDescent="0.3">
      <c r="B850" s="65">
        <v>34</v>
      </c>
      <c r="C850" s="65">
        <v>30</v>
      </c>
    </row>
    <row r="851" spans="2:3" x14ac:dyDescent="0.3">
      <c r="B851" s="65">
        <v>35</v>
      </c>
      <c r="C851" s="65">
        <v>39</v>
      </c>
    </row>
    <row r="852" spans="2:3" x14ac:dyDescent="0.3">
      <c r="B852" s="65">
        <v>36</v>
      </c>
      <c r="C852" s="65">
        <v>43</v>
      </c>
    </row>
    <row r="853" spans="2:3" x14ac:dyDescent="0.3">
      <c r="B853" s="65">
        <v>37</v>
      </c>
      <c r="C853" s="65">
        <v>28</v>
      </c>
    </row>
    <row r="854" spans="2:3" x14ac:dyDescent="0.3">
      <c r="B854" s="65">
        <v>38</v>
      </c>
      <c r="C854" s="65">
        <v>32</v>
      </c>
    </row>
    <row r="855" spans="2:3" x14ac:dyDescent="0.3">
      <c r="B855" s="65">
        <v>39</v>
      </c>
      <c r="C855" s="65">
        <v>36</v>
      </c>
    </row>
    <row r="856" spans="2:3" x14ac:dyDescent="0.3">
      <c r="B856" s="65">
        <v>40</v>
      </c>
      <c r="C856" s="65">
        <v>29</v>
      </c>
    </row>
    <row r="857" spans="2:3" x14ac:dyDescent="0.3">
      <c r="B857" s="65">
        <v>41</v>
      </c>
      <c r="C857" s="65">
        <v>31</v>
      </c>
    </row>
    <row r="858" spans="2:3" x14ac:dyDescent="0.3">
      <c r="B858" s="65">
        <v>42</v>
      </c>
      <c r="C858" s="65">
        <v>37</v>
      </c>
    </row>
    <row r="859" spans="2:3" x14ac:dyDescent="0.3">
      <c r="B859" s="65">
        <v>43</v>
      </c>
      <c r="C859" s="65">
        <v>40</v>
      </c>
    </row>
    <row r="860" spans="2:3" x14ac:dyDescent="0.3">
      <c r="B860" s="65">
        <v>44</v>
      </c>
      <c r="C860" s="65">
        <v>42</v>
      </c>
    </row>
    <row r="861" spans="2:3" x14ac:dyDescent="0.3">
      <c r="B861" s="65">
        <v>45</v>
      </c>
      <c r="C861" s="65">
        <v>33</v>
      </c>
    </row>
    <row r="862" spans="2:3" x14ac:dyDescent="0.3">
      <c r="B862" s="65">
        <v>46</v>
      </c>
      <c r="C862" s="65">
        <v>39</v>
      </c>
    </row>
    <row r="863" spans="2:3" x14ac:dyDescent="0.3">
      <c r="B863" s="65">
        <v>47</v>
      </c>
      <c r="C863" s="65">
        <v>38</v>
      </c>
    </row>
    <row r="864" spans="2:3" x14ac:dyDescent="0.3">
      <c r="B864" s="65">
        <v>48</v>
      </c>
      <c r="C864" s="65">
        <v>35</v>
      </c>
    </row>
    <row r="865" spans="2:11" x14ac:dyDescent="0.3">
      <c r="B865" s="65">
        <v>49</v>
      </c>
      <c r="C865" s="65">
        <v>38</v>
      </c>
    </row>
    <row r="866" spans="2:11" x14ac:dyDescent="0.3">
      <c r="B866" s="65">
        <v>50</v>
      </c>
      <c r="C866" s="65">
        <v>43</v>
      </c>
    </row>
    <row r="879" spans="2:11" ht="14.4" customHeight="1" x14ac:dyDescent="0.3">
      <c r="B879" s="117" t="s">
        <v>109</v>
      </c>
      <c r="C879" s="117"/>
      <c r="D879" s="117"/>
      <c r="E879" s="117"/>
      <c r="F879" s="117"/>
      <c r="G879" s="117"/>
      <c r="H879" s="117"/>
      <c r="I879" s="117"/>
      <c r="J879" s="117"/>
      <c r="K879" s="117"/>
    </row>
    <row r="880" spans="2:11" ht="14.4" customHeight="1" x14ac:dyDescent="0.3"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</row>
    <row r="881" spans="2:11" ht="14.4" customHeight="1" x14ac:dyDescent="0.3"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</row>
    <row r="882" spans="2:11" ht="14.4" customHeight="1" x14ac:dyDescent="0.3"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</row>
    <row r="883" spans="2:11" ht="14.4" customHeight="1" x14ac:dyDescent="0.3"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</row>
    <row r="887" spans="2:11" ht="18" x14ac:dyDescent="0.35">
      <c r="B887" s="103" t="s">
        <v>110</v>
      </c>
      <c r="C887" s="103" t="s">
        <v>111</v>
      </c>
    </row>
    <row r="888" spans="2:11" x14ac:dyDescent="0.3">
      <c r="B888" s="65">
        <v>1</v>
      </c>
      <c r="C888" s="65">
        <v>125</v>
      </c>
    </row>
    <row r="889" spans="2:11" x14ac:dyDescent="0.3">
      <c r="B889" s="65">
        <v>2</v>
      </c>
      <c r="C889" s="65">
        <v>148</v>
      </c>
    </row>
    <row r="890" spans="2:11" x14ac:dyDescent="0.3">
      <c r="B890" s="65">
        <v>3</v>
      </c>
      <c r="C890" s="65">
        <v>137</v>
      </c>
    </row>
    <row r="891" spans="2:11" x14ac:dyDescent="0.3">
      <c r="B891" s="65">
        <v>4</v>
      </c>
      <c r="C891" s="65">
        <v>120</v>
      </c>
    </row>
    <row r="892" spans="2:11" x14ac:dyDescent="0.3">
      <c r="B892" s="65">
        <v>5</v>
      </c>
      <c r="C892" s="65">
        <v>135</v>
      </c>
    </row>
    <row r="893" spans="2:11" x14ac:dyDescent="0.3">
      <c r="B893" s="65">
        <v>6</v>
      </c>
      <c r="C893" s="65">
        <v>132</v>
      </c>
    </row>
    <row r="894" spans="2:11" x14ac:dyDescent="0.3">
      <c r="B894" s="65">
        <v>7</v>
      </c>
      <c r="C894" s="65">
        <v>145</v>
      </c>
    </row>
    <row r="895" spans="2:11" ht="14.4" customHeight="1" x14ac:dyDescent="0.3">
      <c r="B895" s="65">
        <v>8</v>
      </c>
      <c r="C895" s="65">
        <v>122</v>
      </c>
      <c r="E895" s="139" t="s">
        <v>103</v>
      </c>
      <c r="F895" s="139"/>
      <c r="G895" s="139"/>
      <c r="H895" s="139"/>
      <c r="I895" s="139"/>
    </row>
    <row r="896" spans="2:11" ht="14.4" customHeight="1" x14ac:dyDescent="0.3">
      <c r="B896" s="65">
        <v>9</v>
      </c>
      <c r="C896" s="65">
        <v>130</v>
      </c>
      <c r="E896" s="139"/>
      <c r="F896" s="139"/>
      <c r="G896" s="139"/>
      <c r="H896" s="139"/>
      <c r="I896" s="139"/>
    </row>
    <row r="897" spans="2:3" x14ac:dyDescent="0.3">
      <c r="B897" s="65">
        <v>10</v>
      </c>
      <c r="C897" s="65">
        <v>141</v>
      </c>
    </row>
    <row r="898" spans="2:3" x14ac:dyDescent="0.3">
      <c r="B898" s="65">
        <v>11</v>
      </c>
      <c r="C898" s="65">
        <v>118</v>
      </c>
    </row>
    <row r="899" spans="2:3" x14ac:dyDescent="0.3">
      <c r="B899" s="65">
        <v>12</v>
      </c>
      <c r="C899" s="65">
        <v>125</v>
      </c>
    </row>
    <row r="900" spans="2:3" x14ac:dyDescent="0.3">
      <c r="B900" s="65">
        <v>13</v>
      </c>
      <c r="C900" s="65">
        <v>132</v>
      </c>
    </row>
    <row r="901" spans="2:3" x14ac:dyDescent="0.3">
      <c r="B901" s="65">
        <v>14</v>
      </c>
      <c r="C901" s="65">
        <v>136</v>
      </c>
    </row>
    <row r="902" spans="2:3" x14ac:dyDescent="0.3">
      <c r="B902" s="65">
        <v>15</v>
      </c>
      <c r="C902" s="65">
        <v>128</v>
      </c>
    </row>
    <row r="903" spans="2:3" x14ac:dyDescent="0.3">
      <c r="B903" s="65">
        <v>16</v>
      </c>
      <c r="C903" s="65">
        <v>123</v>
      </c>
    </row>
    <row r="904" spans="2:3" x14ac:dyDescent="0.3">
      <c r="B904" s="65">
        <v>17</v>
      </c>
      <c r="C904" s="65">
        <v>132</v>
      </c>
    </row>
    <row r="905" spans="2:3" x14ac:dyDescent="0.3">
      <c r="B905" s="65">
        <v>18</v>
      </c>
      <c r="C905" s="65">
        <v>138</v>
      </c>
    </row>
    <row r="906" spans="2:3" x14ac:dyDescent="0.3">
      <c r="B906" s="65">
        <v>19</v>
      </c>
      <c r="C906" s="65">
        <v>126</v>
      </c>
    </row>
    <row r="907" spans="2:3" x14ac:dyDescent="0.3">
      <c r="B907" s="65">
        <v>20</v>
      </c>
      <c r="C907" s="65">
        <v>129</v>
      </c>
    </row>
    <row r="908" spans="2:3" x14ac:dyDescent="0.3">
      <c r="B908" s="65">
        <v>21</v>
      </c>
      <c r="C908" s="65">
        <v>136</v>
      </c>
    </row>
    <row r="909" spans="2:3" x14ac:dyDescent="0.3">
      <c r="B909" s="65">
        <v>22</v>
      </c>
      <c r="C909" s="65">
        <v>127</v>
      </c>
    </row>
    <row r="910" spans="2:3" x14ac:dyDescent="0.3">
      <c r="B910" s="65">
        <v>23</v>
      </c>
      <c r="C910" s="65">
        <v>130</v>
      </c>
    </row>
    <row r="911" spans="2:3" x14ac:dyDescent="0.3">
      <c r="B911" s="65">
        <v>24</v>
      </c>
      <c r="C911" s="65">
        <v>122</v>
      </c>
    </row>
    <row r="912" spans="2:3" x14ac:dyDescent="0.3">
      <c r="B912" s="65">
        <v>25</v>
      </c>
      <c r="C912" s="65">
        <v>125</v>
      </c>
    </row>
    <row r="913" spans="2:10" x14ac:dyDescent="0.3">
      <c r="B913" s="65">
        <v>26</v>
      </c>
      <c r="C913" s="65">
        <v>133</v>
      </c>
    </row>
    <row r="914" spans="2:10" x14ac:dyDescent="0.3">
      <c r="B914" s="65">
        <v>27</v>
      </c>
      <c r="C914" s="65">
        <v>140</v>
      </c>
    </row>
    <row r="915" spans="2:10" x14ac:dyDescent="0.3">
      <c r="B915" s="65">
        <v>28</v>
      </c>
      <c r="C915" s="65">
        <v>126</v>
      </c>
    </row>
    <row r="916" spans="2:10" x14ac:dyDescent="0.3">
      <c r="B916" s="65">
        <v>29</v>
      </c>
      <c r="C916" s="65">
        <v>133</v>
      </c>
    </row>
    <row r="917" spans="2:10" x14ac:dyDescent="0.3">
      <c r="B917" s="65">
        <v>30</v>
      </c>
      <c r="C917" s="65">
        <v>135</v>
      </c>
    </row>
    <row r="918" spans="2:10" x14ac:dyDescent="0.3">
      <c r="B918" s="65">
        <v>31</v>
      </c>
      <c r="C918" s="65">
        <v>130</v>
      </c>
    </row>
    <row r="919" spans="2:10" x14ac:dyDescent="0.3">
      <c r="B919" s="65">
        <v>32</v>
      </c>
      <c r="C919" s="65">
        <v>134</v>
      </c>
    </row>
    <row r="920" spans="2:10" x14ac:dyDescent="0.3">
      <c r="B920" s="65">
        <v>33</v>
      </c>
      <c r="C920" s="65">
        <v>141</v>
      </c>
      <c r="E920" s="130" t="s">
        <v>112</v>
      </c>
      <c r="F920" s="130"/>
      <c r="G920" s="130"/>
      <c r="H920" s="130"/>
      <c r="I920" s="130"/>
      <c r="J920" s="130"/>
    </row>
    <row r="921" spans="2:10" x14ac:dyDescent="0.3">
      <c r="B921" s="65">
        <v>34</v>
      </c>
      <c r="C921" s="65">
        <v>119</v>
      </c>
      <c r="E921" s="130"/>
      <c r="F921" s="130"/>
      <c r="G921" s="130"/>
      <c r="H921" s="130"/>
      <c r="I921" s="130"/>
      <c r="J921" s="130"/>
    </row>
    <row r="922" spans="2:10" x14ac:dyDescent="0.3">
      <c r="B922" s="65">
        <v>35</v>
      </c>
      <c r="C922" s="65">
        <v>125</v>
      </c>
    </row>
    <row r="923" spans="2:10" x14ac:dyDescent="0.3">
      <c r="B923" s="65">
        <v>36</v>
      </c>
      <c r="C923" s="65">
        <v>131</v>
      </c>
      <c r="E923" s="140" t="s">
        <v>8</v>
      </c>
      <c r="F923" s="140"/>
      <c r="G923" s="65">
        <f>MEDIAN(C888:C987)</f>
        <v>131</v>
      </c>
    </row>
    <row r="924" spans="2:10" x14ac:dyDescent="0.3">
      <c r="B924" s="65">
        <v>37</v>
      </c>
      <c r="C924" s="65">
        <v>136</v>
      </c>
    </row>
    <row r="925" spans="2:10" x14ac:dyDescent="0.3">
      <c r="B925" s="65">
        <v>38</v>
      </c>
      <c r="C925" s="65">
        <v>128</v>
      </c>
    </row>
    <row r="926" spans="2:10" x14ac:dyDescent="0.3">
      <c r="B926" s="65">
        <v>39</v>
      </c>
      <c r="C926" s="65">
        <v>124</v>
      </c>
    </row>
    <row r="927" spans="2:10" x14ac:dyDescent="0.3">
      <c r="B927" s="65">
        <v>40</v>
      </c>
      <c r="C927" s="65">
        <v>132</v>
      </c>
    </row>
    <row r="928" spans="2:10" x14ac:dyDescent="0.3">
      <c r="B928" s="65">
        <v>41</v>
      </c>
      <c r="C928" s="65">
        <v>136</v>
      </c>
    </row>
    <row r="929" spans="2:9" ht="14.4" customHeight="1" x14ac:dyDescent="0.3">
      <c r="B929" s="65">
        <v>42</v>
      </c>
      <c r="C929" s="65">
        <v>127</v>
      </c>
      <c r="E929" s="139" t="s">
        <v>104</v>
      </c>
      <c r="F929" s="139"/>
      <c r="G929" s="139"/>
      <c r="H929" s="139"/>
      <c r="I929" s="139"/>
    </row>
    <row r="930" spans="2:9" ht="14.4" customHeight="1" x14ac:dyDescent="0.3">
      <c r="B930" s="65">
        <v>43</v>
      </c>
      <c r="C930" s="65">
        <v>130</v>
      </c>
      <c r="E930" s="139"/>
      <c r="F930" s="139"/>
      <c r="G930" s="139"/>
      <c r="H930" s="139"/>
      <c r="I930" s="139"/>
    </row>
    <row r="931" spans="2:9" x14ac:dyDescent="0.3">
      <c r="B931" s="65">
        <v>44</v>
      </c>
      <c r="C931" s="65">
        <v>122</v>
      </c>
    </row>
    <row r="932" spans="2:9" x14ac:dyDescent="0.3">
      <c r="B932" s="65">
        <v>45</v>
      </c>
      <c r="C932" s="65">
        <v>125</v>
      </c>
    </row>
    <row r="933" spans="2:9" x14ac:dyDescent="0.3">
      <c r="B933" s="65">
        <v>46</v>
      </c>
      <c r="C933" s="65">
        <v>133</v>
      </c>
    </row>
    <row r="934" spans="2:9" x14ac:dyDescent="0.3">
      <c r="B934" s="65">
        <v>47</v>
      </c>
      <c r="C934" s="65">
        <v>140</v>
      </c>
    </row>
    <row r="935" spans="2:9" x14ac:dyDescent="0.3">
      <c r="B935" s="65">
        <v>48</v>
      </c>
      <c r="C935" s="65">
        <v>126</v>
      </c>
    </row>
    <row r="936" spans="2:9" x14ac:dyDescent="0.3">
      <c r="B936" s="65">
        <v>49</v>
      </c>
      <c r="C936" s="65">
        <v>133</v>
      </c>
    </row>
    <row r="937" spans="2:9" x14ac:dyDescent="0.3">
      <c r="B937" s="65">
        <v>50</v>
      </c>
      <c r="C937" s="65">
        <v>135</v>
      </c>
    </row>
    <row r="938" spans="2:9" x14ac:dyDescent="0.3">
      <c r="B938" s="65">
        <v>51</v>
      </c>
      <c r="C938" s="65">
        <v>130</v>
      </c>
    </row>
    <row r="939" spans="2:9" x14ac:dyDescent="0.3">
      <c r="B939" s="65">
        <v>52</v>
      </c>
      <c r="C939" s="65">
        <v>134</v>
      </c>
    </row>
    <row r="940" spans="2:9" x14ac:dyDescent="0.3">
      <c r="B940" s="65">
        <v>53</v>
      </c>
      <c r="C940" s="65">
        <v>141</v>
      </c>
    </row>
    <row r="941" spans="2:9" x14ac:dyDescent="0.3">
      <c r="B941" s="65">
        <v>54</v>
      </c>
      <c r="C941" s="65">
        <v>119</v>
      </c>
    </row>
    <row r="942" spans="2:9" x14ac:dyDescent="0.3">
      <c r="B942" s="65">
        <v>55</v>
      </c>
      <c r="C942" s="65">
        <v>125</v>
      </c>
    </row>
    <row r="943" spans="2:9" x14ac:dyDescent="0.3">
      <c r="B943" s="65">
        <v>56</v>
      </c>
      <c r="C943" s="65">
        <v>131</v>
      </c>
    </row>
    <row r="944" spans="2:9" x14ac:dyDescent="0.3">
      <c r="B944" s="65">
        <v>57</v>
      </c>
      <c r="C944" s="65">
        <v>136</v>
      </c>
    </row>
    <row r="945" spans="2:3" x14ac:dyDescent="0.3">
      <c r="B945" s="65">
        <v>58</v>
      </c>
      <c r="C945" s="65">
        <v>128</v>
      </c>
    </row>
    <row r="946" spans="2:3" x14ac:dyDescent="0.3">
      <c r="B946" s="65">
        <v>59</v>
      </c>
      <c r="C946" s="65">
        <v>124</v>
      </c>
    </row>
    <row r="947" spans="2:3" x14ac:dyDescent="0.3">
      <c r="B947" s="65">
        <v>60</v>
      </c>
      <c r="C947" s="65">
        <v>132</v>
      </c>
    </row>
    <row r="948" spans="2:3" x14ac:dyDescent="0.3">
      <c r="B948" s="65">
        <v>61</v>
      </c>
      <c r="C948" s="65">
        <v>136</v>
      </c>
    </row>
    <row r="949" spans="2:3" x14ac:dyDescent="0.3">
      <c r="B949" s="65">
        <v>62</v>
      </c>
      <c r="C949" s="65">
        <v>127</v>
      </c>
    </row>
    <row r="950" spans="2:3" x14ac:dyDescent="0.3">
      <c r="B950" s="65">
        <v>63</v>
      </c>
      <c r="C950" s="65">
        <v>130</v>
      </c>
    </row>
    <row r="951" spans="2:3" x14ac:dyDescent="0.3">
      <c r="B951" s="65">
        <v>64</v>
      </c>
      <c r="C951" s="65">
        <v>122</v>
      </c>
    </row>
    <row r="952" spans="2:3" x14ac:dyDescent="0.3">
      <c r="B952" s="65">
        <v>65</v>
      </c>
      <c r="C952" s="65">
        <v>125</v>
      </c>
    </row>
    <row r="953" spans="2:3" x14ac:dyDescent="0.3">
      <c r="B953" s="65">
        <v>66</v>
      </c>
      <c r="C953" s="65">
        <v>133</v>
      </c>
    </row>
    <row r="954" spans="2:3" x14ac:dyDescent="0.3">
      <c r="B954" s="65">
        <v>67</v>
      </c>
      <c r="C954" s="65">
        <v>140</v>
      </c>
    </row>
    <row r="955" spans="2:3" x14ac:dyDescent="0.3">
      <c r="B955" s="65">
        <v>68</v>
      </c>
      <c r="C955" s="65">
        <v>126</v>
      </c>
    </row>
    <row r="956" spans="2:3" x14ac:dyDescent="0.3">
      <c r="B956" s="65">
        <v>69</v>
      </c>
      <c r="C956" s="65">
        <v>133</v>
      </c>
    </row>
    <row r="957" spans="2:3" x14ac:dyDescent="0.3">
      <c r="B957" s="65">
        <v>70</v>
      </c>
      <c r="C957" s="65">
        <v>135</v>
      </c>
    </row>
    <row r="958" spans="2:3" x14ac:dyDescent="0.3">
      <c r="B958" s="65">
        <v>71</v>
      </c>
      <c r="C958" s="65">
        <v>130</v>
      </c>
    </row>
    <row r="959" spans="2:3" x14ac:dyDescent="0.3">
      <c r="B959" s="65">
        <v>72</v>
      </c>
      <c r="C959" s="65">
        <v>134</v>
      </c>
    </row>
    <row r="960" spans="2:3" x14ac:dyDescent="0.3">
      <c r="B960" s="65">
        <v>73</v>
      </c>
      <c r="C960" s="65">
        <v>141</v>
      </c>
    </row>
    <row r="961" spans="2:3" x14ac:dyDescent="0.3">
      <c r="B961" s="65">
        <v>74</v>
      </c>
      <c r="C961" s="65">
        <v>119</v>
      </c>
    </row>
    <row r="962" spans="2:3" x14ac:dyDescent="0.3">
      <c r="B962" s="65">
        <v>75</v>
      </c>
      <c r="C962" s="65">
        <v>125</v>
      </c>
    </row>
    <row r="963" spans="2:3" x14ac:dyDescent="0.3">
      <c r="B963" s="65">
        <v>76</v>
      </c>
      <c r="C963" s="65">
        <v>131</v>
      </c>
    </row>
    <row r="964" spans="2:3" x14ac:dyDescent="0.3">
      <c r="B964" s="65">
        <v>77</v>
      </c>
      <c r="C964" s="65">
        <v>136</v>
      </c>
    </row>
    <row r="965" spans="2:3" x14ac:dyDescent="0.3">
      <c r="B965" s="65">
        <v>78</v>
      </c>
      <c r="C965" s="65">
        <v>138</v>
      </c>
    </row>
    <row r="966" spans="2:3" x14ac:dyDescent="0.3">
      <c r="B966" s="65">
        <v>79</v>
      </c>
      <c r="C966" s="65">
        <v>124</v>
      </c>
    </row>
    <row r="967" spans="2:3" x14ac:dyDescent="0.3">
      <c r="B967" s="65">
        <v>80</v>
      </c>
      <c r="C967" s="65">
        <v>132</v>
      </c>
    </row>
    <row r="968" spans="2:3" x14ac:dyDescent="0.3">
      <c r="B968" s="65">
        <v>81</v>
      </c>
      <c r="C968" s="65">
        <v>136</v>
      </c>
    </row>
    <row r="969" spans="2:3" x14ac:dyDescent="0.3">
      <c r="B969" s="65">
        <v>82</v>
      </c>
      <c r="C969" s="65">
        <v>127</v>
      </c>
    </row>
    <row r="970" spans="2:3" x14ac:dyDescent="0.3">
      <c r="B970" s="65">
        <v>83</v>
      </c>
      <c r="C970" s="65">
        <v>130</v>
      </c>
    </row>
    <row r="971" spans="2:3" x14ac:dyDescent="0.3">
      <c r="B971" s="65">
        <v>84</v>
      </c>
      <c r="C971" s="65">
        <v>122</v>
      </c>
    </row>
    <row r="972" spans="2:3" x14ac:dyDescent="0.3">
      <c r="B972" s="65">
        <v>85</v>
      </c>
      <c r="C972" s="65">
        <v>125</v>
      </c>
    </row>
    <row r="973" spans="2:3" x14ac:dyDescent="0.3">
      <c r="B973" s="65">
        <v>86</v>
      </c>
      <c r="C973" s="65">
        <v>133</v>
      </c>
    </row>
    <row r="974" spans="2:3" x14ac:dyDescent="0.3">
      <c r="B974" s="65">
        <v>87</v>
      </c>
      <c r="C974" s="65">
        <v>140</v>
      </c>
    </row>
    <row r="975" spans="2:3" x14ac:dyDescent="0.3">
      <c r="B975" s="65">
        <v>88</v>
      </c>
      <c r="C975" s="65">
        <v>126</v>
      </c>
    </row>
    <row r="976" spans="2:3" x14ac:dyDescent="0.3">
      <c r="B976" s="65">
        <v>89</v>
      </c>
      <c r="C976" s="65">
        <v>133</v>
      </c>
    </row>
    <row r="977" spans="2:3" x14ac:dyDescent="0.3">
      <c r="B977" s="65">
        <v>90</v>
      </c>
      <c r="C977" s="65">
        <v>135</v>
      </c>
    </row>
    <row r="978" spans="2:3" x14ac:dyDescent="0.3">
      <c r="B978" s="65">
        <v>91</v>
      </c>
      <c r="C978" s="65">
        <v>130</v>
      </c>
    </row>
    <row r="979" spans="2:3" x14ac:dyDescent="0.3">
      <c r="B979" s="65">
        <v>92</v>
      </c>
      <c r="C979" s="65">
        <v>134</v>
      </c>
    </row>
    <row r="980" spans="2:3" x14ac:dyDescent="0.3">
      <c r="B980" s="65">
        <v>93</v>
      </c>
      <c r="C980" s="65">
        <v>141</v>
      </c>
    </row>
    <row r="981" spans="2:3" x14ac:dyDescent="0.3">
      <c r="B981" s="65">
        <v>94</v>
      </c>
      <c r="C981" s="65">
        <v>119</v>
      </c>
    </row>
    <row r="982" spans="2:3" x14ac:dyDescent="0.3">
      <c r="B982" s="65">
        <v>95</v>
      </c>
      <c r="C982" s="65">
        <v>125</v>
      </c>
    </row>
    <row r="983" spans="2:3" x14ac:dyDescent="0.3">
      <c r="B983" s="65">
        <v>96</v>
      </c>
      <c r="C983" s="65">
        <v>131</v>
      </c>
    </row>
    <row r="984" spans="2:3" x14ac:dyDescent="0.3">
      <c r="B984" s="65">
        <v>97</v>
      </c>
      <c r="C984" s="65">
        <v>136</v>
      </c>
    </row>
    <row r="985" spans="2:3" x14ac:dyDescent="0.3">
      <c r="B985" s="65">
        <v>98</v>
      </c>
      <c r="C985" s="65">
        <v>128</v>
      </c>
    </row>
    <row r="986" spans="2:3" x14ac:dyDescent="0.3">
      <c r="B986" s="65">
        <v>99</v>
      </c>
      <c r="C986" s="65">
        <v>124</v>
      </c>
    </row>
    <row r="987" spans="2:3" x14ac:dyDescent="0.3">
      <c r="B987" s="65">
        <v>100</v>
      </c>
      <c r="C987" s="65">
        <v>132</v>
      </c>
    </row>
    <row r="995" spans="2:12" ht="14.4" customHeight="1" x14ac:dyDescent="0.3">
      <c r="B995" s="141" t="s">
        <v>113</v>
      </c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</row>
    <row r="996" spans="2:12" ht="14.4" customHeight="1" x14ac:dyDescent="0.3">
      <c r="B996" s="141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</row>
    <row r="997" spans="2:12" ht="14.4" customHeight="1" x14ac:dyDescent="0.3">
      <c r="B997" s="141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</row>
    <row r="998" spans="2:12" ht="14.4" customHeight="1" x14ac:dyDescent="0.3">
      <c r="B998" s="141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</row>
    <row r="999" spans="2:12" ht="14.4" customHeight="1" x14ac:dyDescent="0.3">
      <c r="B999" s="141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</row>
    <row r="1006" spans="2:12" x14ac:dyDescent="0.3">
      <c r="C1006" s="29" t="s">
        <v>107</v>
      </c>
      <c r="D1006" s="29" t="s">
        <v>114</v>
      </c>
    </row>
    <row r="1007" spans="2:12" ht="14.4" customHeight="1" x14ac:dyDescent="0.3">
      <c r="C1007" s="65">
        <v>1</v>
      </c>
      <c r="D1007" s="65">
        <v>45</v>
      </c>
      <c r="F1007" s="139" t="s">
        <v>103</v>
      </c>
      <c r="G1007" s="139"/>
      <c r="H1007" s="139"/>
      <c r="I1007" s="139"/>
      <c r="J1007" s="139"/>
    </row>
    <row r="1008" spans="2:12" ht="14.4" customHeight="1" x14ac:dyDescent="0.3">
      <c r="C1008" s="65">
        <v>2</v>
      </c>
      <c r="D1008" s="65">
        <v>35</v>
      </c>
      <c r="F1008" s="139"/>
      <c r="G1008" s="139"/>
      <c r="H1008" s="139"/>
      <c r="I1008" s="139"/>
      <c r="J1008" s="139"/>
    </row>
    <row r="1009" spans="3:4" x14ac:dyDescent="0.3">
      <c r="C1009" s="65">
        <v>3</v>
      </c>
      <c r="D1009" s="65">
        <v>40</v>
      </c>
    </row>
    <row r="1010" spans="3:4" x14ac:dyDescent="0.3">
      <c r="C1010" s="65">
        <v>4</v>
      </c>
      <c r="D1010" s="65">
        <v>38</v>
      </c>
    </row>
    <row r="1011" spans="3:4" x14ac:dyDescent="0.3">
      <c r="C1011" s="65">
        <v>5</v>
      </c>
      <c r="D1011" s="65">
        <v>42</v>
      </c>
    </row>
    <row r="1012" spans="3:4" x14ac:dyDescent="0.3">
      <c r="C1012" s="65">
        <v>6</v>
      </c>
      <c r="D1012" s="65">
        <v>37</v>
      </c>
    </row>
    <row r="1013" spans="3:4" x14ac:dyDescent="0.3">
      <c r="C1013" s="65">
        <v>7</v>
      </c>
      <c r="D1013" s="65">
        <v>39</v>
      </c>
    </row>
    <row r="1014" spans="3:4" x14ac:dyDescent="0.3">
      <c r="C1014" s="65">
        <v>8</v>
      </c>
      <c r="D1014" s="65">
        <v>43</v>
      </c>
    </row>
    <row r="1015" spans="3:4" x14ac:dyDescent="0.3">
      <c r="C1015" s="65">
        <v>9</v>
      </c>
      <c r="D1015" s="65">
        <v>44</v>
      </c>
    </row>
    <row r="1016" spans="3:4" x14ac:dyDescent="0.3">
      <c r="C1016" s="65">
        <v>10</v>
      </c>
      <c r="D1016" s="65">
        <v>41</v>
      </c>
    </row>
    <row r="1017" spans="3:4" x14ac:dyDescent="0.3">
      <c r="C1017" s="65">
        <v>11</v>
      </c>
      <c r="D1017" s="65">
        <v>32</v>
      </c>
    </row>
    <row r="1018" spans="3:4" x14ac:dyDescent="0.3">
      <c r="C1018" s="65">
        <v>12</v>
      </c>
      <c r="D1018" s="65">
        <v>28</v>
      </c>
    </row>
    <row r="1019" spans="3:4" x14ac:dyDescent="0.3">
      <c r="C1019" s="65">
        <v>13</v>
      </c>
      <c r="D1019" s="65">
        <v>30</v>
      </c>
    </row>
    <row r="1020" spans="3:4" x14ac:dyDescent="0.3">
      <c r="C1020" s="65">
        <v>14</v>
      </c>
      <c r="D1020" s="65">
        <v>34</v>
      </c>
    </row>
    <row r="1021" spans="3:4" x14ac:dyDescent="0.3">
      <c r="C1021" s="65">
        <v>15</v>
      </c>
      <c r="D1021" s="65">
        <v>33</v>
      </c>
    </row>
    <row r="1022" spans="3:4" x14ac:dyDescent="0.3">
      <c r="C1022" s="65">
        <v>16</v>
      </c>
      <c r="D1022" s="65">
        <v>35</v>
      </c>
    </row>
    <row r="1023" spans="3:4" x14ac:dyDescent="0.3">
      <c r="C1023" s="65">
        <v>17</v>
      </c>
      <c r="D1023" s="65">
        <v>31</v>
      </c>
    </row>
    <row r="1024" spans="3:4" x14ac:dyDescent="0.3">
      <c r="C1024" s="65">
        <v>18</v>
      </c>
      <c r="D1024" s="65">
        <v>19</v>
      </c>
    </row>
    <row r="1025" spans="3:4" x14ac:dyDescent="0.3">
      <c r="C1025" s="65">
        <v>19</v>
      </c>
      <c r="D1025" s="65">
        <v>36</v>
      </c>
    </row>
    <row r="1026" spans="3:4" x14ac:dyDescent="0.3">
      <c r="C1026" s="65">
        <v>20</v>
      </c>
      <c r="D1026" s="65">
        <v>37</v>
      </c>
    </row>
    <row r="1027" spans="3:4" x14ac:dyDescent="0.3">
      <c r="C1027" s="65">
        <v>21</v>
      </c>
      <c r="D1027" s="65">
        <v>40</v>
      </c>
    </row>
    <row r="1028" spans="3:4" x14ac:dyDescent="0.3">
      <c r="C1028" s="65">
        <v>22</v>
      </c>
      <c r="D1028" s="65">
        <v>39</v>
      </c>
    </row>
    <row r="1029" spans="3:4" x14ac:dyDescent="0.3">
      <c r="C1029" s="65">
        <v>23</v>
      </c>
      <c r="D1029" s="65">
        <v>42</v>
      </c>
    </row>
    <row r="1030" spans="3:4" x14ac:dyDescent="0.3">
      <c r="C1030" s="65">
        <v>24</v>
      </c>
      <c r="D1030" s="65">
        <v>41</v>
      </c>
    </row>
    <row r="1031" spans="3:4" x14ac:dyDescent="0.3">
      <c r="C1031" s="65">
        <v>25</v>
      </c>
      <c r="D1031" s="65">
        <v>38</v>
      </c>
    </row>
    <row r="1032" spans="3:4" x14ac:dyDescent="0.3">
      <c r="C1032" s="65">
        <v>26</v>
      </c>
      <c r="D1032" s="65">
        <v>43</v>
      </c>
    </row>
    <row r="1033" spans="3:4" x14ac:dyDescent="0.3">
      <c r="C1033" s="65">
        <v>27</v>
      </c>
      <c r="D1033" s="65">
        <v>45</v>
      </c>
    </row>
    <row r="1034" spans="3:4" x14ac:dyDescent="0.3">
      <c r="C1034" s="65">
        <v>28</v>
      </c>
      <c r="D1034" s="65">
        <v>44</v>
      </c>
    </row>
    <row r="1035" spans="3:4" x14ac:dyDescent="0.3">
      <c r="C1035" s="65">
        <v>29</v>
      </c>
      <c r="D1035" s="65">
        <v>41</v>
      </c>
    </row>
    <row r="1036" spans="3:4" x14ac:dyDescent="0.3">
      <c r="C1036" s="65">
        <v>30</v>
      </c>
      <c r="D1036" s="65">
        <v>37</v>
      </c>
    </row>
  </sheetData>
  <mergeCells count="66">
    <mergeCell ref="F1007:J1008"/>
    <mergeCell ref="B702:C702"/>
    <mergeCell ref="B396:D396"/>
    <mergeCell ref="B126:M129"/>
    <mergeCell ref="B195:K199"/>
    <mergeCell ref="B233:M237"/>
    <mergeCell ref="B328:N333"/>
    <mergeCell ref="B388:N392"/>
    <mergeCell ref="B614:C614"/>
    <mergeCell ref="B412:J415"/>
    <mergeCell ref="B461:J464"/>
    <mergeCell ref="E895:I896"/>
    <mergeCell ref="E923:F923"/>
    <mergeCell ref="E920:J921"/>
    <mergeCell ref="E929:I930"/>
    <mergeCell ref="B995:L999"/>
    <mergeCell ref="B810:J813"/>
    <mergeCell ref="E818:H819"/>
    <mergeCell ref="E840:I841"/>
    <mergeCell ref="E847:I848"/>
    <mergeCell ref="B879:K883"/>
    <mergeCell ref="B559:G561"/>
    <mergeCell ref="L782:O783"/>
    <mergeCell ref="H783:I784"/>
    <mergeCell ref="B652:C652"/>
    <mergeCell ref="B646:G648"/>
    <mergeCell ref="B670:E671"/>
    <mergeCell ref="G670:J671"/>
    <mergeCell ref="B696:H698"/>
    <mergeCell ref="C721:F723"/>
    <mergeCell ref="B782:E783"/>
    <mergeCell ref="H721:L723"/>
    <mergeCell ref="C735:N738"/>
    <mergeCell ref="B743:K746"/>
    <mergeCell ref="B750:E752"/>
    <mergeCell ref="B301:F303"/>
    <mergeCell ref="B336:F338"/>
    <mergeCell ref="B358:G361"/>
    <mergeCell ref="B523:F525"/>
    <mergeCell ref="B543:E544"/>
    <mergeCell ref="B240:D240"/>
    <mergeCell ref="F240:H241"/>
    <mergeCell ref="J240:L241"/>
    <mergeCell ref="B241:D241"/>
    <mergeCell ref="B277:L281"/>
    <mergeCell ref="B53:I55"/>
    <mergeCell ref="B2:J4"/>
    <mergeCell ref="B22:J25"/>
    <mergeCell ref="B84:T86"/>
    <mergeCell ref="B510:R513"/>
    <mergeCell ref="B94:I97"/>
    <mergeCell ref="B147:C147"/>
    <mergeCell ref="G147:H147"/>
    <mergeCell ref="L147:M147"/>
    <mergeCell ref="B159:J162"/>
    <mergeCell ref="B283:F285"/>
    <mergeCell ref="I283:M285"/>
    <mergeCell ref="B165:E166"/>
    <mergeCell ref="G165:J166"/>
    <mergeCell ref="B227:C227"/>
    <mergeCell ref="G227:H227"/>
    <mergeCell ref="C577:F578"/>
    <mergeCell ref="C586:F587"/>
    <mergeCell ref="B602:G606"/>
    <mergeCell ref="B629:E630"/>
    <mergeCell ref="F629:I630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Abdulla Sheikh</cp:lastModifiedBy>
  <dcterms:created xsi:type="dcterms:W3CDTF">2023-11-29T16:19:38Z</dcterms:created>
  <dcterms:modified xsi:type="dcterms:W3CDTF">2023-11-30T06:40:28Z</dcterms:modified>
</cp:coreProperties>
</file>