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mafr4\OneDrive\Desktop\Financial Modeling\Variance Analysis\Asif Masani\"/>
    </mc:Choice>
  </mc:AlternateContent>
  <xr:revisionPtr revIDLastSave="0" documentId="13_ncr:1_{7DF375DF-36C0-445A-A7A2-60C4717BDB42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Act vs Budget" sheetId="2" r:id="rId1"/>
    <sheet name="Budget" sheetId="3" r:id="rId2"/>
    <sheet name="Actuals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9" i="2" l="1"/>
  <c r="E15" i="2"/>
  <c r="M13" i="2"/>
  <c r="M12" i="2"/>
  <c r="K19" i="2"/>
  <c r="K18" i="2"/>
  <c r="K17" i="2"/>
  <c r="K16" i="2"/>
  <c r="K15" i="2"/>
  <c r="L15" i="2" s="1"/>
  <c r="K14" i="2"/>
  <c r="K13" i="2"/>
  <c r="K12" i="2"/>
  <c r="K11" i="2"/>
  <c r="L11" i="2" s="1"/>
  <c r="K10" i="2"/>
  <c r="L18" i="2" s="1"/>
  <c r="K9" i="2"/>
  <c r="K8" i="2"/>
  <c r="F8" i="2"/>
  <c r="H8" i="2" s="1"/>
  <c r="I8" i="2" s="1"/>
  <c r="AC10" i="4"/>
  <c r="AC11" i="4" s="1"/>
  <c r="AC12" i="4" s="1"/>
  <c r="AC13" i="4" s="1"/>
  <c r="AC14" i="4" s="1"/>
  <c r="AC15" i="4" s="1"/>
  <c r="AC16" i="4" s="1"/>
  <c r="AC17" i="4" s="1"/>
  <c r="AC18" i="4" s="1"/>
  <c r="AC19" i="4" s="1"/>
  <c r="AC20" i="4" s="1"/>
  <c r="AC9" i="4"/>
  <c r="M8" i="2" s="1"/>
  <c r="O8" i="2" s="1"/>
  <c r="P8" i="2" s="1"/>
  <c r="D19" i="2"/>
  <c r="D18" i="2"/>
  <c r="E18" i="2" s="1"/>
  <c r="D17" i="2"/>
  <c r="E17" i="2" s="1"/>
  <c r="D16" i="2"/>
  <c r="D15" i="2"/>
  <c r="D14" i="2"/>
  <c r="E14" i="2" s="1"/>
  <c r="D13" i="2"/>
  <c r="D12" i="2"/>
  <c r="D11" i="2"/>
  <c r="E11" i="2" s="1"/>
  <c r="D10" i="2"/>
  <c r="D9" i="2"/>
  <c r="E9" i="2" s="1"/>
  <c r="D8" i="2"/>
  <c r="AB10" i="3"/>
  <c r="AB11" i="3" s="1"/>
  <c r="AB12" i="3" s="1"/>
  <c r="AB13" i="3" s="1"/>
  <c r="AB14" i="3" s="1"/>
  <c r="AB15" i="3" s="1"/>
  <c r="AB16" i="3" s="1"/>
  <c r="AB17" i="3" s="1"/>
  <c r="AB18" i="3" s="1"/>
  <c r="AB19" i="3" s="1"/>
  <c r="AB9" i="3"/>
  <c r="AB8" i="3"/>
  <c r="Z19" i="3"/>
  <c r="Y19" i="3"/>
  <c r="X19" i="3"/>
  <c r="W19" i="3"/>
  <c r="V19" i="3"/>
  <c r="U19" i="3"/>
  <c r="T19" i="3"/>
  <c r="S19" i="3"/>
  <c r="R19" i="3"/>
  <c r="Q19" i="3"/>
  <c r="P19" i="3"/>
  <c r="O19" i="3"/>
  <c r="Z18" i="3"/>
  <c r="Y18" i="3"/>
  <c r="X18" i="3"/>
  <c r="W18" i="3"/>
  <c r="V18" i="3"/>
  <c r="U18" i="3"/>
  <c r="T18" i="3"/>
  <c r="S18" i="3"/>
  <c r="R18" i="3"/>
  <c r="Q18" i="3"/>
  <c r="P18" i="3"/>
  <c r="O18" i="3"/>
  <c r="Z17" i="3"/>
  <c r="Y17" i="3"/>
  <c r="X17" i="3"/>
  <c r="W17" i="3"/>
  <c r="V17" i="3"/>
  <c r="U17" i="3"/>
  <c r="T17" i="3"/>
  <c r="S17" i="3"/>
  <c r="R17" i="3"/>
  <c r="Q17" i="3"/>
  <c r="P17" i="3"/>
  <c r="O17" i="3"/>
  <c r="Z16" i="3"/>
  <c r="Y16" i="3"/>
  <c r="X16" i="3"/>
  <c r="W16" i="3"/>
  <c r="V16" i="3"/>
  <c r="U16" i="3"/>
  <c r="T16" i="3"/>
  <c r="S16" i="3"/>
  <c r="R16" i="3"/>
  <c r="Q16" i="3"/>
  <c r="P16" i="3"/>
  <c r="O16" i="3"/>
  <c r="Z15" i="3"/>
  <c r="Y15" i="3"/>
  <c r="X15" i="3"/>
  <c r="W15" i="3"/>
  <c r="V15" i="3"/>
  <c r="U15" i="3"/>
  <c r="T15" i="3"/>
  <c r="S15" i="3"/>
  <c r="R15" i="3"/>
  <c r="Q15" i="3"/>
  <c r="P15" i="3"/>
  <c r="O15" i="3"/>
  <c r="Z14" i="3"/>
  <c r="Y14" i="3"/>
  <c r="X14" i="3"/>
  <c r="W14" i="3"/>
  <c r="V14" i="3"/>
  <c r="U14" i="3"/>
  <c r="T14" i="3"/>
  <c r="S14" i="3"/>
  <c r="R14" i="3"/>
  <c r="Q14" i="3"/>
  <c r="P14" i="3"/>
  <c r="O14" i="3"/>
  <c r="Z13" i="3"/>
  <c r="Y13" i="3"/>
  <c r="X13" i="3"/>
  <c r="W13" i="3"/>
  <c r="V13" i="3"/>
  <c r="U13" i="3"/>
  <c r="T13" i="3"/>
  <c r="S13" i="3"/>
  <c r="R13" i="3"/>
  <c r="Q13" i="3"/>
  <c r="P13" i="3"/>
  <c r="O13" i="3"/>
  <c r="Z12" i="3"/>
  <c r="Y12" i="3"/>
  <c r="X12" i="3"/>
  <c r="W12" i="3"/>
  <c r="V12" i="3"/>
  <c r="U12" i="3"/>
  <c r="T12" i="3"/>
  <c r="S12" i="3"/>
  <c r="R12" i="3"/>
  <c r="Q12" i="3"/>
  <c r="P12" i="3"/>
  <c r="O12" i="3"/>
  <c r="Z11" i="3"/>
  <c r="Y11" i="3"/>
  <c r="X11" i="3"/>
  <c r="W11" i="3"/>
  <c r="V11" i="3"/>
  <c r="U11" i="3"/>
  <c r="T11" i="3"/>
  <c r="S11" i="3"/>
  <c r="R11" i="3"/>
  <c r="Q11" i="3"/>
  <c r="P11" i="3"/>
  <c r="O11" i="3"/>
  <c r="Z10" i="3"/>
  <c r="Y10" i="3"/>
  <c r="X10" i="3"/>
  <c r="W10" i="3"/>
  <c r="V10" i="3"/>
  <c r="U10" i="3"/>
  <c r="T10" i="3"/>
  <c r="S10" i="3"/>
  <c r="R10" i="3"/>
  <c r="Q10" i="3"/>
  <c r="P10" i="3"/>
  <c r="O10" i="3"/>
  <c r="Z9" i="3"/>
  <c r="Y9" i="3"/>
  <c r="X9" i="3"/>
  <c r="W9" i="3"/>
  <c r="V9" i="3"/>
  <c r="U9" i="3"/>
  <c r="T9" i="3"/>
  <c r="S9" i="3"/>
  <c r="R9" i="3"/>
  <c r="Q9" i="3"/>
  <c r="P9" i="3"/>
  <c r="O9" i="3"/>
  <c r="Z8" i="3"/>
  <c r="Y8" i="3"/>
  <c r="X8" i="3"/>
  <c r="W8" i="3"/>
  <c r="V8" i="3"/>
  <c r="U8" i="3"/>
  <c r="T8" i="3"/>
  <c r="S8" i="3"/>
  <c r="R8" i="3"/>
  <c r="Q8" i="3"/>
  <c r="P8" i="3"/>
  <c r="O8" i="3"/>
  <c r="Q9" i="4"/>
  <c r="R9" i="4"/>
  <c r="S9" i="4"/>
  <c r="T9" i="4"/>
  <c r="U9" i="4"/>
  <c r="V9" i="4"/>
  <c r="W9" i="4"/>
  <c r="X9" i="4"/>
  <c r="Y9" i="4"/>
  <c r="Z9" i="4"/>
  <c r="AA9" i="4"/>
  <c r="Q10" i="4"/>
  <c r="R10" i="4"/>
  <c r="S10" i="4"/>
  <c r="T10" i="4"/>
  <c r="U10" i="4"/>
  <c r="V10" i="4"/>
  <c r="W10" i="4"/>
  <c r="X10" i="4"/>
  <c r="Y10" i="4"/>
  <c r="Z10" i="4"/>
  <c r="AA10" i="4"/>
  <c r="Q13" i="4"/>
  <c r="R13" i="4"/>
  <c r="S13" i="4"/>
  <c r="T13" i="4"/>
  <c r="U13" i="4"/>
  <c r="V13" i="4"/>
  <c r="W13" i="4"/>
  <c r="X13" i="4"/>
  <c r="Y13" i="4"/>
  <c r="Z13" i="4"/>
  <c r="AA13" i="4"/>
  <c r="Q14" i="4"/>
  <c r="R14" i="4"/>
  <c r="S14" i="4"/>
  <c r="T14" i="4"/>
  <c r="U14" i="4"/>
  <c r="V14" i="4"/>
  <c r="W14" i="4"/>
  <c r="X14" i="4"/>
  <c r="Y14" i="4"/>
  <c r="Z14" i="4"/>
  <c r="AA14" i="4"/>
  <c r="Q15" i="4"/>
  <c r="R15" i="4"/>
  <c r="S15" i="4"/>
  <c r="T15" i="4"/>
  <c r="U15" i="4"/>
  <c r="V15" i="4"/>
  <c r="W15" i="4"/>
  <c r="X15" i="4"/>
  <c r="Y15" i="4"/>
  <c r="Z15" i="4"/>
  <c r="AA15" i="4"/>
  <c r="Q18" i="4"/>
  <c r="R18" i="4"/>
  <c r="S18" i="4"/>
  <c r="T18" i="4"/>
  <c r="U18" i="4"/>
  <c r="V18" i="4"/>
  <c r="W18" i="4"/>
  <c r="X18" i="4"/>
  <c r="Y18" i="4"/>
  <c r="Z18" i="4"/>
  <c r="AA18" i="4"/>
  <c r="Q19" i="4"/>
  <c r="R19" i="4"/>
  <c r="S19" i="4"/>
  <c r="T19" i="4"/>
  <c r="U19" i="4"/>
  <c r="V19" i="4"/>
  <c r="W19" i="4"/>
  <c r="X19" i="4"/>
  <c r="Y19" i="4"/>
  <c r="Z19" i="4"/>
  <c r="AA19" i="4"/>
  <c r="P19" i="4"/>
  <c r="P18" i="4"/>
  <c r="P15" i="4"/>
  <c r="P14" i="4"/>
  <c r="P13" i="4"/>
  <c r="P10" i="4"/>
  <c r="P9" i="4"/>
  <c r="M14" i="2" l="1"/>
  <c r="O14" i="2" s="1"/>
  <c r="P14" i="2" s="1"/>
  <c r="F9" i="2"/>
  <c r="G9" i="2" s="1"/>
  <c r="O12" i="2"/>
  <c r="P12" i="2" s="1"/>
  <c r="O13" i="2"/>
  <c r="P13" i="2" s="1"/>
  <c r="M17" i="2"/>
  <c r="F11" i="2"/>
  <c r="M18" i="2"/>
  <c r="O18" i="2" s="1"/>
  <c r="P18" i="2" s="1"/>
  <c r="F12" i="2"/>
  <c r="F13" i="2"/>
  <c r="F14" i="2"/>
  <c r="H14" i="2" s="1"/>
  <c r="I14" i="2" s="1"/>
  <c r="F17" i="2"/>
  <c r="F18" i="2"/>
  <c r="M9" i="2"/>
  <c r="N9" i="2" s="1"/>
  <c r="F16" i="2"/>
  <c r="H16" i="2"/>
  <c r="I16" i="2" s="1"/>
  <c r="H18" i="2"/>
  <c r="I18" i="2" s="1"/>
  <c r="E12" i="2"/>
  <c r="E13" i="2"/>
  <c r="L9" i="2"/>
  <c r="L17" i="2"/>
  <c r="L12" i="2"/>
  <c r="E16" i="2"/>
  <c r="L13" i="2"/>
  <c r="L14" i="2"/>
  <c r="H9" i="2"/>
  <c r="I9" i="2" s="1"/>
  <c r="L19" i="2"/>
  <c r="L16" i="2"/>
  <c r="N17" i="4"/>
  <c r="M17" i="4"/>
  <c r="L17" i="4"/>
  <c r="K17" i="4"/>
  <c r="J17" i="4"/>
  <c r="I17" i="4"/>
  <c r="H17" i="4"/>
  <c r="G17" i="4"/>
  <c r="F17" i="4"/>
  <c r="E17" i="4"/>
  <c r="D17" i="4"/>
  <c r="C17" i="4"/>
  <c r="N12" i="4"/>
  <c r="M12" i="4"/>
  <c r="L12" i="4"/>
  <c r="K12" i="4"/>
  <c r="J12" i="4"/>
  <c r="I12" i="4"/>
  <c r="I16" i="4" s="1"/>
  <c r="H12" i="4"/>
  <c r="G12" i="4"/>
  <c r="F12" i="4"/>
  <c r="E12" i="4"/>
  <c r="D12" i="4"/>
  <c r="C12" i="4"/>
  <c r="N11" i="4"/>
  <c r="N16" i="4" s="1"/>
  <c r="N20" i="4" s="1"/>
  <c r="M11" i="4"/>
  <c r="M16" i="4" s="1"/>
  <c r="M20" i="4" s="1"/>
  <c r="L11" i="4"/>
  <c r="L16" i="4" s="1"/>
  <c r="K11" i="4"/>
  <c r="J11" i="4"/>
  <c r="I11" i="4"/>
  <c r="H11" i="4"/>
  <c r="G11" i="4"/>
  <c r="F11" i="4"/>
  <c r="E11" i="4"/>
  <c r="D11" i="4"/>
  <c r="C11" i="4"/>
  <c r="M16" i="3"/>
  <c r="L16" i="3"/>
  <c r="K16" i="3"/>
  <c r="J16" i="3"/>
  <c r="I16" i="3"/>
  <c r="H16" i="3"/>
  <c r="G16" i="3"/>
  <c r="F16" i="3"/>
  <c r="E16" i="3"/>
  <c r="D16" i="3"/>
  <c r="C16" i="3"/>
  <c r="B16" i="3"/>
  <c r="M15" i="3"/>
  <c r="M19" i="3" s="1"/>
  <c r="I15" i="3"/>
  <c r="I19" i="3" s="1"/>
  <c r="H15" i="3"/>
  <c r="H19" i="3" s="1"/>
  <c r="G15" i="3"/>
  <c r="G19" i="3" s="1"/>
  <c r="F15" i="3"/>
  <c r="F19" i="3" s="1"/>
  <c r="M11" i="3"/>
  <c r="L11" i="3"/>
  <c r="K11" i="3"/>
  <c r="J11" i="3"/>
  <c r="I11" i="3"/>
  <c r="H11" i="3"/>
  <c r="G11" i="3"/>
  <c r="F11" i="3"/>
  <c r="E11" i="3"/>
  <c r="D11" i="3"/>
  <c r="D15" i="3" s="1"/>
  <c r="D19" i="3" s="1"/>
  <c r="C11" i="3"/>
  <c r="C15" i="3" s="1"/>
  <c r="C19" i="3" s="1"/>
  <c r="B11" i="3"/>
  <c r="B15" i="3" s="1"/>
  <c r="B19" i="3" s="1"/>
  <c r="M10" i="3"/>
  <c r="L10" i="3"/>
  <c r="L15" i="3" s="1"/>
  <c r="L19" i="3" s="1"/>
  <c r="K10" i="3"/>
  <c r="K15" i="3" s="1"/>
  <c r="K19" i="3" s="1"/>
  <c r="J10" i="3"/>
  <c r="J15" i="3" s="1"/>
  <c r="J19" i="3" s="1"/>
  <c r="I10" i="3"/>
  <c r="H10" i="3"/>
  <c r="G10" i="3"/>
  <c r="F10" i="3"/>
  <c r="E10" i="3"/>
  <c r="E15" i="3" s="1"/>
  <c r="E19" i="3" s="1"/>
  <c r="D10" i="3"/>
  <c r="C10" i="3"/>
  <c r="B10" i="3"/>
  <c r="L20" i="4" l="1"/>
  <c r="F19" i="2" s="1"/>
  <c r="F15" i="2"/>
  <c r="H11" i="2"/>
  <c r="I11" i="2" s="1"/>
  <c r="E16" i="4"/>
  <c r="E20" i="4" s="1"/>
  <c r="P17" i="4"/>
  <c r="W17" i="4"/>
  <c r="X17" i="4"/>
  <c r="Z17" i="4"/>
  <c r="Q17" i="4"/>
  <c r="R17" i="4"/>
  <c r="S17" i="4"/>
  <c r="T17" i="4"/>
  <c r="AA17" i="4"/>
  <c r="U17" i="4"/>
  <c r="V17" i="4"/>
  <c r="Y17" i="4"/>
  <c r="M16" i="2" s="1"/>
  <c r="O9" i="2"/>
  <c r="P9" i="2" s="1"/>
  <c r="C16" i="4"/>
  <c r="R11" i="4"/>
  <c r="Q11" i="4"/>
  <c r="V11" i="4"/>
  <c r="S11" i="4"/>
  <c r="T11" i="4"/>
  <c r="U11" i="4"/>
  <c r="W11" i="4"/>
  <c r="X11" i="4"/>
  <c r="P11" i="4"/>
  <c r="Y11" i="4"/>
  <c r="M10" i="2" s="1"/>
  <c r="N17" i="2" s="1"/>
  <c r="Z11" i="4"/>
  <c r="AA11" i="4"/>
  <c r="D16" i="4"/>
  <c r="F10" i="2"/>
  <c r="H10" i="2" s="1"/>
  <c r="I10" i="2" s="1"/>
  <c r="H12" i="2"/>
  <c r="I12" i="2" s="1"/>
  <c r="I20" i="4"/>
  <c r="T12" i="4"/>
  <c r="U12" i="4"/>
  <c r="W12" i="4"/>
  <c r="Z12" i="4"/>
  <c r="V12" i="4"/>
  <c r="X12" i="4"/>
  <c r="Y12" i="4"/>
  <c r="M11" i="2" s="1"/>
  <c r="AA12" i="4"/>
  <c r="S12" i="4"/>
  <c r="P12" i="4"/>
  <c r="R12" i="4"/>
  <c r="Q12" i="4"/>
  <c r="H13" i="2"/>
  <c r="I13" i="2" s="1"/>
  <c r="J16" i="4"/>
  <c r="J20" i="4" s="1"/>
  <c r="G14" i="2"/>
  <c r="H17" i="2"/>
  <c r="I17" i="2" s="1"/>
  <c r="K16" i="4"/>
  <c r="K20" i="4" s="1"/>
  <c r="O17" i="2"/>
  <c r="P17" i="2" s="1"/>
  <c r="G16" i="4"/>
  <c r="G20" i="4" s="1"/>
  <c r="D20" i="4"/>
  <c r="H16" i="4"/>
  <c r="H20" i="4" s="1"/>
  <c r="F16" i="4"/>
  <c r="F20" i="4" s="1"/>
  <c r="N11" i="2" l="1"/>
  <c r="O11" i="2"/>
  <c r="P11" i="2" s="1"/>
  <c r="N14" i="2"/>
  <c r="G17" i="2"/>
  <c r="C20" i="4"/>
  <c r="X16" i="4"/>
  <c r="AA16" i="4"/>
  <c r="Y16" i="4"/>
  <c r="M15" i="2" s="1"/>
  <c r="Z16" i="4"/>
  <c r="P16" i="4"/>
  <c r="V16" i="4"/>
  <c r="S16" i="4"/>
  <c r="W16" i="4"/>
  <c r="Q16" i="4"/>
  <c r="R16" i="4"/>
  <c r="U16" i="4"/>
  <c r="T16" i="4"/>
  <c r="G16" i="2"/>
  <c r="N18" i="2"/>
  <c r="G13" i="2"/>
  <c r="G11" i="2"/>
  <c r="G18" i="2"/>
  <c r="G12" i="2"/>
  <c r="O10" i="2"/>
  <c r="P10" i="2" s="1"/>
  <c r="N12" i="2"/>
  <c r="N13" i="2"/>
  <c r="O16" i="2"/>
  <c r="P16" i="2" s="1"/>
  <c r="N16" i="2"/>
  <c r="H15" i="2"/>
  <c r="G15" i="2"/>
  <c r="G19" i="2"/>
  <c r="O15" i="2" l="1"/>
  <c r="P15" i="2" s="1"/>
  <c r="N15" i="2"/>
  <c r="P20" i="4"/>
  <c r="R20" i="4"/>
  <c r="V20" i="4"/>
  <c r="S20" i="4"/>
  <c r="Q20" i="4"/>
  <c r="AA20" i="4"/>
  <c r="T20" i="4"/>
  <c r="W20" i="4"/>
  <c r="U20" i="4"/>
  <c r="X20" i="4"/>
  <c r="Y20" i="4"/>
  <c r="M19" i="2" s="1"/>
  <c r="Z20" i="4"/>
  <c r="H19" i="2"/>
  <c r="I19" i="2" s="1"/>
  <c r="I15" i="2"/>
  <c r="N19" i="2" l="1"/>
  <c r="O19" i="2"/>
  <c r="P19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Abdullah Afridi</author>
  </authors>
  <commentList>
    <comment ref="H9" authorId="0" shapeId="0" xr:uid="{9D988415-ECDD-44D8-860B-70C831AE122F}">
      <text>
        <r>
          <rPr>
            <b/>
            <sz val="9"/>
            <color indexed="81"/>
            <rFont val="Tahoma"/>
            <charset val="1"/>
          </rPr>
          <t>Abdullah Afridi:</t>
        </r>
        <r>
          <rPr>
            <sz val="9"/>
            <color indexed="81"/>
            <rFont val="Tahoma"/>
            <charset val="1"/>
          </rPr>
          <t xml:space="preserve">
you gave away less discounts than you budgeted which is a good thing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Abdullah Afridi</author>
  </authors>
  <commentList>
    <comment ref="P9" authorId="0" shapeId="0" xr:uid="{BD845C22-CB0D-4A51-A26D-B325528B37A6}">
      <text>
        <r>
          <rPr>
            <b/>
            <sz val="9"/>
            <color indexed="81"/>
            <rFont val="Tahoma"/>
            <charset val="1"/>
          </rPr>
          <t>Abdullah Afridi:</t>
        </r>
        <r>
          <rPr>
            <sz val="9"/>
            <color indexed="81"/>
            <rFont val="Tahoma"/>
            <charset val="1"/>
          </rPr>
          <t xml:space="preserve">
For cumulative calculation </t>
        </r>
      </text>
    </comment>
  </commentList>
</comments>
</file>

<file path=xl/sharedStrings.xml><?xml version="1.0" encoding="utf-8"?>
<sst xmlns="http://schemas.openxmlformats.org/spreadsheetml/2006/main" count="65" uniqueCount="24">
  <si>
    <t>Month (MTH)</t>
  </si>
  <si>
    <t>Year to Date (YTD)</t>
  </si>
  <si>
    <t>Particulars</t>
  </si>
  <si>
    <t>Budget</t>
  </si>
  <si>
    <t>Actuals</t>
  </si>
  <si>
    <t>Variance</t>
  </si>
  <si>
    <t>Rs. Cr.</t>
  </si>
  <si>
    <t>% Sales</t>
  </si>
  <si>
    <t>Gross Sales</t>
  </si>
  <si>
    <r>
      <rPr>
        <b/>
        <sz val="11"/>
        <color theme="1"/>
        <rFont val="Calibri"/>
        <family val="2"/>
        <scheme val="minor"/>
      </rPr>
      <t>Less:</t>
    </r>
    <r>
      <rPr>
        <sz val="11"/>
        <color theme="1"/>
        <rFont val="Calibri"/>
        <family val="2"/>
        <scheme val="minor"/>
      </rPr>
      <t xml:space="preserve"> Discounts</t>
    </r>
  </si>
  <si>
    <t>Net Sales</t>
  </si>
  <si>
    <t>Less: Cost of Goods Sold</t>
  </si>
  <si>
    <t>Raw Material / Packing Material Cost</t>
  </si>
  <si>
    <t>Labour Costs</t>
  </si>
  <si>
    <t>Other Manufacturing Cost</t>
  </si>
  <si>
    <t>Gross Profit</t>
  </si>
  <si>
    <t>Less: Overheads</t>
  </si>
  <si>
    <t>Administrative Overheads</t>
  </si>
  <si>
    <t>Selling and Distribution Overheads</t>
  </si>
  <si>
    <t>Net Profit</t>
  </si>
  <si>
    <t>Actual YTD</t>
  </si>
  <si>
    <t>Budget YTD</t>
  </si>
  <si>
    <t>Reference Number</t>
  </si>
  <si>
    <t>% 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</si>
</sst>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* #,##0.00_ ;_ * \-#,##0.00_ ;_ * &quot;-&quot;??_ ;_ @_ "/>
    <numFmt numFmtId="165" formatCode="_ * #,##0.0_ ;_ * \-#,##0.0_ ;_ * &quot;-&quot;??_ ;_ @_ "/>
    <numFmt numFmtId="166" formatCode="0.0%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i/>
      <u val="singleAccounting"/>
      <sz val="11"/>
      <color theme="4" tint="-0.499984740745262"/>
      <name val="Calibri"/>
      <family val="2"/>
      <scheme val="minor"/>
    </font>
    <font>
      <i/>
      <sz val="11"/>
      <color rgb="FF1F4E78"/>
      <name val="Calibri"/>
      <family val="2"/>
    </font>
    <font>
      <sz val="11"/>
      <color rgb="FF3F3F76"/>
      <name val="Calibri"/>
      <family val="2"/>
      <scheme val="minor"/>
    </font>
    <font>
      <b/>
      <sz val="11"/>
      <color rgb="FF3F3F76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2CC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DDEBF7"/>
        <bgColor rgb="FF000000"/>
      </patternFill>
    </fill>
    <fill>
      <patternFill patternType="solid">
        <fgColor rgb="FFFCE4D6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-0.499984740745262"/>
        <bgColor indexed="64"/>
      </patternFill>
    </fill>
  </fills>
  <borders count="2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7" fillId="2" borderId="1" applyNumberFormat="0" applyAlignment="0" applyProtection="0"/>
  </cellStyleXfs>
  <cellXfs count="76">
    <xf numFmtId="0" fontId="0" fillId="0" borderId="0" xfId="0"/>
    <xf numFmtId="0" fontId="1" fillId="0" borderId="0" xfId="0" applyFont="1"/>
    <xf numFmtId="0" fontId="1" fillId="0" borderId="8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3" fillId="5" borderId="13" xfId="0" applyFont="1" applyFill="1" applyBorder="1" applyAlignment="1">
      <alignment horizontal="center"/>
    </xf>
    <xf numFmtId="0" fontId="3" fillId="6" borderId="2" xfId="0" applyFont="1" applyFill="1" applyBorder="1" applyAlignment="1">
      <alignment horizontal="center"/>
    </xf>
    <xf numFmtId="0" fontId="3" fillId="6" borderId="4" xfId="0" applyFont="1" applyFill="1" applyBorder="1" applyAlignment="1">
      <alignment horizontal="center"/>
    </xf>
    <xf numFmtId="0" fontId="3" fillId="7" borderId="2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3" fillId="0" borderId="13" xfId="0" applyFont="1" applyBorder="1" applyAlignment="1">
      <alignment horizontal="center"/>
    </xf>
    <xf numFmtId="164" fontId="4" fillId="0" borderId="9" xfId="2" applyFont="1" applyBorder="1"/>
    <xf numFmtId="165" fontId="3" fillId="0" borderId="14" xfId="2" applyNumberFormat="1" applyFont="1" applyFill="1" applyBorder="1"/>
    <xf numFmtId="166" fontId="3" fillId="8" borderId="15" xfId="1" applyNumberFormat="1" applyFont="1" applyFill="1" applyBorder="1"/>
    <xf numFmtId="166" fontId="3" fillId="0" borderId="15" xfId="1" applyNumberFormat="1" applyFont="1" applyFill="1" applyBorder="1"/>
    <xf numFmtId="164" fontId="3" fillId="0" borderId="0" xfId="2" applyFont="1" applyFill="1" applyBorder="1"/>
    <xf numFmtId="164" fontId="0" fillId="0" borderId="9" xfId="2" applyFont="1" applyBorder="1"/>
    <xf numFmtId="166" fontId="1" fillId="0" borderId="15" xfId="1" applyNumberFormat="1" applyFont="1" applyFill="1" applyBorder="1"/>
    <xf numFmtId="164" fontId="1" fillId="0" borderId="0" xfId="2" applyFont="1" applyFill="1" applyBorder="1"/>
    <xf numFmtId="164" fontId="5" fillId="0" borderId="9" xfId="2" applyFont="1" applyBorder="1"/>
    <xf numFmtId="164" fontId="6" fillId="0" borderId="0" xfId="2" applyFont="1" applyFill="1" applyBorder="1"/>
    <xf numFmtId="164" fontId="4" fillId="4" borderId="16" xfId="2" applyFont="1" applyFill="1" applyBorder="1"/>
    <xf numFmtId="165" fontId="3" fillId="5" borderId="17" xfId="2" applyNumberFormat="1" applyFont="1" applyFill="1" applyBorder="1"/>
    <xf numFmtId="166" fontId="3" fillId="5" borderId="18" xfId="1" applyNumberFormat="1" applyFont="1" applyFill="1" applyBorder="1"/>
    <xf numFmtId="166" fontId="3" fillId="0" borderId="18" xfId="1" applyNumberFormat="1" applyFont="1" applyFill="1" applyBorder="1"/>
    <xf numFmtId="164" fontId="3" fillId="0" borderId="13" xfId="2" applyFont="1" applyFill="1" applyBorder="1"/>
    <xf numFmtId="17" fontId="4" fillId="0" borderId="2" xfId="0" applyNumberFormat="1" applyFont="1" applyBorder="1" applyAlignment="1">
      <alignment horizontal="center"/>
    </xf>
    <xf numFmtId="17" fontId="4" fillId="0" borderId="3" xfId="0" applyNumberFormat="1" applyFont="1" applyBorder="1" applyAlignment="1">
      <alignment horizontal="center"/>
    </xf>
    <xf numFmtId="17" fontId="4" fillId="0" borderId="4" xfId="0" applyNumberFormat="1" applyFont="1" applyBorder="1" applyAlignment="1">
      <alignment horizontal="center"/>
    </xf>
    <xf numFmtId="164" fontId="8" fillId="2" borderId="19" xfId="3" applyNumberFormat="1" applyFont="1" applyBorder="1"/>
    <xf numFmtId="164" fontId="8" fillId="2" borderId="1" xfId="3" applyNumberFormat="1" applyFont="1"/>
    <xf numFmtId="164" fontId="8" fillId="2" borderId="20" xfId="3" applyNumberFormat="1" applyFont="1" applyBorder="1"/>
    <xf numFmtId="164" fontId="7" fillId="2" borderId="19" xfId="3" applyNumberFormat="1" applyBorder="1"/>
    <xf numFmtId="164" fontId="7" fillId="2" borderId="1" xfId="3" applyNumberFormat="1"/>
    <xf numFmtId="164" fontId="7" fillId="2" borderId="20" xfId="3" applyNumberFormat="1" applyBorder="1"/>
    <xf numFmtId="164" fontId="4" fillId="0" borderId="14" xfId="2" applyFont="1" applyBorder="1"/>
    <xf numFmtId="164" fontId="4" fillId="0" borderId="0" xfId="2" applyFont="1" applyBorder="1"/>
    <xf numFmtId="164" fontId="4" fillId="0" borderId="15" xfId="2" applyFont="1" applyBorder="1"/>
    <xf numFmtId="164" fontId="9" fillId="0" borderId="14" xfId="2" applyFont="1" applyBorder="1"/>
    <xf numFmtId="164" fontId="9" fillId="0" borderId="0" xfId="2" applyFont="1" applyBorder="1"/>
    <xf numFmtId="164" fontId="9" fillId="0" borderId="15" xfId="2" applyFont="1" applyBorder="1"/>
    <xf numFmtId="164" fontId="4" fillId="0" borderId="10" xfId="2" applyFont="1" applyBorder="1"/>
    <xf numFmtId="164" fontId="4" fillId="0" borderId="13" xfId="2" applyFont="1" applyBorder="1"/>
    <xf numFmtId="164" fontId="4" fillId="0" borderId="11" xfId="2" applyFont="1" applyBorder="1"/>
    <xf numFmtId="0" fontId="13" fillId="0" borderId="0" xfId="0" applyFont="1"/>
    <xf numFmtId="0" fontId="12" fillId="0" borderId="0" xfId="0" applyNumberFormat="1" applyFont="1" applyFill="1" applyBorder="1" applyAlignment="1">
      <alignment horizontal="center" vertical="center"/>
    </xf>
    <xf numFmtId="0" fontId="13" fillId="0" borderId="0" xfId="0" applyNumberFormat="1" applyFont="1" applyAlignment="1">
      <alignment horizontal="center" vertical="center"/>
    </xf>
    <xf numFmtId="164" fontId="8" fillId="2" borderId="21" xfId="3" applyNumberFormat="1" applyFont="1" applyBorder="1"/>
    <xf numFmtId="164" fontId="7" fillId="2" borderId="22" xfId="3" applyNumberFormat="1" applyBorder="1"/>
    <xf numFmtId="164" fontId="9" fillId="0" borderId="9" xfId="2" applyFont="1" applyBorder="1"/>
    <xf numFmtId="164" fontId="4" fillId="0" borderId="12" xfId="2" applyFont="1" applyBorder="1"/>
    <xf numFmtId="17" fontId="12" fillId="10" borderId="2" xfId="0" applyNumberFormat="1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4" fillId="4" borderId="5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  <xf numFmtId="0" fontId="4" fillId="4" borderId="12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10" xfId="0" applyFont="1" applyFill="1" applyBorder="1" applyAlignment="1">
      <alignment horizontal="center" vertical="center"/>
    </xf>
    <xf numFmtId="0" fontId="3" fillId="5" borderId="11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3" fillId="6" borderId="7" xfId="0" applyFont="1" applyFill="1" applyBorder="1" applyAlignment="1">
      <alignment horizontal="center" vertical="center"/>
    </xf>
    <xf numFmtId="0" fontId="3" fillId="6" borderId="10" xfId="0" applyFont="1" applyFill="1" applyBorder="1" applyAlignment="1">
      <alignment horizontal="center" vertical="center"/>
    </xf>
    <xf numFmtId="0" fontId="3" fillId="6" borderId="11" xfId="0" applyFont="1" applyFill="1" applyBorder="1" applyAlignment="1">
      <alignment horizontal="center" vertical="center"/>
    </xf>
    <xf numFmtId="0" fontId="3" fillId="7" borderId="6" xfId="0" applyFont="1" applyFill="1" applyBorder="1" applyAlignment="1">
      <alignment horizontal="center" vertical="center"/>
    </xf>
    <xf numFmtId="0" fontId="3" fillId="7" borderId="7" xfId="0" applyFont="1" applyFill="1" applyBorder="1" applyAlignment="1">
      <alignment horizontal="center" vertical="center"/>
    </xf>
    <xf numFmtId="0" fontId="3" fillId="7" borderId="10" xfId="0" applyFont="1" applyFill="1" applyBorder="1" applyAlignment="1">
      <alignment horizontal="center" vertical="center"/>
    </xf>
    <xf numFmtId="0" fontId="3" fillId="7" borderId="11" xfId="0" applyFont="1" applyFill="1" applyBorder="1" applyAlignment="1">
      <alignment horizontal="center" vertical="center"/>
    </xf>
    <xf numFmtId="0" fontId="4" fillId="9" borderId="2" xfId="0" applyFont="1" applyFill="1" applyBorder="1" applyAlignment="1">
      <alignment horizontal="center" wrapText="1"/>
    </xf>
    <xf numFmtId="0" fontId="4" fillId="9" borderId="3" xfId="0" applyFont="1" applyFill="1" applyBorder="1" applyAlignment="1">
      <alignment horizontal="center" wrapText="1"/>
    </xf>
    <xf numFmtId="0" fontId="4" fillId="9" borderId="4" xfId="0" applyFont="1" applyFill="1" applyBorder="1" applyAlignment="1">
      <alignment horizontal="center" wrapText="1"/>
    </xf>
    <xf numFmtId="0" fontId="4" fillId="4" borderId="2" xfId="0" applyFont="1" applyFill="1" applyBorder="1" applyAlignment="1">
      <alignment horizontal="center" wrapText="1"/>
    </xf>
    <xf numFmtId="0" fontId="4" fillId="4" borderId="3" xfId="0" applyFont="1" applyFill="1" applyBorder="1" applyAlignment="1">
      <alignment horizontal="center" wrapText="1"/>
    </xf>
    <xf numFmtId="0" fontId="4" fillId="4" borderId="4" xfId="0" applyFont="1" applyFill="1" applyBorder="1" applyAlignment="1">
      <alignment horizontal="center" wrapText="1"/>
    </xf>
  </cellXfs>
  <cellStyles count="4">
    <cellStyle name="Comma 2" xfId="2" xr:uid="{A9B0201B-05BF-4B31-8BA3-7E0F4432ED8C}"/>
    <cellStyle name="Input 2" xfId="3" xr:uid="{58AA93A1-BC9C-4237-A563-FB08DC64E5EF}"/>
    <cellStyle name="Normal" xfId="0" builtinId="0"/>
    <cellStyle name="Percent" xfId="1" builtinId="5"/>
  </cellStyles>
  <dxfs count="3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28997-20D0-45B6-B947-894DF1B72197}">
  <dimension ref="C3:P19"/>
  <sheetViews>
    <sheetView showGridLines="0" tabSelected="1" workbookViewId="0">
      <selection activeCell="C5" sqref="C5:C7"/>
    </sheetView>
  </sheetViews>
  <sheetFormatPr defaultRowHeight="14.5" x14ac:dyDescent="0.35"/>
  <cols>
    <col min="3" max="3" width="34.81640625" bestFit="1" customWidth="1"/>
    <col min="4" max="4" width="15.26953125" customWidth="1"/>
    <col min="5" max="5" width="16.453125" customWidth="1"/>
    <col min="6" max="6" width="15.453125" customWidth="1"/>
    <col min="7" max="7" width="16.54296875" customWidth="1"/>
    <col min="8" max="8" width="16.7265625" customWidth="1"/>
    <col min="9" max="9" width="21" customWidth="1"/>
    <col min="10" max="10" width="1.7265625" customWidth="1"/>
    <col min="16" max="16" width="10.7265625" bestFit="1" customWidth="1"/>
  </cols>
  <sheetData>
    <row r="3" spans="3:16" ht="15" thickBot="1" x14ac:dyDescent="0.4"/>
    <row r="4" spans="3:16" ht="15" thickBot="1" x14ac:dyDescent="0.4">
      <c r="C4" s="51">
        <v>44562</v>
      </c>
      <c r="D4" s="52" t="s">
        <v>0</v>
      </c>
      <c r="E4" s="53"/>
      <c r="F4" s="53"/>
      <c r="G4" s="53"/>
      <c r="H4" s="53"/>
      <c r="I4" s="54"/>
      <c r="J4" s="1"/>
      <c r="K4" s="52" t="s">
        <v>1</v>
      </c>
      <c r="L4" s="53"/>
      <c r="M4" s="53"/>
      <c r="N4" s="53"/>
      <c r="O4" s="53"/>
      <c r="P4" s="54"/>
    </row>
    <row r="5" spans="3:16" x14ac:dyDescent="0.35">
      <c r="C5" s="55" t="s">
        <v>2</v>
      </c>
      <c r="D5" s="58" t="s">
        <v>3</v>
      </c>
      <c r="E5" s="59"/>
      <c r="F5" s="62" t="s">
        <v>4</v>
      </c>
      <c r="G5" s="63"/>
      <c r="H5" s="66" t="s">
        <v>5</v>
      </c>
      <c r="I5" s="67"/>
      <c r="J5" s="2"/>
      <c r="K5" s="58" t="s">
        <v>3</v>
      </c>
      <c r="L5" s="59"/>
      <c r="M5" s="62" t="s">
        <v>4</v>
      </c>
      <c r="N5" s="63"/>
      <c r="O5" s="66" t="s">
        <v>5</v>
      </c>
      <c r="P5" s="67"/>
    </row>
    <row r="6" spans="3:16" ht="15" thickBot="1" x14ac:dyDescent="0.4">
      <c r="C6" s="56"/>
      <c r="D6" s="60"/>
      <c r="E6" s="61"/>
      <c r="F6" s="64"/>
      <c r="G6" s="65"/>
      <c r="H6" s="68"/>
      <c r="I6" s="69"/>
      <c r="J6" s="3"/>
      <c r="K6" s="60"/>
      <c r="L6" s="61"/>
      <c r="M6" s="64"/>
      <c r="N6" s="65"/>
      <c r="O6" s="68"/>
      <c r="P6" s="69"/>
    </row>
    <row r="7" spans="3:16" ht="15" thickBot="1" x14ac:dyDescent="0.4">
      <c r="C7" s="57"/>
      <c r="D7" s="4" t="s">
        <v>6</v>
      </c>
      <c r="E7" s="5" t="s">
        <v>7</v>
      </c>
      <c r="F7" s="6" t="s">
        <v>6</v>
      </c>
      <c r="G7" s="7" t="s">
        <v>7</v>
      </c>
      <c r="H7" s="8" t="s">
        <v>6</v>
      </c>
      <c r="I7" s="9" t="s">
        <v>23</v>
      </c>
      <c r="J7" s="10"/>
      <c r="K7" s="4" t="s">
        <v>6</v>
      </c>
      <c r="L7" s="5" t="s">
        <v>7</v>
      </c>
      <c r="M7" s="6" t="s">
        <v>6</v>
      </c>
      <c r="N7" s="7" t="s">
        <v>7</v>
      </c>
      <c r="O7" s="8" t="s">
        <v>6</v>
      </c>
      <c r="P7" s="9" t="s">
        <v>23</v>
      </c>
    </row>
    <row r="8" spans="3:16" x14ac:dyDescent="0.35">
      <c r="C8" s="11" t="s">
        <v>8</v>
      </c>
      <c r="D8" s="12">
        <f>HLOOKUP($C$4,Budget!$B$7:$M$19,Budget!AB8)</f>
        <v>116</v>
      </c>
      <c r="E8" s="13"/>
      <c r="F8" s="12">
        <f>HLOOKUP($C$4,Actuals!$C$8:$N$20,Actuals!AC9)</f>
        <v>117</v>
      </c>
      <c r="G8" s="13"/>
      <c r="H8" s="12">
        <f>F8-D8</f>
        <v>1</v>
      </c>
      <c r="I8" s="14">
        <f>H8/D8</f>
        <v>8.6206896551724137E-3</v>
      </c>
      <c r="J8" s="15"/>
      <c r="K8" s="12">
        <f>HLOOKUP($C$4,Budget!$O$7:$Z$19,Budget!AB8)</f>
        <v>1151</v>
      </c>
      <c r="L8" s="13"/>
      <c r="M8" s="12">
        <f>HLOOKUP($C$4,Actuals!$P$8:$AA$20,Actuals!AC9)</f>
        <v>1163</v>
      </c>
      <c r="N8" s="13"/>
      <c r="O8" s="12">
        <f>M8-K8</f>
        <v>12</v>
      </c>
      <c r="P8" s="14">
        <f>O8/K8</f>
        <v>1.0425716768027803E-2</v>
      </c>
    </row>
    <row r="9" spans="3:16" x14ac:dyDescent="0.35">
      <c r="C9" s="16" t="s">
        <v>9</v>
      </c>
      <c r="D9" s="12">
        <f>HLOOKUP($C$4,Budget!$B$7:$M$19,Budget!AB9)</f>
        <v>13</v>
      </c>
      <c r="E9" s="17">
        <f>D9/D8</f>
        <v>0.11206896551724138</v>
      </c>
      <c r="F9" s="12">
        <f>HLOOKUP($C$4,Actuals!$C$8:$N$20,Actuals!AC10)</f>
        <v>11</v>
      </c>
      <c r="G9" s="17">
        <f>F9/F8</f>
        <v>9.4017094017094016E-2</v>
      </c>
      <c r="H9" s="12">
        <f>D9-F9</f>
        <v>2</v>
      </c>
      <c r="I9" s="17">
        <f>H9/F9</f>
        <v>0.18181818181818182</v>
      </c>
      <c r="J9" s="18"/>
      <c r="K9" s="12">
        <f>HLOOKUP($C$4,Budget!$O$7:$Z$19,Budget!AB9)</f>
        <v>118</v>
      </c>
      <c r="L9" s="17">
        <f>K9/K8</f>
        <v>0.10251954821894005</v>
      </c>
      <c r="M9" s="12">
        <f>HLOOKUP($C$4,Actuals!$P$8:$AA$20,Actuals!AC10)</f>
        <v>132</v>
      </c>
      <c r="N9" s="17">
        <f>M9/M8</f>
        <v>0.11349957007738606</v>
      </c>
      <c r="O9" s="12">
        <f>K9-M9</f>
        <v>-14</v>
      </c>
      <c r="P9" s="17">
        <f>O9/M9</f>
        <v>-0.10606060606060606</v>
      </c>
    </row>
    <row r="10" spans="3:16" x14ac:dyDescent="0.35">
      <c r="C10" s="11" t="s">
        <v>10</v>
      </c>
      <c r="D10" s="12">
        <f>HLOOKUP($C$4,Budget!$B$7:$M$19,Budget!AB10)</f>
        <v>103</v>
      </c>
      <c r="E10" s="13"/>
      <c r="F10" s="12">
        <f>HLOOKUP($C$4,Actuals!$C$8:$N$20,Actuals!AC11)</f>
        <v>106</v>
      </c>
      <c r="G10" s="13"/>
      <c r="H10" s="12">
        <f>F10-D10</f>
        <v>3</v>
      </c>
      <c r="I10" s="14">
        <f>H10/F10</f>
        <v>2.8301886792452831E-2</v>
      </c>
      <c r="J10" s="15"/>
      <c r="K10" s="12">
        <f>HLOOKUP($C$4,Budget!$O$7:$Z$19,Budget!AB10)</f>
        <v>1033</v>
      </c>
      <c r="L10" s="13"/>
      <c r="M10" s="12">
        <f>HLOOKUP($C$4,Actuals!$P$8:$AA$20,Actuals!AC11)</f>
        <v>1031</v>
      </c>
      <c r="N10" s="13"/>
      <c r="O10" s="12">
        <f>M10-K10</f>
        <v>-2</v>
      </c>
      <c r="P10" s="14">
        <f>O10/M10</f>
        <v>-1.9398642095053346E-3</v>
      </c>
    </row>
    <row r="11" spans="3:16" ht="16" x14ac:dyDescent="0.5">
      <c r="C11" s="19" t="s">
        <v>11</v>
      </c>
      <c r="D11" s="12">
        <f>HLOOKUP($C$4,Budget!$B$7:$M$19,Budget!AB11)</f>
        <v>45</v>
      </c>
      <c r="E11" s="17">
        <f>D11/$D$10</f>
        <v>0.43689320388349512</v>
      </c>
      <c r="F11" s="12">
        <f>HLOOKUP($C$4,Actuals!$C$8:$N$20,Actuals!AC12)</f>
        <v>48</v>
      </c>
      <c r="G11" s="17">
        <f>F11/$F$10</f>
        <v>0.45283018867924529</v>
      </c>
      <c r="H11" s="12">
        <f>D11-F11</f>
        <v>-3</v>
      </c>
      <c r="I11" s="17">
        <f t="shared" ref="I11:I18" si="0">H11/F11</f>
        <v>-6.25E-2</v>
      </c>
      <c r="J11" s="20"/>
      <c r="K11" s="12">
        <f>HLOOKUP($C$4,Budget!$O$7:$Z$19,Budget!AB11)</f>
        <v>468</v>
      </c>
      <c r="L11" s="17">
        <f>K11/$K$10</f>
        <v>0.45304937076476282</v>
      </c>
      <c r="M11" s="12">
        <f>HLOOKUP($C$4,Actuals!$P$8:$AA$20,Actuals!AC12)</f>
        <v>468</v>
      </c>
      <c r="N11" s="17">
        <f>M11/$M$10</f>
        <v>0.45392822502424829</v>
      </c>
      <c r="O11" s="12">
        <f>K11-M11</f>
        <v>0</v>
      </c>
      <c r="P11" s="17">
        <f t="shared" ref="P11:P18" si="1">O11/M11</f>
        <v>0</v>
      </c>
    </row>
    <row r="12" spans="3:16" x14ac:dyDescent="0.35">
      <c r="C12" s="16" t="s">
        <v>12</v>
      </c>
      <c r="D12" s="12">
        <f>HLOOKUP($C$4,Budget!$B$7:$M$19,Budget!AB12)</f>
        <v>36</v>
      </c>
      <c r="E12" s="17">
        <f t="shared" ref="E12:E19" si="2">D12/$D$10</f>
        <v>0.34951456310679613</v>
      </c>
      <c r="F12" s="12">
        <f>HLOOKUP($C$4,Actuals!$C$8:$N$20,Actuals!AC13)</f>
        <v>37</v>
      </c>
      <c r="G12" s="17">
        <f t="shared" ref="G12:G19" si="3">F12/$F$10</f>
        <v>0.34905660377358488</v>
      </c>
      <c r="H12" s="12">
        <f t="shared" ref="H12:H18" si="4">D12-F12</f>
        <v>-1</v>
      </c>
      <c r="I12" s="17">
        <f t="shared" si="0"/>
        <v>-2.7027027027027029E-2</v>
      </c>
      <c r="J12" s="18"/>
      <c r="K12" s="12">
        <f>HLOOKUP($C$4,Budget!$O$7:$Z$19,Budget!AB12)</f>
        <v>368</v>
      </c>
      <c r="L12" s="17">
        <f t="shared" ref="L12:L18" si="5">K12/$K$10</f>
        <v>0.356243949661181</v>
      </c>
      <c r="M12" s="12">
        <f>HLOOKUP($C$4,Actuals!$P$8:$AA$20,Actuals!AC13)</f>
        <v>372</v>
      </c>
      <c r="N12" s="17">
        <f t="shared" ref="N12:N19" si="6">M12/$M$10</f>
        <v>0.36081474296799226</v>
      </c>
      <c r="O12" s="12">
        <f t="shared" ref="O12:O14" si="7">K12-M12</f>
        <v>-4</v>
      </c>
      <c r="P12" s="17">
        <f t="shared" si="1"/>
        <v>-1.0752688172043012E-2</v>
      </c>
    </row>
    <row r="13" spans="3:16" x14ac:dyDescent="0.35">
      <c r="C13" s="16" t="s">
        <v>13</v>
      </c>
      <c r="D13" s="12">
        <f>HLOOKUP($C$4,Budget!$B$7:$M$19,Budget!AB13)</f>
        <v>7</v>
      </c>
      <c r="E13" s="17">
        <f t="shared" si="2"/>
        <v>6.7961165048543687E-2</v>
      </c>
      <c r="F13" s="12">
        <f>HLOOKUP($C$4,Actuals!$C$8:$N$20,Actuals!AC14)</f>
        <v>8</v>
      </c>
      <c r="G13" s="17">
        <f t="shared" si="3"/>
        <v>7.5471698113207544E-2</v>
      </c>
      <c r="H13" s="12">
        <f t="shared" si="4"/>
        <v>-1</v>
      </c>
      <c r="I13" s="17">
        <f t="shared" si="0"/>
        <v>-0.125</v>
      </c>
      <c r="J13" s="18"/>
      <c r="K13" s="12">
        <f>HLOOKUP($C$4,Budget!$O$7:$Z$19,Budget!AB13)</f>
        <v>79</v>
      </c>
      <c r="L13" s="17">
        <f t="shared" si="5"/>
        <v>7.6476282671829626E-2</v>
      </c>
      <c r="M13" s="12">
        <f>HLOOKUP($C$4,Actuals!$P$8:$AA$20,Actuals!AC14)</f>
        <v>78</v>
      </c>
      <c r="N13" s="17">
        <f t="shared" si="6"/>
        <v>7.5654704170708048E-2</v>
      </c>
      <c r="O13" s="12">
        <f t="shared" si="7"/>
        <v>1</v>
      </c>
      <c r="P13" s="17">
        <f t="shared" si="1"/>
        <v>1.282051282051282E-2</v>
      </c>
    </row>
    <row r="14" spans="3:16" x14ac:dyDescent="0.35">
      <c r="C14" s="16" t="s">
        <v>14</v>
      </c>
      <c r="D14" s="12">
        <f>HLOOKUP($C$4,Budget!$B$7:$M$19,Budget!AB14)</f>
        <v>2</v>
      </c>
      <c r="E14" s="17">
        <f t="shared" si="2"/>
        <v>1.9417475728155338E-2</v>
      </c>
      <c r="F14" s="12">
        <f>HLOOKUP($C$4,Actuals!$C$8:$N$20,Actuals!AC15)</f>
        <v>3</v>
      </c>
      <c r="G14" s="17">
        <f t="shared" si="3"/>
        <v>2.8301886792452831E-2</v>
      </c>
      <c r="H14" s="12">
        <f t="shared" si="4"/>
        <v>-1</v>
      </c>
      <c r="I14" s="17">
        <f t="shared" si="0"/>
        <v>-0.33333333333333331</v>
      </c>
      <c r="J14" s="18"/>
      <c r="K14" s="12">
        <f>HLOOKUP($C$4,Budget!$O$7:$Z$19,Budget!AB14)</f>
        <v>21</v>
      </c>
      <c r="L14" s="17">
        <f t="shared" si="5"/>
        <v>2.0329138431752179E-2</v>
      </c>
      <c r="M14" s="12">
        <f>HLOOKUP($C$4,Actuals!$P$8:$AA$20,Actuals!AC15)</f>
        <v>18</v>
      </c>
      <c r="N14" s="17">
        <f t="shared" si="6"/>
        <v>1.7458777885548012E-2</v>
      </c>
      <c r="O14" s="12">
        <f t="shared" si="7"/>
        <v>3</v>
      </c>
      <c r="P14" s="17">
        <f t="shared" si="1"/>
        <v>0.16666666666666666</v>
      </c>
    </row>
    <row r="15" spans="3:16" x14ac:dyDescent="0.35">
      <c r="C15" s="11" t="s">
        <v>15</v>
      </c>
      <c r="D15" s="12">
        <f>HLOOKUP($C$4,Budget!$B$7:$M$19,Budget!AB15)</f>
        <v>58</v>
      </c>
      <c r="E15" s="17">
        <f t="shared" si="2"/>
        <v>0.56310679611650483</v>
      </c>
      <c r="F15" s="12">
        <f>HLOOKUP($C$4,Actuals!$C$8:$N$20,Actuals!AC16)</f>
        <v>58</v>
      </c>
      <c r="G15" s="17">
        <f t="shared" si="3"/>
        <v>0.54716981132075471</v>
      </c>
      <c r="H15" s="12">
        <f>F15-D15</f>
        <v>0</v>
      </c>
      <c r="I15" s="14">
        <f t="shared" si="0"/>
        <v>0</v>
      </c>
      <c r="J15" s="15"/>
      <c r="K15" s="12">
        <f>HLOOKUP($C$4,Budget!$O$7:$Z$19,Budget!AB15)</f>
        <v>565</v>
      </c>
      <c r="L15" s="17">
        <f t="shared" si="5"/>
        <v>0.54695062923523718</v>
      </c>
      <c r="M15" s="12">
        <f>HLOOKUP($C$4,Actuals!$P$8:$AA$20,Actuals!AC16)</f>
        <v>563</v>
      </c>
      <c r="N15" s="17">
        <f t="shared" si="6"/>
        <v>0.54607177497575166</v>
      </c>
      <c r="O15" s="12">
        <f>M15-K15</f>
        <v>-2</v>
      </c>
      <c r="P15" s="14">
        <f t="shared" si="1"/>
        <v>-3.552397868561279E-3</v>
      </c>
    </row>
    <row r="16" spans="3:16" ht="16" x14ac:dyDescent="0.5">
      <c r="C16" s="19" t="s">
        <v>16</v>
      </c>
      <c r="D16" s="12">
        <f>HLOOKUP($C$4,Budget!$B$7:$M$19,Budget!AB16)</f>
        <v>9</v>
      </c>
      <c r="E16" s="17">
        <f t="shared" si="2"/>
        <v>8.7378640776699032E-2</v>
      </c>
      <c r="F16" s="12">
        <f>HLOOKUP($C$4,Actuals!$C$8:$N$20,Actuals!AC17)</f>
        <v>9</v>
      </c>
      <c r="G16" s="17">
        <f t="shared" si="3"/>
        <v>8.4905660377358486E-2</v>
      </c>
      <c r="H16" s="12">
        <f t="shared" si="4"/>
        <v>0</v>
      </c>
      <c r="I16" s="17">
        <f t="shared" si="0"/>
        <v>0</v>
      </c>
      <c r="J16" s="20"/>
      <c r="K16" s="12">
        <f>HLOOKUP($C$4,Budget!$O$7:$Z$19,Budget!AB16)</f>
        <v>89</v>
      </c>
      <c r="L16" s="17">
        <f t="shared" si="5"/>
        <v>8.6156824782187807E-2</v>
      </c>
      <c r="M16" s="12">
        <f>HLOOKUP($C$4,Actuals!$P$8:$AA$20,Actuals!AC17)</f>
        <v>86</v>
      </c>
      <c r="N16" s="17">
        <f t="shared" si="6"/>
        <v>8.3414161008729393E-2</v>
      </c>
      <c r="O16" s="12">
        <f t="shared" ref="O16:O18" si="8">K16-M16</f>
        <v>3</v>
      </c>
      <c r="P16" s="17">
        <f t="shared" si="1"/>
        <v>3.4883720930232558E-2</v>
      </c>
    </row>
    <row r="17" spans="3:16" x14ac:dyDescent="0.35">
      <c r="C17" s="16" t="s">
        <v>17</v>
      </c>
      <c r="D17" s="12">
        <f>HLOOKUP($C$4,Budget!$B$7:$M$19,Budget!AB17)</f>
        <v>4</v>
      </c>
      <c r="E17" s="17">
        <f t="shared" si="2"/>
        <v>3.8834951456310676E-2</v>
      </c>
      <c r="F17" s="12">
        <f>HLOOKUP($C$4,Actuals!$C$8:$N$20,Actuals!AC18)</f>
        <v>3</v>
      </c>
      <c r="G17" s="17">
        <f t="shared" si="3"/>
        <v>2.8301886792452831E-2</v>
      </c>
      <c r="H17" s="12">
        <f t="shared" si="4"/>
        <v>1</v>
      </c>
      <c r="I17" s="17">
        <f t="shared" si="0"/>
        <v>0.33333333333333331</v>
      </c>
      <c r="J17" s="18"/>
      <c r="K17" s="12">
        <f>HLOOKUP($C$4,Budget!$O$7:$Z$19,Budget!AB17)</f>
        <v>30</v>
      </c>
      <c r="L17" s="17">
        <f t="shared" si="5"/>
        <v>2.904162633107454E-2</v>
      </c>
      <c r="M17" s="12">
        <f>HLOOKUP($C$4,Actuals!$P$8:$AA$20,Actuals!AC18)</f>
        <v>27</v>
      </c>
      <c r="N17" s="17">
        <f t="shared" si="6"/>
        <v>2.6188166828322017E-2</v>
      </c>
      <c r="O17" s="12">
        <f t="shared" si="8"/>
        <v>3</v>
      </c>
      <c r="P17" s="17">
        <f t="shared" si="1"/>
        <v>0.1111111111111111</v>
      </c>
    </row>
    <row r="18" spans="3:16" x14ac:dyDescent="0.35">
      <c r="C18" s="16" t="s">
        <v>18</v>
      </c>
      <c r="D18" s="12">
        <f>HLOOKUP($C$4,Budget!$B$7:$M$19,Budget!AB18)</f>
        <v>5</v>
      </c>
      <c r="E18" s="17">
        <f t="shared" si="2"/>
        <v>4.8543689320388349E-2</v>
      </c>
      <c r="F18" s="12">
        <f>HLOOKUP($C$4,Actuals!$C$8:$N$20,Actuals!AC19)</f>
        <v>6</v>
      </c>
      <c r="G18" s="17">
        <f t="shared" si="3"/>
        <v>5.6603773584905662E-2</v>
      </c>
      <c r="H18" s="12">
        <f t="shared" si="4"/>
        <v>-1</v>
      </c>
      <c r="I18" s="17">
        <f t="shared" si="0"/>
        <v>-0.16666666666666666</v>
      </c>
      <c r="J18" s="18"/>
      <c r="K18" s="12">
        <f>HLOOKUP($C$4,Budget!$O$7:$Z$19,Budget!AB18)</f>
        <v>59</v>
      </c>
      <c r="L18" s="17">
        <f t="shared" si="5"/>
        <v>5.7115198451113264E-2</v>
      </c>
      <c r="M18" s="12">
        <f>HLOOKUP($C$4,Actuals!$P$8:$AA$20,Actuals!AC19)</f>
        <v>59</v>
      </c>
      <c r="N18" s="17">
        <f t="shared" si="6"/>
        <v>5.7225994180407372E-2</v>
      </c>
      <c r="O18" s="12">
        <f t="shared" si="8"/>
        <v>0</v>
      </c>
      <c r="P18" s="17">
        <f t="shared" si="1"/>
        <v>0</v>
      </c>
    </row>
    <row r="19" spans="3:16" ht="15" thickBot="1" x14ac:dyDescent="0.4">
      <c r="C19" s="21" t="s">
        <v>19</v>
      </c>
      <c r="D19" s="22">
        <f>HLOOKUP($C$4,Budget!$B$7:$M$19,Budget!AB19)</f>
        <v>49</v>
      </c>
      <c r="E19" s="23">
        <f t="shared" si="2"/>
        <v>0.47572815533980584</v>
      </c>
      <c r="F19" s="22">
        <f>HLOOKUP($C$4,Actuals!$C$8:$N$20,Actuals!AC20)</f>
        <v>49</v>
      </c>
      <c r="G19" s="23">
        <f t="shared" si="3"/>
        <v>0.46226415094339623</v>
      </c>
      <c r="H19" s="22">
        <f>H15-H17</f>
        <v>-1</v>
      </c>
      <c r="I19" s="24">
        <f>H19/F19</f>
        <v>-2.0408163265306121E-2</v>
      </c>
      <c r="J19" s="25"/>
      <c r="K19" s="22">
        <f>HLOOKUP($C$4,Budget!$O$7:$Z$19,Budget!AB19)</f>
        <v>476</v>
      </c>
      <c r="L19" s="23">
        <f>K19/$K$10</f>
        <v>0.46079380445304935</v>
      </c>
      <c r="M19" s="22">
        <f>HLOOKUP($C$4,Actuals!$P$8:$AA$20,Actuals!AC20)</f>
        <v>477</v>
      </c>
      <c r="N19" s="23">
        <f t="shared" si="6"/>
        <v>0.46265761396702232</v>
      </c>
      <c r="O19" s="22">
        <f>K19-M19</f>
        <v>-1</v>
      </c>
      <c r="P19" s="24">
        <f>O19/K19</f>
        <v>-2.1008403361344537E-3</v>
      </c>
    </row>
  </sheetData>
  <mergeCells count="9">
    <mergeCell ref="D4:I4"/>
    <mergeCell ref="K4:P4"/>
    <mergeCell ref="C5:C7"/>
    <mergeCell ref="D5:E6"/>
    <mergeCell ref="F5:G6"/>
    <mergeCell ref="H5:I6"/>
    <mergeCell ref="K5:L6"/>
    <mergeCell ref="M5:N6"/>
    <mergeCell ref="O5:P6"/>
  </mergeCells>
  <conditionalFormatting sqref="I8:I10">
    <cfRule type="cellIs" dxfId="31" priority="31" operator="lessThan">
      <formula>0</formula>
    </cfRule>
    <cfRule type="cellIs" dxfId="30" priority="32" operator="greaterThan">
      <formula>0</formula>
    </cfRule>
  </conditionalFormatting>
  <conditionalFormatting sqref="I11">
    <cfRule type="cellIs" dxfId="29" priority="29" operator="lessThan">
      <formula>0</formula>
    </cfRule>
    <cfRule type="cellIs" dxfId="28" priority="30" operator="greaterThan">
      <formula>0</formula>
    </cfRule>
  </conditionalFormatting>
  <conditionalFormatting sqref="I13">
    <cfRule type="cellIs" dxfId="27" priority="27" operator="lessThan">
      <formula>0</formula>
    </cfRule>
    <cfRule type="cellIs" dxfId="26" priority="28" operator="greaterThan">
      <formula>0</formula>
    </cfRule>
  </conditionalFormatting>
  <conditionalFormatting sqref="I12">
    <cfRule type="cellIs" dxfId="25" priority="25" operator="lessThan">
      <formula>0</formula>
    </cfRule>
    <cfRule type="cellIs" dxfId="24" priority="26" operator="greaterThan">
      <formula>0</formula>
    </cfRule>
  </conditionalFormatting>
  <conditionalFormatting sqref="I14">
    <cfRule type="cellIs" dxfId="23" priority="23" operator="lessThan">
      <formula>0</formula>
    </cfRule>
    <cfRule type="cellIs" dxfId="22" priority="24" operator="greaterThan">
      <formula>0</formula>
    </cfRule>
  </conditionalFormatting>
  <conditionalFormatting sqref="I15">
    <cfRule type="cellIs" dxfId="21" priority="21" operator="lessThan">
      <formula>0</formula>
    </cfRule>
    <cfRule type="cellIs" dxfId="20" priority="22" operator="greaterThan">
      <formula>0</formula>
    </cfRule>
  </conditionalFormatting>
  <conditionalFormatting sqref="I19">
    <cfRule type="cellIs" dxfId="19" priority="19" operator="lessThan">
      <formula>0</formula>
    </cfRule>
    <cfRule type="cellIs" dxfId="18" priority="20" operator="greaterThan">
      <formula>0</formula>
    </cfRule>
  </conditionalFormatting>
  <conditionalFormatting sqref="I16:I18">
    <cfRule type="cellIs" dxfId="17" priority="17" operator="lessThan">
      <formula>0</formula>
    </cfRule>
    <cfRule type="cellIs" dxfId="16" priority="18" operator="greaterThan">
      <formula>0</formula>
    </cfRule>
  </conditionalFormatting>
  <conditionalFormatting sqref="P8:P10">
    <cfRule type="cellIs" dxfId="15" priority="15" operator="lessThan">
      <formula>0</formula>
    </cfRule>
    <cfRule type="cellIs" dxfId="14" priority="16" operator="greaterThan">
      <formula>0</formula>
    </cfRule>
  </conditionalFormatting>
  <conditionalFormatting sqref="P11">
    <cfRule type="cellIs" dxfId="13" priority="13" operator="lessThan">
      <formula>0</formula>
    </cfRule>
    <cfRule type="cellIs" dxfId="12" priority="14" operator="greaterThan">
      <formula>0</formula>
    </cfRule>
  </conditionalFormatting>
  <conditionalFormatting sqref="P13">
    <cfRule type="cellIs" dxfId="11" priority="11" operator="lessThan">
      <formula>0</formula>
    </cfRule>
    <cfRule type="cellIs" dxfId="10" priority="12" operator="greaterThan">
      <formula>0</formula>
    </cfRule>
  </conditionalFormatting>
  <conditionalFormatting sqref="P12">
    <cfRule type="cellIs" dxfId="9" priority="9" operator="lessThan">
      <formula>0</formula>
    </cfRule>
    <cfRule type="cellIs" dxfId="8" priority="10" operator="greaterThan">
      <formula>0</formula>
    </cfRule>
  </conditionalFormatting>
  <conditionalFormatting sqref="P14">
    <cfRule type="cellIs" dxfId="7" priority="7" operator="lessThan">
      <formula>0</formula>
    </cfRule>
    <cfRule type="cellIs" dxfId="6" priority="8" operator="greaterThan">
      <formula>0</formula>
    </cfRule>
  </conditionalFormatting>
  <conditionalFormatting sqref="P15">
    <cfRule type="cellIs" dxfId="5" priority="5" operator="lessThan">
      <formula>0</formula>
    </cfRule>
    <cfRule type="cellIs" dxfId="4" priority="6" operator="greaterThan">
      <formula>0</formula>
    </cfRule>
  </conditionalFormatting>
  <conditionalFormatting sqref="P19">
    <cfRule type="cellIs" dxfId="3" priority="3" operator="lessThan">
      <formula>0</formula>
    </cfRule>
    <cfRule type="cellIs" dxfId="2" priority="4" operator="greaterThan">
      <formula>0</formula>
    </cfRule>
  </conditionalFormatting>
  <conditionalFormatting sqref="P16:P18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paperSize="9" orientation="portrait" r:id="rId1"/>
  <ignoredErrors>
    <ignoredError sqref="F9 M9" formula="1"/>
  </ignoredErrors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D5577FB-E408-41B4-8C48-D52121737C16}">
          <x14:formula1>
            <xm:f>Budget!$B$7:$M$7</xm:f>
          </x14:formula1>
          <xm:sqref>C4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727B5C-402B-44DD-8A0D-784EE65C12BE}">
  <sheetPr>
    <tabColor rgb="FFFF0000"/>
  </sheetPr>
  <dimension ref="A4:AB19"/>
  <sheetViews>
    <sheetView showGridLines="0" zoomScale="85" zoomScaleNormal="85" workbookViewId="0">
      <selection activeCell="F34" sqref="F34"/>
    </sheetView>
  </sheetViews>
  <sheetFormatPr defaultRowHeight="14.5" x14ac:dyDescent="0.35"/>
  <cols>
    <col min="1" max="1" width="34.81640625" bestFit="1" customWidth="1"/>
    <col min="14" max="14" width="3.26953125" customWidth="1"/>
  </cols>
  <sheetData>
    <row r="4" spans="1:28" ht="15" thickBot="1" x14ac:dyDescent="0.4"/>
    <row r="5" spans="1:28" ht="15" thickBot="1" x14ac:dyDescent="0.4">
      <c r="A5" s="55" t="s">
        <v>2</v>
      </c>
    </row>
    <row r="6" spans="1:28" ht="15" thickBot="1" x14ac:dyDescent="0.4">
      <c r="A6" s="56"/>
      <c r="B6" s="70" t="s">
        <v>3</v>
      </c>
      <c r="C6" s="71"/>
      <c r="D6" s="71"/>
      <c r="E6" s="71"/>
      <c r="F6" s="71"/>
      <c r="G6" s="71"/>
      <c r="H6" s="71"/>
      <c r="I6" s="71"/>
      <c r="J6" s="71"/>
      <c r="K6" s="71"/>
      <c r="L6" s="71"/>
      <c r="M6" s="72"/>
      <c r="O6" s="70" t="s">
        <v>21</v>
      </c>
      <c r="P6" s="71"/>
      <c r="Q6" s="71"/>
      <c r="R6" s="71"/>
      <c r="S6" s="71"/>
      <c r="T6" s="71"/>
      <c r="U6" s="71"/>
      <c r="V6" s="71"/>
      <c r="W6" s="71"/>
      <c r="X6" s="71"/>
      <c r="Y6" s="71"/>
      <c r="Z6" s="72"/>
      <c r="AB6" s="44" t="s">
        <v>22</v>
      </c>
    </row>
    <row r="7" spans="1:28" ht="15" thickBot="1" x14ac:dyDescent="0.4">
      <c r="A7" s="57"/>
      <c r="B7" s="26">
        <v>44287</v>
      </c>
      <c r="C7" s="27">
        <v>44317</v>
      </c>
      <c r="D7" s="27">
        <v>44348</v>
      </c>
      <c r="E7" s="27">
        <v>44378</v>
      </c>
      <c r="F7" s="27">
        <v>44409</v>
      </c>
      <c r="G7" s="27">
        <v>44440</v>
      </c>
      <c r="H7" s="27">
        <v>44470</v>
      </c>
      <c r="I7" s="27">
        <v>44501</v>
      </c>
      <c r="J7" s="27">
        <v>44531</v>
      </c>
      <c r="K7" s="27">
        <v>44562</v>
      </c>
      <c r="L7" s="27">
        <v>44593</v>
      </c>
      <c r="M7" s="28">
        <v>44621</v>
      </c>
      <c r="O7" s="26">
        <v>44287</v>
      </c>
      <c r="P7" s="27">
        <v>44317</v>
      </c>
      <c r="Q7" s="27">
        <v>44348</v>
      </c>
      <c r="R7" s="27">
        <v>44378</v>
      </c>
      <c r="S7" s="27">
        <v>44409</v>
      </c>
      <c r="T7" s="27">
        <v>44440</v>
      </c>
      <c r="U7" s="27">
        <v>44470</v>
      </c>
      <c r="V7" s="27">
        <v>44501</v>
      </c>
      <c r="W7" s="27">
        <v>44531</v>
      </c>
      <c r="X7" s="27">
        <v>44562</v>
      </c>
      <c r="Y7" s="27">
        <v>44593</v>
      </c>
      <c r="Z7" s="28">
        <v>44621</v>
      </c>
      <c r="AB7" s="45">
        <v>1</v>
      </c>
    </row>
    <row r="8" spans="1:28" x14ac:dyDescent="0.35">
      <c r="A8" s="11" t="s">
        <v>8</v>
      </c>
      <c r="B8" s="29">
        <v>115</v>
      </c>
      <c r="C8" s="30">
        <v>117</v>
      </c>
      <c r="D8" s="30">
        <v>119</v>
      </c>
      <c r="E8" s="30">
        <v>119</v>
      </c>
      <c r="F8" s="30">
        <v>114</v>
      </c>
      <c r="G8" s="30">
        <v>112</v>
      </c>
      <c r="H8" s="30">
        <v>111</v>
      </c>
      <c r="I8" s="30">
        <v>118</v>
      </c>
      <c r="J8" s="30">
        <v>110</v>
      </c>
      <c r="K8" s="30">
        <v>116</v>
      </c>
      <c r="L8" s="30">
        <v>114</v>
      </c>
      <c r="M8" s="31">
        <v>110</v>
      </c>
      <c r="O8" s="29">
        <f>IFERROR(SUM($B8:B8),0)</f>
        <v>115</v>
      </c>
      <c r="P8" s="30">
        <f>IFERROR(SUM($B8:C8),0)</f>
        <v>232</v>
      </c>
      <c r="Q8" s="30">
        <f>IFERROR(SUM($B8:D8),0)</f>
        <v>351</v>
      </c>
      <c r="R8" s="30">
        <f>IFERROR(SUM($B8:E8),0)</f>
        <v>470</v>
      </c>
      <c r="S8" s="30">
        <f>IFERROR(SUM($B8:F8),0)</f>
        <v>584</v>
      </c>
      <c r="T8" s="30">
        <f>IFERROR(SUM($B8:G8),0)</f>
        <v>696</v>
      </c>
      <c r="U8" s="30">
        <f>IFERROR(SUM($B8:H8),0)</f>
        <v>807</v>
      </c>
      <c r="V8" s="30">
        <f>IFERROR(SUM($B8:I8),0)</f>
        <v>925</v>
      </c>
      <c r="W8" s="30">
        <f>IFERROR(SUM($B8:J8),0)</f>
        <v>1035</v>
      </c>
      <c r="X8" s="30">
        <f>IFERROR(SUM($B8:K8),0)</f>
        <v>1151</v>
      </c>
      <c r="Y8" s="30">
        <f>IFERROR(SUM($B8:L8),0)</f>
        <v>1265</v>
      </c>
      <c r="Z8" s="31">
        <f>IFERROR(SUM($B8:M8),0)</f>
        <v>1375</v>
      </c>
      <c r="AB8" s="46">
        <f>AB7+1</f>
        <v>2</v>
      </c>
    </row>
    <row r="9" spans="1:28" x14ac:dyDescent="0.35">
      <c r="A9" s="16" t="s">
        <v>9</v>
      </c>
      <c r="B9" s="32">
        <v>10</v>
      </c>
      <c r="C9" s="33">
        <v>15</v>
      </c>
      <c r="D9" s="33">
        <v>10</v>
      </c>
      <c r="E9" s="33">
        <v>11</v>
      </c>
      <c r="F9" s="33">
        <v>11</v>
      </c>
      <c r="G9" s="33">
        <v>13</v>
      </c>
      <c r="H9" s="33">
        <v>10</v>
      </c>
      <c r="I9" s="33">
        <v>15</v>
      </c>
      <c r="J9" s="33">
        <v>10</v>
      </c>
      <c r="K9" s="33">
        <v>13</v>
      </c>
      <c r="L9" s="33">
        <v>13</v>
      </c>
      <c r="M9" s="34">
        <v>12</v>
      </c>
      <c r="O9" s="32">
        <f>IFERROR(SUM($B9:B9),0)</f>
        <v>10</v>
      </c>
      <c r="P9" s="33">
        <f>IFERROR(SUM($B9:C9),0)</f>
        <v>25</v>
      </c>
      <c r="Q9" s="33">
        <f>IFERROR(SUM($B9:D9),0)</f>
        <v>35</v>
      </c>
      <c r="R9" s="33">
        <f>IFERROR(SUM($B9:E9),0)</f>
        <v>46</v>
      </c>
      <c r="S9" s="33">
        <f>IFERROR(SUM($B9:F9),0)</f>
        <v>57</v>
      </c>
      <c r="T9" s="33">
        <f>IFERROR(SUM($B9:G9),0)</f>
        <v>70</v>
      </c>
      <c r="U9" s="33">
        <f>IFERROR(SUM($B9:H9),0)</f>
        <v>80</v>
      </c>
      <c r="V9" s="33">
        <f>IFERROR(SUM($B9:I9),0)</f>
        <v>95</v>
      </c>
      <c r="W9" s="33">
        <f>IFERROR(SUM($B9:J9),0)</f>
        <v>105</v>
      </c>
      <c r="X9" s="33">
        <f>IFERROR(SUM($B9:K9),0)</f>
        <v>118</v>
      </c>
      <c r="Y9" s="33">
        <f>IFERROR(SUM($B9:L9),0)</f>
        <v>131</v>
      </c>
      <c r="Z9" s="34">
        <f>IFERROR(SUM($B9:M9),0)</f>
        <v>143</v>
      </c>
      <c r="AB9" s="46">
        <f t="shared" ref="AB9:AB19" si="0">AB8+1</f>
        <v>3</v>
      </c>
    </row>
    <row r="10" spans="1:28" x14ac:dyDescent="0.35">
      <c r="A10" s="11" t="s">
        <v>10</v>
      </c>
      <c r="B10" s="35">
        <f>B8-B9</f>
        <v>105</v>
      </c>
      <c r="C10" s="36">
        <f t="shared" ref="C10:M10" si="1">C8-C9</f>
        <v>102</v>
      </c>
      <c r="D10" s="36">
        <f t="shared" si="1"/>
        <v>109</v>
      </c>
      <c r="E10" s="36">
        <f t="shared" si="1"/>
        <v>108</v>
      </c>
      <c r="F10" s="36">
        <f t="shared" si="1"/>
        <v>103</v>
      </c>
      <c r="G10" s="36">
        <f t="shared" si="1"/>
        <v>99</v>
      </c>
      <c r="H10" s="36">
        <f t="shared" si="1"/>
        <v>101</v>
      </c>
      <c r="I10" s="36">
        <f t="shared" si="1"/>
        <v>103</v>
      </c>
      <c r="J10" s="36">
        <f t="shared" si="1"/>
        <v>100</v>
      </c>
      <c r="K10" s="36">
        <f t="shared" si="1"/>
        <v>103</v>
      </c>
      <c r="L10" s="36">
        <f t="shared" si="1"/>
        <v>101</v>
      </c>
      <c r="M10" s="37">
        <f t="shared" si="1"/>
        <v>98</v>
      </c>
      <c r="O10" s="35">
        <f>IFERROR(SUM($B10:B10),0)</f>
        <v>105</v>
      </c>
      <c r="P10" s="36">
        <f>IFERROR(SUM($B10:C10),0)</f>
        <v>207</v>
      </c>
      <c r="Q10" s="36">
        <f>IFERROR(SUM($B10:D10),0)</f>
        <v>316</v>
      </c>
      <c r="R10" s="36">
        <f>IFERROR(SUM($B10:E10),0)</f>
        <v>424</v>
      </c>
      <c r="S10" s="36">
        <f>IFERROR(SUM($B10:F10),0)</f>
        <v>527</v>
      </c>
      <c r="T10" s="36">
        <f>IFERROR(SUM($B10:G10),0)</f>
        <v>626</v>
      </c>
      <c r="U10" s="36">
        <f>IFERROR(SUM($B10:H10),0)</f>
        <v>727</v>
      </c>
      <c r="V10" s="36">
        <f>IFERROR(SUM($B10:I10),0)</f>
        <v>830</v>
      </c>
      <c r="W10" s="36">
        <f>IFERROR(SUM($B10:J10),0)</f>
        <v>930</v>
      </c>
      <c r="X10" s="36">
        <f>IFERROR(SUM($B10:K10),0)</f>
        <v>1033</v>
      </c>
      <c r="Y10" s="36">
        <f>IFERROR(SUM($B10:L10),0)</f>
        <v>1134</v>
      </c>
      <c r="Z10" s="37">
        <f>IFERROR(SUM($B10:M10),0)</f>
        <v>1232</v>
      </c>
      <c r="AB10" s="46">
        <f t="shared" si="0"/>
        <v>4</v>
      </c>
    </row>
    <row r="11" spans="1:28" ht="16" x14ac:dyDescent="0.5">
      <c r="A11" s="19" t="s">
        <v>11</v>
      </c>
      <c r="B11" s="38">
        <f>B12+B13+B14</f>
        <v>45</v>
      </c>
      <c r="C11" s="39">
        <f t="shared" ref="C11:M11" si="2">C12+C13+C14</f>
        <v>49</v>
      </c>
      <c r="D11" s="39">
        <f t="shared" si="2"/>
        <v>51</v>
      </c>
      <c r="E11" s="39">
        <f t="shared" si="2"/>
        <v>49</v>
      </c>
      <c r="F11" s="39">
        <f t="shared" si="2"/>
        <v>48</v>
      </c>
      <c r="G11" s="39">
        <f t="shared" si="2"/>
        <v>43</v>
      </c>
      <c r="H11" s="39">
        <f t="shared" si="2"/>
        <v>45</v>
      </c>
      <c r="I11" s="39">
        <f t="shared" si="2"/>
        <v>44</v>
      </c>
      <c r="J11" s="39">
        <f t="shared" si="2"/>
        <v>49</v>
      </c>
      <c r="K11" s="39">
        <f t="shared" si="2"/>
        <v>45</v>
      </c>
      <c r="L11" s="39">
        <f t="shared" si="2"/>
        <v>48</v>
      </c>
      <c r="M11" s="40">
        <f t="shared" si="2"/>
        <v>45</v>
      </c>
      <c r="O11" s="38">
        <f>IFERROR(SUM($B11:B11),0)</f>
        <v>45</v>
      </c>
      <c r="P11" s="39">
        <f>IFERROR(SUM($B11:C11),0)</f>
        <v>94</v>
      </c>
      <c r="Q11" s="39">
        <f>IFERROR(SUM($B11:D11),0)</f>
        <v>145</v>
      </c>
      <c r="R11" s="39">
        <f>IFERROR(SUM($B11:E11),0)</f>
        <v>194</v>
      </c>
      <c r="S11" s="39">
        <f>IFERROR(SUM($B11:F11),0)</f>
        <v>242</v>
      </c>
      <c r="T11" s="39">
        <f>IFERROR(SUM($B11:G11),0)</f>
        <v>285</v>
      </c>
      <c r="U11" s="39">
        <f>IFERROR(SUM($B11:H11),0)</f>
        <v>330</v>
      </c>
      <c r="V11" s="39">
        <f>IFERROR(SUM($B11:I11),0)</f>
        <v>374</v>
      </c>
      <c r="W11" s="39">
        <f>IFERROR(SUM($B11:J11),0)</f>
        <v>423</v>
      </c>
      <c r="X11" s="39">
        <f>IFERROR(SUM($B11:K11),0)</f>
        <v>468</v>
      </c>
      <c r="Y11" s="39">
        <f>IFERROR(SUM($B11:L11),0)</f>
        <v>516</v>
      </c>
      <c r="Z11" s="40">
        <f>IFERROR(SUM($B11:M11),0)</f>
        <v>561</v>
      </c>
      <c r="AB11" s="46">
        <f t="shared" si="0"/>
        <v>5</v>
      </c>
    </row>
    <row r="12" spans="1:28" x14ac:dyDescent="0.35">
      <c r="A12" s="16" t="s">
        <v>12</v>
      </c>
      <c r="B12" s="32">
        <v>35</v>
      </c>
      <c r="C12" s="33">
        <v>37</v>
      </c>
      <c r="D12" s="33">
        <v>40</v>
      </c>
      <c r="E12" s="33">
        <v>37</v>
      </c>
      <c r="F12" s="33">
        <v>38</v>
      </c>
      <c r="G12" s="33">
        <v>35</v>
      </c>
      <c r="H12" s="33">
        <v>35</v>
      </c>
      <c r="I12" s="33">
        <v>36</v>
      </c>
      <c r="J12" s="33">
        <v>39</v>
      </c>
      <c r="K12" s="33">
        <v>36</v>
      </c>
      <c r="L12" s="33">
        <v>39</v>
      </c>
      <c r="M12" s="34">
        <v>35</v>
      </c>
      <c r="O12" s="32">
        <f>IFERROR(SUM($B12:B12),0)</f>
        <v>35</v>
      </c>
      <c r="P12" s="33">
        <f>IFERROR(SUM($B12:C12),0)</f>
        <v>72</v>
      </c>
      <c r="Q12" s="33">
        <f>IFERROR(SUM($B12:D12),0)</f>
        <v>112</v>
      </c>
      <c r="R12" s="33">
        <f>IFERROR(SUM($B12:E12),0)</f>
        <v>149</v>
      </c>
      <c r="S12" s="33">
        <f>IFERROR(SUM($B12:F12),0)</f>
        <v>187</v>
      </c>
      <c r="T12" s="33">
        <f>IFERROR(SUM($B12:G12),0)</f>
        <v>222</v>
      </c>
      <c r="U12" s="33">
        <f>IFERROR(SUM($B12:H12),0)</f>
        <v>257</v>
      </c>
      <c r="V12" s="33">
        <f>IFERROR(SUM($B12:I12),0)</f>
        <v>293</v>
      </c>
      <c r="W12" s="33">
        <f>IFERROR(SUM($B12:J12),0)</f>
        <v>332</v>
      </c>
      <c r="X12" s="33">
        <f>IFERROR(SUM($B12:K12),0)</f>
        <v>368</v>
      </c>
      <c r="Y12" s="33">
        <f>IFERROR(SUM($B12:L12),0)</f>
        <v>407</v>
      </c>
      <c r="Z12" s="34">
        <f>IFERROR(SUM($B12:M12),0)</f>
        <v>442</v>
      </c>
      <c r="AB12" s="46">
        <f t="shared" si="0"/>
        <v>6</v>
      </c>
    </row>
    <row r="13" spans="1:28" x14ac:dyDescent="0.35">
      <c r="A13" s="16" t="s">
        <v>13</v>
      </c>
      <c r="B13" s="32">
        <v>9</v>
      </c>
      <c r="C13" s="33">
        <v>9</v>
      </c>
      <c r="D13" s="33">
        <v>8</v>
      </c>
      <c r="E13" s="33">
        <v>9</v>
      </c>
      <c r="F13" s="33">
        <v>8</v>
      </c>
      <c r="G13" s="33">
        <v>7</v>
      </c>
      <c r="H13" s="33">
        <v>7</v>
      </c>
      <c r="I13" s="33">
        <v>7</v>
      </c>
      <c r="J13" s="33">
        <v>8</v>
      </c>
      <c r="K13" s="33">
        <v>7</v>
      </c>
      <c r="L13" s="33">
        <v>8</v>
      </c>
      <c r="M13" s="34">
        <v>8</v>
      </c>
      <c r="O13" s="32">
        <f>IFERROR(SUM($B13:B13),0)</f>
        <v>9</v>
      </c>
      <c r="P13" s="33">
        <f>IFERROR(SUM($B13:C13),0)</f>
        <v>18</v>
      </c>
      <c r="Q13" s="33">
        <f>IFERROR(SUM($B13:D13),0)</f>
        <v>26</v>
      </c>
      <c r="R13" s="33">
        <f>IFERROR(SUM($B13:E13),0)</f>
        <v>35</v>
      </c>
      <c r="S13" s="33">
        <f>IFERROR(SUM($B13:F13),0)</f>
        <v>43</v>
      </c>
      <c r="T13" s="33">
        <f>IFERROR(SUM($B13:G13),0)</f>
        <v>50</v>
      </c>
      <c r="U13" s="33">
        <f>IFERROR(SUM($B13:H13),0)</f>
        <v>57</v>
      </c>
      <c r="V13" s="33">
        <f>IFERROR(SUM($B13:I13),0)</f>
        <v>64</v>
      </c>
      <c r="W13" s="33">
        <f>IFERROR(SUM($B13:J13),0)</f>
        <v>72</v>
      </c>
      <c r="X13" s="33">
        <f>IFERROR(SUM($B13:K13),0)</f>
        <v>79</v>
      </c>
      <c r="Y13" s="33">
        <f>IFERROR(SUM($B13:L13),0)</f>
        <v>87</v>
      </c>
      <c r="Z13" s="34">
        <f>IFERROR(SUM($B13:M13),0)</f>
        <v>95</v>
      </c>
      <c r="AB13" s="46">
        <f t="shared" si="0"/>
        <v>7</v>
      </c>
    </row>
    <row r="14" spans="1:28" x14ac:dyDescent="0.35">
      <c r="A14" s="16" t="s">
        <v>14</v>
      </c>
      <c r="B14" s="32">
        <v>1</v>
      </c>
      <c r="C14" s="33">
        <v>3</v>
      </c>
      <c r="D14" s="33">
        <v>3</v>
      </c>
      <c r="E14" s="33">
        <v>3</v>
      </c>
      <c r="F14" s="33">
        <v>2</v>
      </c>
      <c r="G14" s="33">
        <v>1</v>
      </c>
      <c r="H14" s="33">
        <v>3</v>
      </c>
      <c r="I14" s="33">
        <v>1</v>
      </c>
      <c r="J14" s="33">
        <v>2</v>
      </c>
      <c r="K14" s="33">
        <v>2</v>
      </c>
      <c r="L14" s="33">
        <v>1</v>
      </c>
      <c r="M14" s="34">
        <v>2</v>
      </c>
      <c r="O14" s="32">
        <f>IFERROR(SUM($B14:B14),0)</f>
        <v>1</v>
      </c>
      <c r="P14" s="33">
        <f>IFERROR(SUM($B14:C14),0)</f>
        <v>4</v>
      </c>
      <c r="Q14" s="33">
        <f>IFERROR(SUM($B14:D14),0)</f>
        <v>7</v>
      </c>
      <c r="R14" s="33">
        <f>IFERROR(SUM($B14:E14),0)</f>
        <v>10</v>
      </c>
      <c r="S14" s="33">
        <f>IFERROR(SUM($B14:F14),0)</f>
        <v>12</v>
      </c>
      <c r="T14" s="33">
        <f>IFERROR(SUM($B14:G14),0)</f>
        <v>13</v>
      </c>
      <c r="U14" s="33">
        <f>IFERROR(SUM($B14:H14),0)</f>
        <v>16</v>
      </c>
      <c r="V14" s="33">
        <f>IFERROR(SUM($B14:I14),0)</f>
        <v>17</v>
      </c>
      <c r="W14" s="33">
        <f>IFERROR(SUM($B14:J14),0)</f>
        <v>19</v>
      </c>
      <c r="X14" s="33">
        <f>IFERROR(SUM($B14:K14),0)</f>
        <v>21</v>
      </c>
      <c r="Y14" s="33">
        <f>IFERROR(SUM($B14:L14),0)</f>
        <v>22</v>
      </c>
      <c r="Z14" s="34">
        <f>IFERROR(SUM($B14:M14),0)</f>
        <v>24</v>
      </c>
      <c r="AB14" s="46">
        <f t="shared" si="0"/>
        <v>8</v>
      </c>
    </row>
    <row r="15" spans="1:28" x14ac:dyDescent="0.35">
      <c r="A15" s="11" t="s">
        <v>15</v>
      </c>
      <c r="B15" s="35">
        <f t="shared" ref="B15:M15" si="3">B10-B11</f>
        <v>60</v>
      </c>
      <c r="C15" s="36">
        <f t="shared" si="3"/>
        <v>53</v>
      </c>
      <c r="D15" s="36">
        <f t="shared" si="3"/>
        <v>58</v>
      </c>
      <c r="E15" s="36">
        <f t="shared" si="3"/>
        <v>59</v>
      </c>
      <c r="F15" s="36">
        <f t="shared" si="3"/>
        <v>55</v>
      </c>
      <c r="G15" s="36">
        <f t="shared" si="3"/>
        <v>56</v>
      </c>
      <c r="H15" s="36">
        <f t="shared" si="3"/>
        <v>56</v>
      </c>
      <c r="I15" s="36">
        <f t="shared" si="3"/>
        <v>59</v>
      </c>
      <c r="J15" s="36">
        <f t="shared" si="3"/>
        <v>51</v>
      </c>
      <c r="K15" s="36">
        <f t="shared" si="3"/>
        <v>58</v>
      </c>
      <c r="L15" s="36">
        <f t="shared" si="3"/>
        <v>53</v>
      </c>
      <c r="M15" s="37">
        <f t="shared" si="3"/>
        <v>53</v>
      </c>
      <c r="O15" s="35">
        <f>IFERROR(SUM($B15:B15),0)</f>
        <v>60</v>
      </c>
      <c r="P15" s="36">
        <f>IFERROR(SUM($B15:C15),0)</f>
        <v>113</v>
      </c>
      <c r="Q15" s="36">
        <f>IFERROR(SUM($B15:D15),0)</f>
        <v>171</v>
      </c>
      <c r="R15" s="36">
        <f>IFERROR(SUM($B15:E15),0)</f>
        <v>230</v>
      </c>
      <c r="S15" s="36">
        <f>IFERROR(SUM($B15:F15),0)</f>
        <v>285</v>
      </c>
      <c r="T15" s="36">
        <f>IFERROR(SUM($B15:G15),0)</f>
        <v>341</v>
      </c>
      <c r="U15" s="36">
        <f>IFERROR(SUM($B15:H15),0)</f>
        <v>397</v>
      </c>
      <c r="V15" s="36">
        <f>IFERROR(SUM($B15:I15),0)</f>
        <v>456</v>
      </c>
      <c r="W15" s="36">
        <f>IFERROR(SUM($B15:J15),0)</f>
        <v>507</v>
      </c>
      <c r="X15" s="36">
        <f>IFERROR(SUM($B15:K15),0)</f>
        <v>565</v>
      </c>
      <c r="Y15" s="36">
        <f>IFERROR(SUM($B15:L15),0)</f>
        <v>618</v>
      </c>
      <c r="Z15" s="37">
        <f>IFERROR(SUM($B15:M15),0)</f>
        <v>671</v>
      </c>
      <c r="AB15" s="46">
        <f t="shared" si="0"/>
        <v>9</v>
      </c>
    </row>
    <row r="16" spans="1:28" ht="16" x14ac:dyDescent="0.5">
      <c r="A16" s="19" t="s">
        <v>16</v>
      </c>
      <c r="B16" s="38">
        <f t="shared" ref="B16:M16" si="4">B17+B18</f>
        <v>11</v>
      </c>
      <c r="C16" s="39">
        <f t="shared" si="4"/>
        <v>10</v>
      </c>
      <c r="D16" s="39">
        <f t="shared" si="4"/>
        <v>8</v>
      </c>
      <c r="E16" s="39">
        <f t="shared" si="4"/>
        <v>9</v>
      </c>
      <c r="F16" s="39">
        <f t="shared" si="4"/>
        <v>10</v>
      </c>
      <c r="G16" s="39">
        <f t="shared" si="4"/>
        <v>9</v>
      </c>
      <c r="H16" s="39">
        <f t="shared" si="4"/>
        <v>8</v>
      </c>
      <c r="I16" s="39">
        <f t="shared" si="4"/>
        <v>7</v>
      </c>
      <c r="J16" s="39">
        <f t="shared" si="4"/>
        <v>8</v>
      </c>
      <c r="K16" s="39">
        <f t="shared" si="4"/>
        <v>9</v>
      </c>
      <c r="L16" s="39">
        <f t="shared" si="4"/>
        <v>8</v>
      </c>
      <c r="M16" s="40">
        <f t="shared" si="4"/>
        <v>9</v>
      </c>
      <c r="O16" s="38">
        <f>IFERROR(SUM($B16:B16),0)</f>
        <v>11</v>
      </c>
      <c r="P16" s="39">
        <f>IFERROR(SUM($B16:C16),0)</f>
        <v>21</v>
      </c>
      <c r="Q16" s="39">
        <f>IFERROR(SUM($B16:D16),0)</f>
        <v>29</v>
      </c>
      <c r="R16" s="39">
        <f>IFERROR(SUM($B16:E16),0)</f>
        <v>38</v>
      </c>
      <c r="S16" s="39">
        <f>IFERROR(SUM($B16:F16),0)</f>
        <v>48</v>
      </c>
      <c r="T16" s="39">
        <f>IFERROR(SUM($B16:G16),0)</f>
        <v>57</v>
      </c>
      <c r="U16" s="39">
        <f>IFERROR(SUM($B16:H16),0)</f>
        <v>65</v>
      </c>
      <c r="V16" s="39">
        <f>IFERROR(SUM($B16:I16),0)</f>
        <v>72</v>
      </c>
      <c r="W16" s="39">
        <f>IFERROR(SUM($B16:J16),0)</f>
        <v>80</v>
      </c>
      <c r="X16" s="39">
        <f>IFERROR(SUM($B16:K16),0)</f>
        <v>89</v>
      </c>
      <c r="Y16" s="39">
        <f>IFERROR(SUM($B16:L16),0)</f>
        <v>97</v>
      </c>
      <c r="Z16" s="40">
        <f>IFERROR(SUM($B16:M16),0)</f>
        <v>106</v>
      </c>
      <c r="AB16" s="46">
        <f t="shared" si="0"/>
        <v>10</v>
      </c>
    </row>
    <row r="17" spans="1:28" x14ac:dyDescent="0.35">
      <c r="A17" s="16" t="s">
        <v>17</v>
      </c>
      <c r="B17" s="32">
        <v>4</v>
      </c>
      <c r="C17" s="33">
        <v>3</v>
      </c>
      <c r="D17" s="33">
        <v>2</v>
      </c>
      <c r="E17" s="33">
        <v>3</v>
      </c>
      <c r="F17" s="33">
        <v>3</v>
      </c>
      <c r="G17" s="33">
        <v>4</v>
      </c>
      <c r="H17" s="33">
        <v>3</v>
      </c>
      <c r="I17" s="33">
        <v>2</v>
      </c>
      <c r="J17" s="33">
        <v>2</v>
      </c>
      <c r="K17" s="33">
        <v>4</v>
      </c>
      <c r="L17" s="33">
        <v>3</v>
      </c>
      <c r="M17" s="34">
        <v>3</v>
      </c>
      <c r="O17" s="32">
        <f>IFERROR(SUM($B17:B17),0)</f>
        <v>4</v>
      </c>
      <c r="P17" s="33">
        <f>IFERROR(SUM($B17:C17),0)</f>
        <v>7</v>
      </c>
      <c r="Q17" s="33">
        <f>IFERROR(SUM($B17:D17),0)</f>
        <v>9</v>
      </c>
      <c r="R17" s="33">
        <f>IFERROR(SUM($B17:E17),0)</f>
        <v>12</v>
      </c>
      <c r="S17" s="33">
        <f>IFERROR(SUM($B17:F17),0)</f>
        <v>15</v>
      </c>
      <c r="T17" s="33">
        <f>IFERROR(SUM($B17:G17),0)</f>
        <v>19</v>
      </c>
      <c r="U17" s="33">
        <f>IFERROR(SUM($B17:H17),0)</f>
        <v>22</v>
      </c>
      <c r="V17" s="33">
        <f>IFERROR(SUM($B17:I17),0)</f>
        <v>24</v>
      </c>
      <c r="W17" s="33">
        <f>IFERROR(SUM($B17:J17),0)</f>
        <v>26</v>
      </c>
      <c r="X17" s="33">
        <f>IFERROR(SUM($B17:K17),0)</f>
        <v>30</v>
      </c>
      <c r="Y17" s="33">
        <f>IFERROR(SUM($B17:L17),0)</f>
        <v>33</v>
      </c>
      <c r="Z17" s="34">
        <f>IFERROR(SUM($B17:M17),0)</f>
        <v>36</v>
      </c>
      <c r="AB17" s="46">
        <f t="shared" si="0"/>
        <v>11</v>
      </c>
    </row>
    <row r="18" spans="1:28" x14ac:dyDescent="0.35">
      <c r="A18" s="16" t="s">
        <v>18</v>
      </c>
      <c r="B18" s="32">
        <v>7</v>
      </c>
      <c r="C18" s="33">
        <v>7</v>
      </c>
      <c r="D18" s="33">
        <v>6</v>
      </c>
      <c r="E18" s="33">
        <v>6</v>
      </c>
      <c r="F18" s="33">
        <v>7</v>
      </c>
      <c r="G18" s="33">
        <v>5</v>
      </c>
      <c r="H18" s="33">
        <v>5</v>
      </c>
      <c r="I18" s="33">
        <v>5</v>
      </c>
      <c r="J18" s="33">
        <v>6</v>
      </c>
      <c r="K18" s="33">
        <v>5</v>
      </c>
      <c r="L18" s="33">
        <v>5</v>
      </c>
      <c r="M18" s="34">
        <v>6</v>
      </c>
      <c r="O18" s="32">
        <f>IFERROR(SUM($B18:B18),0)</f>
        <v>7</v>
      </c>
      <c r="P18" s="33">
        <f>IFERROR(SUM($B18:C18),0)</f>
        <v>14</v>
      </c>
      <c r="Q18" s="33">
        <f>IFERROR(SUM($B18:D18),0)</f>
        <v>20</v>
      </c>
      <c r="R18" s="33">
        <f>IFERROR(SUM($B18:E18),0)</f>
        <v>26</v>
      </c>
      <c r="S18" s="33">
        <f>IFERROR(SUM($B18:F18),0)</f>
        <v>33</v>
      </c>
      <c r="T18" s="33">
        <f>IFERROR(SUM($B18:G18),0)</f>
        <v>38</v>
      </c>
      <c r="U18" s="33">
        <f>IFERROR(SUM($B18:H18),0)</f>
        <v>43</v>
      </c>
      <c r="V18" s="33">
        <f>IFERROR(SUM($B18:I18),0)</f>
        <v>48</v>
      </c>
      <c r="W18" s="33">
        <f>IFERROR(SUM($B18:J18),0)</f>
        <v>54</v>
      </c>
      <c r="X18" s="33">
        <f>IFERROR(SUM($B18:K18),0)</f>
        <v>59</v>
      </c>
      <c r="Y18" s="33">
        <f>IFERROR(SUM($B18:L18),0)</f>
        <v>64</v>
      </c>
      <c r="Z18" s="34">
        <f>IFERROR(SUM($B18:M18),0)</f>
        <v>70</v>
      </c>
      <c r="AB18" s="46">
        <f t="shared" si="0"/>
        <v>12</v>
      </c>
    </row>
    <row r="19" spans="1:28" ht="15" thickBot="1" x14ac:dyDescent="0.4">
      <c r="A19" s="21" t="s">
        <v>19</v>
      </c>
      <c r="B19" s="41">
        <f t="shared" ref="B19:M19" si="5">B15-B16</f>
        <v>49</v>
      </c>
      <c r="C19" s="42">
        <f t="shared" si="5"/>
        <v>43</v>
      </c>
      <c r="D19" s="42">
        <f t="shared" si="5"/>
        <v>50</v>
      </c>
      <c r="E19" s="42">
        <f t="shared" si="5"/>
        <v>50</v>
      </c>
      <c r="F19" s="42">
        <f t="shared" si="5"/>
        <v>45</v>
      </c>
      <c r="G19" s="42">
        <f t="shared" si="5"/>
        <v>47</v>
      </c>
      <c r="H19" s="42">
        <f t="shared" si="5"/>
        <v>48</v>
      </c>
      <c r="I19" s="42">
        <f t="shared" si="5"/>
        <v>52</v>
      </c>
      <c r="J19" s="42">
        <f t="shared" si="5"/>
        <v>43</v>
      </c>
      <c r="K19" s="42">
        <f t="shared" si="5"/>
        <v>49</v>
      </c>
      <c r="L19" s="42">
        <f t="shared" si="5"/>
        <v>45</v>
      </c>
      <c r="M19" s="43">
        <f t="shared" si="5"/>
        <v>44</v>
      </c>
      <c r="O19" s="41">
        <f>IFERROR(SUM($B19:B19),0)</f>
        <v>49</v>
      </c>
      <c r="P19" s="42">
        <f>IFERROR(SUM($B19:C19),0)</f>
        <v>92</v>
      </c>
      <c r="Q19" s="42">
        <f>IFERROR(SUM($B19:D19),0)</f>
        <v>142</v>
      </c>
      <c r="R19" s="42">
        <f>IFERROR(SUM($B19:E19),0)</f>
        <v>192</v>
      </c>
      <c r="S19" s="42">
        <f>IFERROR(SUM($B19:F19),0)</f>
        <v>237</v>
      </c>
      <c r="T19" s="42">
        <f>IFERROR(SUM($B19:G19),0)</f>
        <v>284</v>
      </c>
      <c r="U19" s="42">
        <f>IFERROR(SUM($B19:H19),0)</f>
        <v>332</v>
      </c>
      <c r="V19" s="42">
        <f>IFERROR(SUM($B19:I19),0)</f>
        <v>384</v>
      </c>
      <c r="W19" s="42">
        <f>IFERROR(SUM($B19:J19),0)</f>
        <v>427</v>
      </c>
      <c r="X19" s="42">
        <f>IFERROR(SUM($B19:K19),0)</f>
        <v>476</v>
      </c>
      <c r="Y19" s="42">
        <f>IFERROR(SUM($B19:L19),0)</f>
        <v>521</v>
      </c>
      <c r="Z19" s="43">
        <f>IFERROR(SUM($B19:M19),0)</f>
        <v>565</v>
      </c>
      <c r="AB19" s="46">
        <f t="shared" si="0"/>
        <v>13</v>
      </c>
    </row>
  </sheetData>
  <mergeCells count="3">
    <mergeCell ref="A5:A7"/>
    <mergeCell ref="B6:M6"/>
    <mergeCell ref="O6:Z6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FD0788-3FE0-4ED1-862E-2F0C44EA04B0}">
  <sheetPr>
    <tabColor rgb="FFFF0000"/>
  </sheetPr>
  <dimension ref="B5:AC20"/>
  <sheetViews>
    <sheetView showGridLines="0" zoomScaleNormal="100" workbookViewId="0">
      <selection activeCell="F34" sqref="F34"/>
    </sheetView>
  </sheetViews>
  <sheetFormatPr defaultRowHeight="14.5" x14ac:dyDescent="0.35"/>
  <cols>
    <col min="1" max="1" width="1.81640625" customWidth="1"/>
    <col min="2" max="2" width="34.81640625" bestFit="1" customWidth="1"/>
    <col min="15" max="15" width="4.54296875" customWidth="1"/>
    <col min="16" max="16" width="10.7265625" customWidth="1"/>
    <col min="27" max="27" width="12.7265625" customWidth="1"/>
  </cols>
  <sheetData>
    <row r="5" spans="2:29" ht="15" thickBot="1" x14ac:dyDescent="0.4"/>
    <row r="6" spans="2:29" ht="15" thickBot="1" x14ac:dyDescent="0.4">
      <c r="B6" s="55" t="s">
        <v>2</v>
      </c>
    </row>
    <row r="7" spans="2:29" ht="15" thickBot="1" x14ac:dyDescent="0.4">
      <c r="B7" s="56"/>
      <c r="C7" s="73" t="s">
        <v>4</v>
      </c>
      <c r="D7" s="74"/>
      <c r="E7" s="74"/>
      <c r="F7" s="74"/>
      <c r="G7" s="74"/>
      <c r="H7" s="74"/>
      <c r="I7" s="74"/>
      <c r="J7" s="74"/>
      <c r="K7" s="74"/>
      <c r="L7" s="74"/>
      <c r="M7" s="74"/>
      <c r="N7" s="75"/>
      <c r="P7" s="73" t="s">
        <v>20</v>
      </c>
      <c r="Q7" s="74"/>
      <c r="R7" s="74"/>
      <c r="S7" s="74"/>
      <c r="T7" s="74"/>
      <c r="U7" s="74"/>
      <c r="V7" s="74"/>
      <c r="W7" s="74"/>
      <c r="X7" s="74"/>
      <c r="Y7" s="74"/>
      <c r="Z7" s="74"/>
      <c r="AA7" s="75"/>
      <c r="AC7" s="44" t="s">
        <v>22</v>
      </c>
    </row>
    <row r="8" spans="2:29" ht="15" thickBot="1" x14ac:dyDescent="0.4">
      <c r="B8" s="57"/>
      <c r="C8" s="26">
        <v>44287</v>
      </c>
      <c r="D8" s="27">
        <v>44317</v>
      </c>
      <c r="E8" s="27">
        <v>44348</v>
      </c>
      <c r="F8" s="27">
        <v>44378</v>
      </c>
      <c r="G8" s="27">
        <v>44409</v>
      </c>
      <c r="H8" s="27">
        <v>44440</v>
      </c>
      <c r="I8" s="27">
        <v>44470</v>
      </c>
      <c r="J8" s="27">
        <v>44501</v>
      </c>
      <c r="K8" s="27">
        <v>44531</v>
      </c>
      <c r="L8" s="27">
        <v>44562</v>
      </c>
      <c r="M8" s="27">
        <v>44593</v>
      </c>
      <c r="N8" s="28">
        <v>44621</v>
      </c>
      <c r="P8" s="26">
        <v>44287</v>
      </c>
      <c r="Q8" s="27">
        <v>44317</v>
      </c>
      <c r="R8" s="27">
        <v>44348</v>
      </c>
      <c r="S8" s="27">
        <v>44378</v>
      </c>
      <c r="T8" s="27">
        <v>44409</v>
      </c>
      <c r="U8" s="27">
        <v>44440</v>
      </c>
      <c r="V8" s="27">
        <v>44470</v>
      </c>
      <c r="W8" s="27">
        <v>44501</v>
      </c>
      <c r="X8" s="27">
        <v>44531</v>
      </c>
      <c r="Y8" s="27">
        <v>44562</v>
      </c>
      <c r="Z8" s="27">
        <v>44593</v>
      </c>
      <c r="AA8" s="28">
        <v>44621</v>
      </c>
      <c r="AC8" s="45">
        <v>1</v>
      </c>
    </row>
    <row r="9" spans="2:29" x14ac:dyDescent="0.35">
      <c r="B9" s="11" t="s">
        <v>8</v>
      </c>
      <c r="C9" s="29">
        <v>115</v>
      </c>
      <c r="D9" s="30">
        <v>120</v>
      </c>
      <c r="E9" s="30">
        <v>118</v>
      </c>
      <c r="F9" s="30">
        <v>117</v>
      </c>
      <c r="G9" s="30">
        <v>111</v>
      </c>
      <c r="H9" s="30">
        <v>116</v>
      </c>
      <c r="I9" s="30">
        <v>118</v>
      </c>
      <c r="J9" s="30">
        <v>112</v>
      </c>
      <c r="K9" s="30">
        <v>119</v>
      </c>
      <c r="L9" s="30">
        <v>117</v>
      </c>
      <c r="M9" s="30">
        <v>110</v>
      </c>
      <c r="N9" s="31">
        <v>120</v>
      </c>
      <c r="P9" s="29">
        <f>IFERROR(SUM($C9:C9),0)</f>
        <v>115</v>
      </c>
      <c r="Q9" s="29">
        <f>IFERROR(SUM($C9:D9),0)</f>
        <v>235</v>
      </c>
      <c r="R9" s="29">
        <f>IFERROR(SUM($C9:E9),0)</f>
        <v>353</v>
      </c>
      <c r="S9" s="29">
        <f>IFERROR(SUM($C9:F9),0)</f>
        <v>470</v>
      </c>
      <c r="T9" s="29">
        <f>IFERROR(SUM($C9:G9),0)</f>
        <v>581</v>
      </c>
      <c r="U9" s="29">
        <f>IFERROR(SUM($C9:H9),0)</f>
        <v>697</v>
      </c>
      <c r="V9" s="29">
        <f>IFERROR(SUM($C9:I9),0)</f>
        <v>815</v>
      </c>
      <c r="W9" s="29">
        <f>IFERROR(SUM($C9:J9),0)</f>
        <v>927</v>
      </c>
      <c r="X9" s="29">
        <f>IFERROR(SUM($C9:K9),0)</f>
        <v>1046</v>
      </c>
      <c r="Y9" s="29">
        <f>IFERROR(SUM($C9:L9),0)</f>
        <v>1163</v>
      </c>
      <c r="Z9" s="29">
        <f>IFERROR(SUM($C9:M9),0)</f>
        <v>1273</v>
      </c>
      <c r="AA9" s="47">
        <f>IFERROR(SUM($C9:N9),0)</f>
        <v>1393</v>
      </c>
      <c r="AC9" s="46">
        <f>AC8+1</f>
        <v>2</v>
      </c>
    </row>
    <row r="10" spans="2:29" x14ac:dyDescent="0.35">
      <c r="B10" s="16" t="s">
        <v>9</v>
      </c>
      <c r="C10" s="32">
        <v>14</v>
      </c>
      <c r="D10" s="33">
        <v>11</v>
      </c>
      <c r="E10" s="33">
        <v>12</v>
      </c>
      <c r="F10" s="33">
        <v>15</v>
      </c>
      <c r="G10" s="33">
        <v>15</v>
      </c>
      <c r="H10" s="33">
        <v>14</v>
      </c>
      <c r="I10" s="33">
        <v>12</v>
      </c>
      <c r="J10" s="33">
        <v>14</v>
      </c>
      <c r="K10" s="33">
        <v>14</v>
      </c>
      <c r="L10" s="33">
        <v>11</v>
      </c>
      <c r="M10" s="33">
        <v>12</v>
      </c>
      <c r="N10" s="34">
        <v>15</v>
      </c>
      <c r="P10" s="32">
        <f>IFERROR(SUM($C10:C10),0)</f>
        <v>14</v>
      </c>
      <c r="Q10" s="32">
        <f>IFERROR(SUM($C10:D10),0)</f>
        <v>25</v>
      </c>
      <c r="R10" s="32">
        <f>IFERROR(SUM($C10:E10),0)</f>
        <v>37</v>
      </c>
      <c r="S10" s="32">
        <f>IFERROR(SUM($C10:F10),0)</f>
        <v>52</v>
      </c>
      <c r="T10" s="32">
        <f>IFERROR(SUM($C10:G10),0)</f>
        <v>67</v>
      </c>
      <c r="U10" s="32">
        <f>IFERROR(SUM($C10:H10),0)</f>
        <v>81</v>
      </c>
      <c r="V10" s="32">
        <f>IFERROR(SUM($C10:I10),0)</f>
        <v>93</v>
      </c>
      <c r="W10" s="32">
        <f>IFERROR(SUM($C10:J10),0)</f>
        <v>107</v>
      </c>
      <c r="X10" s="32">
        <f>IFERROR(SUM($C10:K10),0)</f>
        <v>121</v>
      </c>
      <c r="Y10" s="32">
        <f>IFERROR(SUM($C10:L10),0)</f>
        <v>132</v>
      </c>
      <c r="Z10" s="32">
        <f>IFERROR(SUM($C10:M10),0)</f>
        <v>144</v>
      </c>
      <c r="AA10" s="48">
        <f>IFERROR(SUM($C10:N10),0)</f>
        <v>159</v>
      </c>
      <c r="AC10" s="46">
        <f t="shared" ref="AC10:AC20" si="0">AC9+1</f>
        <v>3</v>
      </c>
    </row>
    <row r="11" spans="2:29" x14ac:dyDescent="0.35">
      <c r="B11" s="11" t="s">
        <v>10</v>
      </c>
      <c r="C11" s="35">
        <f t="shared" ref="C11:N11" si="1">C9-C10</f>
        <v>101</v>
      </c>
      <c r="D11" s="36">
        <f t="shared" si="1"/>
        <v>109</v>
      </c>
      <c r="E11" s="36">
        <f t="shared" si="1"/>
        <v>106</v>
      </c>
      <c r="F11" s="36">
        <f t="shared" si="1"/>
        <v>102</v>
      </c>
      <c r="G11" s="36">
        <f t="shared" si="1"/>
        <v>96</v>
      </c>
      <c r="H11" s="36">
        <f t="shared" si="1"/>
        <v>102</v>
      </c>
      <c r="I11" s="36">
        <f t="shared" si="1"/>
        <v>106</v>
      </c>
      <c r="J11" s="36">
        <f t="shared" si="1"/>
        <v>98</v>
      </c>
      <c r="K11" s="36">
        <f t="shared" si="1"/>
        <v>105</v>
      </c>
      <c r="L11" s="36">
        <f t="shared" si="1"/>
        <v>106</v>
      </c>
      <c r="M11" s="36">
        <f t="shared" si="1"/>
        <v>98</v>
      </c>
      <c r="N11" s="37">
        <f t="shared" si="1"/>
        <v>105</v>
      </c>
      <c r="P11" s="35">
        <f>IFERROR(SUM($C11:C11),0)</f>
        <v>101</v>
      </c>
      <c r="Q11" s="35">
        <f>IFERROR(SUM($C11:D11),0)</f>
        <v>210</v>
      </c>
      <c r="R11" s="35">
        <f>IFERROR(SUM($C11:E11),0)</f>
        <v>316</v>
      </c>
      <c r="S11" s="35">
        <f>IFERROR(SUM($C11:F11),0)</f>
        <v>418</v>
      </c>
      <c r="T11" s="35">
        <f>IFERROR(SUM($C11:G11),0)</f>
        <v>514</v>
      </c>
      <c r="U11" s="35">
        <f>IFERROR(SUM($C11:H11),0)</f>
        <v>616</v>
      </c>
      <c r="V11" s="35">
        <f>IFERROR(SUM($C11:I11),0)</f>
        <v>722</v>
      </c>
      <c r="W11" s="35">
        <f>IFERROR(SUM($C11:J11),0)</f>
        <v>820</v>
      </c>
      <c r="X11" s="35">
        <f>IFERROR(SUM($C11:K11),0)</f>
        <v>925</v>
      </c>
      <c r="Y11" s="35">
        <f>IFERROR(SUM($C11:L11),0)</f>
        <v>1031</v>
      </c>
      <c r="Z11" s="35">
        <f>IFERROR(SUM($C11:M11),0)</f>
        <v>1129</v>
      </c>
      <c r="AA11" s="11">
        <f>IFERROR(SUM($C11:N11),0)</f>
        <v>1234</v>
      </c>
      <c r="AC11" s="46">
        <f t="shared" si="0"/>
        <v>4</v>
      </c>
    </row>
    <row r="12" spans="2:29" ht="16" x14ac:dyDescent="0.5">
      <c r="B12" s="19" t="s">
        <v>11</v>
      </c>
      <c r="C12" s="38">
        <f t="shared" ref="C12:N12" si="2">C13+C14+C15</f>
        <v>47</v>
      </c>
      <c r="D12" s="39">
        <f t="shared" si="2"/>
        <v>45</v>
      </c>
      <c r="E12" s="39">
        <f t="shared" si="2"/>
        <v>49</v>
      </c>
      <c r="F12" s="39">
        <f t="shared" si="2"/>
        <v>43</v>
      </c>
      <c r="G12" s="39">
        <f t="shared" si="2"/>
        <v>48</v>
      </c>
      <c r="H12" s="39">
        <f t="shared" si="2"/>
        <v>50</v>
      </c>
      <c r="I12" s="39">
        <f t="shared" si="2"/>
        <v>47</v>
      </c>
      <c r="J12" s="39">
        <f t="shared" si="2"/>
        <v>46</v>
      </c>
      <c r="K12" s="39">
        <f t="shared" si="2"/>
        <v>45</v>
      </c>
      <c r="L12" s="39">
        <f t="shared" si="2"/>
        <v>48</v>
      </c>
      <c r="M12" s="39">
        <f t="shared" si="2"/>
        <v>50</v>
      </c>
      <c r="N12" s="40">
        <f t="shared" si="2"/>
        <v>47</v>
      </c>
      <c r="P12" s="38">
        <f>IFERROR(SUM($C12:C12),0)</f>
        <v>47</v>
      </c>
      <c r="Q12" s="38">
        <f>IFERROR(SUM($C12:D12),0)</f>
        <v>92</v>
      </c>
      <c r="R12" s="38">
        <f>IFERROR(SUM($C12:E12),0)</f>
        <v>141</v>
      </c>
      <c r="S12" s="38">
        <f>IFERROR(SUM($C12:F12),0)</f>
        <v>184</v>
      </c>
      <c r="T12" s="38">
        <f>IFERROR(SUM($C12:G12),0)</f>
        <v>232</v>
      </c>
      <c r="U12" s="38">
        <f>IFERROR(SUM($C12:H12),0)</f>
        <v>282</v>
      </c>
      <c r="V12" s="38">
        <f>IFERROR(SUM($C12:I12),0)</f>
        <v>329</v>
      </c>
      <c r="W12" s="38">
        <f>IFERROR(SUM($C12:J12),0)</f>
        <v>375</v>
      </c>
      <c r="X12" s="38">
        <f>IFERROR(SUM($C12:K12),0)</f>
        <v>420</v>
      </c>
      <c r="Y12" s="38">
        <f>IFERROR(SUM($C12:L12),0)</f>
        <v>468</v>
      </c>
      <c r="Z12" s="38">
        <f>IFERROR(SUM($C12:M12),0)</f>
        <v>518</v>
      </c>
      <c r="AA12" s="49">
        <f>IFERROR(SUM($C12:N12),0)</f>
        <v>565</v>
      </c>
      <c r="AC12" s="46">
        <f t="shared" si="0"/>
        <v>5</v>
      </c>
    </row>
    <row r="13" spans="2:29" x14ac:dyDescent="0.35">
      <c r="B13" s="16" t="s">
        <v>12</v>
      </c>
      <c r="C13" s="32">
        <v>39</v>
      </c>
      <c r="D13" s="33">
        <v>36</v>
      </c>
      <c r="E13" s="33">
        <v>38</v>
      </c>
      <c r="F13" s="33">
        <v>35</v>
      </c>
      <c r="G13" s="33">
        <v>40</v>
      </c>
      <c r="H13" s="33">
        <v>38</v>
      </c>
      <c r="I13" s="33">
        <v>38</v>
      </c>
      <c r="J13" s="33">
        <v>36</v>
      </c>
      <c r="K13" s="33">
        <v>35</v>
      </c>
      <c r="L13" s="33">
        <v>37</v>
      </c>
      <c r="M13" s="33">
        <v>40</v>
      </c>
      <c r="N13" s="34">
        <v>36</v>
      </c>
      <c r="P13" s="32">
        <f>IFERROR(SUM($C13:C13),0)</f>
        <v>39</v>
      </c>
      <c r="Q13" s="32">
        <f>IFERROR(SUM($C13:D13),0)</f>
        <v>75</v>
      </c>
      <c r="R13" s="32">
        <f>IFERROR(SUM($C13:E13),0)</f>
        <v>113</v>
      </c>
      <c r="S13" s="32">
        <f>IFERROR(SUM($C13:F13),0)</f>
        <v>148</v>
      </c>
      <c r="T13" s="32">
        <f>IFERROR(SUM($C13:G13),0)</f>
        <v>188</v>
      </c>
      <c r="U13" s="32">
        <f>IFERROR(SUM($C13:H13),0)</f>
        <v>226</v>
      </c>
      <c r="V13" s="32">
        <f>IFERROR(SUM($C13:I13),0)</f>
        <v>264</v>
      </c>
      <c r="W13" s="32">
        <f>IFERROR(SUM($C13:J13),0)</f>
        <v>300</v>
      </c>
      <c r="X13" s="32">
        <f>IFERROR(SUM($C13:K13),0)</f>
        <v>335</v>
      </c>
      <c r="Y13" s="32">
        <f>IFERROR(SUM($C13:L13),0)</f>
        <v>372</v>
      </c>
      <c r="Z13" s="32">
        <f>IFERROR(SUM($C13:M13),0)</f>
        <v>412</v>
      </c>
      <c r="AA13" s="48">
        <f>IFERROR(SUM($C13:N13),0)</f>
        <v>448</v>
      </c>
      <c r="AC13" s="46">
        <f t="shared" si="0"/>
        <v>6</v>
      </c>
    </row>
    <row r="14" spans="2:29" x14ac:dyDescent="0.35">
      <c r="B14" s="16" t="s">
        <v>13</v>
      </c>
      <c r="C14" s="32">
        <v>7</v>
      </c>
      <c r="D14" s="33">
        <v>8</v>
      </c>
      <c r="E14" s="33">
        <v>9</v>
      </c>
      <c r="F14" s="33">
        <v>7</v>
      </c>
      <c r="G14" s="33">
        <v>7</v>
      </c>
      <c r="H14" s="33">
        <v>9</v>
      </c>
      <c r="I14" s="33">
        <v>7</v>
      </c>
      <c r="J14" s="33">
        <v>7</v>
      </c>
      <c r="K14" s="33">
        <v>9</v>
      </c>
      <c r="L14" s="33">
        <v>8</v>
      </c>
      <c r="M14" s="33">
        <v>7</v>
      </c>
      <c r="N14" s="34">
        <v>8</v>
      </c>
      <c r="P14" s="32">
        <f>IFERROR(SUM($C14:C14),0)</f>
        <v>7</v>
      </c>
      <c r="Q14" s="32">
        <f>IFERROR(SUM($C14:D14),0)</f>
        <v>15</v>
      </c>
      <c r="R14" s="32">
        <f>IFERROR(SUM($C14:E14),0)</f>
        <v>24</v>
      </c>
      <c r="S14" s="32">
        <f>IFERROR(SUM($C14:F14),0)</f>
        <v>31</v>
      </c>
      <c r="T14" s="32">
        <f>IFERROR(SUM($C14:G14),0)</f>
        <v>38</v>
      </c>
      <c r="U14" s="32">
        <f>IFERROR(SUM($C14:H14),0)</f>
        <v>47</v>
      </c>
      <c r="V14" s="32">
        <f>IFERROR(SUM($C14:I14),0)</f>
        <v>54</v>
      </c>
      <c r="W14" s="32">
        <f>IFERROR(SUM($C14:J14),0)</f>
        <v>61</v>
      </c>
      <c r="X14" s="32">
        <f>IFERROR(SUM($C14:K14),0)</f>
        <v>70</v>
      </c>
      <c r="Y14" s="32">
        <f>IFERROR(SUM($C14:L14),0)</f>
        <v>78</v>
      </c>
      <c r="Z14" s="32">
        <f>IFERROR(SUM($C14:M14),0)</f>
        <v>85</v>
      </c>
      <c r="AA14" s="48">
        <f>IFERROR(SUM($C14:N14),0)</f>
        <v>93</v>
      </c>
      <c r="AC14" s="46">
        <f t="shared" si="0"/>
        <v>7</v>
      </c>
    </row>
    <row r="15" spans="2:29" x14ac:dyDescent="0.35">
      <c r="B15" s="16" t="s">
        <v>14</v>
      </c>
      <c r="C15" s="32">
        <v>1</v>
      </c>
      <c r="D15" s="33">
        <v>1</v>
      </c>
      <c r="E15" s="33">
        <v>2</v>
      </c>
      <c r="F15" s="33">
        <v>1</v>
      </c>
      <c r="G15" s="33">
        <v>1</v>
      </c>
      <c r="H15" s="33">
        <v>3</v>
      </c>
      <c r="I15" s="33">
        <v>2</v>
      </c>
      <c r="J15" s="33">
        <v>3</v>
      </c>
      <c r="K15" s="33">
        <v>1</v>
      </c>
      <c r="L15" s="33">
        <v>3</v>
      </c>
      <c r="M15" s="33">
        <v>3</v>
      </c>
      <c r="N15" s="34">
        <v>3</v>
      </c>
      <c r="P15" s="32">
        <f>IFERROR(SUM($C15:C15),0)</f>
        <v>1</v>
      </c>
      <c r="Q15" s="32">
        <f>IFERROR(SUM($C15:D15),0)</f>
        <v>2</v>
      </c>
      <c r="R15" s="32">
        <f>IFERROR(SUM($C15:E15),0)</f>
        <v>4</v>
      </c>
      <c r="S15" s="32">
        <f>IFERROR(SUM($C15:F15),0)</f>
        <v>5</v>
      </c>
      <c r="T15" s="32">
        <f>IFERROR(SUM($C15:G15),0)</f>
        <v>6</v>
      </c>
      <c r="U15" s="32">
        <f>IFERROR(SUM($C15:H15),0)</f>
        <v>9</v>
      </c>
      <c r="V15" s="32">
        <f>IFERROR(SUM($C15:I15),0)</f>
        <v>11</v>
      </c>
      <c r="W15" s="32">
        <f>IFERROR(SUM($C15:J15),0)</f>
        <v>14</v>
      </c>
      <c r="X15" s="32">
        <f>IFERROR(SUM($C15:K15),0)</f>
        <v>15</v>
      </c>
      <c r="Y15" s="32">
        <f>IFERROR(SUM($C15:L15),0)</f>
        <v>18</v>
      </c>
      <c r="Z15" s="32">
        <f>IFERROR(SUM($C15:M15),0)</f>
        <v>21</v>
      </c>
      <c r="AA15" s="48">
        <f>IFERROR(SUM($C15:N15),0)</f>
        <v>24</v>
      </c>
      <c r="AC15" s="46">
        <f t="shared" si="0"/>
        <v>8</v>
      </c>
    </row>
    <row r="16" spans="2:29" x14ac:dyDescent="0.35">
      <c r="B16" s="11" t="s">
        <v>15</v>
      </c>
      <c r="C16" s="35">
        <f t="shared" ref="C16:N16" si="3">C11-C12</f>
        <v>54</v>
      </c>
      <c r="D16" s="36">
        <f t="shared" si="3"/>
        <v>64</v>
      </c>
      <c r="E16" s="36">
        <f t="shared" si="3"/>
        <v>57</v>
      </c>
      <c r="F16" s="36">
        <f t="shared" si="3"/>
        <v>59</v>
      </c>
      <c r="G16" s="36">
        <f t="shared" si="3"/>
        <v>48</v>
      </c>
      <c r="H16" s="36">
        <f t="shared" si="3"/>
        <v>52</v>
      </c>
      <c r="I16" s="36">
        <f t="shared" si="3"/>
        <v>59</v>
      </c>
      <c r="J16" s="36">
        <f t="shared" si="3"/>
        <v>52</v>
      </c>
      <c r="K16" s="36">
        <f t="shared" si="3"/>
        <v>60</v>
      </c>
      <c r="L16" s="36">
        <f t="shared" si="3"/>
        <v>58</v>
      </c>
      <c r="M16" s="36">
        <f t="shared" si="3"/>
        <v>48</v>
      </c>
      <c r="N16" s="37">
        <f t="shared" si="3"/>
        <v>58</v>
      </c>
      <c r="P16" s="35">
        <f>IFERROR(SUM($C16:C16),0)</f>
        <v>54</v>
      </c>
      <c r="Q16" s="35">
        <f>IFERROR(SUM($C16:D16),0)</f>
        <v>118</v>
      </c>
      <c r="R16" s="35">
        <f>IFERROR(SUM($C16:E16),0)</f>
        <v>175</v>
      </c>
      <c r="S16" s="35">
        <f>IFERROR(SUM($C16:F16),0)</f>
        <v>234</v>
      </c>
      <c r="T16" s="35">
        <f>IFERROR(SUM($C16:G16),0)</f>
        <v>282</v>
      </c>
      <c r="U16" s="35">
        <f>IFERROR(SUM($C16:H16),0)</f>
        <v>334</v>
      </c>
      <c r="V16" s="35">
        <f>IFERROR(SUM($C16:I16),0)</f>
        <v>393</v>
      </c>
      <c r="W16" s="35">
        <f>IFERROR(SUM($C16:J16),0)</f>
        <v>445</v>
      </c>
      <c r="X16" s="35">
        <f>IFERROR(SUM($C16:K16),0)</f>
        <v>505</v>
      </c>
      <c r="Y16" s="35">
        <f>IFERROR(SUM($C16:L16),0)</f>
        <v>563</v>
      </c>
      <c r="Z16" s="35">
        <f>IFERROR(SUM($C16:M16),0)</f>
        <v>611</v>
      </c>
      <c r="AA16" s="11">
        <f>IFERROR(SUM($C16:N16),0)</f>
        <v>669</v>
      </c>
      <c r="AC16" s="46">
        <f t="shared" si="0"/>
        <v>9</v>
      </c>
    </row>
    <row r="17" spans="2:29" ht="16" x14ac:dyDescent="0.5">
      <c r="B17" s="19" t="s">
        <v>16</v>
      </c>
      <c r="C17" s="38">
        <f t="shared" ref="C17:N17" si="4">C18+C19</f>
        <v>9</v>
      </c>
      <c r="D17" s="39">
        <f t="shared" si="4"/>
        <v>7</v>
      </c>
      <c r="E17" s="39">
        <f t="shared" si="4"/>
        <v>10</v>
      </c>
      <c r="F17" s="39">
        <f t="shared" si="4"/>
        <v>9</v>
      </c>
      <c r="G17" s="39">
        <f t="shared" si="4"/>
        <v>11</v>
      </c>
      <c r="H17" s="39">
        <f t="shared" si="4"/>
        <v>7</v>
      </c>
      <c r="I17" s="39">
        <f t="shared" si="4"/>
        <v>9</v>
      </c>
      <c r="J17" s="39">
        <f t="shared" si="4"/>
        <v>7</v>
      </c>
      <c r="K17" s="39">
        <f t="shared" si="4"/>
        <v>8</v>
      </c>
      <c r="L17" s="39">
        <f t="shared" si="4"/>
        <v>9</v>
      </c>
      <c r="M17" s="39">
        <f t="shared" si="4"/>
        <v>8</v>
      </c>
      <c r="N17" s="40">
        <f t="shared" si="4"/>
        <v>9</v>
      </c>
      <c r="P17" s="38">
        <f>IFERROR(SUM($C17:C17),0)</f>
        <v>9</v>
      </c>
      <c r="Q17" s="38">
        <f>IFERROR(SUM($C17:D17),0)</f>
        <v>16</v>
      </c>
      <c r="R17" s="38">
        <f>IFERROR(SUM($C17:E17),0)</f>
        <v>26</v>
      </c>
      <c r="S17" s="38">
        <f>IFERROR(SUM($C17:F17),0)</f>
        <v>35</v>
      </c>
      <c r="T17" s="38">
        <f>IFERROR(SUM($C17:G17),0)</f>
        <v>46</v>
      </c>
      <c r="U17" s="38">
        <f>IFERROR(SUM($C17:H17),0)</f>
        <v>53</v>
      </c>
      <c r="V17" s="38">
        <f>IFERROR(SUM($C17:I17),0)</f>
        <v>62</v>
      </c>
      <c r="W17" s="38">
        <f>IFERROR(SUM($C17:J17),0)</f>
        <v>69</v>
      </c>
      <c r="X17" s="38">
        <f>IFERROR(SUM($C17:K17),0)</f>
        <v>77</v>
      </c>
      <c r="Y17" s="38">
        <f>IFERROR(SUM($C17:L17),0)</f>
        <v>86</v>
      </c>
      <c r="Z17" s="38">
        <f>IFERROR(SUM($C17:M17),0)</f>
        <v>94</v>
      </c>
      <c r="AA17" s="49">
        <f>IFERROR(SUM($C17:N17),0)</f>
        <v>103</v>
      </c>
      <c r="AC17" s="46">
        <f t="shared" si="0"/>
        <v>10</v>
      </c>
    </row>
    <row r="18" spans="2:29" x14ac:dyDescent="0.35">
      <c r="B18" s="16" t="s">
        <v>17</v>
      </c>
      <c r="C18" s="32">
        <v>3</v>
      </c>
      <c r="D18" s="33">
        <v>2</v>
      </c>
      <c r="E18" s="33">
        <v>4</v>
      </c>
      <c r="F18" s="33">
        <v>2</v>
      </c>
      <c r="G18" s="33">
        <v>4</v>
      </c>
      <c r="H18" s="33">
        <v>2</v>
      </c>
      <c r="I18" s="33">
        <v>2</v>
      </c>
      <c r="J18" s="33">
        <v>2</v>
      </c>
      <c r="K18" s="33">
        <v>3</v>
      </c>
      <c r="L18" s="33">
        <v>3</v>
      </c>
      <c r="M18" s="33">
        <v>3</v>
      </c>
      <c r="N18" s="34">
        <v>4</v>
      </c>
      <c r="P18" s="32">
        <f>IFERROR(SUM($C18:C18),0)</f>
        <v>3</v>
      </c>
      <c r="Q18" s="32">
        <f>IFERROR(SUM($C18:D18),0)</f>
        <v>5</v>
      </c>
      <c r="R18" s="32">
        <f>IFERROR(SUM($C18:E18),0)</f>
        <v>9</v>
      </c>
      <c r="S18" s="32">
        <f>IFERROR(SUM($C18:F18),0)</f>
        <v>11</v>
      </c>
      <c r="T18" s="32">
        <f>IFERROR(SUM($C18:G18),0)</f>
        <v>15</v>
      </c>
      <c r="U18" s="32">
        <f>IFERROR(SUM($C18:H18),0)</f>
        <v>17</v>
      </c>
      <c r="V18" s="32">
        <f>IFERROR(SUM($C18:I18),0)</f>
        <v>19</v>
      </c>
      <c r="W18" s="32">
        <f>IFERROR(SUM($C18:J18),0)</f>
        <v>21</v>
      </c>
      <c r="X18" s="32">
        <f>IFERROR(SUM($C18:K18),0)</f>
        <v>24</v>
      </c>
      <c r="Y18" s="32">
        <f>IFERROR(SUM($C18:L18),0)</f>
        <v>27</v>
      </c>
      <c r="Z18" s="32">
        <f>IFERROR(SUM($C18:M18),0)</f>
        <v>30</v>
      </c>
      <c r="AA18" s="48">
        <f>IFERROR(SUM($C18:N18),0)</f>
        <v>34</v>
      </c>
      <c r="AC18" s="46">
        <f t="shared" si="0"/>
        <v>11</v>
      </c>
    </row>
    <row r="19" spans="2:29" x14ac:dyDescent="0.35">
      <c r="B19" s="16" t="s">
        <v>18</v>
      </c>
      <c r="C19" s="32">
        <v>6</v>
      </c>
      <c r="D19" s="33">
        <v>5</v>
      </c>
      <c r="E19" s="33">
        <v>6</v>
      </c>
      <c r="F19" s="33">
        <v>7</v>
      </c>
      <c r="G19" s="33">
        <v>7</v>
      </c>
      <c r="H19" s="33">
        <v>5</v>
      </c>
      <c r="I19" s="33">
        <v>7</v>
      </c>
      <c r="J19" s="33">
        <v>5</v>
      </c>
      <c r="K19" s="33">
        <v>5</v>
      </c>
      <c r="L19" s="33">
        <v>6</v>
      </c>
      <c r="M19" s="33">
        <v>5</v>
      </c>
      <c r="N19" s="34">
        <v>5</v>
      </c>
      <c r="P19" s="32">
        <f>IFERROR(SUM($C19:C19),0)</f>
        <v>6</v>
      </c>
      <c r="Q19" s="32">
        <f>IFERROR(SUM($C19:D19),0)</f>
        <v>11</v>
      </c>
      <c r="R19" s="32">
        <f>IFERROR(SUM($C19:E19),0)</f>
        <v>17</v>
      </c>
      <c r="S19" s="32">
        <f>IFERROR(SUM($C19:F19),0)</f>
        <v>24</v>
      </c>
      <c r="T19" s="32">
        <f>IFERROR(SUM($C19:G19),0)</f>
        <v>31</v>
      </c>
      <c r="U19" s="32">
        <f>IFERROR(SUM($C19:H19),0)</f>
        <v>36</v>
      </c>
      <c r="V19" s="32">
        <f>IFERROR(SUM($C19:I19),0)</f>
        <v>43</v>
      </c>
      <c r="W19" s="32">
        <f>IFERROR(SUM($C19:J19),0)</f>
        <v>48</v>
      </c>
      <c r="X19" s="32">
        <f>IFERROR(SUM($C19:K19),0)</f>
        <v>53</v>
      </c>
      <c r="Y19" s="32">
        <f>IFERROR(SUM($C19:L19),0)</f>
        <v>59</v>
      </c>
      <c r="Z19" s="32">
        <f>IFERROR(SUM($C19:M19),0)</f>
        <v>64</v>
      </c>
      <c r="AA19" s="48">
        <f>IFERROR(SUM($C19:N19),0)</f>
        <v>69</v>
      </c>
      <c r="AC19" s="46">
        <f t="shared" si="0"/>
        <v>12</v>
      </c>
    </row>
    <row r="20" spans="2:29" ht="15" thickBot="1" x14ac:dyDescent="0.4">
      <c r="B20" s="21" t="s">
        <v>19</v>
      </c>
      <c r="C20" s="41">
        <f t="shared" ref="C20:N20" si="5">C16-C17</f>
        <v>45</v>
      </c>
      <c r="D20" s="42">
        <f t="shared" si="5"/>
        <v>57</v>
      </c>
      <c r="E20" s="42">
        <f t="shared" si="5"/>
        <v>47</v>
      </c>
      <c r="F20" s="42">
        <f t="shared" si="5"/>
        <v>50</v>
      </c>
      <c r="G20" s="42">
        <f t="shared" si="5"/>
        <v>37</v>
      </c>
      <c r="H20" s="42">
        <f t="shared" si="5"/>
        <v>45</v>
      </c>
      <c r="I20" s="42">
        <f t="shared" si="5"/>
        <v>50</v>
      </c>
      <c r="J20" s="42">
        <f t="shared" si="5"/>
        <v>45</v>
      </c>
      <c r="K20" s="42">
        <f t="shared" si="5"/>
        <v>52</v>
      </c>
      <c r="L20" s="42">
        <f t="shared" si="5"/>
        <v>49</v>
      </c>
      <c r="M20" s="42">
        <f t="shared" si="5"/>
        <v>40</v>
      </c>
      <c r="N20" s="43">
        <f t="shared" si="5"/>
        <v>49</v>
      </c>
      <c r="P20" s="41">
        <f>IFERROR(SUM($C20:C20),0)</f>
        <v>45</v>
      </c>
      <c r="Q20" s="41">
        <f>IFERROR(SUM($C20:D20),0)</f>
        <v>102</v>
      </c>
      <c r="R20" s="41">
        <f>IFERROR(SUM($C20:E20),0)</f>
        <v>149</v>
      </c>
      <c r="S20" s="41">
        <f>IFERROR(SUM($C20:F20),0)</f>
        <v>199</v>
      </c>
      <c r="T20" s="41">
        <f>IFERROR(SUM($C20:G20),0)</f>
        <v>236</v>
      </c>
      <c r="U20" s="41">
        <f>IFERROR(SUM($C20:H20),0)</f>
        <v>281</v>
      </c>
      <c r="V20" s="41">
        <f>IFERROR(SUM($C20:I20),0)</f>
        <v>331</v>
      </c>
      <c r="W20" s="41">
        <f>IFERROR(SUM($C20:J20),0)</f>
        <v>376</v>
      </c>
      <c r="X20" s="41">
        <f>IFERROR(SUM($C20:K20),0)</f>
        <v>428</v>
      </c>
      <c r="Y20" s="41">
        <f>IFERROR(SUM($C20:L20),0)</f>
        <v>477</v>
      </c>
      <c r="Z20" s="41">
        <f>IFERROR(SUM($C20:M20),0)</f>
        <v>517</v>
      </c>
      <c r="AA20" s="50">
        <f>IFERROR(SUM($C20:N20),0)</f>
        <v>566</v>
      </c>
      <c r="AC20" s="46">
        <f t="shared" si="0"/>
        <v>13</v>
      </c>
    </row>
  </sheetData>
  <mergeCells count="3">
    <mergeCell ref="B6:B8"/>
    <mergeCell ref="C7:N7"/>
    <mergeCell ref="P7:AA7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Act vs Budget</vt:lpstr>
      <vt:lpstr>Budget</vt:lpstr>
      <vt:lpstr>Actuals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Abdullah Afridi</dc:creator>
  <cp:lastModifiedBy>Abdullah Afridi</cp:lastModifiedBy>
  <dcterms:created xsi:type="dcterms:W3CDTF">2015-06-05T18:17:20Z</dcterms:created>
  <dcterms:modified xsi:type="dcterms:W3CDTF">2024-12-16T11:44:22Z</dcterms:modified>
</cp:coreProperties>
</file>