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4\OneDrive\Desktop\Financial Modeling\FOr GitHub\Forecasting\"/>
    </mc:Choice>
  </mc:AlternateContent>
  <xr:revisionPtr revIDLastSave="0" documentId="13_ncr:1_{2827B19E-4F90-4CA7-AE22-AF8BEE0B337F}" xr6:coauthVersionLast="47" xr6:coauthVersionMax="47" xr10:uidLastSave="{00000000-0000-0000-0000-000000000000}"/>
  <bookViews>
    <workbookView xWindow="-110" yWindow="-110" windowWidth="25820" windowHeight="13900" xr2:uid="{F2853F48-F88F-4942-94A3-087B274CB2D1}"/>
  </bookViews>
  <sheets>
    <sheet name="TAMO" sheetId="1" r:id="rId1"/>
    <sheet name="ADANIENT" sheetId="2" r:id="rId2"/>
  </sheets>
  <externalReferences>
    <externalReference r:id="rId3"/>
  </externalReference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4" i="2"/>
  <c r="E13" i="2"/>
  <c r="E12" i="2"/>
  <c r="E11" i="2"/>
  <c r="E10" i="2"/>
  <c r="E9" i="2"/>
  <c r="E8" i="2"/>
  <c r="E7" i="2"/>
  <c r="E6" i="2"/>
  <c r="H2" i="2" s="1"/>
  <c r="E5" i="2"/>
  <c r="E4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H3" i="2"/>
  <c r="E14" i="1"/>
  <c r="E13" i="1"/>
  <c r="E12" i="1"/>
  <c r="E11" i="1"/>
  <c r="E10" i="1"/>
  <c r="E9" i="1"/>
  <c r="E8" i="1"/>
  <c r="E7" i="1"/>
  <c r="H2" i="1" s="1"/>
  <c r="E6" i="1"/>
  <c r="E5" i="1"/>
  <c r="E4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H3" i="1"/>
  <c r="H4" i="2" l="1"/>
  <c r="B15" i="2"/>
  <c r="B15" i="1"/>
  <c r="H4" i="1"/>
  <c r="B16" i="1" l="1"/>
  <c r="D15" i="1"/>
  <c r="E15" i="1" s="1"/>
  <c r="B16" i="2"/>
  <c r="D15" i="2"/>
  <c r="E15" i="2" s="1"/>
  <c r="B17" i="2" l="1"/>
  <c r="D16" i="2"/>
  <c r="E16" i="2" s="1"/>
  <c r="B17" i="1"/>
  <c r="D16" i="1"/>
  <c r="B18" i="1" l="1"/>
  <c r="D17" i="1"/>
  <c r="E17" i="1" s="1"/>
  <c r="B18" i="2"/>
  <c r="D17" i="2"/>
  <c r="E17" i="2" s="1"/>
  <c r="B19" i="2" l="1"/>
  <c r="D19" i="2" s="1"/>
  <c r="D18" i="2"/>
  <c r="E18" i="2" s="1"/>
  <c r="D18" i="1"/>
  <c r="E18" i="1" s="1"/>
  <c r="B19" i="1"/>
  <c r="D19" i="1" s="1"/>
  <c r="E19" i="1" s="1"/>
  <c r="E1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Abdullah Afridi</author>
  </authors>
  <commentList>
    <comment ref="H4" authorId="0" shapeId="0" xr:uid="{60E887C5-BB80-4202-849E-D42F88FB08A3}">
      <text>
        <r>
          <rPr>
            <b/>
            <sz val="9"/>
            <color indexed="81"/>
            <rFont val="Tahoma"/>
            <family val="2"/>
          </rPr>
          <t>Abdullah Afridi:</t>
        </r>
        <r>
          <rPr>
            <sz val="9"/>
            <color indexed="81"/>
            <rFont val="Tahoma"/>
            <family val="2"/>
          </rPr>
          <t xml:space="preserve">
it tells you that in 12 years, my sales went from 188793 in 2013 to 437928 in 2024. so my geometric growth rate in 12 years is 7.26</t>
        </r>
      </text>
    </comment>
    <comment ref="D15" authorId="0" shapeId="0" xr:uid="{52E831BE-1F63-41E8-AAB4-64EF2E44943B}">
      <text>
        <r>
          <rPr>
            <b/>
            <sz val="9"/>
            <color indexed="81"/>
            <rFont val="Tahoma"/>
            <family val="2"/>
          </rPr>
          <t>Abdullah Afridi:</t>
        </r>
        <r>
          <rPr>
            <sz val="9"/>
            <color indexed="81"/>
            <rFont val="Tahoma"/>
            <family val="2"/>
          </rPr>
          <t xml:space="preserve">
This function gives you the forecast based on OLS method.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Abdullah Afridi</author>
  </authors>
  <commentList>
    <comment ref="H4" authorId="0" shapeId="0" xr:uid="{F514F2FD-05DC-4B63-B7FA-525FBBA00595}">
      <text>
        <r>
          <rPr>
            <b/>
            <sz val="9"/>
            <color indexed="81"/>
            <rFont val="Tahoma"/>
            <family val="2"/>
          </rPr>
          <t>Abdullah Afridi:</t>
        </r>
        <r>
          <rPr>
            <sz val="9"/>
            <color indexed="81"/>
            <rFont val="Tahoma"/>
            <family val="2"/>
          </rPr>
          <t xml:space="preserve">
it tells you that in 12 years, my sales went from 188793 in 2013 to 437928 in 2024. so my geometric growth rate in 12 years is this percentage.</t>
        </r>
      </text>
    </comment>
  </commentList>
</comments>
</file>

<file path=xl/sharedStrings.xml><?xml version="1.0" encoding="utf-8"?>
<sst xmlns="http://schemas.openxmlformats.org/spreadsheetml/2006/main" count="42" uniqueCount="33">
  <si>
    <t>Tata Motors</t>
  </si>
  <si>
    <t>Year Weight</t>
  </si>
  <si>
    <t>Year</t>
  </si>
  <si>
    <t>Sales</t>
  </si>
  <si>
    <t>Sales Growth</t>
  </si>
  <si>
    <t>Arathemathic Growth</t>
  </si>
  <si>
    <t>Standard Deviation</t>
  </si>
  <si>
    <t>Geometric Growth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</si>
  <si>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</si>
  <si>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</si>
  <si>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</si>
  <si>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</si>
  <si>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</si>
  <si>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</si>
  <si>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</si>
  <si>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</si>
  <si>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</si>
  <si>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</si>
  <si>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</si>
  <si>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</si>
  <si>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</si>
  <si>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</si>
  <si>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</si>
  <si>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</si>
  <si>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</si>
  <si>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</si>
  <si>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</si>
  <si>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</si>
  <si>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</si>
  <si>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</si>
  <si>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</si>
  <si>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</si>
  <si>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Adani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</si>
</sst>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&quot;A&quot;"/>
    <numFmt numFmtId="165" formatCode="#,##0.0"/>
    <numFmt numFmtId="166" formatCode="yyyy"/>
    <numFmt numFmtId="167" formatCode="yyyy&quot;E&quot;"/>
    <numFmt numFmtId="168" formatCode="_-* #,##0.0_-;\-* #,##0.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10" fontId="2" fillId="2" borderId="0" xfId="0" applyNumberFormat="1" applyFont="1" applyFill="1"/>
    <xf numFmtId="0" fontId="0" fillId="0" borderId="0" xfId="0" applyAlignment="1">
      <alignment horizontal="left"/>
    </xf>
    <xf numFmtId="164" fontId="0" fillId="0" borderId="0" xfId="0" applyNumberFormat="1"/>
    <xf numFmtId="165" fontId="3" fillId="0" borderId="0" xfId="0" applyNumberFormat="1" applyFont="1"/>
    <xf numFmtId="10" fontId="2" fillId="2" borderId="0" xfId="2" applyNumberFormat="1" applyFont="1" applyFill="1"/>
    <xf numFmtId="10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165" fontId="4" fillId="0" borderId="0" xfId="0" applyNumberFormat="1" applyFont="1"/>
    <xf numFmtId="0" fontId="5" fillId="0" borderId="1" xfId="0" applyFont="1" applyBorder="1" applyAlignment="1">
      <alignment horizontal="centerContinuous"/>
    </xf>
    <xf numFmtId="0" fontId="0" fillId="0" borderId="2" xfId="0" applyBorder="1"/>
    <xf numFmtId="0" fontId="5" fillId="0" borderId="1" xfId="0" applyFont="1" applyBorder="1" applyAlignment="1">
      <alignment horizontal="center"/>
    </xf>
    <xf numFmtId="3" fontId="0" fillId="0" borderId="0" xfId="0" applyNumberFormat="1"/>
    <xf numFmtId="10" fontId="0" fillId="0" borderId="0" xfId="0" applyNumberFormat="1"/>
    <xf numFmtId="168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TAMO!$D$2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TAMO!$C$3:$C$14</c:f>
              <c:numCache>
                <c:formatCode>yyyy"A"</c:formatCode>
                <c:ptCount val="12"/>
                <c:pt idx="0">
                  <c:v>41334</c:v>
                </c:pt>
                <c:pt idx="1">
                  <c:v>41699</c:v>
                </c:pt>
                <c:pt idx="2">
                  <c:v>42064</c:v>
                </c:pt>
                <c:pt idx="3">
                  <c:v>42430</c:v>
                </c:pt>
                <c:pt idx="4">
                  <c:v>42795</c:v>
                </c:pt>
                <c:pt idx="5">
                  <c:v>43160</c:v>
                </c:pt>
                <c:pt idx="6">
                  <c:v>43525</c:v>
                </c:pt>
                <c:pt idx="7">
                  <c:v>43891</c:v>
                </c:pt>
                <c:pt idx="8">
                  <c:v>44256</c:v>
                </c:pt>
                <c:pt idx="9">
                  <c:v>44621</c:v>
                </c:pt>
                <c:pt idx="10">
                  <c:v>44986</c:v>
                </c:pt>
                <c:pt idx="11">
                  <c:v>45352</c:v>
                </c:pt>
              </c:numCache>
            </c:numRef>
          </c:xVal>
          <c:yVal>
            <c:numRef>
              <c:f>TAMO!$D$3:$D$14</c:f>
              <c:numCache>
                <c:formatCode>#,##0.0</c:formatCode>
                <c:ptCount val="12"/>
                <c:pt idx="0">
                  <c:v>188793</c:v>
                </c:pt>
                <c:pt idx="1">
                  <c:v>232834</c:v>
                </c:pt>
                <c:pt idx="2">
                  <c:v>263159</c:v>
                </c:pt>
                <c:pt idx="3">
                  <c:v>273046</c:v>
                </c:pt>
                <c:pt idx="4">
                  <c:v>269693</c:v>
                </c:pt>
                <c:pt idx="5">
                  <c:v>291550</c:v>
                </c:pt>
                <c:pt idx="6">
                  <c:v>301938</c:v>
                </c:pt>
                <c:pt idx="7">
                  <c:v>261068</c:v>
                </c:pt>
                <c:pt idx="8">
                  <c:v>249795</c:v>
                </c:pt>
                <c:pt idx="9">
                  <c:v>278454</c:v>
                </c:pt>
                <c:pt idx="10">
                  <c:v>345967</c:v>
                </c:pt>
                <c:pt idx="11">
                  <c:v>437928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27-459A-A2F4-ADE7ACCBD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596048"/>
        <c:axId val="2067590224"/>
      </c:scatterChart>
      <c:valAx>
        <c:axId val="206759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90224"/>
        <c:crosses val="autoZero"/>
        <c:crossBetween val="midCat"/>
      </c:valAx>
      <c:valAx>
        <c:axId val="206759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9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102577</xdr:colOff>
      <xdr:row>8</xdr:row>
      <xdr:rowOff>14654</xdr:rowOff>
    </xdr:from>
    <xdr:to>
      <xdr:col>14</xdr:col>
      <xdr:colOff>7327</xdr:colOff>
      <xdr:row>20</xdr:row>
      <xdr:rowOff>23446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8CC52-D9BC-4D88-8E6E-5B08F3FF6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fr4\OneDrive\Desktop\Financial%20Modeling\FOr%20GitHub\Financial%20Statements\Session%206%20Basics%20Foreca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O"/>
      <sheetName val="ADANIENT"/>
    </sheetNames>
    <sheetDataSet>
      <sheetData sheetId="0">
        <row r="2">
          <cell r="D2" t="str">
            <v>Sales</v>
          </cell>
        </row>
        <row r="3">
          <cell r="C3">
            <v>41334</v>
          </cell>
          <cell r="D3">
            <v>188793</v>
          </cell>
        </row>
        <row r="4">
          <cell r="C4">
            <v>41699</v>
          </cell>
          <cell r="D4">
            <v>232834</v>
          </cell>
        </row>
        <row r="5">
          <cell r="C5">
            <v>42064</v>
          </cell>
          <cell r="D5">
            <v>263159</v>
          </cell>
        </row>
        <row r="6">
          <cell r="C6">
            <v>42430</v>
          </cell>
          <cell r="D6">
            <v>273046</v>
          </cell>
        </row>
        <row r="7">
          <cell r="C7">
            <v>42795</v>
          </cell>
          <cell r="D7">
            <v>269693</v>
          </cell>
        </row>
        <row r="8">
          <cell r="C8">
            <v>43160</v>
          </cell>
          <cell r="D8">
            <v>291550</v>
          </cell>
        </row>
        <row r="9">
          <cell r="C9">
            <v>43525</v>
          </cell>
          <cell r="D9">
            <v>301938</v>
          </cell>
        </row>
        <row r="10">
          <cell r="C10">
            <v>43891</v>
          </cell>
          <cell r="D10">
            <v>261068</v>
          </cell>
        </row>
        <row r="11">
          <cell r="C11">
            <v>44256</v>
          </cell>
          <cell r="D11">
            <v>249795</v>
          </cell>
        </row>
        <row r="12">
          <cell r="C12">
            <v>44621</v>
          </cell>
          <cell r="D12">
            <v>278454</v>
          </cell>
        </row>
        <row r="13">
          <cell r="C13">
            <v>44986</v>
          </cell>
          <cell r="D13">
            <v>345967</v>
          </cell>
        </row>
        <row r="14">
          <cell r="C14">
            <v>45352</v>
          </cell>
          <cell r="D14">
            <v>437928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9764-CD1A-448C-9647-479C2A70AF33}">
  <dimension ref="B1:O30"/>
  <sheetViews>
    <sheetView showGridLines="0" tabSelected="1" zoomScaleNormal="100" workbookViewId="0">
      <selection activeCell="E29" sqref="E29"/>
    </sheetView>
  </sheetViews>
  <sheetFormatPr defaultRowHeight="14.5" x14ac:dyDescent="0.35"/>
  <cols>
    <col min="1" max="1" width="1.81640625" customWidth="1"/>
    <col min="2" max="2" width="19" bestFit="1" customWidth="1"/>
    <col min="3" max="3" width="7.90625" bestFit="1" customWidth="1"/>
    <col min="4" max="4" width="12.90625" customWidth="1"/>
    <col min="5" max="5" width="11.7265625" bestFit="1" customWidth="1"/>
    <col min="7" max="7" width="19" bestFit="1" customWidth="1"/>
    <col min="8" max="8" width="17.453125" customWidth="1"/>
    <col min="9" max="9" width="8.81640625" bestFit="1" customWidth="1"/>
    <col min="10" max="10" width="11.7265625" bestFit="1" customWidth="1"/>
  </cols>
  <sheetData>
    <row r="1" spans="2:10" x14ac:dyDescent="0.35">
      <c r="B1" s="1" t="s">
        <v>0</v>
      </c>
      <c r="C1" s="1"/>
      <c r="D1" s="1"/>
      <c r="E1" s="1"/>
      <c r="G1" s="1"/>
      <c r="H1" s="1"/>
      <c r="I1" s="1"/>
      <c r="J1" s="1"/>
    </row>
    <row r="2" spans="2:10" x14ac:dyDescent="0.35"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  <c r="H2" s="3">
        <f>AVERAGE($E$4:$E$14)</f>
        <v>8.63582157106315E-2</v>
      </c>
    </row>
    <row r="3" spans="2:10" x14ac:dyDescent="0.35">
      <c r="B3" s="4">
        <v>1</v>
      </c>
      <c r="C3" s="5">
        <v>41334</v>
      </c>
      <c r="D3" s="6">
        <v>188793</v>
      </c>
      <c r="G3" s="2" t="s">
        <v>6</v>
      </c>
      <c r="H3" s="7">
        <f>_xlfn.STDEV.S($E$4:$E$14)</f>
        <v>0.12709642914904848</v>
      </c>
    </row>
    <row r="4" spans="2:10" x14ac:dyDescent="0.35">
      <c r="B4" s="4">
        <f>B3+1</f>
        <v>2</v>
      </c>
      <c r="C4" s="5">
        <v>41699</v>
      </c>
      <c r="D4" s="6">
        <v>232834</v>
      </c>
      <c r="E4" s="8">
        <f>D4/D3-1</f>
        <v>0.23327665750319126</v>
      </c>
      <c r="G4" s="2" t="s">
        <v>7</v>
      </c>
      <c r="H4" s="3">
        <f>_xlfn.RRI($B$14,$D$3,$D$14)</f>
        <v>7.2633612749211984E-2</v>
      </c>
      <c r="I4" s="6"/>
      <c r="J4" s="8"/>
    </row>
    <row r="5" spans="2:10" x14ac:dyDescent="0.35">
      <c r="B5" s="4">
        <f t="shared" ref="B5:B19" si="0">B4+1</f>
        <v>3</v>
      </c>
      <c r="C5" s="5">
        <v>42064</v>
      </c>
      <c r="D5" s="6">
        <v>263159</v>
      </c>
      <c r="E5" s="8">
        <f t="shared" ref="E5:E14" si="1">D5/D4-1</f>
        <v>0.13024300574658332</v>
      </c>
      <c r="I5" s="6"/>
      <c r="J5" s="8"/>
    </row>
    <row r="6" spans="2:10" x14ac:dyDescent="0.35">
      <c r="B6" s="4">
        <f t="shared" si="0"/>
        <v>4</v>
      </c>
      <c r="C6" s="5">
        <v>42430</v>
      </c>
      <c r="D6" s="6">
        <v>273046</v>
      </c>
      <c r="E6" s="8">
        <f t="shared" si="1"/>
        <v>3.757044220414274E-2</v>
      </c>
      <c r="I6" s="6"/>
      <c r="J6" s="8"/>
    </row>
    <row r="7" spans="2:10" x14ac:dyDescent="0.35">
      <c r="B7" s="4">
        <f t="shared" si="0"/>
        <v>5</v>
      </c>
      <c r="C7" s="5">
        <v>42795</v>
      </c>
      <c r="D7" s="6">
        <v>269693</v>
      </c>
      <c r="E7" s="8">
        <f t="shared" si="1"/>
        <v>-1.2279982127553546E-2</v>
      </c>
      <c r="I7" s="6"/>
      <c r="J7" s="8"/>
    </row>
    <row r="8" spans="2:10" x14ac:dyDescent="0.35">
      <c r="B8" s="4">
        <f t="shared" si="0"/>
        <v>6</v>
      </c>
      <c r="C8" s="5">
        <v>43160</v>
      </c>
      <c r="D8" s="6">
        <v>291550</v>
      </c>
      <c r="E8" s="8">
        <f t="shared" si="1"/>
        <v>8.1044001883623151E-2</v>
      </c>
      <c r="G8" s="4"/>
      <c r="H8" s="9"/>
      <c r="I8" s="6"/>
      <c r="J8" s="8"/>
    </row>
    <row r="9" spans="2:10" x14ac:dyDescent="0.35">
      <c r="B9" s="4">
        <f t="shared" si="0"/>
        <v>7</v>
      </c>
      <c r="C9" s="5">
        <v>43525</v>
      </c>
      <c r="D9" s="6">
        <v>301938</v>
      </c>
      <c r="E9" s="8">
        <f t="shared" si="1"/>
        <v>3.5630252100840254E-2</v>
      </c>
      <c r="G9" s="4"/>
      <c r="H9" s="9"/>
      <c r="I9" s="6"/>
      <c r="J9" s="8"/>
    </row>
    <row r="10" spans="2:10" x14ac:dyDescent="0.35">
      <c r="B10" s="4">
        <f t="shared" si="0"/>
        <v>8</v>
      </c>
      <c r="C10" s="5">
        <v>43891</v>
      </c>
      <c r="D10" s="6">
        <v>261068</v>
      </c>
      <c r="E10" s="8">
        <f t="shared" si="1"/>
        <v>-0.13535891474408657</v>
      </c>
      <c r="G10" s="4"/>
      <c r="H10" s="9"/>
      <c r="I10" s="6"/>
      <c r="J10" s="8"/>
    </row>
    <row r="11" spans="2:10" x14ac:dyDescent="0.35">
      <c r="B11" s="4">
        <f t="shared" si="0"/>
        <v>9</v>
      </c>
      <c r="C11" s="5">
        <v>44256</v>
      </c>
      <c r="D11" s="6">
        <v>249795</v>
      </c>
      <c r="E11" s="8">
        <f t="shared" si="1"/>
        <v>-4.3180320835950803E-2</v>
      </c>
      <c r="G11" s="4"/>
      <c r="H11" s="9"/>
      <c r="I11" s="6"/>
      <c r="J11" s="8"/>
    </row>
    <row r="12" spans="2:10" x14ac:dyDescent="0.35">
      <c r="B12" s="4">
        <f t="shared" si="0"/>
        <v>10</v>
      </c>
      <c r="C12" s="5">
        <v>44621</v>
      </c>
      <c r="D12" s="6">
        <v>278454</v>
      </c>
      <c r="E12" s="8">
        <f t="shared" si="1"/>
        <v>0.11473007866450491</v>
      </c>
      <c r="G12" s="4"/>
      <c r="H12" s="9"/>
      <c r="I12" s="6"/>
      <c r="J12" s="8"/>
    </row>
    <row r="13" spans="2:10" x14ac:dyDescent="0.35">
      <c r="B13" s="4">
        <f t="shared" si="0"/>
        <v>11</v>
      </c>
      <c r="C13" s="5">
        <v>44986</v>
      </c>
      <c r="D13" s="6">
        <v>345967</v>
      </c>
      <c r="E13" s="8">
        <f t="shared" si="1"/>
        <v>0.24245656374122837</v>
      </c>
      <c r="G13" t="s">
        <v>8</v>
      </c>
    </row>
    <row r="14" spans="2:10" ht="15" thickBot="1" x14ac:dyDescent="0.4">
      <c r="B14" s="4">
        <f t="shared" si="0"/>
        <v>12</v>
      </c>
      <c r="C14" s="5">
        <v>45352</v>
      </c>
      <c r="D14" s="6">
        <v>437928</v>
      </c>
      <c r="E14" s="8">
        <f t="shared" si="1"/>
        <v>0.26580858868042334</v>
      </c>
    </row>
    <row r="15" spans="2:10" x14ac:dyDescent="0.35">
      <c r="B15" s="4">
        <f t="shared" si="0"/>
        <v>13</v>
      </c>
      <c r="C15" s="10">
        <v>45717</v>
      </c>
      <c r="D15" s="11">
        <f>FORECAST(B15,$D$3:$D$14,$B$3:$B$14)</f>
        <v>367715.83333333331</v>
      </c>
      <c r="E15" s="8">
        <f>D15/D14-1</f>
        <v>-0.16032810568556177</v>
      </c>
      <c r="G15" s="12" t="s">
        <v>9</v>
      </c>
      <c r="H15" s="12"/>
    </row>
    <row r="16" spans="2:10" x14ac:dyDescent="0.35">
      <c r="B16" s="4">
        <f t="shared" si="0"/>
        <v>14</v>
      </c>
      <c r="C16" s="10">
        <v>46082</v>
      </c>
      <c r="D16" s="11">
        <f t="shared" ref="D16:D19" si="2">FORECAST(B16,$D$3:$D$14,$B$3:$B$14)</f>
        <v>380771.79487179487</v>
      </c>
      <c r="E16" s="8">
        <f>D16/D15-1</f>
        <v>3.5505573475337338E-2</v>
      </c>
      <c r="G16" t="s">
        <v>10</v>
      </c>
      <c r="H16">
        <v>0.76123386787481151</v>
      </c>
    </row>
    <row r="17" spans="2:15" x14ac:dyDescent="0.35">
      <c r="B17" s="4">
        <f t="shared" si="0"/>
        <v>15</v>
      </c>
      <c r="C17" s="10">
        <v>46447</v>
      </c>
      <c r="D17" s="11">
        <f t="shared" si="2"/>
        <v>393827.75641025638</v>
      </c>
      <c r="E17" s="8">
        <f>D17/D16-1</f>
        <v>3.4288152941730932E-2</v>
      </c>
      <c r="G17" t="s">
        <v>11</v>
      </c>
      <c r="H17">
        <v>0.57947700159964599</v>
      </c>
    </row>
    <row r="18" spans="2:15" x14ac:dyDescent="0.35">
      <c r="B18" s="4">
        <f t="shared" si="0"/>
        <v>16</v>
      </c>
      <c r="C18" s="10">
        <v>46813</v>
      </c>
      <c r="D18" s="11">
        <f t="shared" si="2"/>
        <v>406883.71794871794</v>
      </c>
      <c r="E18" s="8">
        <f>D18/D17-1</f>
        <v>3.3151450922268122E-2</v>
      </c>
      <c r="G18" t="s">
        <v>12</v>
      </c>
      <c r="H18">
        <v>0.53742470175961066</v>
      </c>
    </row>
    <row r="19" spans="2:15" x14ac:dyDescent="0.35">
      <c r="B19" s="4">
        <f t="shared" si="0"/>
        <v>17</v>
      </c>
      <c r="C19" s="10">
        <v>47178</v>
      </c>
      <c r="D19" s="11">
        <f t="shared" si="2"/>
        <v>419939.6794871795</v>
      </c>
      <c r="E19" s="8">
        <f>D19/D18-1</f>
        <v>3.2087697203226684E-2</v>
      </c>
      <c r="G19" t="s">
        <v>13</v>
      </c>
      <c r="H19">
        <v>42058.487905184054</v>
      </c>
    </row>
    <row r="20" spans="2:15" ht="15" thickBot="1" x14ac:dyDescent="0.4">
      <c r="C20" s="8"/>
      <c r="G20" s="13" t="s">
        <v>14</v>
      </c>
      <c r="H20" s="13">
        <v>12</v>
      </c>
    </row>
    <row r="22" spans="2:15" ht="15" thickBot="1" x14ac:dyDescent="0.4">
      <c r="B22" s="4"/>
      <c r="C22" s="10"/>
      <c r="D22" s="11"/>
      <c r="E22" s="8"/>
      <c r="G22" t="s">
        <v>15</v>
      </c>
    </row>
    <row r="23" spans="2:15" x14ac:dyDescent="0.35">
      <c r="B23" s="4"/>
      <c r="C23" s="10"/>
      <c r="D23" s="11"/>
      <c r="E23" s="8"/>
      <c r="G23" s="14"/>
      <c r="H23" s="14" t="s">
        <v>16</v>
      </c>
      <c r="I23" s="14" t="s">
        <v>17</v>
      </c>
      <c r="J23" s="14" t="s">
        <v>18</v>
      </c>
      <c r="K23" s="14" t="s">
        <v>19</v>
      </c>
      <c r="L23" s="14" t="s">
        <v>20</v>
      </c>
    </row>
    <row r="24" spans="2:15" x14ac:dyDescent="0.35">
      <c r="B24" s="4"/>
      <c r="C24" s="10"/>
      <c r="D24" s="11"/>
      <c r="E24" s="8"/>
      <c r="G24" t="s">
        <v>21</v>
      </c>
      <c r="H24">
        <v>1</v>
      </c>
      <c r="I24">
        <v>24375512832.21154</v>
      </c>
      <c r="J24">
        <v>24375512832.21154</v>
      </c>
      <c r="K24">
        <v>13.779912247461947</v>
      </c>
      <c r="L24">
        <v>4.0271479070391322E-3</v>
      </c>
    </row>
    <row r="25" spans="2:15" x14ac:dyDescent="0.35">
      <c r="B25" s="4"/>
      <c r="C25" s="10"/>
      <c r="D25" s="11"/>
      <c r="E25" s="8"/>
      <c r="G25" t="s">
        <v>22</v>
      </c>
      <c r="H25">
        <v>10</v>
      </c>
      <c r="I25">
        <v>17689164048.705132</v>
      </c>
      <c r="J25">
        <v>1768916404.8705132</v>
      </c>
    </row>
    <row r="26" spans="2:15" ht="15" thickBot="1" x14ac:dyDescent="0.4">
      <c r="B26" s="4"/>
      <c r="C26" s="10"/>
      <c r="D26" s="11"/>
      <c r="E26" s="8"/>
      <c r="G26" s="13" t="s">
        <v>23</v>
      </c>
      <c r="H26" s="13">
        <v>11</v>
      </c>
      <c r="I26" s="13">
        <v>42064676880.916672</v>
      </c>
      <c r="J26" s="13"/>
      <c r="K26" s="13"/>
      <c r="L26" s="13"/>
    </row>
    <row r="27" spans="2:15" ht="15" thickBot="1" x14ac:dyDescent="0.4"/>
    <row r="28" spans="2:15" x14ac:dyDescent="0.35">
      <c r="G28" s="14"/>
      <c r="H28" s="14" t="s">
        <v>24</v>
      </c>
      <c r="I28" s="14" t="s">
        <v>13</v>
      </c>
      <c r="J28" s="14" t="s">
        <v>25</v>
      </c>
      <c r="K28" s="14" t="s">
        <v>26</v>
      </c>
      <c r="L28" s="14" t="s">
        <v>27</v>
      </c>
      <c r="M28" s="14" t="s">
        <v>28</v>
      </c>
      <c r="N28" s="14" t="s">
        <v>29</v>
      </c>
      <c r="O28" s="14" t="s">
        <v>30</v>
      </c>
    </row>
    <row r="29" spans="2:15" x14ac:dyDescent="0.35">
      <c r="G29" t="s">
        <v>31</v>
      </c>
      <c r="H29">
        <v>197988.33333333331</v>
      </c>
      <c r="I29">
        <v>25885.20992292669</v>
      </c>
      <c r="J29">
        <v>7.6487049524745725</v>
      </c>
      <c r="K29">
        <v>1.7410690428418506E-5</v>
      </c>
      <c r="L29">
        <v>140312.49141223973</v>
      </c>
      <c r="M29">
        <v>255664.1752544269</v>
      </c>
      <c r="N29">
        <v>140312.49141223973</v>
      </c>
      <c r="O29">
        <v>255664.1752544269</v>
      </c>
    </row>
    <row r="30" spans="2:15" ht="15" thickBot="1" x14ac:dyDescent="0.4">
      <c r="G30" s="13" t="s">
        <v>1</v>
      </c>
      <c r="H30" s="13">
        <v>13055.961538461541</v>
      </c>
      <c r="I30" s="13">
        <v>3517.1074463690029</v>
      </c>
      <c r="J30" s="13">
        <v>3.712130418972635</v>
      </c>
      <c r="K30" s="13">
        <v>4.0271479070391279E-3</v>
      </c>
      <c r="L30" s="13">
        <v>5219.357790596534</v>
      </c>
      <c r="M30" s="13">
        <v>20892.56528632655</v>
      </c>
      <c r="N30" s="13">
        <v>5219.357790596534</v>
      </c>
      <c r="O30" s="13">
        <v>20892.56528632655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674A-F7E4-40E1-91F0-6DC0256999D5}">
  <dimension ref="B1:S19"/>
  <sheetViews>
    <sheetView showGridLines="0" zoomScale="115" zoomScaleNormal="115" workbookViewId="0">
      <selection activeCell="D15" sqref="D15"/>
    </sheetView>
  </sheetViews>
  <sheetFormatPr defaultRowHeight="14.5" x14ac:dyDescent="0.35"/>
  <cols>
    <col min="1" max="1" width="1.81640625" customWidth="1"/>
    <col min="2" max="2" width="19" bestFit="1" customWidth="1"/>
    <col min="3" max="3" width="7.90625" bestFit="1" customWidth="1"/>
    <col min="4" max="4" width="12.90625" customWidth="1"/>
    <col min="7" max="7" width="24.36328125" customWidth="1"/>
    <col min="8" max="8" width="10.90625" customWidth="1"/>
  </cols>
  <sheetData>
    <row r="1" spans="2:19" x14ac:dyDescent="0.35">
      <c r="B1" s="1" t="s">
        <v>32</v>
      </c>
      <c r="C1" s="1"/>
      <c r="D1" s="1"/>
      <c r="E1" s="1"/>
    </row>
    <row r="2" spans="2:19" x14ac:dyDescent="0.35"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  <c r="H2" s="3">
        <f>AVERAGE($E$4:$E$14)</f>
        <v>0.12746038576906157</v>
      </c>
    </row>
    <row r="3" spans="2:19" x14ac:dyDescent="0.35">
      <c r="B3" s="4">
        <v>1</v>
      </c>
      <c r="C3" s="5">
        <v>41334</v>
      </c>
      <c r="D3" s="6">
        <v>46375</v>
      </c>
      <c r="G3" s="2" t="s">
        <v>6</v>
      </c>
      <c r="H3" s="7">
        <f>_xlfn.STDEV.S($E$4:$E$14)</f>
        <v>0.38407511518825954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2:19" x14ac:dyDescent="0.35">
      <c r="B4" s="4">
        <f>B3+1</f>
        <v>2</v>
      </c>
      <c r="C4" s="5">
        <v>41699</v>
      </c>
      <c r="D4" s="6">
        <v>54947</v>
      </c>
      <c r="E4" s="8">
        <f>D4/D3-1</f>
        <v>0.18484097035040437</v>
      </c>
      <c r="G4" s="2" t="s">
        <v>7</v>
      </c>
      <c r="H4" s="3">
        <f>_xlfn.RRI($B$14,$D$3,$D$14)</f>
        <v>6.289568114488131E-2</v>
      </c>
    </row>
    <row r="5" spans="2:19" x14ac:dyDescent="0.35">
      <c r="B5" s="4">
        <f t="shared" ref="B5:B19" si="0">B4+1</f>
        <v>3</v>
      </c>
      <c r="C5" s="5">
        <v>42064</v>
      </c>
      <c r="D5" s="6">
        <v>64465</v>
      </c>
      <c r="E5" s="8">
        <f t="shared" ref="E5:E18" si="1">D5/D4-1</f>
        <v>0.17322146796003413</v>
      </c>
      <c r="H5" s="16"/>
    </row>
    <row r="6" spans="2:19" x14ac:dyDescent="0.35">
      <c r="B6" s="4">
        <f t="shared" si="0"/>
        <v>4</v>
      </c>
      <c r="C6" s="5">
        <v>42430</v>
      </c>
      <c r="D6" s="6">
        <v>34008</v>
      </c>
      <c r="E6" s="8">
        <f t="shared" si="1"/>
        <v>-0.47245792290390132</v>
      </c>
    </row>
    <row r="7" spans="2:19" x14ac:dyDescent="0.35">
      <c r="B7" s="4">
        <f t="shared" si="0"/>
        <v>5</v>
      </c>
      <c r="C7" s="5">
        <v>42795</v>
      </c>
      <c r="D7" s="6">
        <v>36533</v>
      </c>
      <c r="E7" s="8">
        <f t="shared" si="1"/>
        <v>7.424723594448368E-2</v>
      </c>
    </row>
    <row r="8" spans="2:19" x14ac:dyDescent="0.35">
      <c r="B8" s="4">
        <f t="shared" si="0"/>
        <v>6</v>
      </c>
      <c r="C8" s="5">
        <v>43160</v>
      </c>
      <c r="D8" s="6">
        <v>35924</v>
      </c>
      <c r="E8" s="8">
        <f t="shared" si="1"/>
        <v>-1.6669860126460989E-2</v>
      </c>
    </row>
    <row r="9" spans="2:19" x14ac:dyDescent="0.35">
      <c r="B9" s="4">
        <f t="shared" si="0"/>
        <v>7</v>
      </c>
      <c r="C9" s="5">
        <v>43525</v>
      </c>
      <c r="D9" s="6">
        <v>40379</v>
      </c>
      <c r="E9" s="8">
        <f t="shared" si="1"/>
        <v>0.12401180269457734</v>
      </c>
    </row>
    <row r="10" spans="2:19" x14ac:dyDescent="0.35">
      <c r="B10" s="4">
        <f t="shared" si="0"/>
        <v>8</v>
      </c>
      <c r="C10" s="5">
        <v>43891</v>
      </c>
      <c r="D10" s="6">
        <v>43403</v>
      </c>
      <c r="E10" s="8">
        <f t="shared" si="1"/>
        <v>7.4890413333663641E-2</v>
      </c>
    </row>
    <row r="11" spans="2:19" x14ac:dyDescent="0.35">
      <c r="B11" s="4">
        <f t="shared" si="0"/>
        <v>9</v>
      </c>
      <c r="C11" s="5">
        <v>44256</v>
      </c>
      <c r="D11" s="6">
        <v>39537</v>
      </c>
      <c r="E11" s="8">
        <f t="shared" si="1"/>
        <v>-8.907218395041816E-2</v>
      </c>
    </row>
    <row r="12" spans="2:19" x14ac:dyDescent="0.35">
      <c r="B12" s="4">
        <f t="shared" si="0"/>
        <v>10</v>
      </c>
      <c r="C12" s="5">
        <v>44621</v>
      </c>
      <c r="D12" s="6">
        <v>69420</v>
      </c>
      <c r="E12" s="8">
        <f t="shared" si="1"/>
        <v>0.75582365885120262</v>
      </c>
    </row>
    <row r="13" spans="2:19" x14ac:dyDescent="0.35">
      <c r="B13" s="4">
        <f t="shared" si="0"/>
        <v>11</v>
      </c>
      <c r="C13" s="5">
        <v>44986</v>
      </c>
      <c r="D13" s="6">
        <v>127540</v>
      </c>
      <c r="E13" s="8">
        <f t="shared" si="1"/>
        <v>0.83722270239124175</v>
      </c>
    </row>
    <row r="14" spans="2:19" x14ac:dyDescent="0.35">
      <c r="B14" s="4">
        <f t="shared" si="0"/>
        <v>12</v>
      </c>
      <c r="C14" s="5">
        <v>45352</v>
      </c>
      <c r="D14" s="6">
        <v>96421</v>
      </c>
      <c r="E14" s="8">
        <f t="shared" si="1"/>
        <v>-0.24399404108514977</v>
      </c>
    </row>
    <row r="15" spans="2:19" x14ac:dyDescent="0.35">
      <c r="B15" s="4">
        <f t="shared" si="0"/>
        <v>13</v>
      </c>
      <c r="C15" s="10">
        <v>45717</v>
      </c>
      <c r="D15" s="17">
        <f>FORECAST(B15,$D$3:$D$14,$B$3:$B$14)</f>
        <v>86758.984848484848</v>
      </c>
      <c r="E15" s="8">
        <f t="shared" si="1"/>
        <v>-0.10020654371470061</v>
      </c>
    </row>
    <row r="16" spans="2:19" x14ac:dyDescent="0.35">
      <c r="B16" s="4">
        <f t="shared" si="0"/>
        <v>14</v>
      </c>
      <c r="C16" s="10">
        <v>46082</v>
      </c>
      <c r="D16" s="17">
        <f t="shared" ref="D16:D19" si="2">FORECAST(B16,$D$3:$D$14,$B$3:$B$14)</f>
        <v>91273.803030303025</v>
      </c>
      <c r="E16" s="8">
        <f t="shared" si="1"/>
        <v>5.2038623892416647E-2</v>
      </c>
    </row>
    <row r="17" spans="2:5" x14ac:dyDescent="0.35">
      <c r="B17" s="4">
        <f t="shared" si="0"/>
        <v>15</v>
      </c>
      <c r="C17" s="10">
        <v>46447</v>
      </c>
      <c r="D17" s="17">
        <f t="shared" si="2"/>
        <v>95788.621212121216</v>
      </c>
      <c r="E17" s="8">
        <f t="shared" si="1"/>
        <v>4.9464556443640895E-2</v>
      </c>
    </row>
    <row r="18" spans="2:5" x14ac:dyDescent="0.35">
      <c r="B18" s="4">
        <f t="shared" si="0"/>
        <v>16</v>
      </c>
      <c r="C18" s="10">
        <v>46813</v>
      </c>
      <c r="D18" s="17">
        <f t="shared" si="2"/>
        <v>100303.43939393939</v>
      </c>
      <c r="E18" s="8">
        <f t="shared" si="1"/>
        <v>4.7133136740952208E-2</v>
      </c>
    </row>
    <row r="19" spans="2:5" x14ac:dyDescent="0.35">
      <c r="B19" s="4">
        <f t="shared" si="0"/>
        <v>17</v>
      </c>
      <c r="C19" s="10">
        <v>47178</v>
      </c>
      <c r="D19" s="17">
        <f t="shared" si="2"/>
        <v>104818.25757575757</v>
      </c>
      <c r="E19" s="8">
        <f>D19/D18-1</f>
        <v>4.5011598895291494E-2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TAMO</vt:lpstr>
      <vt:lpstr>ADANIENT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Afridi</dc:creator>
  <cp:lastModifiedBy>Abdullah Afridi</cp:lastModifiedBy>
  <dcterms:created xsi:type="dcterms:W3CDTF">2024-12-16T14:00:56Z</dcterms:created>
  <dcterms:modified xsi:type="dcterms:W3CDTF">2024-12-16T14:09:25Z</dcterms:modified>
</cp:coreProperties>
</file>