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d Data 1\Account Excel\كورس المحاسبة\"/>
    </mc:Choice>
  </mc:AlternateContent>
  <bookViews>
    <workbookView xWindow="405" yWindow="255" windowWidth="14355" windowHeight="7335" tabRatio="828"/>
  </bookViews>
  <sheets>
    <sheet name="الرئيسية" sheetId="7" r:id="rId1"/>
    <sheet name="اليومية الامريكية" sheetId="1" r:id="rId2"/>
    <sheet name="ميزان المراجعة" sheetId="2" r:id="rId3"/>
    <sheet name="قائمة الدخل والميزانية العمومية" sheetId="3" r:id="rId4"/>
    <sheet name="التحليل المالى" sheetId="4" r:id="rId5"/>
    <sheet name="بطاقة الصنف" sheetId="5" r:id="rId6"/>
    <sheet name="تحليل العملاء" sheetId="6" r:id="rId7"/>
  </sheets>
  <calcPr calcId="162913"/>
</workbook>
</file>

<file path=xl/calcChain.xml><?xml version="1.0" encoding="utf-8"?>
<calcChain xmlns="http://schemas.openxmlformats.org/spreadsheetml/2006/main">
  <c r="K25" i="6" l="1"/>
  <c r="J25" i="1" l="1"/>
  <c r="K28" i="6" l="1"/>
  <c r="K27" i="6"/>
  <c r="K29" i="6" l="1"/>
  <c r="K26" i="6" l="1"/>
  <c r="H19" i="3" l="1"/>
  <c r="H13" i="3"/>
  <c r="H8" i="3"/>
  <c r="E20" i="3"/>
  <c r="E25" i="3"/>
  <c r="G15" i="6"/>
  <c r="F16" i="6"/>
  <c r="G24" i="6" l="1"/>
  <c r="G25" i="6"/>
  <c r="G26" i="6"/>
  <c r="G27" i="6"/>
  <c r="G28" i="6"/>
  <c r="G29" i="6"/>
  <c r="G30" i="6"/>
  <c r="G31" i="6"/>
  <c r="G32" i="6"/>
  <c r="G11" i="6"/>
  <c r="G12" i="6"/>
  <c r="G13" i="6"/>
  <c r="G14" i="6"/>
  <c r="G16" i="6"/>
  <c r="H16" i="6" s="1"/>
  <c r="G17" i="6"/>
  <c r="G18" i="6"/>
  <c r="G19" i="6"/>
  <c r="G20" i="6"/>
  <c r="G21" i="6"/>
  <c r="G22" i="6"/>
  <c r="G23" i="6"/>
  <c r="G10" i="6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11" i="6"/>
  <c r="H11" i="6" s="1"/>
  <c r="F12" i="6"/>
  <c r="H12" i="6" s="1"/>
  <c r="F13" i="6"/>
  <c r="H13" i="6" s="1"/>
  <c r="F14" i="6"/>
  <c r="H14" i="6" s="1"/>
  <c r="F15" i="6"/>
  <c r="H15" i="6" s="1"/>
  <c r="F17" i="6"/>
  <c r="H17" i="6" s="1"/>
  <c r="F18" i="6"/>
  <c r="H18" i="6" s="1"/>
  <c r="F10" i="6"/>
  <c r="H10" i="6" s="1"/>
  <c r="K31" i="6" l="1"/>
  <c r="K30" i="6"/>
  <c r="H32" i="6"/>
  <c r="K32" i="6" s="1"/>
  <c r="H5" i="5"/>
  <c r="F17" i="5"/>
  <c r="C17" i="5"/>
  <c r="I6" i="5"/>
  <c r="I7" i="5" s="1"/>
  <c r="I8" i="5" s="1"/>
  <c r="I9" i="5" s="1"/>
  <c r="G8" i="5"/>
  <c r="E7" i="5"/>
  <c r="G7" i="5" s="1"/>
  <c r="E8" i="5"/>
  <c r="E9" i="5"/>
  <c r="G9" i="5" s="1"/>
  <c r="E6" i="5"/>
  <c r="G6" i="5" s="1"/>
  <c r="D8" i="5"/>
  <c r="D9" i="5"/>
  <c r="D7" i="5"/>
  <c r="D6" i="5"/>
  <c r="D17" i="5" s="1"/>
  <c r="G17" i="5" l="1"/>
  <c r="I17" i="5"/>
  <c r="J6" i="5"/>
  <c r="H6" i="5" l="1"/>
  <c r="J7" i="5"/>
  <c r="B6" i="4"/>
  <c r="B3" i="4"/>
  <c r="B4" i="4"/>
  <c r="H32" i="3"/>
  <c r="J8" i="5" l="1"/>
  <c r="H7" i="5"/>
  <c r="A23" i="3"/>
  <c r="J9" i="5" l="1"/>
  <c r="H8" i="5"/>
  <c r="H9" i="5" l="1"/>
  <c r="H17" i="5" s="1"/>
  <c r="J17" i="5"/>
  <c r="F33" i="1" l="1"/>
  <c r="G33" i="1"/>
  <c r="F7" i="1"/>
  <c r="G7" i="1"/>
  <c r="F8" i="1"/>
  <c r="G8" i="1"/>
  <c r="F9" i="1"/>
  <c r="G9" i="1"/>
  <c r="H9" i="1"/>
  <c r="F10" i="1"/>
  <c r="G10" i="1"/>
  <c r="H10" i="1" s="1"/>
  <c r="F11" i="1"/>
  <c r="H11" i="1" s="1"/>
  <c r="G11" i="1"/>
  <c r="F12" i="1"/>
  <c r="H12" i="1" s="1"/>
  <c r="G12" i="1"/>
  <c r="F13" i="1"/>
  <c r="G13" i="1"/>
  <c r="H13" i="1" s="1"/>
  <c r="F14" i="1"/>
  <c r="H14" i="1" s="1"/>
  <c r="G14" i="1"/>
  <c r="F15" i="1"/>
  <c r="G15" i="1"/>
  <c r="H15" i="1" s="1"/>
  <c r="F16" i="1"/>
  <c r="G16" i="1"/>
  <c r="F17" i="1"/>
  <c r="H17" i="1" s="1"/>
  <c r="G17" i="1"/>
  <c r="F18" i="1"/>
  <c r="G18" i="1"/>
  <c r="H18" i="1" s="1"/>
  <c r="F19" i="1"/>
  <c r="G19" i="1"/>
  <c r="F20" i="1"/>
  <c r="G20" i="1"/>
  <c r="H20" i="1" s="1"/>
  <c r="F21" i="1"/>
  <c r="G21" i="1"/>
  <c r="F22" i="1"/>
  <c r="G22" i="1"/>
  <c r="H22" i="1" s="1"/>
  <c r="F23" i="1"/>
  <c r="G23" i="1"/>
  <c r="F24" i="1"/>
  <c r="G24" i="1"/>
  <c r="H24" i="1" s="1"/>
  <c r="G6" i="1"/>
  <c r="F6" i="1"/>
  <c r="H7" i="1" l="1"/>
  <c r="H16" i="1"/>
  <c r="H8" i="1"/>
  <c r="H23" i="1"/>
  <c r="H21" i="1"/>
  <c r="H19" i="1"/>
  <c r="H33" i="1"/>
  <c r="H6" i="1"/>
  <c r="G25" i="1"/>
  <c r="F25" i="1"/>
  <c r="F266" i="1"/>
  <c r="F267" i="1"/>
  <c r="H25" i="1" l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J51" i="1"/>
  <c r="K51" i="1"/>
  <c r="K25" i="1"/>
  <c r="A5" i="2" s="1"/>
  <c r="L25" i="1"/>
  <c r="B5" i="2" s="1"/>
  <c r="M25" i="1"/>
  <c r="A6" i="2" s="1"/>
  <c r="C6" i="2" s="1"/>
  <c r="N25" i="1"/>
  <c r="B6" i="2" s="1"/>
  <c r="D6" i="2" s="1"/>
  <c r="O25" i="1"/>
  <c r="A7" i="2" s="1"/>
  <c r="P25" i="1"/>
  <c r="B7" i="2" s="1"/>
  <c r="Q25" i="1"/>
  <c r="A8" i="2" s="1"/>
  <c r="C8" i="2" s="1"/>
  <c r="R25" i="1"/>
  <c r="B8" i="2" s="1"/>
  <c r="D8" i="2" s="1"/>
  <c r="S25" i="1"/>
  <c r="A9" i="2" s="1"/>
  <c r="C9" i="2" s="1"/>
  <c r="T25" i="1"/>
  <c r="B9" i="2" s="1"/>
  <c r="D9" i="2" s="1"/>
  <c r="U25" i="1"/>
  <c r="A10" i="2" s="1"/>
  <c r="V25" i="1"/>
  <c r="B10" i="2" s="1"/>
  <c r="D10" i="2" s="1"/>
  <c r="W25" i="1"/>
  <c r="A11" i="2" s="1"/>
  <c r="C11" i="2" s="1"/>
  <c r="X25" i="1"/>
  <c r="B11" i="2" s="1"/>
  <c r="D11" i="2" s="1"/>
  <c r="Y25" i="1"/>
  <c r="A12" i="2" s="1"/>
  <c r="Z25" i="1"/>
  <c r="B12" i="2" s="1"/>
  <c r="D12" i="2" s="1"/>
  <c r="AA25" i="1"/>
  <c r="A13" i="2" s="1"/>
  <c r="C13" i="2" s="1"/>
  <c r="AB25" i="1"/>
  <c r="B13" i="2" s="1"/>
  <c r="D13" i="2" s="1"/>
  <c r="AC25" i="1"/>
  <c r="A14" i="2" s="1"/>
  <c r="AD25" i="1"/>
  <c r="B14" i="2" s="1"/>
  <c r="D14" i="2" s="1"/>
  <c r="AE25" i="1"/>
  <c r="A15" i="2" s="1"/>
  <c r="C15" i="2" s="1"/>
  <c r="AF25" i="1"/>
  <c r="B15" i="2" s="1"/>
  <c r="D15" i="2" s="1"/>
  <c r="AG25" i="1"/>
  <c r="A16" i="2" s="1"/>
  <c r="AH25" i="1"/>
  <c r="B16" i="2" s="1"/>
  <c r="D16" i="2" s="1"/>
  <c r="AI25" i="1"/>
  <c r="A17" i="2" s="1"/>
  <c r="C17" i="2" s="1"/>
  <c r="AJ25" i="1"/>
  <c r="B17" i="2" s="1"/>
  <c r="D17" i="2" s="1"/>
  <c r="AK25" i="1"/>
  <c r="A18" i="2" s="1"/>
  <c r="AL25" i="1"/>
  <c r="B18" i="2" s="1"/>
  <c r="D18" i="2" s="1"/>
  <c r="B6" i="3" s="1"/>
  <c r="AM25" i="1"/>
  <c r="A19" i="2" s="1"/>
  <c r="C19" i="2" s="1"/>
  <c r="AN25" i="1"/>
  <c r="B19" i="2" s="1"/>
  <c r="D19" i="2" s="1"/>
  <c r="AO25" i="1"/>
  <c r="A20" i="2" s="1"/>
  <c r="AP25" i="1"/>
  <c r="B20" i="2" s="1"/>
  <c r="D20" i="2" s="1"/>
  <c r="AQ25" i="1"/>
  <c r="A21" i="2" s="1"/>
  <c r="C21" i="2" s="1"/>
  <c r="AR25" i="1"/>
  <c r="B21" i="2" s="1"/>
  <c r="D21" i="2" s="1"/>
  <c r="AS25" i="1"/>
  <c r="A22" i="2" s="1"/>
  <c r="AT25" i="1"/>
  <c r="B22" i="2" s="1"/>
  <c r="D22" i="2" s="1"/>
  <c r="AU25" i="1"/>
  <c r="A23" i="2" s="1"/>
  <c r="C23" i="2" s="1"/>
  <c r="AV25" i="1"/>
  <c r="B23" i="2" s="1"/>
  <c r="D23" i="2" s="1"/>
  <c r="AW25" i="1"/>
  <c r="A24" i="2" s="1"/>
  <c r="AX25" i="1"/>
  <c r="B24" i="2" s="1"/>
  <c r="D24" i="2" s="1"/>
  <c r="AY25" i="1"/>
  <c r="A25" i="2" s="1"/>
  <c r="C25" i="2" s="1"/>
  <c r="AZ25" i="1"/>
  <c r="B25" i="2" s="1"/>
  <c r="D25" i="2" s="1"/>
  <c r="BA25" i="1"/>
  <c r="A26" i="2" s="1"/>
  <c r="BB25" i="1"/>
  <c r="B26" i="2" s="1"/>
  <c r="D26" i="2" s="1"/>
  <c r="BC25" i="1"/>
  <c r="A27" i="2" s="1"/>
  <c r="C27" i="2" s="1"/>
  <c r="BD25" i="1"/>
  <c r="B27" i="2" s="1"/>
  <c r="D27" i="2" s="1"/>
  <c r="BE25" i="1"/>
  <c r="A28" i="2" s="1"/>
  <c r="BF25" i="1"/>
  <c r="B28" i="2" s="1"/>
  <c r="D28" i="2" s="1"/>
  <c r="BG25" i="1"/>
  <c r="A29" i="2" s="1"/>
  <c r="C29" i="2" s="1"/>
  <c r="BH25" i="1"/>
  <c r="B29" i="2" s="1"/>
  <c r="D29" i="2" s="1"/>
  <c r="BI25" i="1"/>
  <c r="A30" i="2" s="1"/>
  <c r="BJ25" i="1"/>
  <c r="B30" i="2" s="1"/>
  <c r="D30" i="2" s="1"/>
  <c r="B2" i="3" s="1"/>
  <c r="BK25" i="1"/>
  <c r="A31" i="2" s="1"/>
  <c r="BL25" i="1"/>
  <c r="B31" i="2" s="1"/>
  <c r="D31" i="2" s="1"/>
  <c r="BM25" i="1"/>
  <c r="A32" i="2" s="1"/>
  <c r="BN25" i="1"/>
  <c r="BO25" i="1"/>
  <c r="A33" i="2" s="1"/>
  <c r="BP25" i="1"/>
  <c r="BQ25" i="1"/>
  <c r="A34" i="2" s="1"/>
  <c r="BR25" i="1"/>
  <c r="B34" i="2" s="1"/>
  <c r="D34" i="2" s="1"/>
  <c r="BS25" i="1"/>
  <c r="A35" i="2" s="1"/>
  <c r="BT25" i="1"/>
  <c r="BU25" i="1"/>
  <c r="A36" i="2" s="1"/>
  <c r="BV25" i="1"/>
  <c r="BW25" i="1"/>
  <c r="A37" i="2" s="1"/>
  <c r="BX25" i="1"/>
  <c r="BY25" i="1"/>
  <c r="A38" i="2" s="1"/>
  <c r="BZ25" i="1"/>
  <c r="CA25" i="1"/>
  <c r="CB25" i="1"/>
  <c r="CC25" i="1"/>
  <c r="CD25" i="1"/>
  <c r="CE25" i="1"/>
  <c r="A41" i="2" s="1"/>
  <c r="CF25" i="1"/>
  <c r="CG25" i="1"/>
  <c r="A42" i="2" s="1"/>
  <c r="CH25" i="1"/>
  <c r="B42" i="2" s="1"/>
  <c r="D42" i="2" s="1"/>
  <c r="CI25" i="1"/>
  <c r="A43" i="2" s="1"/>
  <c r="C43" i="2" s="1"/>
  <c r="CJ25" i="1"/>
  <c r="B43" i="2" s="1"/>
  <c r="CK25" i="1"/>
  <c r="A44" i="2" s="1"/>
  <c r="CL25" i="1"/>
  <c r="B44" i="2" s="1"/>
  <c r="D44" i="2" s="1"/>
  <c r="CM25" i="1"/>
  <c r="A45" i="2" s="1"/>
  <c r="C45" i="2" s="1"/>
  <c r="CN25" i="1"/>
  <c r="B45" i="2" s="1"/>
  <c r="CO25" i="1"/>
  <c r="A46" i="2" s="1"/>
  <c r="CP25" i="1"/>
  <c r="B46" i="2" s="1"/>
  <c r="D46" i="2" s="1"/>
  <c r="CQ25" i="1"/>
  <c r="A47" i="2" s="1"/>
  <c r="C47" i="2" s="1"/>
  <c r="CR25" i="1"/>
  <c r="B47" i="2" s="1"/>
  <c r="CS25" i="1"/>
  <c r="A48" i="2" s="1"/>
  <c r="CT25" i="1"/>
  <c r="B48" i="2" s="1"/>
  <c r="D48" i="2" s="1"/>
  <c r="CU25" i="1"/>
  <c r="A49" i="2" s="1"/>
  <c r="C49" i="2" s="1"/>
  <c r="CV25" i="1"/>
  <c r="B49" i="2" s="1"/>
  <c r="CW25" i="1"/>
  <c r="A50" i="2" s="1"/>
  <c r="CX25" i="1"/>
  <c r="B50" i="2" s="1"/>
  <c r="D50" i="2" s="1"/>
  <c r="CY25" i="1"/>
  <c r="A51" i="2" s="1"/>
  <c r="C51" i="2" s="1"/>
  <c r="CZ25" i="1"/>
  <c r="B51" i="2" s="1"/>
  <c r="DA25" i="1"/>
  <c r="A52" i="2" s="1"/>
  <c r="DB25" i="1"/>
  <c r="B52" i="2" s="1"/>
  <c r="D52" i="2" s="1"/>
  <c r="I51" i="1"/>
  <c r="C50" i="2" l="1"/>
  <c r="C46" i="2"/>
  <c r="D51" i="2"/>
  <c r="D49" i="2"/>
  <c r="D47" i="2"/>
  <c r="D45" i="2"/>
  <c r="D43" i="2"/>
  <c r="B41" i="2"/>
  <c r="D41" i="2" s="1"/>
  <c r="B36" i="2"/>
  <c r="D36" i="2" s="1"/>
  <c r="B40" i="2"/>
  <c r="D40" i="2" s="1"/>
  <c r="B39" i="2"/>
  <c r="B35" i="2"/>
  <c r="D35" i="2" s="1"/>
  <c r="B37" i="2"/>
  <c r="D37" i="2" s="1"/>
  <c r="B38" i="2"/>
  <c r="D38" i="2" s="1"/>
  <c r="C41" i="2"/>
  <c r="C35" i="2"/>
  <c r="C31" i="2"/>
  <c r="B3" i="3"/>
  <c r="A4" i="3" s="1"/>
  <c r="B33" i="2"/>
  <c r="D33" i="2" s="1"/>
  <c r="B32" i="2"/>
  <c r="D32" i="2" s="1"/>
  <c r="C52" i="2"/>
  <c r="C48" i="2"/>
  <c r="C44" i="2"/>
  <c r="C42" i="2"/>
  <c r="A40" i="2"/>
  <c r="A39" i="2"/>
  <c r="C39" i="2" s="1"/>
  <c r="C38" i="2"/>
  <c r="C34" i="2"/>
  <c r="C32" i="2"/>
  <c r="C30" i="2"/>
  <c r="C28" i="2"/>
  <c r="C26" i="2"/>
  <c r="C24" i="2"/>
  <c r="C22" i="2"/>
  <c r="C20" i="2"/>
  <c r="C18" i="2"/>
  <c r="C16" i="2"/>
  <c r="C14" i="2"/>
  <c r="C12" i="2"/>
  <c r="F4" i="3"/>
  <c r="E10" i="3" s="1"/>
  <c r="E32" i="3" s="1"/>
  <c r="C10" i="2"/>
  <c r="C5" i="2"/>
  <c r="D5" i="2"/>
  <c r="C7" i="2"/>
  <c r="D7" i="2"/>
  <c r="B4" i="2"/>
  <c r="I25" i="1"/>
  <c r="A4" i="2" s="1"/>
  <c r="A54" i="2" s="1"/>
  <c r="B5" i="4" l="1"/>
  <c r="E33" i="3"/>
  <c r="C40" i="2"/>
  <c r="C37" i="2"/>
  <c r="B54" i="2"/>
  <c r="A55" i="2" s="1"/>
  <c r="C36" i="2"/>
  <c r="D39" i="2"/>
  <c r="C33" i="2"/>
  <c r="B7" i="3" s="1"/>
  <c r="A16" i="3" s="1"/>
  <c r="A25" i="3" s="1"/>
  <c r="C25" i="3" s="1"/>
  <c r="D4" i="2"/>
  <c r="D54" i="2" s="1"/>
  <c r="C4" i="2"/>
  <c r="C54" i="2" s="1"/>
  <c r="G267" i="1"/>
  <c r="G268" i="1"/>
  <c r="F268" i="1"/>
  <c r="G266" i="1"/>
  <c r="G240" i="1"/>
  <c r="F240" i="1"/>
  <c r="G214" i="1"/>
  <c r="F214" i="1"/>
  <c r="G188" i="1"/>
  <c r="F188" i="1"/>
  <c r="G162" i="1"/>
  <c r="F162" i="1"/>
  <c r="G136" i="1"/>
  <c r="F136" i="1"/>
  <c r="G110" i="1"/>
  <c r="F110" i="1"/>
  <c r="G84" i="1"/>
  <c r="F84" i="1"/>
  <c r="G58" i="1"/>
  <c r="F58" i="1"/>
  <c r="G32" i="1"/>
  <c r="F32" i="1"/>
  <c r="C55" i="2" l="1"/>
  <c r="H32" i="1"/>
  <c r="H58" i="1"/>
  <c r="H84" i="1"/>
  <c r="H110" i="1"/>
  <c r="H136" i="1"/>
  <c r="H162" i="1"/>
  <c r="H188" i="1"/>
  <c r="H214" i="1"/>
  <c r="H240" i="1"/>
  <c r="H266" i="1"/>
</calcChain>
</file>

<file path=xl/sharedStrings.xml><?xml version="1.0" encoding="utf-8"?>
<sst xmlns="http://schemas.openxmlformats.org/spreadsheetml/2006/main" count="1961" uniqueCount="204">
  <si>
    <t>كود الحساب</t>
  </si>
  <si>
    <t>اسم الحساب</t>
  </si>
  <si>
    <t xml:space="preserve">البيان </t>
  </si>
  <si>
    <t>رقم القيد</t>
  </si>
  <si>
    <t>التاريخ</t>
  </si>
  <si>
    <t>اجمالى المدين</t>
  </si>
  <si>
    <t>اجمالى الدائن</t>
  </si>
  <si>
    <t>توازن المبيعات</t>
  </si>
  <si>
    <t>يناير</t>
  </si>
  <si>
    <t>النقدية</t>
  </si>
  <si>
    <t>البنك</t>
  </si>
  <si>
    <t>الودائع</t>
  </si>
  <si>
    <t>العملاء</t>
  </si>
  <si>
    <t>المخزون</t>
  </si>
  <si>
    <t>أوراق القبض</t>
  </si>
  <si>
    <t>أراضى</t>
  </si>
  <si>
    <t>مبانى</t>
  </si>
  <si>
    <t>سيارات</t>
  </si>
  <si>
    <t>الات</t>
  </si>
  <si>
    <t>اثاث</t>
  </si>
  <si>
    <t>اجهزة ومعدات</t>
  </si>
  <si>
    <t>شهرة المحل</t>
  </si>
  <si>
    <t>حق الإختراع</t>
  </si>
  <si>
    <t>مصروفات مقدمة</t>
  </si>
  <si>
    <t>ايرادات مستحقة</t>
  </si>
  <si>
    <t>الموردين</t>
  </si>
  <si>
    <t>أوراق الدفع</t>
  </si>
  <si>
    <t>قروض قصيرة الأجل</t>
  </si>
  <si>
    <t>قروض طويلة الأجل</t>
  </si>
  <si>
    <t>السندات</t>
  </si>
  <si>
    <t>مصروفات مستحقة</t>
  </si>
  <si>
    <t>ايرادات مقدمة</t>
  </si>
  <si>
    <t>رأس المال</t>
  </si>
  <si>
    <t>احتياطيات</t>
  </si>
  <si>
    <t>ارباح محجوزة</t>
  </si>
  <si>
    <t>المبيعات</t>
  </si>
  <si>
    <t>تكلفة المبيعات</t>
  </si>
  <si>
    <t>مصروف اهلاك مبانى</t>
  </si>
  <si>
    <t>مصروف اهلاك سيارات</t>
  </si>
  <si>
    <t>مصروف اهلاك اثاث</t>
  </si>
  <si>
    <t>مصروف اهلاك الات</t>
  </si>
  <si>
    <t>مصروف اهلاك اجهزة ومعدات</t>
  </si>
  <si>
    <t>مجمع اهلاك مبانى</t>
  </si>
  <si>
    <t>مجمع اهلاك سيارات</t>
  </si>
  <si>
    <t>مجمع اهلاك الات</t>
  </si>
  <si>
    <t>مجمع اهلاك اثاث</t>
  </si>
  <si>
    <t>مجمع اهلاك اجهزة ومعدات</t>
  </si>
  <si>
    <t>مصروف ديون معدومة</t>
  </si>
  <si>
    <t>مخصص ديون مشكوك فيها</t>
  </si>
  <si>
    <t>مصروف اجور ومرتبات</t>
  </si>
  <si>
    <t>مصروف ايجار</t>
  </si>
  <si>
    <t>مصروف النقل</t>
  </si>
  <si>
    <t>مصروف الفوائد</t>
  </si>
  <si>
    <t>مصروفات أخرى متنوعة</t>
  </si>
  <si>
    <t>ايراد الفوائد</t>
  </si>
  <si>
    <t>ايراد ايجار</t>
  </si>
  <si>
    <t>ايراد اوراق مالية</t>
  </si>
  <si>
    <t>ايرادات اخرى متنوعة</t>
  </si>
  <si>
    <t>مدين</t>
  </si>
  <si>
    <t>دائن</t>
  </si>
  <si>
    <t>فبراير</t>
  </si>
  <si>
    <t>مارس</t>
  </si>
  <si>
    <t>مايو</t>
  </si>
  <si>
    <t>يونيو</t>
  </si>
  <si>
    <t>يوليو</t>
  </si>
  <si>
    <t>أغسطس</t>
  </si>
  <si>
    <t>ديسمبر</t>
  </si>
  <si>
    <t>نوفمبر</t>
  </si>
  <si>
    <t>أكتوبر</t>
  </si>
  <si>
    <t>سبتمبر</t>
  </si>
  <si>
    <t>الاجمالى</t>
  </si>
  <si>
    <t>ميزان المراجعة</t>
  </si>
  <si>
    <t>بالمجاميع</t>
  </si>
  <si>
    <t>بالأرصدة</t>
  </si>
  <si>
    <t xml:space="preserve">                                                                       31/12/2010                    </t>
  </si>
  <si>
    <t xml:space="preserve">العملاء </t>
  </si>
  <si>
    <t xml:space="preserve">اوراق القبض </t>
  </si>
  <si>
    <t xml:space="preserve">اراضى </t>
  </si>
  <si>
    <t xml:space="preserve">اجهزة ومعدات </t>
  </si>
  <si>
    <t xml:space="preserve">شهرة المحل </t>
  </si>
  <si>
    <t xml:space="preserve">حق الاختراع </t>
  </si>
  <si>
    <t>اوراق الدفع</t>
  </si>
  <si>
    <t>إجمالى ميزان المراجعة</t>
  </si>
  <si>
    <t>توازن العمليات</t>
  </si>
  <si>
    <t>مجمل الربح</t>
  </si>
  <si>
    <t>المصروفات</t>
  </si>
  <si>
    <t xml:space="preserve">مصروف النقل </t>
  </si>
  <si>
    <t>مصروفات اخرى متنوعة</t>
  </si>
  <si>
    <t>إجمالى المصروفات</t>
  </si>
  <si>
    <t>الإيرادات</t>
  </si>
  <si>
    <t>ايرادات أخرى متنوعة</t>
  </si>
  <si>
    <t>إجمالى الإيرادات</t>
  </si>
  <si>
    <t>الميزانية العمومية عن يوم</t>
  </si>
  <si>
    <t>التزامات</t>
  </si>
  <si>
    <t>جزئى</t>
  </si>
  <si>
    <t>البيان</t>
  </si>
  <si>
    <t>اصول</t>
  </si>
  <si>
    <t xml:space="preserve">كلى </t>
  </si>
  <si>
    <t>قائمة الدخل</t>
  </si>
  <si>
    <t>اصول ثابتة</t>
  </si>
  <si>
    <t>اصول متداولة</t>
  </si>
  <si>
    <t>اجمالى الاصول الثابتة</t>
  </si>
  <si>
    <t xml:space="preserve">النقدية </t>
  </si>
  <si>
    <t>اوراق قبض</t>
  </si>
  <si>
    <t>اجمالى الاصول المتداولة</t>
  </si>
  <si>
    <t>اوراق دفع</t>
  </si>
  <si>
    <t xml:space="preserve">موردين </t>
  </si>
  <si>
    <t>قروض قصيرة الاجل</t>
  </si>
  <si>
    <t>إجمالى الإلتزامات المتداولة</t>
  </si>
  <si>
    <t>التزامات طويلة الأجل</t>
  </si>
  <si>
    <t>سندات</t>
  </si>
  <si>
    <t>إجمالى التزامات طويلة الأجل</t>
  </si>
  <si>
    <t>حقوق الملكية</t>
  </si>
  <si>
    <t>أرباح محجوزة</t>
  </si>
  <si>
    <t>إجمالى حقوق الملكية</t>
  </si>
  <si>
    <t>أصول غير ملموسة</t>
  </si>
  <si>
    <t>إجمالى الأصول غير الملموسة</t>
  </si>
  <si>
    <t>اصول اخرى</t>
  </si>
  <si>
    <t>إجمالى أصول أخرى</t>
  </si>
  <si>
    <t>اجمالى الاصول</t>
  </si>
  <si>
    <t>اجمالى الخصوم</t>
  </si>
  <si>
    <t>التحليل المالى</t>
  </si>
  <si>
    <t xml:space="preserve">النسبة </t>
  </si>
  <si>
    <t>مؤشر الصناعة</t>
  </si>
  <si>
    <t>القرار</t>
  </si>
  <si>
    <t xml:space="preserve">المؤشر الفعلى </t>
  </si>
  <si>
    <t>نسبة التداول</t>
  </si>
  <si>
    <t>نسبة السيولة</t>
  </si>
  <si>
    <t>رأس مال العامل</t>
  </si>
  <si>
    <t>مرة</t>
  </si>
  <si>
    <t>جنيه</t>
  </si>
  <si>
    <t>معدل العائد على الاصول</t>
  </si>
  <si>
    <t>ص 164</t>
  </si>
  <si>
    <t>الوارد</t>
  </si>
  <si>
    <t>الصادر</t>
  </si>
  <si>
    <t>الرصيد</t>
  </si>
  <si>
    <t>المتوسط المرجح</t>
  </si>
  <si>
    <t>سعر</t>
  </si>
  <si>
    <t>كمية</t>
  </si>
  <si>
    <t>قيمة</t>
  </si>
  <si>
    <t>رصيد اول الفترة</t>
  </si>
  <si>
    <t xml:space="preserve">مشتريات </t>
  </si>
  <si>
    <t>مبيعات</t>
  </si>
  <si>
    <t>مردودات</t>
  </si>
  <si>
    <t>صرف من المخزن</t>
  </si>
  <si>
    <t>تحليل أرصدة العملاء</t>
  </si>
  <si>
    <t>المدخلات</t>
  </si>
  <si>
    <t>لو تاريخ السداد أقل من</t>
  </si>
  <si>
    <t>لو تاريخ السداد أكبر من</t>
  </si>
  <si>
    <t>أيام</t>
  </si>
  <si>
    <t>يوم</t>
  </si>
  <si>
    <t>نسبة الخصم</t>
  </si>
  <si>
    <t>نسبة الغرامة</t>
  </si>
  <si>
    <t>من المبلغ المستحق</t>
  </si>
  <si>
    <t xml:space="preserve">المخرجات </t>
  </si>
  <si>
    <t>كود العميل</t>
  </si>
  <si>
    <t>المبلغ المستحق</t>
  </si>
  <si>
    <t xml:space="preserve">تاريخ الفاتورة </t>
  </si>
  <si>
    <t>تاريخ السداد</t>
  </si>
  <si>
    <t>الخصم</t>
  </si>
  <si>
    <t xml:space="preserve">الغرامة </t>
  </si>
  <si>
    <t xml:space="preserve">الصافى </t>
  </si>
  <si>
    <t>اسم العميل</t>
  </si>
  <si>
    <t>على</t>
  </si>
  <si>
    <t>محمد</t>
  </si>
  <si>
    <t>يوسف</t>
  </si>
  <si>
    <t>احمد</t>
  </si>
  <si>
    <t>محمود</t>
  </si>
  <si>
    <t>عمر</t>
  </si>
  <si>
    <t>عمرو</t>
  </si>
  <si>
    <t>ابراهيم</t>
  </si>
  <si>
    <t>كريم</t>
  </si>
  <si>
    <t>سعيد</t>
  </si>
  <si>
    <t>شريف</t>
  </si>
  <si>
    <t>عادل</t>
  </si>
  <si>
    <t>راشد</t>
  </si>
  <si>
    <t>مصطفى</t>
  </si>
  <si>
    <t>وليد</t>
  </si>
  <si>
    <t>وحيد</t>
  </si>
  <si>
    <t>حازم</t>
  </si>
  <si>
    <t>عبدالرحمن</t>
  </si>
  <si>
    <t>عبدالقدوس</t>
  </si>
  <si>
    <t>عبدالسلام</t>
  </si>
  <si>
    <t>عبدالعظيم</t>
  </si>
  <si>
    <t>حسن</t>
  </si>
  <si>
    <t>حسين</t>
  </si>
  <si>
    <t>تظهر عند حساب قيمة نصية على قيمة رقمية</t>
  </si>
  <si>
    <t>هذه تظهر عند القسمة على صفر</t>
  </si>
  <si>
    <t xml:space="preserve">البحث عن عميل </t>
  </si>
  <si>
    <t>ادخل كود العميل</t>
  </si>
  <si>
    <t xml:space="preserve">اسم العميل </t>
  </si>
  <si>
    <t>تاريخ الفاتورة</t>
  </si>
  <si>
    <t>مدة الدين</t>
  </si>
  <si>
    <t>الغرامة</t>
  </si>
  <si>
    <t>الصافى</t>
  </si>
  <si>
    <t>ملاحظات</t>
  </si>
  <si>
    <t>VLOOKUP(L8;A9:H21;2)</t>
  </si>
  <si>
    <t>دالة VLOOKUPتكتب من دالة if وليس تكتب باليد</t>
  </si>
  <si>
    <t xml:space="preserve"> التاريخ بيظهر أرقام ولاعادة صيغة التاريخ من دالة</t>
  </si>
  <si>
    <t xml:space="preserve">         </t>
  </si>
  <si>
    <t xml:space="preserve">       </t>
  </si>
  <si>
    <t xml:space="preserve">  Format Cells ثم Number ثم Date  </t>
  </si>
  <si>
    <t>شرح الخصم من دالة اف بعد ما اكتب البيانات فى كل خانة اضغط اف 4</t>
  </si>
  <si>
    <t>المبرمج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</si>
</sst>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ج.م.‏&quot;\ * #,##0.00_-;_-&quot;ج.م.‏&quot;\ * #,##0.00\-;_-&quot;ج.م.‏&quot;\ * &quot;-&quot;??_-;_-@_-"/>
    <numFmt numFmtId="165" formatCode="[$-1010000]d/m/yyyy;@"/>
  </numFmts>
  <fonts count="1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sz val="12"/>
      <color theme="0"/>
      <name val="Calibri"/>
      <family val="2"/>
      <charset val="178"/>
      <scheme val="minor"/>
    </font>
    <font>
      <b/>
      <sz val="12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theme="8" tint="0.39988402966399123"/>
      </left>
      <right style="thick">
        <color theme="8" tint="0.39988402966399123"/>
      </right>
      <top style="thick">
        <color theme="8" tint="0.39988402966399123"/>
      </top>
      <bottom style="thick">
        <color theme="8" tint="0.39988402966399123"/>
      </bottom>
      <diagonal/>
    </border>
    <border>
      <left style="thick">
        <color theme="8" tint="0.39988402966399123"/>
      </left>
      <right/>
      <top style="thick">
        <color theme="8" tint="0.39988402966399123"/>
      </top>
      <bottom style="thick">
        <color theme="8" tint="0.39988402966399123"/>
      </bottom>
      <diagonal/>
    </border>
    <border>
      <left/>
      <right style="thick">
        <color theme="8" tint="0.39988402966399123"/>
      </right>
      <top style="thick">
        <color theme="8" tint="0.39988402966399123"/>
      </top>
      <bottom style="thick">
        <color theme="8" tint="0.39988402966399123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double">
        <color rgb="FF7030A0"/>
      </left>
      <right/>
      <top style="double">
        <color rgb="FF7030A0"/>
      </top>
      <bottom style="double">
        <color rgb="FF7030A0"/>
      </bottom>
      <diagonal/>
    </border>
    <border>
      <left/>
      <right style="double">
        <color rgb="FF7030A0"/>
      </right>
      <top style="double">
        <color rgb="FF7030A0"/>
      </top>
      <bottom style="double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7" borderId="18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/>
    <xf numFmtId="0" fontId="2" fillId="0" borderId="18" xfId="0" applyFont="1" applyBorder="1" applyAlignment="1">
      <alignment horizontal="right"/>
    </xf>
    <xf numFmtId="0" fontId="2" fillId="0" borderId="18" xfId="0" applyFont="1" applyBorder="1"/>
    <xf numFmtId="0" fontId="0" fillId="13" borderId="18" xfId="0" applyFill="1" applyBorder="1"/>
    <xf numFmtId="0" fontId="0" fillId="6" borderId="18" xfId="0" applyFill="1" applyBorder="1"/>
    <xf numFmtId="0" fontId="4" fillId="12" borderId="1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12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1" xfId="0" applyBorder="1"/>
    <xf numFmtId="0" fontId="2" fillId="12" borderId="22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0" fillId="4" borderId="18" xfId="0" applyFill="1" applyBorder="1"/>
    <xf numFmtId="0" fontId="0" fillId="16" borderId="18" xfId="0" applyFill="1" applyBorder="1"/>
    <xf numFmtId="0" fontId="0" fillId="16" borderId="21" xfId="0" applyFill="1" applyBorder="1"/>
    <xf numFmtId="0" fontId="0" fillId="17" borderId="18" xfId="0" applyFill="1" applyBorder="1"/>
    <xf numFmtId="0" fontId="0" fillId="15" borderId="18" xfId="0" applyFill="1" applyBorder="1"/>
    <xf numFmtId="0" fontId="7" fillId="7" borderId="18" xfId="0" applyFont="1" applyFill="1" applyBorder="1"/>
    <xf numFmtId="0" fontId="4" fillId="0" borderId="24" xfId="0" applyFont="1" applyBorder="1" applyAlignment="1">
      <alignment horizontal="center"/>
    </xf>
    <xf numFmtId="9" fontId="4" fillId="20" borderId="24" xfId="0" applyNumberFormat="1" applyFont="1" applyFill="1" applyBorder="1" applyAlignment="1">
      <alignment horizontal="center"/>
    </xf>
    <xf numFmtId="0" fontId="3" fillId="20" borderId="24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3" fillId="0" borderId="27" xfId="0" applyNumberFormat="1" applyFon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0" borderId="28" xfId="0" applyFont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 applyProtection="1">
      <alignment horizontal="center"/>
      <protection hidden="1"/>
    </xf>
    <xf numFmtId="0" fontId="10" fillId="7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distributed"/>
    </xf>
    <xf numFmtId="0" fontId="2" fillId="8" borderId="1" xfId="0" applyFont="1" applyFill="1" applyBorder="1" applyAlignment="1">
      <alignment horizontal="center" vertical="distributed"/>
    </xf>
    <xf numFmtId="0" fontId="2" fillId="7" borderId="1" xfId="0" applyFont="1" applyFill="1" applyBorder="1" applyAlignment="1">
      <alignment horizontal="center" vertical="distributed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4" fontId="3" fillId="11" borderId="18" xfId="0" applyNumberFormat="1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4" fontId="2" fillId="7" borderId="18" xfId="0" applyNumberFormat="1" applyFont="1" applyFill="1" applyBorder="1" applyAlignment="1">
      <alignment horizontal="right"/>
    </xf>
    <xf numFmtId="0" fontId="0" fillId="7" borderId="18" xfId="0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13" borderId="0" xfId="0" applyFont="1" applyFill="1" applyAlignment="1">
      <alignment horizontal="center" vertical="top"/>
    </xf>
    <xf numFmtId="165" fontId="3" fillId="0" borderId="29" xfId="0" applyNumberFormat="1" applyFont="1" applyBorder="1" applyAlignment="1">
      <alignment horizontal="center"/>
    </xf>
    <xf numFmtId="165" fontId="3" fillId="0" borderId="30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21" borderId="28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&#1578;&#1581;&#1604;&#1610;&#1604; &#1575;&#1604;&#1593;&#1605;&#1604;&#1575;&#1569;'!A1"/><Relationship Id="rId2" Type="http://schemas.openxmlformats.org/officeDocument/2006/relationships/hyperlink" Target="#'&#1605;&#1610;&#1586;&#1575;&#1606; &#1575;&#1604;&#1605;&#1585;&#1575;&#1580;&#1593;&#1577;'!A1"/><Relationship Id="rId1" Type="http://schemas.openxmlformats.org/officeDocument/2006/relationships/hyperlink" Target="#'&#1575;&#1604;&#1610;&#1608;&#1605;&#1610;&#1577; &#1575;&#1604;&#1575;&#1605;&#1585;&#1610;&#1603;&#1610;&#1577;'!A1"/><Relationship Id="rId6" Type="http://schemas.openxmlformats.org/officeDocument/2006/relationships/hyperlink" Target="#'&#1602;&#1575;&#1574;&#1605;&#1577; &#1575;&#1604;&#1583;&#1582;&#1604; &#1608;&#1575;&#1604;&#1605;&#1610;&#1586;&#1575;&#1606;&#1610;&#1577; &#1575;&#1604;&#1593;&#1605;&#1608;&#1605;&#1610;&#1577;'!A1"/><Relationship Id="rId5" Type="http://schemas.openxmlformats.org/officeDocument/2006/relationships/hyperlink" Target="#'&#1576;&#1591;&#1575;&#1602;&#1577; &#1575;&#1604;&#1589;&#1606;&#1601;'!A1"/><Relationship Id="rId4" Type="http://schemas.openxmlformats.org/officeDocument/2006/relationships/hyperlink" Target="#'&#1575;&#1604;&#1578;&#1581;&#1604;&#1610;&#1604; &#1575;&#1604;&#1605;&#1575;&#1604;&#1609;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19050</xdr:rowOff>
    </xdr:from>
    <xdr:to>
      <xdr:col>1</xdr:col>
      <xdr:colOff>485775</xdr:colOff>
      <xdr:row>6</xdr:row>
      <xdr:rowOff>28575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1234975625" y="200025"/>
          <a:ext cx="914400" cy="914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100" b="1"/>
            <a:t>اليومية</a:t>
          </a:r>
          <a:r>
            <a:rPr lang="ar-EG" sz="1100" baseline="0"/>
            <a:t> </a:t>
          </a:r>
          <a:r>
            <a:rPr lang="ar-EG" sz="1100" b="1" baseline="0"/>
            <a:t>الامريكية</a:t>
          </a:r>
          <a:endParaRPr lang="ar-EG" sz="1100" b="1"/>
        </a:p>
      </xdr:txBody>
    </xdr:sp>
    <xdr:clientData/>
  </xdr:twoCellAnchor>
  <xdr:twoCellAnchor>
    <xdr:from>
      <xdr:col>3</xdr:col>
      <xdr:colOff>104775</xdr:colOff>
      <xdr:row>1</xdr:row>
      <xdr:rowOff>19050</xdr:rowOff>
    </xdr:from>
    <xdr:to>
      <xdr:col>4</xdr:col>
      <xdr:colOff>333375</xdr:colOff>
      <xdr:row>6</xdr:row>
      <xdr:rowOff>28575</xdr:rowOff>
    </xdr:to>
    <xdr:sp macro="" textlink="">
      <xdr:nvSpPr>
        <xdr:cNvPr id="11" name="Oval 10">
          <a:hlinkClick xmlns:r="http://schemas.openxmlformats.org/officeDocument/2006/relationships" r:id="rId2"/>
        </xdr:cNvPr>
        <xdr:cNvSpPr/>
      </xdr:nvSpPr>
      <xdr:spPr>
        <a:xfrm>
          <a:off x="11233070625" y="200025"/>
          <a:ext cx="914400" cy="914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ميزان</a:t>
          </a:r>
          <a:r>
            <a:rPr lang="ar-EG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المراجعة</a:t>
          </a:r>
          <a:endParaRPr lang="ar-EG">
            <a:effectLst/>
          </a:endParaRPr>
        </a:p>
      </xdr:txBody>
    </xdr:sp>
    <xdr:clientData/>
  </xdr:twoCellAnchor>
  <xdr:twoCellAnchor>
    <xdr:from>
      <xdr:col>0</xdr:col>
      <xdr:colOff>266700</xdr:colOff>
      <xdr:row>9</xdr:row>
      <xdr:rowOff>161925</xdr:rowOff>
    </xdr:from>
    <xdr:to>
      <xdr:col>1</xdr:col>
      <xdr:colOff>495300</xdr:colOff>
      <xdr:row>14</xdr:row>
      <xdr:rowOff>171450</xdr:rowOff>
    </xdr:to>
    <xdr:sp macro="" textlink="">
      <xdr:nvSpPr>
        <xdr:cNvPr id="12" name="Oval 11">
          <a:hlinkClick xmlns:r="http://schemas.openxmlformats.org/officeDocument/2006/relationships" r:id="rId3"/>
        </xdr:cNvPr>
        <xdr:cNvSpPr/>
      </xdr:nvSpPr>
      <xdr:spPr>
        <a:xfrm>
          <a:off x="11234966100" y="1790700"/>
          <a:ext cx="914400" cy="914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تحليل العملاء</a:t>
          </a:r>
          <a:endParaRPr lang="ar-EG">
            <a:effectLst/>
          </a:endParaRPr>
        </a:p>
      </xdr:txBody>
    </xdr:sp>
    <xdr:clientData/>
  </xdr:twoCellAnchor>
  <xdr:twoCellAnchor>
    <xdr:from>
      <xdr:col>3</xdr:col>
      <xdr:colOff>95250</xdr:colOff>
      <xdr:row>9</xdr:row>
      <xdr:rowOff>123825</xdr:rowOff>
    </xdr:from>
    <xdr:to>
      <xdr:col>4</xdr:col>
      <xdr:colOff>323850</xdr:colOff>
      <xdr:row>14</xdr:row>
      <xdr:rowOff>133350</xdr:rowOff>
    </xdr:to>
    <xdr:sp macro="" textlink="">
      <xdr:nvSpPr>
        <xdr:cNvPr id="13" name="Oval 12">
          <a:hlinkClick xmlns:r="http://schemas.openxmlformats.org/officeDocument/2006/relationships" r:id="rId4"/>
        </xdr:cNvPr>
        <xdr:cNvSpPr/>
      </xdr:nvSpPr>
      <xdr:spPr>
        <a:xfrm>
          <a:off x="11233080150" y="1752600"/>
          <a:ext cx="914400" cy="914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التحليل</a:t>
          </a:r>
          <a:r>
            <a:rPr lang="ar-EG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المالى</a:t>
          </a:r>
          <a:endParaRPr lang="ar-EG" b="1">
            <a:effectLst/>
          </a:endParaRPr>
        </a:p>
      </xdr:txBody>
    </xdr:sp>
    <xdr:clientData/>
  </xdr:twoCellAnchor>
  <xdr:twoCellAnchor>
    <xdr:from>
      <xdr:col>5</xdr:col>
      <xdr:colOff>600075</xdr:colOff>
      <xdr:row>9</xdr:row>
      <xdr:rowOff>142875</xdr:rowOff>
    </xdr:from>
    <xdr:to>
      <xdr:col>7</xdr:col>
      <xdr:colOff>142875</xdr:colOff>
      <xdr:row>14</xdr:row>
      <xdr:rowOff>152400</xdr:rowOff>
    </xdr:to>
    <xdr:sp macro="" textlink="">
      <xdr:nvSpPr>
        <xdr:cNvPr id="14" name="Oval 13">
          <a:hlinkClick xmlns:r="http://schemas.openxmlformats.org/officeDocument/2006/relationships" r:id="rId5"/>
        </xdr:cNvPr>
        <xdr:cNvSpPr/>
      </xdr:nvSpPr>
      <xdr:spPr>
        <a:xfrm>
          <a:off x="11231203725" y="1771650"/>
          <a:ext cx="914400" cy="914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بطاقة</a:t>
          </a:r>
          <a:r>
            <a:rPr lang="ar-EG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EG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الصنف</a:t>
          </a:r>
          <a:endParaRPr lang="ar-EG" b="1">
            <a:effectLst/>
          </a:endParaRPr>
        </a:p>
      </xdr:txBody>
    </xdr:sp>
    <xdr:clientData/>
  </xdr:twoCellAnchor>
  <xdr:twoCellAnchor>
    <xdr:from>
      <xdr:col>5</xdr:col>
      <xdr:colOff>561976</xdr:colOff>
      <xdr:row>1</xdr:row>
      <xdr:rowOff>57150</xdr:rowOff>
    </xdr:from>
    <xdr:to>
      <xdr:col>7</xdr:col>
      <xdr:colOff>133350</xdr:colOff>
      <xdr:row>6</xdr:row>
      <xdr:rowOff>95250</xdr:rowOff>
    </xdr:to>
    <xdr:sp macro="" textlink="">
      <xdr:nvSpPr>
        <xdr:cNvPr id="15" name="Oval 14">
          <a:hlinkClick xmlns:r="http://schemas.openxmlformats.org/officeDocument/2006/relationships" r:id="rId6"/>
        </xdr:cNvPr>
        <xdr:cNvSpPr/>
      </xdr:nvSpPr>
      <xdr:spPr>
        <a:xfrm>
          <a:off x="11231213250" y="238125"/>
          <a:ext cx="942974" cy="942975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05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قائمة </a:t>
          </a:r>
          <a:r>
            <a:rPr lang="ar-EG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الدخل</a:t>
          </a:r>
          <a:r>
            <a:rPr lang="ar-EG" sz="105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والميزانية العمومية</a:t>
          </a:r>
          <a:endParaRPr lang="ar-EG" sz="1050" b="1">
            <a:effectLst/>
          </a:endParaRPr>
        </a:p>
        <a:p>
          <a:pPr algn="ctr" rtl="1"/>
          <a:endParaRPr lang="ar-EG" sz="1050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361950</xdr:colOff>
      <xdr:row>2</xdr:row>
      <xdr:rowOff>171449</xdr:rowOff>
    </xdr:to>
    <xdr:sp macro="" textlink="">
      <xdr:nvSpPr>
        <xdr:cNvPr id="6" name="Right Arrow 5">
          <a:hlinkClick xmlns:r="http://schemas.openxmlformats.org/officeDocument/2006/relationships" r:id="rId1"/>
        </xdr:cNvPr>
        <xdr:cNvSpPr/>
      </xdr:nvSpPr>
      <xdr:spPr>
        <a:xfrm>
          <a:off x="11234708925" y="0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219075</xdr:colOff>
      <xdr:row>3</xdr:row>
      <xdr:rowOff>66674</xdr:rowOff>
    </xdr:to>
    <xdr:sp macro="" textlink="">
      <xdr:nvSpPr>
        <xdr:cNvPr id="4" name="Right Arrow 3">
          <a:hlinkClick xmlns:r="http://schemas.openxmlformats.org/officeDocument/2006/relationships" r:id="rId1"/>
        </xdr:cNvPr>
        <xdr:cNvSpPr/>
      </xdr:nvSpPr>
      <xdr:spPr>
        <a:xfrm>
          <a:off x="11228384325" y="219075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57150</xdr:rowOff>
    </xdr:from>
    <xdr:to>
      <xdr:col>12</xdr:col>
      <xdr:colOff>476250</xdr:colOff>
      <xdr:row>2</xdr:row>
      <xdr:rowOff>190499</xdr:rowOff>
    </xdr:to>
    <xdr:sp macro="" textlink="">
      <xdr:nvSpPr>
        <xdr:cNvPr id="4" name="Right Arrow 3">
          <a:hlinkClick xmlns:r="http://schemas.openxmlformats.org/officeDocument/2006/relationships" r:id="rId1"/>
        </xdr:cNvPr>
        <xdr:cNvSpPr/>
      </xdr:nvSpPr>
      <xdr:spPr>
        <a:xfrm>
          <a:off x="11227441350" y="57150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47625</xdr:rowOff>
    </xdr:from>
    <xdr:to>
      <xdr:col>7</xdr:col>
      <xdr:colOff>495300</xdr:colOff>
      <xdr:row>2</xdr:row>
      <xdr:rowOff>180974</xdr:rowOff>
    </xdr:to>
    <xdr:sp macro="" textlink="">
      <xdr:nvSpPr>
        <xdr:cNvPr id="4" name="Right Arrow 3">
          <a:hlinkClick xmlns:r="http://schemas.openxmlformats.org/officeDocument/2006/relationships" r:id="rId1"/>
        </xdr:cNvPr>
        <xdr:cNvSpPr/>
      </xdr:nvSpPr>
      <xdr:spPr>
        <a:xfrm>
          <a:off x="11231032275" y="47625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66675</xdr:rowOff>
    </xdr:from>
    <xdr:to>
      <xdr:col>12</xdr:col>
      <xdr:colOff>495300</xdr:colOff>
      <xdr:row>2</xdr:row>
      <xdr:rowOff>200024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422300" y="66675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19050</xdr:rowOff>
    </xdr:from>
    <xdr:to>
      <xdr:col>10</xdr:col>
      <xdr:colOff>447675</xdr:colOff>
      <xdr:row>2</xdr:row>
      <xdr:rowOff>161924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8841525" y="19050"/>
          <a:ext cx="1590675" cy="552449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400" b="1"/>
            <a:t>رجوع</a:t>
          </a:r>
          <a:r>
            <a:rPr lang="ar-EG" sz="1400" b="1" baseline="0"/>
            <a:t> الى الرئيسية</a:t>
          </a:r>
          <a:endParaRPr lang="ar-EG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S15"/>
  <sheetViews>
    <sheetView rightToLeft="1" tabSelected="1" workbookViewId="0"/>
  </sheetViews>
  <sheetFormatPr defaultColWidth="9" defaultRowHeight="15" x14ac:dyDescent="0.25"/>
  <cols>
    <col min="1" max="6" width="9" style="71"/>
    <col min="7" max="7" width="9" style="71" customWidth="1"/>
    <col min="8" max="16384" width="9" style="71"/>
  </cols>
  <sheetData>
    <row r="3" spans="2:19" x14ac:dyDescent="0.25">
      <c r="B3" s="72"/>
      <c r="C3" s="72"/>
      <c r="D3" s="72"/>
      <c r="E3" s="72"/>
      <c r="F3" s="72"/>
      <c r="G3" s="72"/>
      <c r="H3" s="72"/>
    </row>
    <row r="4" spans="2:19" x14ac:dyDescent="0.25">
      <c r="B4" s="72"/>
      <c r="C4" s="72"/>
      <c r="D4" s="72"/>
      <c r="E4" s="72"/>
      <c r="F4" s="72"/>
      <c r="G4" s="72"/>
      <c r="H4" s="72"/>
    </row>
    <row r="5" spans="2:19" x14ac:dyDescent="0.25">
      <c r="B5" s="72"/>
      <c r="C5" s="72"/>
      <c r="D5" s="72"/>
      <c r="E5" s="72"/>
      <c r="F5" s="72"/>
      <c r="G5" s="72"/>
      <c r="H5" s="72"/>
    </row>
    <row r="6" spans="2:19" x14ac:dyDescent="0.25">
      <c r="B6" s="72"/>
      <c r="C6" s="72"/>
      <c r="D6" s="72"/>
      <c r="E6" s="72"/>
      <c r="F6" s="72"/>
      <c r="G6" s="72"/>
      <c r="H6" s="72"/>
    </row>
    <row r="7" spans="2:19" ht="15" customHeight="1" x14ac:dyDescent="0.25">
      <c r="B7" s="72"/>
      <c r="C7" s="72"/>
      <c r="D7" s="72"/>
      <c r="E7" s="72"/>
      <c r="F7" s="72"/>
      <c r="G7" s="72"/>
      <c r="H7" s="72"/>
      <c r="K7" s="81" t="s">
        <v>203</v>
      </c>
      <c r="L7" s="81"/>
      <c r="M7" s="81"/>
      <c r="N7" s="81"/>
      <c r="O7" s="81"/>
      <c r="P7" s="81"/>
      <c r="Q7" s="81"/>
      <c r="R7" s="81"/>
      <c r="S7" s="81"/>
    </row>
    <row r="8" spans="2:19" ht="15" customHeight="1" x14ac:dyDescent="0.25">
      <c r="B8" s="72"/>
      <c r="C8" s="72"/>
      <c r="D8" s="72"/>
      <c r="E8" s="72"/>
      <c r="F8" s="72"/>
      <c r="G8" s="72"/>
      <c r="H8" s="72"/>
      <c r="K8" s="81"/>
      <c r="L8" s="81"/>
      <c r="M8" s="81"/>
      <c r="N8" s="81"/>
      <c r="O8" s="81"/>
      <c r="P8" s="81"/>
      <c r="Q8" s="81"/>
      <c r="R8" s="81"/>
      <c r="S8" s="81"/>
    </row>
    <row r="9" spans="2:19" ht="15" customHeight="1" x14ac:dyDescent="0.25">
      <c r="B9" s="72"/>
      <c r="C9" s="72"/>
      <c r="D9" s="72"/>
      <c r="E9" s="72"/>
      <c r="F9" s="72"/>
      <c r="G9" s="72"/>
      <c r="H9" s="72"/>
      <c r="K9" s="81"/>
      <c r="L9" s="81"/>
      <c r="M9" s="81"/>
      <c r="N9" s="81"/>
      <c r="O9" s="81"/>
      <c r="P9" s="81"/>
      <c r="Q9" s="81"/>
      <c r="R9" s="81"/>
      <c r="S9" s="81"/>
    </row>
    <row r="10" spans="2:19" ht="15" customHeight="1" x14ac:dyDescent="0.25">
      <c r="B10" s="72"/>
      <c r="C10" s="72"/>
      <c r="D10" s="72"/>
      <c r="E10" s="72"/>
      <c r="F10" s="72"/>
      <c r="G10" s="72"/>
      <c r="H10" s="72"/>
      <c r="K10" s="81"/>
      <c r="L10" s="81"/>
      <c r="M10" s="81"/>
      <c r="N10" s="81"/>
      <c r="O10" s="81"/>
      <c r="P10" s="81"/>
      <c r="Q10" s="81"/>
      <c r="R10" s="81"/>
      <c r="S10" s="81"/>
    </row>
    <row r="11" spans="2:19" ht="15" customHeight="1" x14ac:dyDescent="0.25">
      <c r="B11" s="72"/>
      <c r="C11" s="72"/>
      <c r="D11" s="72"/>
      <c r="E11" s="72"/>
      <c r="F11" s="72"/>
      <c r="G11" s="72"/>
      <c r="H11" s="72"/>
      <c r="K11" s="81"/>
      <c r="L11" s="81"/>
      <c r="M11" s="81"/>
      <c r="N11" s="81"/>
      <c r="O11" s="81"/>
      <c r="P11" s="81"/>
      <c r="Q11" s="81"/>
      <c r="R11" s="81"/>
      <c r="S11" s="81"/>
    </row>
    <row r="12" spans="2:19" ht="15" customHeight="1" x14ac:dyDescent="0.25">
      <c r="B12" s="72"/>
      <c r="C12" s="72"/>
      <c r="D12" s="72"/>
      <c r="E12" s="72"/>
      <c r="F12" s="72"/>
      <c r="G12" s="72"/>
      <c r="H12" s="72"/>
      <c r="K12" s="81"/>
      <c r="L12" s="81"/>
      <c r="M12" s="81"/>
      <c r="N12" s="81"/>
      <c r="O12" s="81"/>
      <c r="P12" s="81"/>
      <c r="Q12" s="81"/>
      <c r="R12" s="81"/>
      <c r="S12" s="81"/>
    </row>
    <row r="13" spans="2:19" ht="15" customHeight="1" x14ac:dyDescent="0.25">
      <c r="B13" s="72"/>
      <c r="C13" s="72"/>
      <c r="D13" s="72"/>
      <c r="E13" s="72"/>
      <c r="F13" s="72"/>
      <c r="G13" s="72"/>
      <c r="H13" s="72"/>
      <c r="K13" s="81"/>
      <c r="L13" s="81"/>
      <c r="M13" s="81"/>
      <c r="N13" s="81"/>
      <c r="O13" s="81"/>
      <c r="P13" s="81"/>
      <c r="Q13" s="81"/>
      <c r="R13" s="81"/>
      <c r="S13" s="81"/>
    </row>
    <row r="14" spans="2:19" ht="15" customHeight="1" x14ac:dyDescent="0.25">
      <c r="B14" s="72"/>
      <c r="C14" s="72"/>
      <c r="D14" s="72"/>
      <c r="E14" s="72"/>
      <c r="F14" s="72"/>
      <c r="G14" s="72"/>
      <c r="H14" s="72"/>
      <c r="K14" s="81"/>
      <c r="L14" s="81"/>
      <c r="M14" s="81"/>
      <c r="N14" s="81"/>
      <c r="O14" s="81"/>
      <c r="P14" s="81"/>
      <c r="Q14" s="81"/>
      <c r="R14" s="81"/>
      <c r="S14" s="81"/>
    </row>
    <row r="15" spans="2:19" x14ac:dyDescent="0.25">
      <c r="B15" s="72"/>
      <c r="C15" s="72"/>
      <c r="D15" s="72"/>
      <c r="E15" s="72"/>
      <c r="F15" s="72"/>
      <c r="G15" s="72"/>
      <c r="H15" s="72"/>
      <c r="K15" s="81"/>
      <c r="L15" s="81"/>
      <c r="M15" s="81"/>
      <c r="N15" s="81"/>
      <c r="O15" s="81"/>
      <c r="P15" s="81"/>
      <c r="Q15" s="81"/>
      <c r="R15" s="81"/>
      <c r="S15" s="81"/>
    </row>
  </sheetData>
  <sheetProtection selectLockedCells="1" selectUnlockedCells="1"/>
  <mergeCells count="1">
    <mergeCell ref="K7:S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Y285"/>
  <sheetViews>
    <sheetView rightToLeft="1" zoomScaleNormal="100" workbookViewId="0">
      <selection activeCell="O7" sqref="O7"/>
    </sheetView>
  </sheetViews>
  <sheetFormatPr defaultColWidth="9" defaultRowHeight="15" x14ac:dyDescent="0.25"/>
  <cols>
    <col min="1" max="1" width="7.7109375" style="1" customWidth="1"/>
    <col min="2" max="2" width="8.42578125" style="1" bestFit="1" customWidth="1"/>
    <col min="3" max="3" width="17.42578125" style="1" customWidth="1"/>
    <col min="4" max="4" width="6.140625" style="1" bestFit="1" customWidth="1"/>
    <col min="5" max="5" width="5.5703125" style="1" bestFit="1" customWidth="1"/>
    <col min="6" max="6" width="9.42578125" style="5" customWidth="1"/>
    <col min="7" max="7" width="9.7109375" style="5" customWidth="1"/>
    <col min="8" max="8" width="9.5703125" style="1" customWidth="1"/>
    <col min="9" max="16384" width="9" style="1"/>
  </cols>
  <sheetData>
    <row r="1" spans="1:106" s="85" customFormat="1" ht="15" customHeight="1" x14ac:dyDescent="0.25"/>
    <row r="2" spans="1:106" s="85" customFormat="1" ht="15" customHeight="1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</row>
    <row r="3" spans="1:106" ht="15" customHeight="1" x14ac:dyDescent="0.25">
      <c r="A3" s="14"/>
      <c r="B3" s="15"/>
      <c r="C3" s="16" t="s">
        <v>8</v>
      </c>
      <c r="D3" s="15"/>
      <c r="E3" s="15"/>
      <c r="F3" s="17"/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8"/>
    </row>
    <row r="4" spans="1:106" ht="15" customHeight="1" x14ac:dyDescent="0.25">
      <c r="A4" s="87" t="s">
        <v>0</v>
      </c>
      <c r="B4" s="88" t="s">
        <v>1</v>
      </c>
      <c r="C4" s="88" t="s">
        <v>2</v>
      </c>
      <c r="D4" s="82" t="s">
        <v>3</v>
      </c>
      <c r="E4" s="82" t="s">
        <v>4</v>
      </c>
      <c r="F4" s="83" t="s">
        <v>5</v>
      </c>
      <c r="G4" s="84" t="s">
        <v>6</v>
      </c>
      <c r="H4" s="82" t="s">
        <v>7</v>
      </c>
      <c r="I4" s="89" t="s">
        <v>9</v>
      </c>
      <c r="J4" s="89"/>
      <c r="K4" s="90" t="s">
        <v>10</v>
      </c>
      <c r="L4" s="90"/>
      <c r="M4" s="90" t="s">
        <v>11</v>
      </c>
      <c r="N4" s="90"/>
      <c r="O4" s="90" t="s">
        <v>12</v>
      </c>
      <c r="P4" s="90"/>
      <c r="Q4" s="90" t="s">
        <v>13</v>
      </c>
      <c r="R4" s="90"/>
      <c r="S4" s="90" t="s">
        <v>14</v>
      </c>
      <c r="T4" s="90"/>
      <c r="U4" s="90" t="s">
        <v>15</v>
      </c>
      <c r="V4" s="90"/>
      <c r="W4" s="90" t="s">
        <v>16</v>
      </c>
      <c r="X4" s="90"/>
      <c r="Y4" s="90" t="s">
        <v>17</v>
      </c>
      <c r="Z4" s="90"/>
      <c r="AA4" s="90" t="s">
        <v>18</v>
      </c>
      <c r="AB4" s="90"/>
      <c r="AC4" s="90" t="s">
        <v>19</v>
      </c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25</v>
      </c>
      <c r="AP4" s="90"/>
      <c r="AQ4" s="90" t="s">
        <v>26</v>
      </c>
      <c r="AR4" s="90"/>
      <c r="AS4" s="90" t="s">
        <v>27</v>
      </c>
      <c r="AT4" s="90"/>
      <c r="AU4" s="90" t="s">
        <v>28</v>
      </c>
      <c r="AV4" s="90"/>
      <c r="AW4" s="90" t="s">
        <v>29</v>
      </c>
      <c r="AX4" s="90"/>
      <c r="AY4" s="90" t="s">
        <v>30</v>
      </c>
      <c r="AZ4" s="90"/>
      <c r="BA4" s="90" t="s">
        <v>31</v>
      </c>
      <c r="BB4" s="90"/>
      <c r="BC4" s="90" t="s">
        <v>32</v>
      </c>
      <c r="BD4" s="90"/>
      <c r="BE4" s="90" t="s">
        <v>33</v>
      </c>
      <c r="BF4" s="90"/>
      <c r="BG4" s="90" t="s">
        <v>34</v>
      </c>
      <c r="BH4" s="90"/>
      <c r="BI4" s="90" t="s">
        <v>35</v>
      </c>
      <c r="BJ4" s="90"/>
      <c r="BK4" s="90" t="s">
        <v>36</v>
      </c>
      <c r="BL4" s="90"/>
      <c r="BM4" s="90" t="s">
        <v>37</v>
      </c>
      <c r="BN4" s="90"/>
      <c r="BO4" s="90" t="s">
        <v>38</v>
      </c>
      <c r="BP4" s="90"/>
      <c r="BQ4" s="90" t="s">
        <v>39</v>
      </c>
      <c r="BR4" s="90"/>
      <c r="BS4" s="90" t="s">
        <v>40</v>
      </c>
      <c r="BT4" s="90"/>
      <c r="BU4" s="90" t="s">
        <v>41</v>
      </c>
      <c r="BV4" s="90"/>
      <c r="BW4" s="90" t="s">
        <v>42</v>
      </c>
      <c r="BX4" s="90"/>
      <c r="BY4" s="90" t="s">
        <v>43</v>
      </c>
      <c r="BZ4" s="90"/>
      <c r="CA4" s="90" t="s">
        <v>44</v>
      </c>
      <c r="CB4" s="90"/>
      <c r="CC4" s="90" t="s">
        <v>45</v>
      </c>
      <c r="CD4" s="90"/>
      <c r="CE4" s="90" t="s">
        <v>46</v>
      </c>
      <c r="CF4" s="90"/>
      <c r="CG4" s="90" t="s">
        <v>47</v>
      </c>
      <c r="CH4" s="90"/>
      <c r="CI4" s="90" t="s">
        <v>48</v>
      </c>
      <c r="CJ4" s="90"/>
      <c r="CK4" s="90" t="s">
        <v>49</v>
      </c>
      <c r="CL4" s="90"/>
      <c r="CM4" s="90" t="s">
        <v>50</v>
      </c>
      <c r="CN4" s="90"/>
      <c r="CO4" s="90" t="s">
        <v>51</v>
      </c>
      <c r="CP4" s="90"/>
      <c r="CQ4" s="90" t="s">
        <v>52</v>
      </c>
      <c r="CR4" s="90"/>
      <c r="CS4" s="90" t="s">
        <v>53</v>
      </c>
      <c r="CT4" s="90"/>
      <c r="CU4" s="90" t="s">
        <v>54</v>
      </c>
      <c r="CV4" s="90"/>
      <c r="CW4" s="90" t="s">
        <v>55</v>
      </c>
      <c r="CX4" s="90"/>
      <c r="CY4" s="90" t="s">
        <v>56</v>
      </c>
      <c r="CZ4" s="90"/>
      <c r="DA4" s="90" t="s">
        <v>57</v>
      </c>
      <c r="DB4" s="91"/>
    </row>
    <row r="5" spans="1:106" x14ac:dyDescent="0.25">
      <c r="A5" s="87"/>
      <c r="B5" s="88"/>
      <c r="C5" s="88"/>
      <c r="D5" s="82"/>
      <c r="E5" s="82"/>
      <c r="F5" s="83"/>
      <c r="G5" s="84"/>
      <c r="H5" s="82"/>
      <c r="I5" s="2" t="s">
        <v>58</v>
      </c>
      <c r="J5" s="3" t="s">
        <v>59</v>
      </c>
      <c r="K5" s="2" t="s">
        <v>58</v>
      </c>
      <c r="L5" s="3" t="s">
        <v>59</v>
      </c>
      <c r="M5" s="2" t="s">
        <v>58</v>
      </c>
      <c r="N5" s="3" t="s">
        <v>59</v>
      </c>
      <c r="O5" s="2" t="s">
        <v>58</v>
      </c>
      <c r="P5" s="3" t="s">
        <v>59</v>
      </c>
      <c r="Q5" s="2" t="s">
        <v>58</v>
      </c>
      <c r="R5" s="3" t="s">
        <v>59</v>
      </c>
      <c r="S5" s="2" t="s">
        <v>58</v>
      </c>
      <c r="T5" s="3" t="s">
        <v>59</v>
      </c>
      <c r="U5" s="2" t="s">
        <v>58</v>
      </c>
      <c r="V5" s="3" t="s">
        <v>59</v>
      </c>
      <c r="W5" s="2" t="s">
        <v>58</v>
      </c>
      <c r="X5" s="3" t="s">
        <v>59</v>
      </c>
      <c r="Y5" s="2" t="s">
        <v>58</v>
      </c>
      <c r="Z5" s="3" t="s">
        <v>59</v>
      </c>
      <c r="AA5" s="2" t="s">
        <v>58</v>
      </c>
      <c r="AB5" s="3" t="s">
        <v>59</v>
      </c>
      <c r="AC5" s="2" t="s">
        <v>58</v>
      </c>
      <c r="AD5" s="3" t="s">
        <v>59</v>
      </c>
      <c r="AE5" s="2" t="s">
        <v>58</v>
      </c>
      <c r="AF5" s="3" t="s">
        <v>59</v>
      </c>
      <c r="AG5" s="2" t="s">
        <v>58</v>
      </c>
      <c r="AH5" s="3" t="s">
        <v>59</v>
      </c>
      <c r="AI5" s="2" t="s">
        <v>58</v>
      </c>
      <c r="AJ5" s="3" t="s">
        <v>59</v>
      </c>
      <c r="AK5" s="2" t="s">
        <v>58</v>
      </c>
      <c r="AL5" s="3" t="s">
        <v>59</v>
      </c>
      <c r="AM5" s="2" t="s">
        <v>58</v>
      </c>
      <c r="AN5" s="3" t="s">
        <v>59</v>
      </c>
      <c r="AO5" s="2" t="s">
        <v>58</v>
      </c>
      <c r="AP5" s="3" t="s">
        <v>59</v>
      </c>
      <c r="AQ5" s="2" t="s">
        <v>58</v>
      </c>
      <c r="AR5" s="3" t="s">
        <v>59</v>
      </c>
      <c r="AS5" s="2" t="s">
        <v>58</v>
      </c>
      <c r="AT5" s="3" t="s">
        <v>59</v>
      </c>
      <c r="AU5" s="2" t="s">
        <v>58</v>
      </c>
      <c r="AV5" s="3" t="s">
        <v>59</v>
      </c>
      <c r="AW5" s="2" t="s">
        <v>58</v>
      </c>
      <c r="AX5" s="3" t="s">
        <v>59</v>
      </c>
      <c r="AY5" s="2" t="s">
        <v>58</v>
      </c>
      <c r="AZ5" s="3" t="s">
        <v>59</v>
      </c>
      <c r="BA5" s="2" t="s">
        <v>58</v>
      </c>
      <c r="BB5" s="3" t="s">
        <v>59</v>
      </c>
      <c r="BC5" s="2" t="s">
        <v>58</v>
      </c>
      <c r="BD5" s="3" t="s">
        <v>59</v>
      </c>
      <c r="BE5" s="2" t="s">
        <v>58</v>
      </c>
      <c r="BF5" s="3" t="s">
        <v>59</v>
      </c>
      <c r="BG5" s="2" t="s">
        <v>58</v>
      </c>
      <c r="BH5" s="3" t="s">
        <v>59</v>
      </c>
      <c r="BI5" s="2" t="s">
        <v>58</v>
      </c>
      <c r="BJ5" s="3" t="s">
        <v>59</v>
      </c>
      <c r="BK5" s="2" t="s">
        <v>58</v>
      </c>
      <c r="BL5" s="3" t="s">
        <v>59</v>
      </c>
      <c r="BM5" s="2" t="s">
        <v>58</v>
      </c>
      <c r="BN5" s="3" t="s">
        <v>59</v>
      </c>
      <c r="BO5" s="2" t="s">
        <v>58</v>
      </c>
      <c r="BP5" s="3" t="s">
        <v>59</v>
      </c>
      <c r="BQ5" s="2" t="s">
        <v>58</v>
      </c>
      <c r="BR5" s="3" t="s">
        <v>59</v>
      </c>
      <c r="BS5" s="2" t="s">
        <v>58</v>
      </c>
      <c r="BT5" s="3" t="s">
        <v>59</v>
      </c>
      <c r="BU5" s="2" t="s">
        <v>58</v>
      </c>
      <c r="BV5" s="3" t="s">
        <v>59</v>
      </c>
      <c r="BW5" s="2" t="s">
        <v>58</v>
      </c>
      <c r="BX5" s="3" t="s">
        <v>59</v>
      </c>
      <c r="BY5" s="2" t="s">
        <v>58</v>
      </c>
      <c r="BZ5" s="3" t="s">
        <v>59</v>
      </c>
      <c r="CA5" s="2" t="s">
        <v>58</v>
      </c>
      <c r="CB5" s="3" t="s">
        <v>59</v>
      </c>
      <c r="CC5" s="2" t="s">
        <v>58</v>
      </c>
      <c r="CD5" s="3" t="s">
        <v>59</v>
      </c>
      <c r="CE5" s="2" t="s">
        <v>58</v>
      </c>
      <c r="CF5" s="3" t="s">
        <v>59</v>
      </c>
      <c r="CG5" s="2" t="s">
        <v>58</v>
      </c>
      <c r="CH5" s="3" t="s">
        <v>59</v>
      </c>
      <c r="CI5" s="2" t="s">
        <v>58</v>
      </c>
      <c r="CJ5" s="3" t="s">
        <v>59</v>
      </c>
      <c r="CK5" s="2" t="s">
        <v>58</v>
      </c>
      <c r="CL5" s="3" t="s">
        <v>59</v>
      </c>
      <c r="CM5" s="2" t="s">
        <v>58</v>
      </c>
      <c r="CN5" s="3" t="s">
        <v>59</v>
      </c>
      <c r="CO5" s="2" t="s">
        <v>58</v>
      </c>
      <c r="CP5" s="3" t="s">
        <v>59</v>
      </c>
      <c r="CQ5" s="2" t="s">
        <v>58</v>
      </c>
      <c r="CR5" s="3" t="s">
        <v>59</v>
      </c>
      <c r="CS5" s="2" t="s">
        <v>58</v>
      </c>
      <c r="CT5" s="3" t="s">
        <v>59</v>
      </c>
      <c r="CU5" s="2" t="s">
        <v>58</v>
      </c>
      <c r="CV5" s="3" t="s">
        <v>59</v>
      </c>
      <c r="CW5" s="2" t="s">
        <v>58</v>
      </c>
      <c r="CX5" s="3" t="s">
        <v>59</v>
      </c>
      <c r="CY5" s="2" t="s">
        <v>58</v>
      </c>
      <c r="CZ5" s="3" t="s">
        <v>59</v>
      </c>
      <c r="DA5" s="2" t="s">
        <v>58</v>
      </c>
      <c r="DB5" s="19" t="s">
        <v>59</v>
      </c>
    </row>
    <row r="6" spans="1:106" x14ac:dyDescent="0.25">
      <c r="A6" s="20">
        <v>100</v>
      </c>
      <c r="B6" s="4"/>
      <c r="C6" s="4"/>
      <c r="D6" s="4">
        <v>1</v>
      </c>
      <c r="E6" s="4"/>
      <c r="F6" s="34">
        <f>SUMIF($I$5:$DB$5,"مدين",I6:DB6)</f>
        <v>5000</v>
      </c>
      <c r="G6" s="35">
        <f>SUMIF($I$5:$DB$5,"دائن",I6:DC6)</f>
        <v>5000</v>
      </c>
      <c r="H6" s="4" t="b">
        <f>F6=G6</f>
        <v>1</v>
      </c>
      <c r="I6" s="80"/>
      <c r="J6" s="80">
        <v>5000</v>
      </c>
      <c r="K6" s="80"/>
      <c r="L6" s="80"/>
      <c r="M6" s="80"/>
      <c r="N6" s="80"/>
      <c r="O6" s="80">
        <v>5000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21"/>
    </row>
    <row r="7" spans="1:106" x14ac:dyDescent="0.25">
      <c r="A7" s="20">
        <v>200</v>
      </c>
      <c r="B7" s="4"/>
      <c r="C7" s="4"/>
      <c r="D7" s="4">
        <v>2</v>
      </c>
      <c r="E7" s="4"/>
      <c r="F7" s="34">
        <f t="shared" ref="F7:F24" si="0">SUMIF($I$5:$DB$5,"مدين",I7:DB7)</f>
        <v>3000</v>
      </c>
      <c r="G7" s="35">
        <f t="shared" ref="G7:G24" si="1">SUMIF($I$5:$DB$5,"دائن",I7:DC7)</f>
        <v>3000</v>
      </c>
      <c r="H7" s="33" t="b">
        <f t="shared" ref="H7:H24" si="2">F7=G7</f>
        <v>1</v>
      </c>
      <c r="I7" s="80"/>
      <c r="J7" s="80">
        <v>3000</v>
      </c>
      <c r="K7" s="80">
        <v>3000</v>
      </c>
      <c r="L7" s="80"/>
      <c r="M7" s="80"/>
      <c r="N7" s="80"/>
      <c r="O7" s="8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21"/>
    </row>
    <row r="8" spans="1:106" x14ac:dyDescent="0.25">
      <c r="A8" s="20">
        <v>300</v>
      </c>
      <c r="B8" s="4"/>
      <c r="C8" s="4"/>
      <c r="D8" s="4">
        <v>3</v>
      </c>
      <c r="E8" s="4"/>
      <c r="F8" s="34">
        <f t="shared" si="0"/>
        <v>0</v>
      </c>
      <c r="G8" s="35">
        <f t="shared" si="1"/>
        <v>0</v>
      </c>
      <c r="H8" s="33" t="b">
        <f t="shared" si="2"/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21"/>
    </row>
    <row r="9" spans="1:106" x14ac:dyDescent="0.25">
      <c r="A9" s="20">
        <v>400</v>
      </c>
      <c r="B9" s="4"/>
      <c r="C9" s="4"/>
      <c r="D9" s="4">
        <v>4</v>
      </c>
      <c r="E9" s="4"/>
      <c r="F9" s="34">
        <f t="shared" si="0"/>
        <v>0</v>
      </c>
      <c r="G9" s="35">
        <f t="shared" si="1"/>
        <v>0</v>
      </c>
      <c r="H9" s="33" t="b">
        <f t="shared" si="2"/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21"/>
    </row>
    <row r="10" spans="1:106" x14ac:dyDescent="0.25">
      <c r="A10" s="20">
        <v>500</v>
      </c>
      <c r="B10" s="4"/>
      <c r="C10" s="4"/>
      <c r="D10" s="4">
        <v>5</v>
      </c>
      <c r="E10" s="4"/>
      <c r="F10" s="34">
        <f t="shared" si="0"/>
        <v>0</v>
      </c>
      <c r="G10" s="35">
        <f t="shared" si="1"/>
        <v>0</v>
      </c>
      <c r="H10" s="33" t="b">
        <f t="shared" si="2"/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21"/>
    </row>
    <row r="11" spans="1:106" x14ac:dyDescent="0.25">
      <c r="A11" s="20">
        <v>600</v>
      </c>
      <c r="B11" s="4"/>
      <c r="C11" s="4"/>
      <c r="D11" s="4">
        <v>6</v>
      </c>
      <c r="E11" s="4"/>
      <c r="F11" s="34">
        <f t="shared" si="0"/>
        <v>0</v>
      </c>
      <c r="G11" s="35">
        <f t="shared" si="1"/>
        <v>0</v>
      </c>
      <c r="H11" s="33" t="b">
        <f t="shared" si="2"/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21"/>
    </row>
    <row r="12" spans="1:106" x14ac:dyDescent="0.25">
      <c r="A12" s="20">
        <v>700</v>
      </c>
      <c r="B12" s="4"/>
      <c r="C12" s="4"/>
      <c r="D12" s="4">
        <v>7</v>
      </c>
      <c r="E12" s="4"/>
      <c r="F12" s="34">
        <f t="shared" si="0"/>
        <v>0</v>
      </c>
      <c r="G12" s="35">
        <f t="shared" si="1"/>
        <v>0</v>
      </c>
      <c r="H12" s="33" t="b">
        <f t="shared" si="2"/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21"/>
    </row>
    <row r="13" spans="1:106" x14ac:dyDescent="0.25">
      <c r="A13" s="20">
        <v>800</v>
      </c>
      <c r="B13" s="4"/>
      <c r="C13" s="4"/>
      <c r="D13" s="4">
        <v>8</v>
      </c>
      <c r="E13" s="4"/>
      <c r="F13" s="34">
        <f t="shared" si="0"/>
        <v>0</v>
      </c>
      <c r="G13" s="35">
        <f t="shared" si="1"/>
        <v>0</v>
      </c>
      <c r="H13" s="33" t="b">
        <f t="shared" si="2"/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21"/>
    </row>
    <row r="14" spans="1:106" x14ac:dyDescent="0.25">
      <c r="A14" s="20">
        <v>900</v>
      </c>
      <c r="B14" s="4"/>
      <c r="C14" s="4"/>
      <c r="D14" s="4">
        <v>9</v>
      </c>
      <c r="E14" s="4"/>
      <c r="F14" s="34">
        <f t="shared" si="0"/>
        <v>0</v>
      </c>
      <c r="G14" s="35">
        <f t="shared" si="1"/>
        <v>0</v>
      </c>
      <c r="H14" s="33" t="b">
        <f t="shared" si="2"/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12"/>
      <c r="CW14" s="4"/>
      <c r="CX14" s="4"/>
      <c r="CY14" s="4"/>
      <c r="CZ14" s="4"/>
      <c r="DA14" s="4"/>
      <c r="DB14" s="21"/>
    </row>
    <row r="15" spans="1:106" x14ac:dyDescent="0.25">
      <c r="A15" s="20">
        <v>1000</v>
      </c>
      <c r="B15" s="4"/>
      <c r="C15" s="4"/>
      <c r="D15" s="4">
        <v>10</v>
      </c>
      <c r="E15" s="4"/>
      <c r="F15" s="34">
        <f t="shared" si="0"/>
        <v>0</v>
      </c>
      <c r="G15" s="35">
        <f t="shared" si="1"/>
        <v>0</v>
      </c>
      <c r="H15" s="33" t="b">
        <f t="shared" si="2"/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13"/>
      <c r="CW15" s="11"/>
      <c r="CX15" s="4"/>
      <c r="CY15" s="8"/>
      <c r="CZ15" s="4"/>
      <c r="DA15" s="4"/>
      <c r="DB15" s="21"/>
    </row>
    <row r="16" spans="1:106" x14ac:dyDescent="0.25">
      <c r="A16" s="20"/>
      <c r="B16" s="4"/>
      <c r="C16" s="4"/>
      <c r="D16" s="4"/>
      <c r="E16" s="4"/>
      <c r="F16" s="34">
        <f t="shared" si="0"/>
        <v>0</v>
      </c>
      <c r="G16" s="35">
        <f t="shared" si="1"/>
        <v>0</v>
      </c>
      <c r="H16" s="33" t="b">
        <f t="shared" si="2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11"/>
      <c r="CX16" s="4"/>
      <c r="CY16" s="8"/>
      <c r="CZ16" s="4"/>
      <c r="DA16" s="4"/>
      <c r="DB16" s="21"/>
    </row>
    <row r="17" spans="1:129" x14ac:dyDescent="0.25">
      <c r="A17" s="20"/>
      <c r="B17" s="4"/>
      <c r="C17" s="4"/>
      <c r="D17" s="4"/>
      <c r="E17" s="4"/>
      <c r="F17" s="34">
        <f t="shared" si="0"/>
        <v>0</v>
      </c>
      <c r="G17" s="35">
        <f t="shared" si="1"/>
        <v>0</v>
      </c>
      <c r="H17" s="33" t="b">
        <f t="shared" si="2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11"/>
      <c r="CX17" s="4"/>
      <c r="CY17" s="8"/>
      <c r="CZ17" s="4"/>
      <c r="DA17" s="4"/>
      <c r="DB17" s="21"/>
    </row>
    <row r="18" spans="1:129" x14ac:dyDescent="0.25">
      <c r="A18" s="20"/>
      <c r="B18" s="4"/>
      <c r="C18" s="4"/>
      <c r="D18" s="4"/>
      <c r="E18" s="4"/>
      <c r="F18" s="34">
        <f t="shared" si="0"/>
        <v>0</v>
      </c>
      <c r="G18" s="35">
        <f t="shared" si="1"/>
        <v>0</v>
      </c>
      <c r="H18" s="33" t="b">
        <f t="shared" si="2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9"/>
      <c r="CY18" s="4"/>
      <c r="CZ18" s="4"/>
      <c r="DA18" s="4"/>
      <c r="DB18" s="21"/>
    </row>
    <row r="19" spans="1:129" x14ac:dyDescent="0.25">
      <c r="A19" s="20"/>
      <c r="B19" s="4"/>
      <c r="C19" s="4"/>
      <c r="D19" s="4"/>
      <c r="E19" s="4"/>
      <c r="F19" s="34">
        <f t="shared" si="0"/>
        <v>0</v>
      </c>
      <c r="G19" s="35">
        <f t="shared" si="1"/>
        <v>0</v>
      </c>
      <c r="H19" s="33" t="b">
        <f t="shared" si="2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12"/>
      <c r="CX19" s="4"/>
      <c r="CY19" s="4"/>
      <c r="CZ19" s="4"/>
      <c r="DA19" s="4"/>
      <c r="DB19" s="21"/>
    </row>
    <row r="20" spans="1:129" x14ac:dyDescent="0.25">
      <c r="A20" s="20"/>
      <c r="B20" s="4"/>
      <c r="C20" s="4"/>
      <c r="D20" s="4"/>
      <c r="E20" s="4"/>
      <c r="F20" s="34">
        <f t="shared" si="0"/>
        <v>0</v>
      </c>
      <c r="G20" s="35">
        <f t="shared" si="1"/>
        <v>0</v>
      </c>
      <c r="H20" s="33" t="b">
        <f t="shared" si="2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11"/>
      <c r="CW20" s="4"/>
      <c r="CX20" s="8"/>
      <c r="CY20" s="4"/>
      <c r="CZ20" s="4"/>
      <c r="DA20" s="4"/>
      <c r="DB20" s="21"/>
    </row>
    <row r="21" spans="1:129" x14ac:dyDescent="0.25">
      <c r="A21" s="20"/>
      <c r="B21" s="4"/>
      <c r="C21" s="4"/>
      <c r="D21" s="4"/>
      <c r="E21" s="4"/>
      <c r="F21" s="34">
        <f t="shared" si="0"/>
        <v>0</v>
      </c>
      <c r="G21" s="35">
        <f t="shared" si="1"/>
        <v>0</v>
      </c>
      <c r="H21" s="33" t="b">
        <f t="shared" si="2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9"/>
      <c r="CX21" s="4"/>
      <c r="CY21" s="4"/>
      <c r="CZ21" s="4"/>
      <c r="DA21" s="4"/>
      <c r="DB21" s="21"/>
    </row>
    <row r="22" spans="1:129" x14ac:dyDescent="0.25">
      <c r="A22" s="20"/>
      <c r="B22" s="4"/>
      <c r="C22" s="4"/>
      <c r="D22" s="4"/>
      <c r="E22" s="4"/>
      <c r="F22" s="34">
        <f t="shared" si="0"/>
        <v>0</v>
      </c>
      <c r="G22" s="35">
        <f t="shared" si="1"/>
        <v>0</v>
      </c>
      <c r="H22" s="33" t="b">
        <f t="shared" si="2"/>
        <v>1</v>
      </c>
      <c r="I22" s="4"/>
      <c r="J22" s="4"/>
      <c r="K22" s="8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21"/>
    </row>
    <row r="23" spans="1:129" x14ac:dyDescent="0.25">
      <c r="A23" s="20"/>
      <c r="B23" s="4"/>
      <c r="C23" s="4"/>
      <c r="D23" s="4"/>
      <c r="E23" s="4"/>
      <c r="F23" s="34">
        <f t="shared" si="0"/>
        <v>0</v>
      </c>
      <c r="G23" s="35">
        <f t="shared" si="1"/>
        <v>0</v>
      </c>
      <c r="H23" s="33" t="b">
        <f t="shared" si="2"/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21"/>
    </row>
    <row r="24" spans="1:129" x14ac:dyDescent="0.25">
      <c r="A24" s="20"/>
      <c r="B24" s="4"/>
      <c r="C24" s="4"/>
      <c r="D24" s="4"/>
      <c r="E24" s="4"/>
      <c r="F24" s="34">
        <f t="shared" si="0"/>
        <v>0</v>
      </c>
      <c r="G24" s="35">
        <f t="shared" si="1"/>
        <v>0</v>
      </c>
      <c r="H24" s="33" t="b">
        <f t="shared" si="2"/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21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</row>
    <row r="25" spans="1:129" s="31" customFormat="1" ht="15.75" thickBot="1" x14ac:dyDescent="0.3">
      <c r="A25" s="92" t="s">
        <v>70</v>
      </c>
      <c r="B25" s="93"/>
      <c r="C25" s="93"/>
      <c r="D25" s="93"/>
      <c r="E25" s="94"/>
      <c r="F25" s="29">
        <f>SUM(F6:F24)</f>
        <v>8000</v>
      </c>
      <c r="G25" s="29">
        <f>SUM(G6:G24)</f>
        <v>8000</v>
      </c>
      <c r="H25" s="33" t="b">
        <f t="shared" ref="H25" si="3">F25=G25</f>
        <v>1</v>
      </c>
      <c r="I25" s="29">
        <f>SUM(I6:I24)</f>
        <v>0</v>
      </c>
      <c r="J25" s="29">
        <f>SUM(J6:J24)</f>
        <v>8000</v>
      </c>
      <c r="K25" s="29">
        <f t="shared" ref="K25:BV25" si="4">SUM(K6:K24)</f>
        <v>3000</v>
      </c>
      <c r="L25" s="29">
        <f t="shared" si="4"/>
        <v>0</v>
      </c>
      <c r="M25" s="29">
        <f t="shared" si="4"/>
        <v>0</v>
      </c>
      <c r="N25" s="29">
        <f t="shared" si="4"/>
        <v>0</v>
      </c>
      <c r="O25" s="29">
        <f t="shared" si="4"/>
        <v>5000</v>
      </c>
      <c r="P25" s="29">
        <f t="shared" si="4"/>
        <v>0</v>
      </c>
      <c r="Q25" s="29">
        <f t="shared" si="4"/>
        <v>0</v>
      </c>
      <c r="R25" s="29">
        <f t="shared" si="4"/>
        <v>0</v>
      </c>
      <c r="S25" s="29">
        <f t="shared" si="4"/>
        <v>0</v>
      </c>
      <c r="T25" s="29">
        <f t="shared" si="4"/>
        <v>0</v>
      </c>
      <c r="U25" s="29">
        <f t="shared" si="4"/>
        <v>0</v>
      </c>
      <c r="V25" s="29">
        <f t="shared" si="4"/>
        <v>0</v>
      </c>
      <c r="W25" s="29">
        <f t="shared" si="4"/>
        <v>0</v>
      </c>
      <c r="X25" s="29">
        <f t="shared" si="4"/>
        <v>0</v>
      </c>
      <c r="Y25" s="29">
        <f t="shared" si="4"/>
        <v>0</v>
      </c>
      <c r="Z25" s="29">
        <f t="shared" si="4"/>
        <v>0</v>
      </c>
      <c r="AA25" s="29">
        <f t="shared" si="4"/>
        <v>0</v>
      </c>
      <c r="AB25" s="29">
        <f t="shared" si="4"/>
        <v>0</v>
      </c>
      <c r="AC25" s="29">
        <f t="shared" si="4"/>
        <v>0</v>
      </c>
      <c r="AD25" s="29">
        <f t="shared" si="4"/>
        <v>0</v>
      </c>
      <c r="AE25" s="29">
        <f t="shared" si="4"/>
        <v>0</v>
      </c>
      <c r="AF25" s="29">
        <f t="shared" si="4"/>
        <v>0</v>
      </c>
      <c r="AG25" s="29">
        <f t="shared" si="4"/>
        <v>0</v>
      </c>
      <c r="AH25" s="29">
        <f t="shared" si="4"/>
        <v>0</v>
      </c>
      <c r="AI25" s="29">
        <f t="shared" si="4"/>
        <v>0</v>
      </c>
      <c r="AJ25" s="29">
        <f t="shared" si="4"/>
        <v>0</v>
      </c>
      <c r="AK25" s="29">
        <f t="shared" si="4"/>
        <v>0</v>
      </c>
      <c r="AL25" s="29">
        <f t="shared" si="4"/>
        <v>0</v>
      </c>
      <c r="AM25" s="29">
        <f t="shared" si="4"/>
        <v>0</v>
      </c>
      <c r="AN25" s="29">
        <f t="shared" si="4"/>
        <v>0</v>
      </c>
      <c r="AO25" s="29">
        <f t="shared" si="4"/>
        <v>0</v>
      </c>
      <c r="AP25" s="29">
        <f t="shared" si="4"/>
        <v>0</v>
      </c>
      <c r="AQ25" s="29">
        <f t="shared" si="4"/>
        <v>0</v>
      </c>
      <c r="AR25" s="29">
        <f t="shared" si="4"/>
        <v>0</v>
      </c>
      <c r="AS25" s="29">
        <f t="shared" si="4"/>
        <v>0</v>
      </c>
      <c r="AT25" s="29">
        <f t="shared" si="4"/>
        <v>0</v>
      </c>
      <c r="AU25" s="29">
        <f t="shared" si="4"/>
        <v>0</v>
      </c>
      <c r="AV25" s="29">
        <f t="shared" si="4"/>
        <v>0</v>
      </c>
      <c r="AW25" s="29">
        <f t="shared" si="4"/>
        <v>0</v>
      </c>
      <c r="AX25" s="29">
        <f t="shared" si="4"/>
        <v>0</v>
      </c>
      <c r="AY25" s="29">
        <f t="shared" si="4"/>
        <v>0</v>
      </c>
      <c r="AZ25" s="29">
        <f t="shared" si="4"/>
        <v>0</v>
      </c>
      <c r="BA25" s="29">
        <f t="shared" si="4"/>
        <v>0</v>
      </c>
      <c r="BB25" s="29">
        <f t="shared" si="4"/>
        <v>0</v>
      </c>
      <c r="BC25" s="29">
        <f t="shared" si="4"/>
        <v>0</v>
      </c>
      <c r="BD25" s="29">
        <f t="shared" si="4"/>
        <v>0</v>
      </c>
      <c r="BE25" s="29">
        <f t="shared" si="4"/>
        <v>0</v>
      </c>
      <c r="BF25" s="29">
        <f t="shared" si="4"/>
        <v>0</v>
      </c>
      <c r="BG25" s="29">
        <f t="shared" si="4"/>
        <v>0</v>
      </c>
      <c r="BH25" s="29">
        <f t="shared" si="4"/>
        <v>0</v>
      </c>
      <c r="BI25" s="29">
        <f t="shared" si="4"/>
        <v>0</v>
      </c>
      <c r="BJ25" s="29">
        <f t="shared" si="4"/>
        <v>0</v>
      </c>
      <c r="BK25" s="29">
        <f t="shared" si="4"/>
        <v>0</v>
      </c>
      <c r="BL25" s="29">
        <f t="shared" si="4"/>
        <v>0</v>
      </c>
      <c r="BM25" s="29">
        <f t="shared" si="4"/>
        <v>0</v>
      </c>
      <c r="BN25" s="29">
        <f t="shared" si="4"/>
        <v>0</v>
      </c>
      <c r="BO25" s="29">
        <f t="shared" si="4"/>
        <v>0</v>
      </c>
      <c r="BP25" s="29">
        <f t="shared" si="4"/>
        <v>0</v>
      </c>
      <c r="BQ25" s="29">
        <f t="shared" si="4"/>
        <v>0</v>
      </c>
      <c r="BR25" s="29">
        <f t="shared" si="4"/>
        <v>0</v>
      </c>
      <c r="BS25" s="29">
        <f t="shared" si="4"/>
        <v>0</v>
      </c>
      <c r="BT25" s="29">
        <f t="shared" si="4"/>
        <v>0</v>
      </c>
      <c r="BU25" s="29">
        <f t="shared" si="4"/>
        <v>0</v>
      </c>
      <c r="BV25" s="29">
        <f t="shared" si="4"/>
        <v>0</v>
      </c>
      <c r="BW25" s="29">
        <f t="shared" ref="BW25:DB25" si="5">SUM(BW6:BW24)</f>
        <v>0</v>
      </c>
      <c r="BX25" s="29">
        <f t="shared" si="5"/>
        <v>0</v>
      </c>
      <c r="BY25" s="29">
        <f t="shared" si="5"/>
        <v>0</v>
      </c>
      <c r="BZ25" s="29">
        <f t="shared" si="5"/>
        <v>0</v>
      </c>
      <c r="CA25" s="29">
        <f t="shared" si="5"/>
        <v>0</v>
      </c>
      <c r="CB25" s="29">
        <f t="shared" si="5"/>
        <v>0</v>
      </c>
      <c r="CC25" s="29">
        <f t="shared" si="5"/>
        <v>0</v>
      </c>
      <c r="CD25" s="29">
        <f t="shared" si="5"/>
        <v>0</v>
      </c>
      <c r="CE25" s="29">
        <f t="shared" si="5"/>
        <v>0</v>
      </c>
      <c r="CF25" s="29">
        <f t="shared" si="5"/>
        <v>0</v>
      </c>
      <c r="CG25" s="29">
        <f t="shared" si="5"/>
        <v>0</v>
      </c>
      <c r="CH25" s="29">
        <f t="shared" si="5"/>
        <v>0</v>
      </c>
      <c r="CI25" s="29">
        <f t="shared" si="5"/>
        <v>0</v>
      </c>
      <c r="CJ25" s="29">
        <f t="shared" si="5"/>
        <v>0</v>
      </c>
      <c r="CK25" s="29">
        <f t="shared" si="5"/>
        <v>0</v>
      </c>
      <c r="CL25" s="29">
        <f t="shared" si="5"/>
        <v>0</v>
      </c>
      <c r="CM25" s="29">
        <f t="shared" si="5"/>
        <v>0</v>
      </c>
      <c r="CN25" s="29">
        <f t="shared" si="5"/>
        <v>0</v>
      </c>
      <c r="CO25" s="29">
        <f t="shared" si="5"/>
        <v>0</v>
      </c>
      <c r="CP25" s="29">
        <f t="shared" si="5"/>
        <v>0</v>
      </c>
      <c r="CQ25" s="29">
        <f t="shared" si="5"/>
        <v>0</v>
      </c>
      <c r="CR25" s="29">
        <f t="shared" si="5"/>
        <v>0</v>
      </c>
      <c r="CS25" s="29">
        <f t="shared" si="5"/>
        <v>0</v>
      </c>
      <c r="CT25" s="29">
        <f t="shared" si="5"/>
        <v>0</v>
      </c>
      <c r="CU25" s="29">
        <f t="shared" si="5"/>
        <v>0</v>
      </c>
      <c r="CV25" s="29">
        <f t="shared" si="5"/>
        <v>0</v>
      </c>
      <c r="CW25" s="29">
        <f t="shared" si="5"/>
        <v>0</v>
      </c>
      <c r="CX25" s="29">
        <f t="shared" si="5"/>
        <v>0</v>
      </c>
      <c r="CY25" s="29">
        <f t="shared" si="5"/>
        <v>0</v>
      </c>
      <c r="CZ25" s="29">
        <f t="shared" si="5"/>
        <v>0</v>
      </c>
      <c r="DA25" s="29">
        <f t="shared" si="5"/>
        <v>0</v>
      </c>
      <c r="DB25" s="29">
        <f t="shared" si="5"/>
        <v>0</v>
      </c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32"/>
      <c r="DR25" s="32"/>
      <c r="DS25" s="32"/>
      <c r="DT25" s="32"/>
      <c r="DU25" s="32"/>
      <c r="DV25" s="32"/>
      <c r="DW25" s="32"/>
      <c r="DX25" s="32"/>
      <c r="DY25" s="32"/>
    </row>
    <row r="26" spans="1:129" s="9" customFormat="1" x14ac:dyDescent="0.25">
      <c r="E26" s="10"/>
      <c r="F26" s="10"/>
      <c r="G26" s="10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</row>
    <row r="27" spans="1:129" x14ac:dyDescent="0.25">
      <c r="E27" s="5"/>
    </row>
    <row r="28" spans="1:129" ht="15.75" thickBot="1" x14ac:dyDescent="0.3">
      <c r="E28" s="5"/>
    </row>
    <row r="29" spans="1:129" x14ac:dyDescent="0.25">
      <c r="A29" s="14"/>
      <c r="B29" s="15"/>
      <c r="C29" s="16" t="s">
        <v>60</v>
      </c>
      <c r="D29" s="15"/>
      <c r="E29" s="15"/>
      <c r="F29" s="17"/>
      <c r="G29" s="17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8"/>
    </row>
    <row r="30" spans="1:129" x14ac:dyDescent="0.25">
      <c r="A30" s="87" t="s">
        <v>0</v>
      </c>
      <c r="B30" s="88" t="s">
        <v>1</v>
      </c>
      <c r="C30" s="88" t="s">
        <v>2</v>
      </c>
      <c r="D30" s="82" t="s">
        <v>3</v>
      </c>
      <c r="E30" s="82" t="s">
        <v>4</v>
      </c>
      <c r="F30" s="83" t="s">
        <v>5</v>
      </c>
      <c r="G30" s="84" t="s">
        <v>6</v>
      </c>
      <c r="H30" s="82" t="s">
        <v>7</v>
      </c>
      <c r="I30" s="89" t="s">
        <v>9</v>
      </c>
      <c r="J30" s="89"/>
      <c r="K30" s="90" t="s">
        <v>10</v>
      </c>
      <c r="L30" s="90"/>
      <c r="M30" s="90" t="s">
        <v>11</v>
      </c>
      <c r="N30" s="90"/>
      <c r="O30" s="90" t="s">
        <v>12</v>
      </c>
      <c r="P30" s="90"/>
      <c r="Q30" s="90" t="s">
        <v>13</v>
      </c>
      <c r="R30" s="90"/>
      <c r="S30" s="90" t="s">
        <v>14</v>
      </c>
      <c r="T30" s="90"/>
      <c r="U30" s="90" t="s">
        <v>15</v>
      </c>
      <c r="V30" s="90"/>
      <c r="W30" s="90" t="s">
        <v>16</v>
      </c>
      <c r="X30" s="90"/>
      <c r="Y30" s="90" t="s">
        <v>17</v>
      </c>
      <c r="Z30" s="90"/>
      <c r="AA30" s="90" t="s">
        <v>18</v>
      </c>
      <c r="AB30" s="90"/>
      <c r="AC30" s="90" t="s">
        <v>19</v>
      </c>
      <c r="AD30" s="90"/>
      <c r="AE30" s="90" t="s">
        <v>20</v>
      </c>
      <c r="AF30" s="90"/>
      <c r="AG30" s="90" t="s">
        <v>21</v>
      </c>
      <c r="AH30" s="90"/>
      <c r="AI30" s="90" t="s">
        <v>22</v>
      </c>
      <c r="AJ30" s="90"/>
      <c r="AK30" s="90" t="s">
        <v>23</v>
      </c>
      <c r="AL30" s="90"/>
      <c r="AM30" s="90" t="s">
        <v>24</v>
      </c>
      <c r="AN30" s="90"/>
      <c r="AO30" s="90" t="s">
        <v>25</v>
      </c>
      <c r="AP30" s="90"/>
      <c r="AQ30" s="90" t="s">
        <v>26</v>
      </c>
      <c r="AR30" s="90"/>
      <c r="AS30" s="90" t="s">
        <v>27</v>
      </c>
      <c r="AT30" s="90"/>
      <c r="AU30" s="90" t="s">
        <v>28</v>
      </c>
      <c r="AV30" s="90"/>
      <c r="AW30" s="90" t="s">
        <v>29</v>
      </c>
      <c r="AX30" s="90"/>
      <c r="AY30" s="90" t="s">
        <v>30</v>
      </c>
      <c r="AZ30" s="90"/>
      <c r="BA30" s="90" t="s">
        <v>31</v>
      </c>
      <c r="BB30" s="90"/>
      <c r="BC30" s="90" t="s">
        <v>32</v>
      </c>
      <c r="BD30" s="90"/>
      <c r="BE30" s="90" t="s">
        <v>33</v>
      </c>
      <c r="BF30" s="90"/>
      <c r="BG30" s="90" t="s">
        <v>34</v>
      </c>
      <c r="BH30" s="90"/>
      <c r="BI30" s="90" t="s">
        <v>35</v>
      </c>
      <c r="BJ30" s="90"/>
      <c r="BK30" s="90" t="s">
        <v>36</v>
      </c>
      <c r="BL30" s="90"/>
      <c r="BM30" s="90" t="s">
        <v>37</v>
      </c>
      <c r="BN30" s="90"/>
      <c r="BO30" s="90" t="s">
        <v>38</v>
      </c>
      <c r="BP30" s="90"/>
      <c r="BQ30" s="90" t="s">
        <v>39</v>
      </c>
      <c r="BR30" s="90"/>
      <c r="BS30" s="90" t="s">
        <v>40</v>
      </c>
      <c r="BT30" s="90"/>
      <c r="BU30" s="90" t="s">
        <v>41</v>
      </c>
      <c r="BV30" s="90"/>
      <c r="BW30" s="90" t="s">
        <v>42</v>
      </c>
      <c r="BX30" s="90"/>
      <c r="BY30" s="90" t="s">
        <v>43</v>
      </c>
      <c r="BZ30" s="90"/>
      <c r="CA30" s="90" t="s">
        <v>44</v>
      </c>
      <c r="CB30" s="90"/>
      <c r="CC30" s="90" t="s">
        <v>45</v>
      </c>
      <c r="CD30" s="90"/>
      <c r="CE30" s="90" t="s">
        <v>46</v>
      </c>
      <c r="CF30" s="90"/>
      <c r="CG30" s="90" t="s">
        <v>47</v>
      </c>
      <c r="CH30" s="90"/>
      <c r="CI30" s="90" t="s">
        <v>48</v>
      </c>
      <c r="CJ30" s="90"/>
      <c r="CK30" s="90" t="s">
        <v>49</v>
      </c>
      <c r="CL30" s="90"/>
      <c r="CM30" s="90" t="s">
        <v>50</v>
      </c>
      <c r="CN30" s="90"/>
      <c r="CO30" s="90" t="s">
        <v>51</v>
      </c>
      <c r="CP30" s="90"/>
      <c r="CQ30" s="90" t="s">
        <v>52</v>
      </c>
      <c r="CR30" s="90"/>
      <c r="CS30" s="90" t="s">
        <v>53</v>
      </c>
      <c r="CT30" s="90"/>
      <c r="CU30" s="90" t="s">
        <v>54</v>
      </c>
      <c r="CV30" s="90"/>
      <c r="CW30" s="90" t="s">
        <v>55</v>
      </c>
      <c r="CX30" s="90"/>
      <c r="CY30" s="90" t="s">
        <v>56</v>
      </c>
      <c r="CZ30" s="90"/>
      <c r="DA30" s="90" t="s">
        <v>57</v>
      </c>
      <c r="DB30" s="91"/>
    </row>
    <row r="31" spans="1:129" x14ac:dyDescent="0.25">
      <c r="A31" s="87"/>
      <c r="B31" s="88"/>
      <c r="C31" s="88"/>
      <c r="D31" s="82"/>
      <c r="E31" s="82"/>
      <c r="F31" s="83"/>
      <c r="G31" s="84"/>
      <c r="H31" s="82"/>
      <c r="I31" s="2" t="s">
        <v>58</v>
      </c>
      <c r="J31" s="3" t="s">
        <v>59</v>
      </c>
      <c r="K31" s="2" t="s">
        <v>58</v>
      </c>
      <c r="L31" s="3" t="s">
        <v>59</v>
      </c>
      <c r="M31" s="2" t="s">
        <v>58</v>
      </c>
      <c r="N31" s="3" t="s">
        <v>59</v>
      </c>
      <c r="O31" s="2" t="s">
        <v>58</v>
      </c>
      <c r="P31" s="3" t="s">
        <v>59</v>
      </c>
      <c r="Q31" s="2" t="s">
        <v>58</v>
      </c>
      <c r="R31" s="3" t="s">
        <v>59</v>
      </c>
      <c r="S31" s="2" t="s">
        <v>58</v>
      </c>
      <c r="T31" s="3" t="s">
        <v>59</v>
      </c>
      <c r="U31" s="2" t="s">
        <v>58</v>
      </c>
      <c r="V31" s="3" t="s">
        <v>59</v>
      </c>
      <c r="W31" s="2" t="s">
        <v>58</v>
      </c>
      <c r="X31" s="3" t="s">
        <v>59</v>
      </c>
      <c r="Y31" s="2" t="s">
        <v>58</v>
      </c>
      <c r="Z31" s="3" t="s">
        <v>59</v>
      </c>
      <c r="AA31" s="2" t="s">
        <v>58</v>
      </c>
      <c r="AB31" s="3" t="s">
        <v>59</v>
      </c>
      <c r="AC31" s="2" t="s">
        <v>58</v>
      </c>
      <c r="AD31" s="3" t="s">
        <v>59</v>
      </c>
      <c r="AE31" s="2" t="s">
        <v>58</v>
      </c>
      <c r="AF31" s="3" t="s">
        <v>59</v>
      </c>
      <c r="AG31" s="2" t="s">
        <v>58</v>
      </c>
      <c r="AH31" s="3" t="s">
        <v>59</v>
      </c>
      <c r="AI31" s="2" t="s">
        <v>58</v>
      </c>
      <c r="AJ31" s="3" t="s">
        <v>59</v>
      </c>
      <c r="AK31" s="2" t="s">
        <v>58</v>
      </c>
      <c r="AL31" s="3" t="s">
        <v>59</v>
      </c>
      <c r="AM31" s="2" t="s">
        <v>58</v>
      </c>
      <c r="AN31" s="3" t="s">
        <v>59</v>
      </c>
      <c r="AO31" s="2" t="s">
        <v>58</v>
      </c>
      <c r="AP31" s="3" t="s">
        <v>59</v>
      </c>
      <c r="AQ31" s="2" t="s">
        <v>58</v>
      </c>
      <c r="AR31" s="3" t="s">
        <v>59</v>
      </c>
      <c r="AS31" s="2" t="s">
        <v>58</v>
      </c>
      <c r="AT31" s="3" t="s">
        <v>59</v>
      </c>
      <c r="AU31" s="2" t="s">
        <v>58</v>
      </c>
      <c r="AV31" s="3" t="s">
        <v>59</v>
      </c>
      <c r="AW31" s="2" t="s">
        <v>58</v>
      </c>
      <c r="AX31" s="3" t="s">
        <v>59</v>
      </c>
      <c r="AY31" s="2" t="s">
        <v>58</v>
      </c>
      <c r="AZ31" s="3" t="s">
        <v>59</v>
      </c>
      <c r="BA31" s="2" t="s">
        <v>58</v>
      </c>
      <c r="BB31" s="3" t="s">
        <v>59</v>
      </c>
      <c r="BC31" s="2" t="s">
        <v>58</v>
      </c>
      <c r="BD31" s="3" t="s">
        <v>59</v>
      </c>
      <c r="BE31" s="2" t="s">
        <v>58</v>
      </c>
      <c r="BF31" s="3" t="s">
        <v>59</v>
      </c>
      <c r="BG31" s="2" t="s">
        <v>58</v>
      </c>
      <c r="BH31" s="3" t="s">
        <v>59</v>
      </c>
      <c r="BI31" s="2" t="s">
        <v>58</v>
      </c>
      <c r="BJ31" s="3" t="s">
        <v>59</v>
      </c>
      <c r="BK31" s="2" t="s">
        <v>58</v>
      </c>
      <c r="BL31" s="3" t="s">
        <v>59</v>
      </c>
      <c r="BM31" s="2" t="s">
        <v>58</v>
      </c>
      <c r="BN31" s="3" t="s">
        <v>59</v>
      </c>
      <c r="BO31" s="2" t="s">
        <v>58</v>
      </c>
      <c r="BP31" s="3" t="s">
        <v>59</v>
      </c>
      <c r="BQ31" s="2" t="s">
        <v>58</v>
      </c>
      <c r="BR31" s="3" t="s">
        <v>59</v>
      </c>
      <c r="BS31" s="2" t="s">
        <v>58</v>
      </c>
      <c r="BT31" s="3" t="s">
        <v>59</v>
      </c>
      <c r="BU31" s="2" t="s">
        <v>58</v>
      </c>
      <c r="BV31" s="3" t="s">
        <v>59</v>
      </c>
      <c r="BW31" s="2" t="s">
        <v>58</v>
      </c>
      <c r="BX31" s="3" t="s">
        <v>59</v>
      </c>
      <c r="BY31" s="2" t="s">
        <v>58</v>
      </c>
      <c r="BZ31" s="3" t="s">
        <v>59</v>
      </c>
      <c r="CA31" s="2" t="s">
        <v>58</v>
      </c>
      <c r="CB31" s="3" t="s">
        <v>59</v>
      </c>
      <c r="CC31" s="2" t="s">
        <v>58</v>
      </c>
      <c r="CD31" s="3" t="s">
        <v>59</v>
      </c>
      <c r="CE31" s="2" t="s">
        <v>58</v>
      </c>
      <c r="CF31" s="3" t="s">
        <v>59</v>
      </c>
      <c r="CG31" s="2" t="s">
        <v>58</v>
      </c>
      <c r="CH31" s="3" t="s">
        <v>59</v>
      </c>
      <c r="CI31" s="2" t="s">
        <v>58</v>
      </c>
      <c r="CJ31" s="3" t="s">
        <v>59</v>
      </c>
      <c r="CK31" s="2" t="s">
        <v>58</v>
      </c>
      <c r="CL31" s="3" t="s">
        <v>59</v>
      </c>
      <c r="CM31" s="2" t="s">
        <v>58</v>
      </c>
      <c r="CN31" s="3" t="s">
        <v>59</v>
      </c>
      <c r="CO31" s="2" t="s">
        <v>58</v>
      </c>
      <c r="CP31" s="3" t="s">
        <v>59</v>
      </c>
      <c r="CQ31" s="2" t="s">
        <v>58</v>
      </c>
      <c r="CR31" s="3" t="s">
        <v>59</v>
      </c>
      <c r="CS31" s="2" t="s">
        <v>58</v>
      </c>
      <c r="CT31" s="3" t="s">
        <v>59</v>
      </c>
      <c r="CU31" s="2" t="s">
        <v>58</v>
      </c>
      <c r="CV31" s="3" t="s">
        <v>59</v>
      </c>
      <c r="CW31" s="2" t="s">
        <v>58</v>
      </c>
      <c r="CX31" s="3" t="s">
        <v>59</v>
      </c>
      <c r="CY31" s="2" t="s">
        <v>58</v>
      </c>
      <c r="CZ31" s="3" t="s">
        <v>59</v>
      </c>
      <c r="DA31" s="2" t="s">
        <v>58</v>
      </c>
      <c r="DB31" s="19" t="s">
        <v>59</v>
      </c>
    </row>
    <row r="32" spans="1:129" x14ac:dyDescent="0.25">
      <c r="A32" s="20">
        <v>100</v>
      </c>
      <c r="B32" s="27"/>
      <c r="C32" s="27"/>
      <c r="D32" s="27">
        <v>1</v>
      </c>
      <c r="E32" s="27"/>
      <c r="F32" s="7">
        <f>SUMIF($I$5:$DB$5,"مدين",I32:DB32)</f>
        <v>0</v>
      </c>
      <c r="G32" s="6">
        <f>SUMIF($I$6:$DB$6,"دائن",I32:DB32)</f>
        <v>0</v>
      </c>
      <c r="H32" s="27" t="b">
        <f>F32=G32</f>
        <v>1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8"/>
    </row>
    <row r="33" spans="1:106" x14ac:dyDescent="0.25">
      <c r="A33" s="20">
        <v>200</v>
      </c>
      <c r="B33" s="27"/>
      <c r="C33" s="27"/>
      <c r="D33" s="27">
        <v>2</v>
      </c>
      <c r="E33" s="27"/>
      <c r="F33" s="7">
        <f>SUMIF($I$5:$DB$5,"مدين",I33:DB33)</f>
        <v>410000</v>
      </c>
      <c r="G33" s="6">
        <f>SUMIF($I$6:$DB$6,"دائن",I33:DB33)</f>
        <v>0</v>
      </c>
      <c r="H33" s="33" t="b">
        <f>F33=G33</f>
        <v>0</v>
      </c>
      <c r="I33" s="27">
        <v>50000</v>
      </c>
      <c r="J33" s="27"/>
      <c r="K33" s="27">
        <v>100000</v>
      </c>
      <c r="L33" s="27"/>
      <c r="M33" s="27">
        <v>200000</v>
      </c>
      <c r="N33" s="27"/>
      <c r="O33" s="27">
        <v>60000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8"/>
    </row>
    <row r="34" spans="1:106" x14ac:dyDescent="0.25">
      <c r="A34" s="20">
        <v>300</v>
      </c>
      <c r="B34" s="27"/>
      <c r="C34" s="27"/>
      <c r="D34" s="27">
        <v>3</v>
      </c>
      <c r="E34" s="27"/>
      <c r="F34" s="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8"/>
    </row>
    <row r="35" spans="1:106" x14ac:dyDescent="0.25">
      <c r="A35" s="20">
        <v>400</v>
      </c>
      <c r="B35" s="27"/>
      <c r="C35" s="27"/>
      <c r="D35" s="27">
        <v>4</v>
      </c>
      <c r="E35" s="27"/>
      <c r="F35" s="7"/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8"/>
    </row>
    <row r="36" spans="1:106" x14ac:dyDescent="0.25">
      <c r="A36" s="20">
        <v>500</v>
      </c>
      <c r="B36" s="27"/>
      <c r="C36" s="27"/>
      <c r="D36" s="27">
        <v>5</v>
      </c>
      <c r="E36" s="27"/>
      <c r="F36" s="7"/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8"/>
    </row>
    <row r="37" spans="1:106" x14ac:dyDescent="0.25">
      <c r="A37" s="20">
        <v>600</v>
      </c>
      <c r="B37" s="27"/>
      <c r="C37" s="27"/>
      <c r="D37" s="27">
        <v>6</v>
      </c>
      <c r="E37" s="27"/>
      <c r="F37" s="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8"/>
    </row>
    <row r="38" spans="1:106" x14ac:dyDescent="0.25">
      <c r="A38" s="20">
        <v>700</v>
      </c>
      <c r="B38" s="27"/>
      <c r="C38" s="27"/>
      <c r="D38" s="27">
        <v>7</v>
      </c>
      <c r="E38" s="27"/>
      <c r="F38" s="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8"/>
    </row>
    <row r="39" spans="1:106" x14ac:dyDescent="0.25">
      <c r="A39" s="20">
        <v>800</v>
      </c>
      <c r="B39" s="27"/>
      <c r="C39" s="27"/>
      <c r="D39" s="27">
        <v>8</v>
      </c>
      <c r="E39" s="27"/>
      <c r="F39" s="7"/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8"/>
    </row>
    <row r="40" spans="1:106" x14ac:dyDescent="0.25">
      <c r="A40" s="20">
        <v>900</v>
      </c>
      <c r="B40" s="27"/>
      <c r="C40" s="27"/>
      <c r="D40" s="27">
        <v>9</v>
      </c>
      <c r="E40" s="27"/>
      <c r="F40" s="7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12"/>
      <c r="CW40" s="27"/>
      <c r="CX40" s="27"/>
      <c r="CY40" s="27"/>
      <c r="CZ40" s="27"/>
      <c r="DA40" s="27"/>
      <c r="DB40" s="28"/>
    </row>
    <row r="41" spans="1:106" x14ac:dyDescent="0.25">
      <c r="A41" s="20">
        <v>1000</v>
      </c>
      <c r="B41" s="27"/>
      <c r="C41" s="27"/>
      <c r="D41" s="27">
        <v>10</v>
      </c>
      <c r="E41" s="27"/>
      <c r="F41" s="7"/>
      <c r="G41" s="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13"/>
      <c r="CW41" s="11"/>
      <c r="CX41" s="27"/>
      <c r="CY41" s="8"/>
      <c r="CZ41" s="27"/>
      <c r="DA41" s="27"/>
      <c r="DB41" s="28"/>
    </row>
    <row r="42" spans="1:106" x14ac:dyDescent="0.25">
      <c r="A42" s="20"/>
      <c r="B42" s="27"/>
      <c r="C42" s="27"/>
      <c r="D42" s="27"/>
      <c r="E42" s="27"/>
      <c r="F42" s="7"/>
      <c r="G42" s="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11"/>
      <c r="CX42" s="27"/>
      <c r="CY42" s="8"/>
      <c r="CZ42" s="27"/>
      <c r="DA42" s="27"/>
      <c r="DB42" s="28"/>
    </row>
    <row r="43" spans="1:106" x14ac:dyDescent="0.25">
      <c r="A43" s="20"/>
      <c r="B43" s="27"/>
      <c r="C43" s="27"/>
      <c r="D43" s="27"/>
      <c r="E43" s="27"/>
      <c r="F43" s="7"/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11"/>
      <c r="CX43" s="27"/>
      <c r="CY43" s="8"/>
      <c r="CZ43" s="27"/>
      <c r="DA43" s="27"/>
      <c r="DB43" s="28"/>
    </row>
    <row r="44" spans="1:106" x14ac:dyDescent="0.25">
      <c r="A44" s="20"/>
      <c r="B44" s="27"/>
      <c r="C44" s="27"/>
      <c r="D44" s="27"/>
      <c r="E44" s="27"/>
      <c r="F44" s="7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9"/>
      <c r="CY44" s="27"/>
      <c r="CZ44" s="27"/>
      <c r="DA44" s="27"/>
      <c r="DB44" s="28"/>
    </row>
    <row r="45" spans="1:106" x14ac:dyDescent="0.25">
      <c r="A45" s="20"/>
      <c r="B45" s="27"/>
      <c r="C45" s="27"/>
      <c r="D45" s="27"/>
      <c r="E45" s="27"/>
      <c r="F45" s="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12"/>
      <c r="CX45" s="27"/>
      <c r="CY45" s="27"/>
      <c r="CZ45" s="27"/>
      <c r="DA45" s="27"/>
      <c r="DB45" s="28"/>
    </row>
    <row r="46" spans="1:106" x14ac:dyDescent="0.25">
      <c r="A46" s="20"/>
      <c r="B46" s="27"/>
      <c r="C46" s="27"/>
      <c r="D46" s="27"/>
      <c r="E46" s="27"/>
      <c r="F46" s="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11"/>
      <c r="CW46" s="27"/>
      <c r="CX46" s="8"/>
      <c r="CY46" s="27"/>
      <c r="CZ46" s="27"/>
      <c r="DA46" s="27"/>
      <c r="DB46" s="28"/>
    </row>
    <row r="47" spans="1:106" x14ac:dyDescent="0.25">
      <c r="A47" s="20"/>
      <c r="B47" s="27"/>
      <c r="C47" s="27"/>
      <c r="D47" s="27"/>
      <c r="E47" s="27"/>
      <c r="F47" s="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9"/>
      <c r="CX47" s="27"/>
      <c r="CY47" s="27"/>
      <c r="CZ47" s="27"/>
      <c r="DA47" s="27"/>
      <c r="DB47" s="28"/>
    </row>
    <row r="48" spans="1:106" x14ac:dyDescent="0.25">
      <c r="A48" s="20"/>
      <c r="B48" s="27"/>
      <c r="C48" s="27"/>
      <c r="D48" s="27"/>
      <c r="E48" s="27"/>
      <c r="F48" s="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8"/>
    </row>
    <row r="49" spans="1:106" x14ac:dyDescent="0.25">
      <c r="A49" s="20"/>
      <c r="B49" s="27"/>
      <c r="C49" s="27"/>
      <c r="D49" s="27"/>
      <c r="E49" s="27"/>
      <c r="F49" s="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8"/>
    </row>
    <row r="50" spans="1:106" x14ac:dyDescent="0.25">
      <c r="A50" s="20"/>
      <c r="B50" s="27"/>
      <c r="C50" s="27"/>
      <c r="D50" s="27"/>
      <c r="E50" s="27"/>
      <c r="F50" s="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8"/>
    </row>
    <row r="51" spans="1:106" s="31" customFormat="1" ht="15.75" thickBot="1" x14ac:dyDescent="0.3">
      <c r="A51" s="92" t="s">
        <v>70</v>
      </c>
      <c r="B51" s="93"/>
      <c r="C51" s="93"/>
      <c r="D51" s="93"/>
      <c r="E51" s="94"/>
      <c r="F51" s="29"/>
      <c r="G51" s="29"/>
      <c r="H51" s="29"/>
      <c r="I51" s="29">
        <f>SUM(I32:I50)</f>
        <v>50000</v>
      </c>
      <c r="J51" s="29">
        <f t="shared" ref="J51:L51" si="6">SUM(J32:J50)</f>
        <v>0</v>
      </c>
      <c r="K51" s="29">
        <f t="shared" si="6"/>
        <v>100000</v>
      </c>
      <c r="L51" s="29">
        <f t="shared" si="6"/>
        <v>0</v>
      </c>
      <c r="M51" s="29">
        <f t="shared" ref="M51" si="7">SUM(M32:M50)</f>
        <v>200000</v>
      </c>
      <c r="N51" s="29">
        <f t="shared" ref="N51:O51" si="8">SUM(N32:N50)</f>
        <v>0</v>
      </c>
      <c r="O51" s="29">
        <f t="shared" si="8"/>
        <v>60000</v>
      </c>
      <c r="P51" s="29">
        <f t="shared" ref="P51" si="9">SUM(P32:P50)</f>
        <v>0</v>
      </c>
      <c r="Q51" s="29">
        <f t="shared" ref="Q51:R51" si="10">SUM(Q32:Q50)</f>
        <v>0</v>
      </c>
      <c r="R51" s="29">
        <f t="shared" si="10"/>
        <v>0</v>
      </c>
      <c r="S51" s="29">
        <f t="shared" ref="S51" si="11">SUM(S32:S50)</f>
        <v>0</v>
      </c>
      <c r="T51" s="29">
        <f t="shared" ref="T51:U51" si="12">SUM(T32:T50)</f>
        <v>0</v>
      </c>
      <c r="U51" s="29">
        <f t="shared" si="12"/>
        <v>0</v>
      </c>
      <c r="V51" s="29">
        <f t="shared" ref="V51" si="13">SUM(V32:V50)</f>
        <v>0</v>
      </c>
      <c r="W51" s="29">
        <f t="shared" ref="W51:X51" si="14">SUM(W32:W50)</f>
        <v>0</v>
      </c>
      <c r="X51" s="29">
        <f t="shared" si="14"/>
        <v>0</v>
      </c>
      <c r="Y51" s="29">
        <f t="shared" ref="Y51" si="15">SUM(Y32:Y50)</f>
        <v>0</v>
      </c>
      <c r="Z51" s="29">
        <f t="shared" ref="Z51:AA51" si="16">SUM(Z32:Z50)</f>
        <v>0</v>
      </c>
      <c r="AA51" s="29">
        <f t="shared" si="16"/>
        <v>0</v>
      </c>
      <c r="AB51" s="29">
        <f t="shared" ref="AB51" si="17">SUM(AB32:AB50)</f>
        <v>0</v>
      </c>
      <c r="AC51" s="29">
        <f t="shared" ref="AC51:AD51" si="18">SUM(AC32:AC50)</f>
        <v>0</v>
      </c>
      <c r="AD51" s="29">
        <f t="shared" si="18"/>
        <v>0</v>
      </c>
      <c r="AE51" s="29">
        <f t="shared" ref="AE51" si="19">SUM(AE32:AE50)</f>
        <v>0</v>
      </c>
      <c r="AF51" s="29">
        <f t="shared" ref="AF51:AG51" si="20">SUM(AF32:AF50)</f>
        <v>0</v>
      </c>
      <c r="AG51" s="29">
        <f t="shared" si="20"/>
        <v>0</v>
      </c>
      <c r="AH51" s="29">
        <f t="shared" ref="AH51" si="21">SUM(AH32:AH50)</f>
        <v>0</v>
      </c>
      <c r="AI51" s="29">
        <f t="shared" ref="AI51:AJ51" si="22">SUM(AI32:AI50)</f>
        <v>0</v>
      </c>
      <c r="AJ51" s="29">
        <f t="shared" si="22"/>
        <v>0</v>
      </c>
      <c r="AK51" s="29">
        <f t="shared" ref="AK51" si="23">SUM(AK32:AK50)</f>
        <v>0</v>
      </c>
      <c r="AL51" s="29">
        <f t="shared" ref="AL51:AM51" si="24">SUM(AL32:AL50)</f>
        <v>0</v>
      </c>
      <c r="AM51" s="29">
        <f t="shared" si="24"/>
        <v>0</v>
      </c>
      <c r="AN51" s="29">
        <f t="shared" ref="AN51" si="25">SUM(AN32:AN50)</f>
        <v>0</v>
      </c>
      <c r="AO51" s="29">
        <f t="shared" ref="AO51:AP51" si="26">SUM(AO32:AO50)</f>
        <v>0</v>
      </c>
      <c r="AP51" s="29">
        <f t="shared" si="26"/>
        <v>0</v>
      </c>
      <c r="AQ51" s="29">
        <f t="shared" ref="AQ51" si="27">SUM(AQ32:AQ50)</f>
        <v>0</v>
      </c>
      <c r="AR51" s="29">
        <f t="shared" ref="AR51:AS51" si="28">SUM(AR32:AR50)</f>
        <v>0</v>
      </c>
      <c r="AS51" s="29">
        <f t="shared" si="28"/>
        <v>0</v>
      </c>
      <c r="AT51" s="29">
        <f t="shared" ref="AT51" si="29">SUM(AT32:AT50)</f>
        <v>0</v>
      </c>
      <c r="AU51" s="29">
        <f t="shared" ref="AU51:AV51" si="30">SUM(AU32:AU50)</f>
        <v>0</v>
      </c>
      <c r="AV51" s="29">
        <f t="shared" si="30"/>
        <v>0</v>
      </c>
      <c r="AW51" s="29">
        <f t="shared" ref="AW51" si="31">SUM(AW32:AW50)</f>
        <v>0</v>
      </c>
      <c r="AX51" s="29">
        <f t="shared" ref="AX51:AY51" si="32">SUM(AX32:AX50)</f>
        <v>0</v>
      </c>
      <c r="AY51" s="29">
        <f t="shared" si="32"/>
        <v>0</v>
      </c>
      <c r="AZ51" s="29">
        <f t="shared" ref="AZ51" si="33">SUM(AZ32:AZ50)</f>
        <v>0</v>
      </c>
      <c r="BA51" s="29">
        <f t="shared" ref="BA51:BB51" si="34">SUM(BA32:BA50)</f>
        <v>0</v>
      </c>
      <c r="BB51" s="29">
        <f t="shared" si="34"/>
        <v>0</v>
      </c>
      <c r="BC51" s="29">
        <f t="shared" ref="BC51" si="35">SUM(BC32:BC50)</f>
        <v>0</v>
      </c>
      <c r="BD51" s="29">
        <f t="shared" ref="BD51:BE51" si="36">SUM(BD32:BD50)</f>
        <v>0</v>
      </c>
      <c r="BE51" s="29">
        <f t="shared" si="36"/>
        <v>0</v>
      </c>
      <c r="BF51" s="29">
        <f t="shared" ref="BF51" si="37">SUM(BF32:BF50)</f>
        <v>0</v>
      </c>
      <c r="BG51" s="29">
        <f t="shared" ref="BG51:BH51" si="38">SUM(BG32:BG50)</f>
        <v>0</v>
      </c>
      <c r="BH51" s="29">
        <f t="shared" si="38"/>
        <v>0</v>
      </c>
      <c r="BI51" s="29">
        <f t="shared" ref="BI51" si="39">SUM(BI32:BI50)</f>
        <v>0</v>
      </c>
      <c r="BJ51" s="29">
        <f t="shared" ref="BJ51:BK51" si="40">SUM(BJ32:BJ50)</f>
        <v>0</v>
      </c>
      <c r="BK51" s="29">
        <f t="shared" si="40"/>
        <v>0</v>
      </c>
      <c r="BL51" s="29">
        <f t="shared" ref="BL51" si="41">SUM(BL32:BL50)</f>
        <v>0</v>
      </c>
      <c r="BM51" s="29">
        <f t="shared" ref="BM51:BN51" si="42">SUM(BM32:BM50)</f>
        <v>0</v>
      </c>
      <c r="BN51" s="29">
        <f t="shared" si="42"/>
        <v>0</v>
      </c>
      <c r="BO51" s="29">
        <f t="shared" ref="BO51" si="43">SUM(BO32:BO50)</f>
        <v>0</v>
      </c>
      <c r="BP51" s="29">
        <f t="shared" ref="BP51:BQ51" si="44">SUM(BP32:BP50)</f>
        <v>0</v>
      </c>
      <c r="BQ51" s="29">
        <f t="shared" si="44"/>
        <v>0</v>
      </c>
      <c r="BR51" s="29">
        <f t="shared" ref="BR51" si="45">SUM(BR32:BR50)</f>
        <v>0</v>
      </c>
      <c r="BS51" s="29">
        <f t="shared" ref="BS51:BT51" si="46">SUM(BS32:BS50)</f>
        <v>0</v>
      </c>
      <c r="BT51" s="29">
        <f t="shared" si="46"/>
        <v>0</v>
      </c>
      <c r="BU51" s="29">
        <f t="shared" ref="BU51" si="47">SUM(BU32:BU50)</f>
        <v>0</v>
      </c>
      <c r="BV51" s="29">
        <f t="shared" ref="BV51:BW51" si="48">SUM(BV32:BV50)</f>
        <v>0</v>
      </c>
      <c r="BW51" s="29">
        <f t="shared" si="48"/>
        <v>0</v>
      </c>
      <c r="BX51" s="29">
        <f t="shared" ref="BX51" si="49">SUM(BX32:BX50)</f>
        <v>0</v>
      </c>
      <c r="BY51" s="29">
        <f t="shared" ref="BY51:BZ51" si="50">SUM(BY32:BY50)</f>
        <v>0</v>
      </c>
      <c r="BZ51" s="29">
        <f t="shared" si="50"/>
        <v>0</v>
      </c>
      <c r="CA51" s="29">
        <f t="shared" ref="CA51" si="51">SUM(CA32:CA50)</f>
        <v>0</v>
      </c>
      <c r="CB51" s="29">
        <f t="shared" ref="CB51:CC51" si="52">SUM(CB32:CB50)</f>
        <v>0</v>
      </c>
      <c r="CC51" s="29">
        <f t="shared" si="52"/>
        <v>0</v>
      </c>
      <c r="CD51" s="29">
        <f t="shared" ref="CD51" si="53">SUM(CD32:CD50)</f>
        <v>0</v>
      </c>
      <c r="CE51" s="29">
        <f t="shared" ref="CE51:CF51" si="54">SUM(CE32:CE50)</f>
        <v>0</v>
      </c>
      <c r="CF51" s="29">
        <f t="shared" si="54"/>
        <v>0</v>
      </c>
      <c r="CG51" s="29">
        <f t="shared" ref="CG51" si="55">SUM(CG32:CG50)</f>
        <v>0</v>
      </c>
      <c r="CH51" s="29">
        <f t="shared" ref="CH51:CI51" si="56">SUM(CH32:CH50)</f>
        <v>0</v>
      </c>
      <c r="CI51" s="29">
        <f t="shared" si="56"/>
        <v>0</v>
      </c>
      <c r="CJ51" s="29">
        <f t="shared" ref="CJ51" si="57">SUM(CJ32:CJ50)</f>
        <v>0</v>
      </c>
      <c r="CK51" s="29">
        <f t="shared" ref="CK51:CL51" si="58">SUM(CK32:CK50)</f>
        <v>0</v>
      </c>
      <c r="CL51" s="29">
        <f t="shared" si="58"/>
        <v>0</v>
      </c>
      <c r="CM51" s="29">
        <f t="shared" ref="CM51" si="59">SUM(CM32:CM50)</f>
        <v>0</v>
      </c>
      <c r="CN51" s="29">
        <f t="shared" ref="CN51:CO51" si="60">SUM(CN32:CN50)</f>
        <v>0</v>
      </c>
      <c r="CO51" s="29">
        <f t="shared" si="60"/>
        <v>0</v>
      </c>
      <c r="CP51" s="29">
        <f t="shared" ref="CP51" si="61">SUM(CP32:CP50)</f>
        <v>0</v>
      </c>
      <c r="CQ51" s="29">
        <f t="shared" ref="CQ51:CR51" si="62">SUM(CQ32:CQ50)</f>
        <v>0</v>
      </c>
      <c r="CR51" s="29">
        <f t="shared" si="62"/>
        <v>0</v>
      </c>
      <c r="CS51" s="29">
        <f t="shared" ref="CS51" si="63">SUM(CS32:CS50)</f>
        <v>0</v>
      </c>
      <c r="CT51" s="29">
        <f t="shared" ref="CT51:CU51" si="64">SUM(CT32:CT50)</f>
        <v>0</v>
      </c>
      <c r="CU51" s="29">
        <f t="shared" si="64"/>
        <v>0</v>
      </c>
      <c r="CV51" s="29">
        <f t="shared" ref="CV51" si="65">SUM(CV32:CV50)</f>
        <v>0</v>
      </c>
      <c r="CW51" s="29">
        <f t="shared" ref="CW51:CX51" si="66">SUM(CW32:CW50)</f>
        <v>0</v>
      </c>
      <c r="CX51" s="29">
        <f t="shared" si="66"/>
        <v>0</v>
      </c>
      <c r="CY51" s="29">
        <f t="shared" ref="CY51" si="67">SUM(CY32:CY50)</f>
        <v>0</v>
      </c>
      <c r="CZ51" s="29">
        <f t="shared" ref="CZ51:DA51" si="68">SUM(CZ32:CZ50)</f>
        <v>0</v>
      </c>
      <c r="DA51" s="29">
        <f t="shared" si="68"/>
        <v>0</v>
      </c>
      <c r="DB51" s="29">
        <f t="shared" ref="DB51" si="69">SUM(DB32:DB50)</f>
        <v>0</v>
      </c>
    </row>
    <row r="54" spans="1:106" ht="15.75" thickBot="1" x14ac:dyDescent="0.3"/>
    <row r="55" spans="1:106" x14ac:dyDescent="0.25">
      <c r="A55" s="14"/>
      <c r="B55" s="15"/>
      <c r="C55" s="16" t="s">
        <v>61</v>
      </c>
      <c r="D55" s="15"/>
      <c r="E55" s="15"/>
      <c r="F55" s="17"/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8"/>
    </row>
    <row r="56" spans="1:106" x14ac:dyDescent="0.25">
      <c r="A56" s="87" t="s">
        <v>0</v>
      </c>
      <c r="B56" s="88" t="s">
        <v>1</v>
      </c>
      <c r="C56" s="88" t="s">
        <v>2</v>
      </c>
      <c r="D56" s="82" t="s">
        <v>3</v>
      </c>
      <c r="E56" s="82" t="s">
        <v>4</v>
      </c>
      <c r="F56" s="83" t="s">
        <v>5</v>
      </c>
      <c r="G56" s="84" t="s">
        <v>6</v>
      </c>
      <c r="H56" s="82" t="s">
        <v>7</v>
      </c>
      <c r="I56" s="89" t="s">
        <v>9</v>
      </c>
      <c r="J56" s="89"/>
      <c r="K56" s="90" t="s">
        <v>10</v>
      </c>
      <c r="L56" s="90"/>
      <c r="M56" s="90" t="s">
        <v>11</v>
      </c>
      <c r="N56" s="90"/>
      <c r="O56" s="90" t="s">
        <v>12</v>
      </c>
      <c r="P56" s="90"/>
      <c r="Q56" s="90" t="s">
        <v>13</v>
      </c>
      <c r="R56" s="90"/>
      <c r="S56" s="90" t="s">
        <v>14</v>
      </c>
      <c r="T56" s="90"/>
      <c r="U56" s="90" t="s">
        <v>15</v>
      </c>
      <c r="V56" s="90"/>
      <c r="W56" s="90" t="s">
        <v>16</v>
      </c>
      <c r="X56" s="90"/>
      <c r="Y56" s="90" t="s">
        <v>17</v>
      </c>
      <c r="Z56" s="90"/>
      <c r="AA56" s="90" t="s">
        <v>18</v>
      </c>
      <c r="AB56" s="90"/>
      <c r="AC56" s="90" t="s">
        <v>19</v>
      </c>
      <c r="AD56" s="90"/>
      <c r="AE56" s="90" t="s">
        <v>20</v>
      </c>
      <c r="AF56" s="90"/>
      <c r="AG56" s="90" t="s">
        <v>21</v>
      </c>
      <c r="AH56" s="90"/>
      <c r="AI56" s="90" t="s">
        <v>22</v>
      </c>
      <c r="AJ56" s="90"/>
      <c r="AK56" s="90" t="s">
        <v>23</v>
      </c>
      <c r="AL56" s="90"/>
      <c r="AM56" s="90" t="s">
        <v>24</v>
      </c>
      <c r="AN56" s="90"/>
      <c r="AO56" s="90" t="s">
        <v>25</v>
      </c>
      <c r="AP56" s="90"/>
      <c r="AQ56" s="90" t="s">
        <v>26</v>
      </c>
      <c r="AR56" s="90"/>
      <c r="AS56" s="90" t="s">
        <v>27</v>
      </c>
      <c r="AT56" s="90"/>
      <c r="AU56" s="90" t="s">
        <v>28</v>
      </c>
      <c r="AV56" s="90"/>
      <c r="AW56" s="90" t="s">
        <v>29</v>
      </c>
      <c r="AX56" s="90"/>
      <c r="AY56" s="90" t="s">
        <v>30</v>
      </c>
      <c r="AZ56" s="90"/>
      <c r="BA56" s="90" t="s">
        <v>31</v>
      </c>
      <c r="BB56" s="90"/>
      <c r="BC56" s="90" t="s">
        <v>32</v>
      </c>
      <c r="BD56" s="90"/>
      <c r="BE56" s="90" t="s">
        <v>33</v>
      </c>
      <c r="BF56" s="90"/>
      <c r="BG56" s="90" t="s">
        <v>34</v>
      </c>
      <c r="BH56" s="90"/>
      <c r="BI56" s="90" t="s">
        <v>35</v>
      </c>
      <c r="BJ56" s="90"/>
      <c r="BK56" s="90" t="s">
        <v>36</v>
      </c>
      <c r="BL56" s="90"/>
      <c r="BM56" s="90" t="s">
        <v>37</v>
      </c>
      <c r="BN56" s="90"/>
      <c r="BO56" s="90" t="s">
        <v>38</v>
      </c>
      <c r="BP56" s="90"/>
      <c r="BQ56" s="90" t="s">
        <v>39</v>
      </c>
      <c r="BR56" s="90"/>
      <c r="BS56" s="90" t="s">
        <v>40</v>
      </c>
      <c r="BT56" s="90"/>
      <c r="BU56" s="90" t="s">
        <v>41</v>
      </c>
      <c r="BV56" s="90"/>
      <c r="BW56" s="90" t="s">
        <v>42</v>
      </c>
      <c r="BX56" s="90"/>
      <c r="BY56" s="90" t="s">
        <v>43</v>
      </c>
      <c r="BZ56" s="90"/>
      <c r="CA56" s="90" t="s">
        <v>44</v>
      </c>
      <c r="CB56" s="90"/>
      <c r="CC56" s="90" t="s">
        <v>45</v>
      </c>
      <c r="CD56" s="90"/>
      <c r="CE56" s="90" t="s">
        <v>46</v>
      </c>
      <c r="CF56" s="90"/>
      <c r="CG56" s="90" t="s">
        <v>47</v>
      </c>
      <c r="CH56" s="90"/>
      <c r="CI56" s="90" t="s">
        <v>48</v>
      </c>
      <c r="CJ56" s="90"/>
      <c r="CK56" s="90" t="s">
        <v>49</v>
      </c>
      <c r="CL56" s="90"/>
      <c r="CM56" s="90" t="s">
        <v>50</v>
      </c>
      <c r="CN56" s="90"/>
      <c r="CO56" s="90" t="s">
        <v>51</v>
      </c>
      <c r="CP56" s="90"/>
      <c r="CQ56" s="90" t="s">
        <v>52</v>
      </c>
      <c r="CR56" s="90"/>
      <c r="CS56" s="90" t="s">
        <v>53</v>
      </c>
      <c r="CT56" s="90"/>
      <c r="CU56" s="90" t="s">
        <v>54</v>
      </c>
      <c r="CV56" s="90"/>
      <c r="CW56" s="90" t="s">
        <v>55</v>
      </c>
      <c r="CX56" s="90"/>
      <c r="CY56" s="90" t="s">
        <v>56</v>
      </c>
      <c r="CZ56" s="90"/>
      <c r="DA56" s="90" t="s">
        <v>57</v>
      </c>
      <c r="DB56" s="91"/>
    </row>
    <row r="57" spans="1:106" x14ac:dyDescent="0.25">
      <c r="A57" s="87"/>
      <c r="B57" s="88"/>
      <c r="C57" s="88"/>
      <c r="D57" s="82"/>
      <c r="E57" s="82"/>
      <c r="F57" s="83"/>
      <c r="G57" s="84"/>
      <c r="H57" s="82"/>
      <c r="I57" s="2" t="s">
        <v>58</v>
      </c>
      <c r="J57" s="3" t="s">
        <v>59</v>
      </c>
      <c r="K57" s="2" t="s">
        <v>58</v>
      </c>
      <c r="L57" s="3" t="s">
        <v>59</v>
      </c>
      <c r="M57" s="2" t="s">
        <v>58</v>
      </c>
      <c r="N57" s="3" t="s">
        <v>59</v>
      </c>
      <c r="O57" s="2" t="s">
        <v>58</v>
      </c>
      <c r="P57" s="3" t="s">
        <v>59</v>
      </c>
      <c r="Q57" s="2" t="s">
        <v>58</v>
      </c>
      <c r="R57" s="3" t="s">
        <v>59</v>
      </c>
      <c r="S57" s="2" t="s">
        <v>58</v>
      </c>
      <c r="T57" s="3" t="s">
        <v>59</v>
      </c>
      <c r="U57" s="2" t="s">
        <v>58</v>
      </c>
      <c r="V57" s="3" t="s">
        <v>59</v>
      </c>
      <c r="W57" s="2" t="s">
        <v>58</v>
      </c>
      <c r="X57" s="3" t="s">
        <v>59</v>
      </c>
      <c r="Y57" s="2" t="s">
        <v>58</v>
      </c>
      <c r="Z57" s="3" t="s">
        <v>59</v>
      </c>
      <c r="AA57" s="2" t="s">
        <v>58</v>
      </c>
      <c r="AB57" s="3" t="s">
        <v>59</v>
      </c>
      <c r="AC57" s="2" t="s">
        <v>58</v>
      </c>
      <c r="AD57" s="3" t="s">
        <v>59</v>
      </c>
      <c r="AE57" s="2" t="s">
        <v>58</v>
      </c>
      <c r="AF57" s="3" t="s">
        <v>59</v>
      </c>
      <c r="AG57" s="2" t="s">
        <v>58</v>
      </c>
      <c r="AH57" s="3" t="s">
        <v>59</v>
      </c>
      <c r="AI57" s="2" t="s">
        <v>58</v>
      </c>
      <c r="AJ57" s="3" t="s">
        <v>59</v>
      </c>
      <c r="AK57" s="2" t="s">
        <v>58</v>
      </c>
      <c r="AL57" s="3" t="s">
        <v>59</v>
      </c>
      <c r="AM57" s="2" t="s">
        <v>58</v>
      </c>
      <c r="AN57" s="3" t="s">
        <v>59</v>
      </c>
      <c r="AO57" s="2" t="s">
        <v>58</v>
      </c>
      <c r="AP57" s="3" t="s">
        <v>59</v>
      </c>
      <c r="AQ57" s="2" t="s">
        <v>58</v>
      </c>
      <c r="AR57" s="3" t="s">
        <v>59</v>
      </c>
      <c r="AS57" s="2" t="s">
        <v>58</v>
      </c>
      <c r="AT57" s="3" t="s">
        <v>59</v>
      </c>
      <c r="AU57" s="2" t="s">
        <v>58</v>
      </c>
      <c r="AV57" s="3" t="s">
        <v>59</v>
      </c>
      <c r="AW57" s="2" t="s">
        <v>58</v>
      </c>
      <c r="AX57" s="3" t="s">
        <v>59</v>
      </c>
      <c r="AY57" s="2" t="s">
        <v>58</v>
      </c>
      <c r="AZ57" s="3" t="s">
        <v>59</v>
      </c>
      <c r="BA57" s="2" t="s">
        <v>58</v>
      </c>
      <c r="BB57" s="3" t="s">
        <v>59</v>
      </c>
      <c r="BC57" s="2" t="s">
        <v>58</v>
      </c>
      <c r="BD57" s="3" t="s">
        <v>59</v>
      </c>
      <c r="BE57" s="2" t="s">
        <v>58</v>
      </c>
      <c r="BF57" s="3" t="s">
        <v>59</v>
      </c>
      <c r="BG57" s="2" t="s">
        <v>58</v>
      </c>
      <c r="BH57" s="3" t="s">
        <v>59</v>
      </c>
      <c r="BI57" s="2" t="s">
        <v>58</v>
      </c>
      <c r="BJ57" s="3" t="s">
        <v>59</v>
      </c>
      <c r="BK57" s="2" t="s">
        <v>58</v>
      </c>
      <c r="BL57" s="3" t="s">
        <v>59</v>
      </c>
      <c r="BM57" s="2" t="s">
        <v>58</v>
      </c>
      <c r="BN57" s="3" t="s">
        <v>59</v>
      </c>
      <c r="BO57" s="2" t="s">
        <v>58</v>
      </c>
      <c r="BP57" s="3" t="s">
        <v>59</v>
      </c>
      <c r="BQ57" s="2" t="s">
        <v>58</v>
      </c>
      <c r="BR57" s="3" t="s">
        <v>59</v>
      </c>
      <c r="BS57" s="2" t="s">
        <v>58</v>
      </c>
      <c r="BT57" s="3" t="s">
        <v>59</v>
      </c>
      <c r="BU57" s="2" t="s">
        <v>58</v>
      </c>
      <c r="BV57" s="3" t="s">
        <v>59</v>
      </c>
      <c r="BW57" s="2" t="s">
        <v>58</v>
      </c>
      <c r="BX57" s="3" t="s">
        <v>59</v>
      </c>
      <c r="BY57" s="2" t="s">
        <v>58</v>
      </c>
      <c r="BZ57" s="3" t="s">
        <v>59</v>
      </c>
      <c r="CA57" s="2" t="s">
        <v>58</v>
      </c>
      <c r="CB57" s="3" t="s">
        <v>59</v>
      </c>
      <c r="CC57" s="2" t="s">
        <v>58</v>
      </c>
      <c r="CD57" s="3" t="s">
        <v>59</v>
      </c>
      <c r="CE57" s="2" t="s">
        <v>58</v>
      </c>
      <c r="CF57" s="3" t="s">
        <v>59</v>
      </c>
      <c r="CG57" s="2" t="s">
        <v>58</v>
      </c>
      <c r="CH57" s="3" t="s">
        <v>59</v>
      </c>
      <c r="CI57" s="2" t="s">
        <v>58</v>
      </c>
      <c r="CJ57" s="3" t="s">
        <v>59</v>
      </c>
      <c r="CK57" s="2" t="s">
        <v>58</v>
      </c>
      <c r="CL57" s="3" t="s">
        <v>59</v>
      </c>
      <c r="CM57" s="2" t="s">
        <v>58</v>
      </c>
      <c r="CN57" s="3" t="s">
        <v>59</v>
      </c>
      <c r="CO57" s="2" t="s">
        <v>58</v>
      </c>
      <c r="CP57" s="3" t="s">
        <v>59</v>
      </c>
      <c r="CQ57" s="2" t="s">
        <v>58</v>
      </c>
      <c r="CR57" s="3" t="s">
        <v>59</v>
      </c>
      <c r="CS57" s="2" t="s">
        <v>58</v>
      </c>
      <c r="CT57" s="3" t="s">
        <v>59</v>
      </c>
      <c r="CU57" s="2" t="s">
        <v>58</v>
      </c>
      <c r="CV57" s="3" t="s">
        <v>59</v>
      </c>
      <c r="CW57" s="2" t="s">
        <v>58</v>
      </c>
      <c r="CX57" s="3" t="s">
        <v>59</v>
      </c>
      <c r="CY57" s="2" t="s">
        <v>58</v>
      </c>
      <c r="CZ57" s="3" t="s">
        <v>59</v>
      </c>
      <c r="DA57" s="2" t="s">
        <v>58</v>
      </c>
      <c r="DB57" s="19" t="s">
        <v>59</v>
      </c>
    </row>
    <row r="58" spans="1:106" x14ac:dyDescent="0.25">
      <c r="A58" s="20">
        <v>100</v>
      </c>
      <c r="B58" s="27"/>
      <c r="C58" s="27"/>
      <c r="D58" s="27">
        <v>1</v>
      </c>
      <c r="E58" s="27"/>
      <c r="F58" s="7">
        <f>SUMIF($I$5:$DB$5,"مدين",I58:DB58)</f>
        <v>0</v>
      </c>
      <c r="G58" s="6">
        <f>SUMIF($I$6:$DB$6,"دائن",I58:DB58)</f>
        <v>0</v>
      </c>
      <c r="H58" s="27" t="b">
        <f>F58=G58</f>
        <v>1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8"/>
    </row>
    <row r="59" spans="1:106" x14ac:dyDescent="0.25">
      <c r="A59" s="20">
        <v>200</v>
      </c>
      <c r="B59" s="27"/>
      <c r="C59" s="27"/>
      <c r="D59" s="27">
        <v>2</v>
      </c>
      <c r="E59" s="27"/>
      <c r="F59" s="7"/>
      <c r="G59" s="6"/>
      <c r="H59" s="27"/>
      <c r="I59" s="27">
        <v>50000</v>
      </c>
      <c r="J59" s="27"/>
      <c r="K59" s="27">
        <v>100000</v>
      </c>
      <c r="L59" s="27"/>
      <c r="M59" s="27">
        <v>200000</v>
      </c>
      <c r="N59" s="27"/>
      <c r="O59" s="27">
        <v>60000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8"/>
    </row>
    <row r="60" spans="1:106" x14ac:dyDescent="0.25">
      <c r="A60" s="20">
        <v>300</v>
      </c>
      <c r="B60" s="27"/>
      <c r="C60" s="27"/>
      <c r="D60" s="27">
        <v>3</v>
      </c>
      <c r="E60" s="27"/>
      <c r="F60" s="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8"/>
    </row>
    <row r="61" spans="1:106" x14ac:dyDescent="0.25">
      <c r="A61" s="20">
        <v>400</v>
      </c>
      <c r="B61" s="27"/>
      <c r="C61" s="27"/>
      <c r="D61" s="27">
        <v>4</v>
      </c>
      <c r="E61" s="27"/>
      <c r="F61" s="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8"/>
    </row>
    <row r="62" spans="1:106" x14ac:dyDescent="0.25">
      <c r="A62" s="20">
        <v>500</v>
      </c>
      <c r="B62" s="27"/>
      <c r="C62" s="27"/>
      <c r="D62" s="27">
        <v>5</v>
      </c>
      <c r="E62" s="27"/>
      <c r="F62" s="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8"/>
    </row>
    <row r="63" spans="1:106" x14ac:dyDescent="0.25">
      <c r="A63" s="20">
        <v>600</v>
      </c>
      <c r="B63" s="27"/>
      <c r="C63" s="27"/>
      <c r="D63" s="27">
        <v>6</v>
      </c>
      <c r="E63" s="27"/>
      <c r="F63" s="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8"/>
    </row>
    <row r="64" spans="1:106" x14ac:dyDescent="0.25">
      <c r="A64" s="20">
        <v>700</v>
      </c>
      <c r="B64" s="27"/>
      <c r="C64" s="27"/>
      <c r="D64" s="27">
        <v>7</v>
      </c>
      <c r="E64" s="27"/>
      <c r="F64" s="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8"/>
    </row>
    <row r="65" spans="1:106" x14ac:dyDescent="0.25">
      <c r="A65" s="20">
        <v>800</v>
      </c>
      <c r="B65" s="27"/>
      <c r="C65" s="27"/>
      <c r="D65" s="27">
        <v>8</v>
      </c>
      <c r="E65" s="27"/>
      <c r="F65" s="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8"/>
    </row>
    <row r="66" spans="1:106" x14ac:dyDescent="0.25">
      <c r="A66" s="20">
        <v>900</v>
      </c>
      <c r="B66" s="27"/>
      <c r="C66" s="27"/>
      <c r="D66" s="27">
        <v>9</v>
      </c>
      <c r="E66" s="27"/>
      <c r="F66" s="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12"/>
      <c r="CW66" s="27"/>
      <c r="CX66" s="27"/>
      <c r="CY66" s="27"/>
      <c r="CZ66" s="27"/>
      <c r="DA66" s="27"/>
      <c r="DB66" s="28"/>
    </row>
    <row r="67" spans="1:106" x14ac:dyDescent="0.25">
      <c r="A67" s="20">
        <v>1000</v>
      </c>
      <c r="B67" s="27"/>
      <c r="C67" s="27"/>
      <c r="D67" s="27">
        <v>10</v>
      </c>
      <c r="E67" s="27"/>
      <c r="F67" s="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13"/>
      <c r="CW67" s="11"/>
      <c r="CX67" s="27"/>
      <c r="CY67" s="8"/>
      <c r="CZ67" s="27"/>
      <c r="DA67" s="27"/>
      <c r="DB67" s="28"/>
    </row>
    <row r="68" spans="1:106" x14ac:dyDescent="0.25">
      <c r="A68" s="20"/>
      <c r="B68" s="27"/>
      <c r="C68" s="27"/>
      <c r="D68" s="27"/>
      <c r="E68" s="27"/>
      <c r="F68" s="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11"/>
      <c r="CX68" s="27"/>
      <c r="CY68" s="8"/>
      <c r="CZ68" s="27"/>
      <c r="DA68" s="27"/>
      <c r="DB68" s="28"/>
    </row>
    <row r="69" spans="1:106" x14ac:dyDescent="0.25">
      <c r="A69" s="20"/>
      <c r="B69" s="27"/>
      <c r="C69" s="27"/>
      <c r="D69" s="27"/>
      <c r="E69" s="27"/>
      <c r="F69" s="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11"/>
      <c r="CX69" s="27"/>
      <c r="CY69" s="8"/>
      <c r="CZ69" s="27"/>
      <c r="DA69" s="27"/>
      <c r="DB69" s="28"/>
    </row>
    <row r="70" spans="1:106" x14ac:dyDescent="0.25">
      <c r="A70" s="20"/>
      <c r="B70" s="27"/>
      <c r="C70" s="27"/>
      <c r="D70" s="27"/>
      <c r="E70" s="27"/>
      <c r="F70" s="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9"/>
      <c r="CY70" s="27"/>
      <c r="CZ70" s="27"/>
      <c r="DA70" s="27"/>
      <c r="DB70" s="28"/>
    </row>
    <row r="71" spans="1:106" x14ac:dyDescent="0.25">
      <c r="A71" s="20"/>
      <c r="B71" s="27"/>
      <c r="C71" s="27"/>
      <c r="D71" s="27"/>
      <c r="E71" s="27"/>
      <c r="F71" s="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12"/>
      <c r="CX71" s="27"/>
      <c r="CY71" s="27"/>
      <c r="CZ71" s="27"/>
      <c r="DA71" s="27"/>
      <c r="DB71" s="28"/>
    </row>
    <row r="72" spans="1:106" x14ac:dyDescent="0.25">
      <c r="A72" s="20"/>
      <c r="B72" s="27"/>
      <c r="C72" s="27"/>
      <c r="D72" s="27"/>
      <c r="E72" s="27"/>
      <c r="F72" s="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11"/>
      <c r="CW72" s="27"/>
      <c r="CX72" s="8"/>
      <c r="CY72" s="27"/>
      <c r="CZ72" s="27"/>
      <c r="DA72" s="27"/>
      <c r="DB72" s="28"/>
    </row>
    <row r="73" spans="1:106" x14ac:dyDescent="0.25">
      <c r="A73" s="20"/>
      <c r="B73" s="27"/>
      <c r="C73" s="27"/>
      <c r="D73" s="27"/>
      <c r="E73" s="27"/>
      <c r="F73" s="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9"/>
      <c r="CX73" s="27"/>
      <c r="CY73" s="27"/>
      <c r="CZ73" s="27"/>
      <c r="DA73" s="27"/>
      <c r="DB73" s="28"/>
    </row>
    <row r="74" spans="1:106" x14ac:dyDescent="0.25">
      <c r="A74" s="20"/>
      <c r="B74" s="27"/>
      <c r="C74" s="27"/>
      <c r="D74" s="27"/>
      <c r="E74" s="27"/>
      <c r="F74" s="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8"/>
    </row>
    <row r="75" spans="1:106" x14ac:dyDescent="0.25">
      <c r="A75" s="20"/>
      <c r="B75" s="27"/>
      <c r="C75" s="27"/>
      <c r="D75" s="27"/>
      <c r="E75" s="27"/>
      <c r="F75" s="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8"/>
    </row>
    <row r="76" spans="1:106" x14ac:dyDescent="0.25">
      <c r="A76" s="20"/>
      <c r="B76" s="27"/>
      <c r="C76" s="27"/>
      <c r="D76" s="27"/>
      <c r="E76" s="27"/>
      <c r="F76" s="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8"/>
    </row>
    <row r="77" spans="1:106" s="31" customFormat="1" ht="15.75" thickBot="1" x14ac:dyDescent="0.3">
      <c r="A77" s="92" t="s">
        <v>70</v>
      </c>
      <c r="B77" s="93"/>
      <c r="C77" s="93"/>
      <c r="D77" s="93"/>
      <c r="E77" s="94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30"/>
    </row>
    <row r="80" spans="1:106" ht="15.75" thickBot="1" x14ac:dyDescent="0.3"/>
    <row r="81" spans="1:106" x14ac:dyDescent="0.25">
      <c r="A81" s="14"/>
      <c r="B81" s="15"/>
      <c r="C81" s="16" t="s">
        <v>62</v>
      </c>
      <c r="D81" s="15"/>
      <c r="E81" s="15"/>
      <c r="F81" s="17"/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8"/>
    </row>
    <row r="82" spans="1:106" x14ac:dyDescent="0.25">
      <c r="A82" s="87" t="s">
        <v>0</v>
      </c>
      <c r="B82" s="88" t="s">
        <v>1</v>
      </c>
      <c r="C82" s="88" t="s">
        <v>2</v>
      </c>
      <c r="D82" s="82" t="s">
        <v>3</v>
      </c>
      <c r="E82" s="82" t="s">
        <v>4</v>
      </c>
      <c r="F82" s="83" t="s">
        <v>5</v>
      </c>
      <c r="G82" s="84" t="s">
        <v>6</v>
      </c>
      <c r="H82" s="82" t="s">
        <v>7</v>
      </c>
      <c r="I82" s="89" t="s">
        <v>9</v>
      </c>
      <c r="J82" s="89"/>
      <c r="K82" s="90" t="s">
        <v>10</v>
      </c>
      <c r="L82" s="90"/>
      <c r="M82" s="90" t="s">
        <v>11</v>
      </c>
      <c r="N82" s="90"/>
      <c r="O82" s="90" t="s">
        <v>12</v>
      </c>
      <c r="P82" s="90"/>
      <c r="Q82" s="90" t="s">
        <v>13</v>
      </c>
      <c r="R82" s="90"/>
      <c r="S82" s="90" t="s">
        <v>14</v>
      </c>
      <c r="T82" s="90"/>
      <c r="U82" s="90" t="s">
        <v>15</v>
      </c>
      <c r="V82" s="90"/>
      <c r="W82" s="90" t="s">
        <v>16</v>
      </c>
      <c r="X82" s="90"/>
      <c r="Y82" s="90" t="s">
        <v>17</v>
      </c>
      <c r="Z82" s="90"/>
      <c r="AA82" s="90" t="s">
        <v>18</v>
      </c>
      <c r="AB82" s="90"/>
      <c r="AC82" s="90" t="s">
        <v>19</v>
      </c>
      <c r="AD82" s="90"/>
      <c r="AE82" s="90" t="s">
        <v>20</v>
      </c>
      <c r="AF82" s="90"/>
      <c r="AG82" s="90" t="s">
        <v>21</v>
      </c>
      <c r="AH82" s="90"/>
      <c r="AI82" s="90" t="s">
        <v>22</v>
      </c>
      <c r="AJ82" s="90"/>
      <c r="AK82" s="90" t="s">
        <v>23</v>
      </c>
      <c r="AL82" s="90"/>
      <c r="AM82" s="90" t="s">
        <v>24</v>
      </c>
      <c r="AN82" s="90"/>
      <c r="AO82" s="90" t="s">
        <v>25</v>
      </c>
      <c r="AP82" s="90"/>
      <c r="AQ82" s="90" t="s">
        <v>26</v>
      </c>
      <c r="AR82" s="90"/>
      <c r="AS82" s="90" t="s">
        <v>27</v>
      </c>
      <c r="AT82" s="90"/>
      <c r="AU82" s="90" t="s">
        <v>28</v>
      </c>
      <c r="AV82" s="90"/>
      <c r="AW82" s="90" t="s">
        <v>29</v>
      </c>
      <c r="AX82" s="90"/>
      <c r="AY82" s="90" t="s">
        <v>30</v>
      </c>
      <c r="AZ82" s="90"/>
      <c r="BA82" s="90" t="s">
        <v>31</v>
      </c>
      <c r="BB82" s="90"/>
      <c r="BC82" s="90" t="s">
        <v>32</v>
      </c>
      <c r="BD82" s="90"/>
      <c r="BE82" s="90" t="s">
        <v>33</v>
      </c>
      <c r="BF82" s="90"/>
      <c r="BG82" s="90" t="s">
        <v>34</v>
      </c>
      <c r="BH82" s="90"/>
      <c r="BI82" s="90" t="s">
        <v>35</v>
      </c>
      <c r="BJ82" s="90"/>
      <c r="BK82" s="90" t="s">
        <v>36</v>
      </c>
      <c r="BL82" s="90"/>
      <c r="BM82" s="90" t="s">
        <v>37</v>
      </c>
      <c r="BN82" s="90"/>
      <c r="BO82" s="90" t="s">
        <v>38</v>
      </c>
      <c r="BP82" s="90"/>
      <c r="BQ82" s="90" t="s">
        <v>39</v>
      </c>
      <c r="BR82" s="90"/>
      <c r="BS82" s="90" t="s">
        <v>40</v>
      </c>
      <c r="BT82" s="90"/>
      <c r="BU82" s="90" t="s">
        <v>41</v>
      </c>
      <c r="BV82" s="90"/>
      <c r="BW82" s="90" t="s">
        <v>42</v>
      </c>
      <c r="BX82" s="90"/>
      <c r="BY82" s="90" t="s">
        <v>43</v>
      </c>
      <c r="BZ82" s="90"/>
      <c r="CA82" s="90" t="s">
        <v>44</v>
      </c>
      <c r="CB82" s="90"/>
      <c r="CC82" s="90" t="s">
        <v>45</v>
      </c>
      <c r="CD82" s="90"/>
      <c r="CE82" s="90" t="s">
        <v>46</v>
      </c>
      <c r="CF82" s="90"/>
      <c r="CG82" s="90" t="s">
        <v>47</v>
      </c>
      <c r="CH82" s="90"/>
      <c r="CI82" s="90" t="s">
        <v>48</v>
      </c>
      <c r="CJ82" s="90"/>
      <c r="CK82" s="90" t="s">
        <v>49</v>
      </c>
      <c r="CL82" s="90"/>
      <c r="CM82" s="90" t="s">
        <v>50</v>
      </c>
      <c r="CN82" s="90"/>
      <c r="CO82" s="90" t="s">
        <v>51</v>
      </c>
      <c r="CP82" s="90"/>
      <c r="CQ82" s="90" t="s">
        <v>52</v>
      </c>
      <c r="CR82" s="90"/>
      <c r="CS82" s="90" t="s">
        <v>53</v>
      </c>
      <c r="CT82" s="90"/>
      <c r="CU82" s="90" t="s">
        <v>54</v>
      </c>
      <c r="CV82" s="90"/>
      <c r="CW82" s="90" t="s">
        <v>55</v>
      </c>
      <c r="CX82" s="90"/>
      <c r="CY82" s="90" t="s">
        <v>56</v>
      </c>
      <c r="CZ82" s="90"/>
      <c r="DA82" s="90" t="s">
        <v>57</v>
      </c>
      <c r="DB82" s="91"/>
    </row>
    <row r="83" spans="1:106" x14ac:dyDescent="0.25">
      <c r="A83" s="87"/>
      <c r="B83" s="88"/>
      <c r="C83" s="88"/>
      <c r="D83" s="82"/>
      <c r="E83" s="82"/>
      <c r="F83" s="83"/>
      <c r="G83" s="84"/>
      <c r="H83" s="82"/>
      <c r="I83" s="2" t="s">
        <v>58</v>
      </c>
      <c r="J83" s="3" t="s">
        <v>59</v>
      </c>
      <c r="K83" s="2" t="s">
        <v>58</v>
      </c>
      <c r="L83" s="3" t="s">
        <v>59</v>
      </c>
      <c r="M83" s="2" t="s">
        <v>58</v>
      </c>
      <c r="N83" s="3" t="s">
        <v>59</v>
      </c>
      <c r="O83" s="2" t="s">
        <v>58</v>
      </c>
      <c r="P83" s="3" t="s">
        <v>59</v>
      </c>
      <c r="Q83" s="2" t="s">
        <v>58</v>
      </c>
      <c r="R83" s="3" t="s">
        <v>59</v>
      </c>
      <c r="S83" s="2" t="s">
        <v>58</v>
      </c>
      <c r="T83" s="3" t="s">
        <v>59</v>
      </c>
      <c r="U83" s="2" t="s">
        <v>58</v>
      </c>
      <c r="V83" s="3" t="s">
        <v>59</v>
      </c>
      <c r="W83" s="2" t="s">
        <v>58</v>
      </c>
      <c r="X83" s="3" t="s">
        <v>59</v>
      </c>
      <c r="Y83" s="2" t="s">
        <v>58</v>
      </c>
      <c r="Z83" s="3" t="s">
        <v>59</v>
      </c>
      <c r="AA83" s="2" t="s">
        <v>58</v>
      </c>
      <c r="AB83" s="3" t="s">
        <v>59</v>
      </c>
      <c r="AC83" s="2" t="s">
        <v>58</v>
      </c>
      <c r="AD83" s="3" t="s">
        <v>59</v>
      </c>
      <c r="AE83" s="2" t="s">
        <v>58</v>
      </c>
      <c r="AF83" s="3" t="s">
        <v>59</v>
      </c>
      <c r="AG83" s="2" t="s">
        <v>58</v>
      </c>
      <c r="AH83" s="3" t="s">
        <v>59</v>
      </c>
      <c r="AI83" s="2" t="s">
        <v>58</v>
      </c>
      <c r="AJ83" s="3" t="s">
        <v>59</v>
      </c>
      <c r="AK83" s="2" t="s">
        <v>58</v>
      </c>
      <c r="AL83" s="3" t="s">
        <v>59</v>
      </c>
      <c r="AM83" s="2" t="s">
        <v>58</v>
      </c>
      <c r="AN83" s="3" t="s">
        <v>59</v>
      </c>
      <c r="AO83" s="2" t="s">
        <v>58</v>
      </c>
      <c r="AP83" s="3" t="s">
        <v>59</v>
      </c>
      <c r="AQ83" s="2" t="s">
        <v>58</v>
      </c>
      <c r="AR83" s="3" t="s">
        <v>59</v>
      </c>
      <c r="AS83" s="2" t="s">
        <v>58</v>
      </c>
      <c r="AT83" s="3" t="s">
        <v>59</v>
      </c>
      <c r="AU83" s="2" t="s">
        <v>58</v>
      </c>
      <c r="AV83" s="3" t="s">
        <v>59</v>
      </c>
      <c r="AW83" s="2" t="s">
        <v>58</v>
      </c>
      <c r="AX83" s="3" t="s">
        <v>59</v>
      </c>
      <c r="AY83" s="2" t="s">
        <v>58</v>
      </c>
      <c r="AZ83" s="3" t="s">
        <v>59</v>
      </c>
      <c r="BA83" s="2" t="s">
        <v>58</v>
      </c>
      <c r="BB83" s="3" t="s">
        <v>59</v>
      </c>
      <c r="BC83" s="2" t="s">
        <v>58</v>
      </c>
      <c r="BD83" s="3" t="s">
        <v>59</v>
      </c>
      <c r="BE83" s="2" t="s">
        <v>58</v>
      </c>
      <c r="BF83" s="3" t="s">
        <v>59</v>
      </c>
      <c r="BG83" s="2" t="s">
        <v>58</v>
      </c>
      <c r="BH83" s="3" t="s">
        <v>59</v>
      </c>
      <c r="BI83" s="2" t="s">
        <v>58</v>
      </c>
      <c r="BJ83" s="3" t="s">
        <v>59</v>
      </c>
      <c r="BK83" s="2" t="s">
        <v>58</v>
      </c>
      <c r="BL83" s="3" t="s">
        <v>59</v>
      </c>
      <c r="BM83" s="2" t="s">
        <v>58</v>
      </c>
      <c r="BN83" s="3" t="s">
        <v>59</v>
      </c>
      <c r="BO83" s="2" t="s">
        <v>58</v>
      </c>
      <c r="BP83" s="3" t="s">
        <v>59</v>
      </c>
      <c r="BQ83" s="2" t="s">
        <v>58</v>
      </c>
      <c r="BR83" s="3" t="s">
        <v>59</v>
      </c>
      <c r="BS83" s="2" t="s">
        <v>58</v>
      </c>
      <c r="BT83" s="3" t="s">
        <v>59</v>
      </c>
      <c r="BU83" s="2" t="s">
        <v>58</v>
      </c>
      <c r="BV83" s="3" t="s">
        <v>59</v>
      </c>
      <c r="BW83" s="2" t="s">
        <v>58</v>
      </c>
      <c r="BX83" s="3" t="s">
        <v>59</v>
      </c>
      <c r="BY83" s="2" t="s">
        <v>58</v>
      </c>
      <c r="BZ83" s="3" t="s">
        <v>59</v>
      </c>
      <c r="CA83" s="2" t="s">
        <v>58</v>
      </c>
      <c r="CB83" s="3" t="s">
        <v>59</v>
      </c>
      <c r="CC83" s="2" t="s">
        <v>58</v>
      </c>
      <c r="CD83" s="3" t="s">
        <v>59</v>
      </c>
      <c r="CE83" s="2" t="s">
        <v>58</v>
      </c>
      <c r="CF83" s="3" t="s">
        <v>59</v>
      </c>
      <c r="CG83" s="2" t="s">
        <v>58</v>
      </c>
      <c r="CH83" s="3" t="s">
        <v>59</v>
      </c>
      <c r="CI83" s="2" t="s">
        <v>58</v>
      </c>
      <c r="CJ83" s="3" t="s">
        <v>59</v>
      </c>
      <c r="CK83" s="2" t="s">
        <v>58</v>
      </c>
      <c r="CL83" s="3" t="s">
        <v>59</v>
      </c>
      <c r="CM83" s="2" t="s">
        <v>58</v>
      </c>
      <c r="CN83" s="3" t="s">
        <v>59</v>
      </c>
      <c r="CO83" s="2" t="s">
        <v>58</v>
      </c>
      <c r="CP83" s="3" t="s">
        <v>59</v>
      </c>
      <c r="CQ83" s="2" t="s">
        <v>58</v>
      </c>
      <c r="CR83" s="3" t="s">
        <v>59</v>
      </c>
      <c r="CS83" s="2" t="s">
        <v>58</v>
      </c>
      <c r="CT83" s="3" t="s">
        <v>59</v>
      </c>
      <c r="CU83" s="2" t="s">
        <v>58</v>
      </c>
      <c r="CV83" s="3" t="s">
        <v>59</v>
      </c>
      <c r="CW83" s="2" t="s">
        <v>58</v>
      </c>
      <c r="CX83" s="3" t="s">
        <v>59</v>
      </c>
      <c r="CY83" s="2" t="s">
        <v>58</v>
      </c>
      <c r="CZ83" s="3" t="s">
        <v>59</v>
      </c>
      <c r="DA83" s="2" t="s">
        <v>58</v>
      </c>
      <c r="DB83" s="19" t="s">
        <v>59</v>
      </c>
    </row>
    <row r="84" spans="1:106" x14ac:dyDescent="0.25">
      <c r="A84" s="20">
        <v>100</v>
      </c>
      <c r="B84" s="27"/>
      <c r="C84" s="27"/>
      <c r="D84" s="27">
        <v>1</v>
      </c>
      <c r="E84" s="27"/>
      <c r="F84" s="7">
        <f>SUMIF($I$5:$DB$5,"مدين",I84:DB84)</f>
        <v>0</v>
      </c>
      <c r="G84" s="6">
        <f>SUMIF($I$6:$DB$6,"دائن",I84:DB84)</f>
        <v>0</v>
      </c>
      <c r="H84" s="27" t="b">
        <f>F84=G84</f>
        <v>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8"/>
    </row>
    <row r="85" spans="1:106" x14ac:dyDescent="0.25">
      <c r="A85" s="20">
        <v>200</v>
      </c>
      <c r="B85" s="27"/>
      <c r="C85" s="27"/>
      <c r="D85" s="27">
        <v>2</v>
      </c>
      <c r="E85" s="27"/>
      <c r="F85" s="7"/>
      <c r="G85" s="6"/>
      <c r="H85" s="27"/>
      <c r="I85" s="27">
        <v>50000</v>
      </c>
      <c r="J85" s="27"/>
      <c r="K85" s="27">
        <v>100000</v>
      </c>
      <c r="L85" s="27"/>
      <c r="M85" s="27">
        <v>200000</v>
      </c>
      <c r="N85" s="27"/>
      <c r="O85" s="27">
        <v>60000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8"/>
    </row>
    <row r="86" spans="1:106" x14ac:dyDescent="0.25">
      <c r="A86" s="20">
        <v>300</v>
      </c>
      <c r="B86" s="27"/>
      <c r="C86" s="27"/>
      <c r="D86" s="27">
        <v>3</v>
      </c>
      <c r="E86" s="27"/>
      <c r="F86" s="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8"/>
    </row>
    <row r="87" spans="1:106" x14ac:dyDescent="0.25">
      <c r="A87" s="20">
        <v>400</v>
      </c>
      <c r="B87" s="27"/>
      <c r="C87" s="27"/>
      <c r="D87" s="27">
        <v>4</v>
      </c>
      <c r="E87" s="27"/>
      <c r="F87" s="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8"/>
    </row>
    <row r="88" spans="1:106" x14ac:dyDescent="0.25">
      <c r="A88" s="20">
        <v>500</v>
      </c>
      <c r="B88" s="27"/>
      <c r="C88" s="27"/>
      <c r="D88" s="27">
        <v>5</v>
      </c>
      <c r="E88" s="27"/>
      <c r="F88" s="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8"/>
    </row>
    <row r="89" spans="1:106" x14ac:dyDescent="0.25">
      <c r="A89" s="20">
        <v>600</v>
      </c>
      <c r="B89" s="27"/>
      <c r="C89" s="27"/>
      <c r="D89" s="27">
        <v>6</v>
      </c>
      <c r="E89" s="27"/>
      <c r="F89" s="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8"/>
    </row>
    <row r="90" spans="1:106" x14ac:dyDescent="0.25">
      <c r="A90" s="20">
        <v>700</v>
      </c>
      <c r="B90" s="27"/>
      <c r="C90" s="27"/>
      <c r="D90" s="27">
        <v>7</v>
      </c>
      <c r="E90" s="27"/>
      <c r="F90" s="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8"/>
    </row>
    <row r="91" spans="1:106" x14ac:dyDescent="0.25">
      <c r="A91" s="20">
        <v>800</v>
      </c>
      <c r="B91" s="27"/>
      <c r="C91" s="27"/>
      <c r="D91" s="27">
        <v>8</v>
      </c>
      <c r="E91" s="27"/>
      <c r="F91" s="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8"/>
    </row>
    <row r="92" spans="1:106" x14ac:dyDescent="0.25">
      <c r="A92" s="20">
        <v>900</v>
      </c>
      <c r="B92" s="27"/>
      <c r="C92" s="27"/>
      <c r="D92" s="27">
        <v>9</v>
      </c>
      <c r="E92" s="27"/>
      <c r="F92" s="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12"/>
      <c r="CW92" s="27"/>
      <c r="CX92" s="27"/>
      <c r="CY92" s="27"/>
      <c r="CZ92" s="27"/>
      <c r="DA92" s="27"/>
      <c r="DB92" s="28"/>
    </row>
    <row r="93" spans="1:106" x14ac:dyDescent="0.25">
      <c r="A93" s="20">
        <v>1000</v>
      </c>
      <c r="B93" s="27"/>
      <c r="C93" s="27"/>
      <c r="D93" s="27">
        <v>10</v>
      </c>
      <c r="E93" s="27"/>
      <c r="F93" s="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13"/>
      <c r="CW93" s="11"/>
      <c r="CX93" s="27"/>
      <c r="CY93" s="8"/>
      <c r="CZ93" s="27"/>
      <c r="DA93" s="27"/>
      <c r="DB93" s="28"/>
    </row>
    <row r="94" spans="1:106" x14ac:dyDescent="0.25">
      <c r="A94" s="20"/>
      <c r="B94" s="27"/>
      <c r="C94" s="27"/>
      <c r="D94" s="27"/>
      <c r="E94" s="27"/>
      <c r="F94" s="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11"/>
      <c r="CX94" s="27"/>
      <c r="CY94" s="8"/>
      <c r="CZ94" s="27"/>
      <c r="DA94" s="27"/>
      <c r="DB94" s="28"/>
    </row>
    <row r="95" spans="1:106" x14ac:dyDescent="0.25">
      <c r="A95" s="20"/>
      <c r="B95" s="27"/>
      <c r="C95" s="27"/>
      <c r="D95" s="27"/>
      <c r="E95" s="27"/>
      <c r="F95" s="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11"/>
      <c r="CX95" s="27"/>
      <c r="CY95" s="8"/>
      <c r="CZ95" s="27"/>
      <c r="DA95" s="27"/>
      <c r="DB95" s="28"/>
    </row>
    <row r="96" spans="1:106" x14ac:dyDescent="0.25">
      <c r="A96" s="20"/>
      <c r="B96" s="27"/>
      <c r="C96" s="27"/>
      <c r="D96" s="27"/>
      <c r="E96" s="27"/>
      <c r="F96" s="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9"/>
      <c r="CY96" s="27"/>
      <c r="CZ96" s="27"/>
      <c r="DA96" s="27"/>
      <c r="DB96" s="28"/>
    </row>
    <row r="97" spans="1:106" x14ac:dyDescent="0.25">
      <c r="A97" s="20"/>
      <c r="B97" s="27"/>
      <c r="C97" s="27"/>
      <c r="D97" s="27"/>
      <c r="E97" s="27"/>
      <c r="F97" s="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12"/>
      <c r="CX97" s="27"/>
      <c r="CY97" s="27"/>
      <c r="CZ97" s="27"/>
      <c r="DA97" s="27"/>
      <c r="DB97" s="28"/>
    </row>
    <row r="98" spans="1:106" x14ac:dyDescent="0.25">
      <c r="A98" s="20"/>
      <c r="B98" s="27"/>
      <c r="C98" s="27"/>
      <c r="D98" s="27"/>
      <c r="E98" s="27"/>
      <c r="F98" s="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11"/>
      <c r="CW98" s="27"/>
      <c r="CX98" s="8"/>
      <c r="CY98" s="27"/>
      <c r="CZ98" s="27"/>
      <c r="DA98" s="27"/>
      <c r="DB98" s="28"/>
    </row>
    <row r="99" spans="1:106" x14ac:dyDescent="0.25">
      <c r="A99" s="20"/>
      <c r="B99" s="27"/>
      <c r="C99" s="27"/>
      <c r="D99" s="27"/>
      <c r="E99" s="27"/>
      <c r="F99" s="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9"/>
      <c r="CX99" s="27"/>
      <c r="CY99" s="27"/>
      <c r="CZ99" s="27"/>
      <c r="DA99" s="27"/>
      <c r="DB99" s="28"/>
    </row>
    <row r="100" spans="1:106" x14ac:dyDescent="0.25">
      <c r="A100" s="20"/>
      <c r="B100" s="27"/>
      <c r="C100" s="27"/>
      <c r="D100" s="27"/>
      <c r="E100" s="27"/>
      <c r="F100" s="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8"/>
    </row>
    <row r="101" spans="1:106" x14ac:dyDescent="0.25">
      <c r="A101" s="20"/>
      <c r="B101" s="27"/>
      <c r="C101" s="27"/>
      <c r="D101" s="27"/>
      <c r="E101" s="27"/>
      <c r="F101" s="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8"/>
    </row>
    <row r="102" spans="1:106" x14ac:dyDescent="0.25">
      <c r="A102" s="20"/>
      <c r="B102" s="27"/>
      <c r="C102" s="27"/>
      <c r="D102" s="27"/>
      <c r="E102" s="27"/>
      <c r="F102" s="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8"/>
    </row>
    <row r="103" spans="1:106" s="31" customFormat="1" ht="15.75" thickBot="1" x14ac:dyDescent="0.3">
      <c r="A103" s="92" t="s">
        <v>70</v>
      </c>
      <c r="B103" s="93"/>
      <c r="C103" s="93"/>
      <c r="D103" s="93"/>
      <c r="E103" s="94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30"/>
    </row>
    <row r="106" spans="1:106" ht="15.75" thickBot="1" x14ac:dyDescent="0.3"/>
    <row r="107" spans="1:106" x14ac:dyDescent="0.25">
      <c r="A107" s="14"/>
      <c r="B107" s="15"/>
      <c r="C107" s="16" t="s">
        <v>63</v>
      </c>
      <c r="D107" s="15"/>
      <c r="E107" s="15"/>
      <c r="F107" s="17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8"/>
    </row>
    <row r="108" spans="1:106" x14ac:dyDescent="0.25">
      <c r="A108" s="87" t="s">
        <v>0</v>
      </c>
      <c r="B108" s="88" t="s">
        <v>1</v>
      </c>
      <c r="C108" s="88" t="s">
        <v>2</v>
      </c>
      <c r="D108" s="82" t="s">
        <v>3</v>
      </c>
      <c r="E108" s="82" t="s">
        <v>4</v>
      </c>
      <c r="F108" s="83" t="s">
        <v>5</v>
      </c>
      <c r="G108" s="84" t="s">
        <v>6</v>
      </c>
      <c r="H108" s="82" t="s">
        <v>7</v>
      </c>
      <c r="I108" s="89" t="s">
        <v>9</v>
      </c>
      <c r="J108" s="89"/>
      <c r="K108" s="90" t="s">
        <v>10</v>
      </c>
      <c r="L108" s="90"/>
      <c r="M108" s="90" t="s">
        <v>11</v>
      </c>
      <c r="N108" s="90"/>
      <c r="O108" s="90" t="s">
        <v>12</v>
      </c>
      <c r="P108" s="90"/>
      <c r="Q108" s="90" t="s">
        <v>13</v>
      </c>
      <c r="R108" s="90"/>
      <c r="S108" s="90" t="s">
        <v>14</v>
      </c>
      <c r="T108" s="90"/>
      <c r="U108" s="90" t="s">
        <v>15</v>
      </c>
      <c r="V108" s="90"/>
      <c r="W108" s="90" t="s">
        <v>16</v>
      </c>
      <c r="X108" s="90"/>
      <c r="Y108" s="90" t="s">
        <v>17</v>
      </c>
      <c r="Z108" s="90"/>
      <c r="AA108" s="90" t="s">
        <v>18</v>
      </c>
      <c r="AB108" s="90"/>
      <c r="AC108" s="90" t="s">
        <v>19</v>
      </c>
      <c r="AD108" s="90"/>
      <c r="AE108" s="90" t="s">
        <v>20</v>
      </c>
      <c r="AF108" s="90"/>
      <c r="AG108" s="90" t="s">
        <v>21</v>
      </c>
      <c r="AH108" s="90"/>
      <c r="AI108" s="90" t="s">
        <v>22</v>
      </c>
      <c r="AJ108" s="90"/>
      <c r="AK108" s="90" t="s">
        <v>23</v>
      </c>
      <c r="AL108" s="90"/>
      <c r="AM108" s="90" t="s">
        <v>24</v>
      </c>
      <c r="AN108" s="90"/>
      <c r="AO108" s="90" t="s">
        <v>25</v>
      </c>
      <c r="AP108" s="90"/>
      <c r="AQ108" s="90" t="s">
        <v>26</v>
      </c>
      <c r="AR108" s="90"/>
      <c r="AS108" s="90" t="s">
        <v>27</v>
      </c>
      <c r="AT108" s="90"/>
      <c r="AU108" s="90" t="s">
        <v>28</v>
      </c>
      <c r="AV108" s="90"/>
      <c r="AW108" s="90" t="s">
        <v>29</v>
      </c>
      <c r="AX108" s="90"/>
      <c r="AY108" s="90" t="s">
        <v>30</v>
      </c>
      <c r="AZ108" s="90"/>
      <c r="BA108" s="90" t="s">
        <v>31</v>
      </c>
      <c r="BB108" s="90"/>
      <c r="BC108" s="90" t="s">
        <v>32</v>
      </c>
      <c r="BD108" s="90"/>
      <c r="BE108" s="90" t="s">
        <v>33</v>
      </c>
      <c r="BF108" s="90"/>
      <c r="BG108" s="90" t="s">
        <v>34</v>
      </c>
      <c r="BH108" s="90"/>
      <c r="BI108" s="90" t="s">
        <v>35</v>
      </c>
      <c r="BJ108" s="90"/>
      <c r="BK108" s="90" t="s">
        <v>36</v>
      </c>
      <c r="BL108" s="90"/>
      <c r="BM108" s="90" t="s">
        <v>37</v>
      </c>
      <c r="BN108" s="90"/>
      <c r="BO108" s="90" t="s">
        <v>38</v>
      </c>
      <c r="BP108" s="90"/>
      <c r="BQ108" s="90" t="s">
        <v>39</v>
      </c>
      <c r="BR108" s="90"/>
      <c r="BS108" s="90" t="s">
        <v>40</v>
      </c>
      <c r="BT108" s="90"/>
      <c r="BU108" s="90" t="s">
        <v>41</v>
      </c>
      <c r="BV108" s="90"/>
      <c r="BW108" s="90" t="s">
        <v>42</v>
      </c>
      <c r="BX108" s="90"/>
      <c r="BY108" s="90" t="s">
        <v>43</v>
      </c>
      <c r="BZ108" s="90"/>
      <c r="CA108" s="90" t="s">
        <v>44</v>
      </c>
      <c r="CB108" s="90"/>
      <c r="CC108" s="90" t="s">
        <v>45</v>
      </c>
      <c r="CD108" s="90"/>
      <c r="CE108" s="90" t="s">
        <v>46</v>
      </c>
      <c r="CF108" s="90"/>
      <c r="CG108" s="90" t="s">
        <v>47</v>
      </c>
      <c r="CH108" s="90"/>
      <c r="CI108" s="90" t="s">
        <v>48</v>
      </c>
      <c r="CJ108" s="90"/>
      <c r="CK108" s="90" t="s">
        <v>49</v>
      </c>
      <c r="CL108" s="90"/>
      <c r="CM108" s="90" t="s">
        <v>50</v>
      </c>
      <c r="CN108" s="90"/>
      <c r="CO108" s="90" t="s">
        <v>51</v>
      </c>
      <c r="CP108" s="90"/>
      <c r="CQ108" s="90" t="s">
        <v>52</v>
      </c>
      <c r="CR108" s="90"/>
      <c r="CS108" s="90" t="s">
        <v>53</v>
      </c>
      <c r="CT108" s="90"/>
      <c r="CU108" s="90" t="s">
        <v>54</v>
      </c>
      <c r="CV108" s="90"/>
      <c r="CW108" s="90" t="s">
        <v>55</v>
      </c>
      <c r="CX108" s="90"/>
      <c r="CY108" s="90" t="s">
        <v>56</v>
      </c>
      <c r="CZ108" s="90"/>
      <c r="DA108" s="90" t="s">
        <v>57</v>
      </c>
      <c r="DB108" s="91"/>
    </row>
    <row r="109" spans="1:106" x14ac:dyDescent="0.25">
      <c r="A109" s="87"/>
      <c r="B109" s="88"/>
      <c r="C109" s="88"/>
      <c r="D109" s="82"/>
      <c r="E109" s="82"/>
      <c r="F109" s="83"/>
      <c r="G109" s="84"/>
      <c r="H109" s="82"/>
      <c r="I109" s="2" t="s">
        <v>58</v>
      </c>
      <c r="J109" s="3" t="s">
        <v>59</v>
      </c>
      <c r="K109" s="2" t="s">
        <v>58</v>
      </c>
      <c r="L109" s="3" t="s">
        <v>59</v>
      </c>
      <c r="M109" s="2" t="s">
        <v>58</v>
      </c>
      <c r="N109" s="3" t="s">
        <v>59</v>
      </c>
      <c r="O109" s="2" t="s">
        <v>58</v>
      </c>
      <c r="P109" s="3" t="s">
        <v>59</v>
      </c>
      <c r="Q109" s="2" t="s">
        <v>58</v>
      </c>
      <c r="R109" s="3" t="s">
        <v>59</v>
      </c>
      <c r="S109" s="2" t="s">
        <v>58</v>
      </c>
      <c r="T109" s="3" t="s">
        <v>59</v>
      </c>
      <c r="U109" s="2" t="s">
        <v>58</v>
      </c>
      <c r="V109" s="3" t="s">
        <v>59</v>
      </c>
      <c r="W109" s="2" t="s">
        <v>58</v>
      </c>
      <c r="X109" s="3" t="s">
        <v>59</v>
      </c>
      <c r="Y109" s="2" t="s">
        <v>58</v>
      </c>
      <c r="Z109" s="3" t="s">
        <v>59</v>
      </c>
      <c r="AA109" s="2" t="s">
        <v>58</v>
      </c>
      <c r="AB109" s="3" t="s">
        <v>59</v>
      </c>
      <c r="AC109" s="2" t="s">
        <v>58</v>
      </c>
      <c r="AD109" s="3" t="s">
        <v>59</v>
      </c>
      <c r="AE109" s="2" t="s">
        <v>58</v>
      </c>
      <c r="AF109" s="3" t="s">
        <v>59</v>
      </c>
      <c r="AG109" s="2" t="s">
        <v>58</v>
      </c>
      <c r="AH109" s="3" t="s">
        <v>59</v>
      </c>
      <c r="AI109" s="2" t="s">
        <v>58</v>
      </c>
      <c r="AJ109" s="3" t="s">
        <v>59</v>
      </c>
      <c r="AK109" s="2" t="s">
        <v>58</v>
      </c>
      <c r="AL109" s="3" t="s">
        <v>59</v>
      </c>
      <c r="AM109" s="2" t="s">
        <v>58</v>
      </c>
      <c r="AN109" s="3" t="s">
        <v>59</v>
      </c>
      <c r="AO109" s="2" t="s">
        <v>58</v>
      </c>
      <c r="AP109" s="3" t="s">
        <v>59</v>
      </c>
      <c r="AQ109" s="2" t="s">
        <v>58</v>
      </c>
      <c r="AR109" s="3" t="s">
        <v>59</v>
      </c>
      <c r="AS109" s="2" t="s">
        <v>58</v>
      </c>
      <c r="AT109" s="3" t="s">
        <v>59</v>
      </c>
      <c r="AU109" s="2" t="s">
        <v>58</v>
      </c>
      <c r="AV109" s="3" t="s">
        <v>59</v>
      </c>
      <c r="AW109" s="2" t="s">
        <v>58</v>
      </c>
      <c r="AX109" s="3" t="s">
        <v>59</v>
      </c>
      <c r="AY109" s="2" t="s">
        <v>58</v>
      </c>
      <c r="AZ109" s="3" t="s">
        <v>59</v>
      </c>
      <c r="BA109" s="2" t="s">
        <v>58</v>
      </c>
      <c r="BB109" s="3" t="s">
        <v>59</v>
      </c>
      <c r="BC109" s="2" t="s">
        <v>58</v>
      </c>
      <c r="BD109" s="3" t="s">
        <v>59</v>
      </c>
      <c r="BE109" s="2" t="s">
        <v>58</v>
      </c>
      <c r="BF109" s="3" t="s">
        <v>59</v>
      </c>
      <c r="BG109" s="2" t="s">
        <v>58</v>
      </c>
      <c r="BH109" s="3" t="s">
        <v>59</v>
      </c>
      <c r="BI109" s="2" t="s">
        <v>58</v>
      </c>
      <c r="BJ109" s="3" t="s">
        <v>59</v>
      </c>
      <c r="BK109" s="2" t="s">
        <v>58</v>
      </c>
      <c r="BL109" s="3" t="s">
        <v>59</v>
      </c>
      <c r="BM109" s="2" t="s">
        <v>58</v>
      </c>
      <c r="BN109" s="3" t="s">
        <v>59</v>
      </c>
      <c r="BO109" s="2" t="s">
        <v>58</v>
      </c>
      <c r="BP109" s="3" t="s">
        <v>59</v>
      </c>
      <c r="BQ109" s="2" t="s">
        <v>58</v>
      </c>
      <c r="BR109" s="3" t="s">
        <v>59</v>
      </c>
      <c r="BS109" s="2" t="s">
        <v>58</v>
      </c>
      <c r="BT109" s="3" t="s">
        <v>59</v>
      </c>
      <c r="BU109" s="2" t="s">
        <v>58</v>
      </c>
      <c r="BV109" s="3" t="s">
        <v>59</v>
      </c>
      <c r="BW109" s="2" t="s">
        <v>58</v>
      </c>
      <c r="BX109" s="3" t="s">
        <v>59</v>
      </c>
      <c r="BY109" s="2" t="s">
        <v>58</v>
      </c>
      <c r="BZ109" s="3" t="s">
        <v>59</v>
      </c>
      <c r="CA109" s="2" t="s">
        <v>58</v>
      </c>
      <c r="CB109" s="3" t="s">
        <v>59</v>
      </c>
      <c r="CC109" s="2" t="s">
        <v>58</v>
      </c>
      <c r="CD109" s="3" t="s">
        <v>59</v>
      </c>
      <c r="CE109" s="2" t="s">
        <v>58</v>
      </c>
      <c r="CF109" s="3" t="s">
        <v>59</v>
      </c>
      <c r="CG109" s="2" t="s">
        <v>58</v>
      </c>
      <c r="CH109" s="3" t="s">
        <v>59</v>
      </c>
      <c r="CI109" s="2" t="s">
        <v>58</v>
      </c>
      <c r="CJ109" s="3" t="s">
        <v>59</v>
      </c>
      <c r="CK109" s="2" t="s">
        <v>58</v>
      </c>
      <c r="CL109" s="3" t="s">
        <v>59</v>
      </c>
      <c r="CM109" s="2" t="s">
        <v>58</v>
      </c>
      <c r="CN109" s="3" t="s">
        <v>59</v>
      </c>
      <c r="CO109" s="2" t="s">
        <v>58</v>
      </c>
      <c r="CP109" s="3" t="s">
        <v>59</v>
      </c>
      <c r="CQ109" s="2" t="s">
        <v>58</v>
      </c>
      <c r="CR109" s="3" t="s">
        <v>59</v>
      </c>
      <c r="CS109" s="2" t="s">
        <v>58</v>
      </c>
      <c r="CT109" s="3" t="s">
        <v>59</v>
      </c>
      <c r="CU109" s="2" t="s">
        <v>58</v>
      </c>
      <c r="CV109" s="3" t="s">
        <v>59</v>
      </c>
      <c r="CW109" s="2" t="s">
        <v>58</v>
      </c>
      <c r="CX109" s="3" t="s">
        <v>59</v>
      </c>
      <c r="CY109" s="2" t="s">
        <v>58</v>
      </c>
      <c r="CZ109" s="3" t="s">
        <v>59</v>
      </c>
      <c r="DA109" s="2" t="s">
        <v>58</v>
      </c>
      <c r="DB109" s="19" t="s">
        <v>59</v>
      </c>
    </row>
    <row r="110" spans="1:106" x14ac:dyDescent="0.25">
      <c r="A110" s="20">
        <v>100</v>
      </c>
      <c r="B110" s="27"/>
      <c r="C110" s="27"/>
      <c r="D110" s="27">
        <v>1</v>
      </c>
      <c r="E110" s="27"/>
      <c r="F110" s="7">
        <f>SUMIF($I$5:$DB$5,"مدين",I110:DB110)</f>
        <v>0</v>
      </c>
      <c r="G110" s="6">
        <f>SUMIF($I$6:$DB$6,"دائن",I110:DB110)</f>
        <v>0</v>
      </c>
      <c r="H110" s="27" t="b">
        <f>F110=G110</f>
        <v>1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8"/>
    </row>
    <row r="111" spans="1:106" x14ac:dyDescent="0.25">
      <c r="A111" s="20">
        <v>200</v>
      </c>
      <c r="B111" s="27"/>
      <c r="C111" s="27"/>
      <c r="D111" s="27">
        <v>2</v>
      </c>
      <c r="E111" s="27"/>
      <c r="F111" s="7"/>
      <c r="G111" s="6"/>
      <c r="H111" s="27"/>
      <c r="I111" s="27">
        <v>50000</v>
      </c>
      <c r="J111" s="27"/>
      <c r="K111" s="27">
        <v>100000</v>
      </c>
      <c r="L111" s="27"/>
      <c r="M111" s="27">
        <v>200000</v>
      </c>
      <c r="N111" s="27"/>
      <c r="O111" s="27">
        <v>60000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8"/>
    </row>
    <row r="112" spans="1:106" x14ac:dyDescent="0.25">
      <c r="A112" s="20">
        <v>300</v>
      </c>
      <c r="B112" s="27"/>
      <c r="C112" s="27"/>
      <c r="D112" s="27">
        <v>3</v>
      </c>
      <c r="E112" s="27"/>
      <c r="F112" s="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8"/>
    </row>
    <row r="113" spans="1:106" x14ac:dyDescent="0.25">
      <c r="A113" s="20">
        <v>400</v>
      </c>
      <c r="B113" s="27"/>
      <c r="C113" s="27"/>
      <c r="D113" s="27">
        <v>4</v>
      </c>
      <c r="E113" s="27"/>
      <c r="F113" s="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8"/>
    </row>
    <row r="114" spans="1:106" x14ac:dyDescent="0.25">
      <c r="A114" s="20">
        <v>500</v>
      </c>
      <c r="B114" s="27"/>
      <c r="C114" s="27"/>
      <c r="D114" s="27">
        <v>5</v>
      </c>
      <c r="E114" s="27"/>
      <c r="F114" s="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8"/>
    </row>
    <row r="115" spans="1:106" x14ac:dyDescent="0.25">
      <c r="A115" s="20">
        <v>600</v>
      </c>
      <c r="B115" s="27"/>
      <c r="C115" s="27"/>
      <c r="D115" s="27">
        <v>6</v>
      </c>
      <c r="E115" s="27"/>
      <c r="F115" s="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8"/>
    </row>
    <row r="116" spans="1:106" x14ac:dyDescent="0.25">
      <c r="A116" s="20">
        <v>700</v>
      </c>
      <c r="B116" s="27"/>
      <c r="C116" s="27"/>
      <c r="D116" s="27">
        <v>7</v>
      </c>
      <c r="E116" s="27"/>
      <c r="F116" s="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8"/>
    </row>
    <row r="117" spans="1:106" x14ac:dyDescent="0.25">
      <c r="A117" s="20">
        <v>800</v>
      </c>
      <c r="B117" s="27"/>
      <c r="C117" s="27"/>
      <c r="D117" s="27">
        <v>8</v>
      </c>
      <c r="E117" s="27"/>
      <c r="F117" s="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8"/>
    </row>
    <row r="118" spans="1:106" x14ac:dyDescent="0.25">
      <c r="A118" s="20">
        <v>900</v>
      </c>
      <c r="B118" s="27"/>
      <c r="C118" s="27"/>
      <c r="D118" s="27">
        <v>9</v>
      </c>
      <c r="E118" s="27"/>
      <c r="F118" s="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12"/>
      <c r="CW118" s="27"/>
      <c r="CX118" s="27"/>
      <c r="CY118" s="27"/>
      <c r="CZ118" s="27"/>
      <c r="DA118" s="27"/>
      <c r="DB118" s="28"/>
    </row>
    <row r="119" spans="1:106" x14ac:dyDescent="0.25">
      <c r="A119" s="20">
        <v>1000</v>
      </c>
      <c r="B119" s="27"/>
      <c r="C119" s="27"/>
      <c r="D119" s="27">
        <v>10</v>
      </c>
      <c r="E119" s="27"/>
      <c r="F119" s="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13"/>
      <c r="CW119" s="11"/>
      <c r="CX119" s="27"/>
      <c r="CY119" s="8"/>
      <c r="CZ119" s="27"/>
      <c r="DA119" s="27"/>
      <c r="DB119" s="28"/>
    </row>
    <row r="120" spans="1:106" x14ac:dyDescent="0.25">
      <c r="A120" s="20"/>
      <c r="B120" s="27"/>
      <c r="C120" s="27"/>
      <c r="D120" s="27"/>
      <c r="E120" s="27"/>
      <c r="F120" s="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11"/>
      <c r="CX120" s="27"/>
      <c r="CY120" s="8"/>
      <c r="CZ120" s="27"/>
      <c r="DA120" s="27"/>
      <c r="DB120" s="28"/>
    </row>
    <row r="121" spans="1:106" x14ac:dyDescent="0.25">
      <c r="A121" s="20"/>
      <c r="B121" s="27"/>
      <c r="C121" s="27"/>
      <c r="D121" s="27"/>
      <c r="E121" s="27"/>
      <c r="F121" s="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11"/>
      <c r="CX121" s="27"/>
      <c r="CY121" s="8"/>
      <c r="CZ121" s="27"/>
      <c r="DA121" s="27"/>
      <c r="DB121" s="28"/>
    </row>
    <row r="122" spans="1:106" x14ac:dyDescent="0.25">
      <c r="A122" s="20"/>
      <c r="B122" s="27"/>
      <c r="C122" s="27"/>
      <c r="D122" s="27"/>
      <c r="E122" s="27"/>
      <c r="F122" s="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9"/>
      <c r="CY122" s="27"/>
      <c r="CZ122" s="27"/>
      <c r="DA122" s="27"/>
      <c r="DB122" s="28"/>
    </row>
    <row r="123" spans="1:106" x14ac:dyDescent="0.25">
      <c r="A123" s="20"/>
      <c r="B123" s="27"/>
      <c r="C123" s="27"/>
      <c r="D123" s="27"/>
      <c r="E123" s="27"/>
      <c r="F123" s="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12"/>
      <c r="CX123" s="27"/>
      <c r="CY123" s="27"/>
      <c r="CZ123" s="27"/>
      <c r="DA123" s="27"/>
      <c r="DB123" s="28"/>
    </row>
    <row r="124" spans="1:106" x14ac:dyDescent="0.25">
      <c r="A124" s="20"/>
      <c r="B124" s="27"/>
      <c r="C124" s="27"/>
      <c r="D124" s="27"/>
      <c r="E124" s="27"/>
      <c r="F124" s="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11"/>
      <c r="CW124" s="27"/>
      <c r="CX124" s="8"/>
      <c r="CY124" s="27"/>
      <c r="CZ124" s="27"/>
      <c r="DA124" s="27"/>
      <c r="DB124" s="28"/>
    </row>
    <row r="125" spans="1:106" x14ac:dyDescent="0.25">
      <c r="A125" s="20"/>
      <c r="B125" s="27"/>
      <c r="C125" s="27"/>
      <c r="D125" s="27"/>
      <c r="E125" s="27"/>
      <c r="F125" s="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9"/>
      <c r="CX125" s="27"/>
      <c r="CY125" s="27"/>
      <c r="CZ125" s="27"/>
      <c r="DA125" s="27"/>
      <c r="DB125" s="28"/>
    </row>
    <row r="126" spans="1:106" x14ac:dyDescent="0.25">
      <c r="A126" s="20"/>
      <c r="B126" s="27"/>
      <c r="C126" s="27"/>
      <c r="D126" s="27"/>
      <c r="E126" s="27"/>
      <c r="F126" s="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8"/>
    </row>
    <row r="127" spans="1:106" x14ac:dyDescent="0.25">
      <c r="A127" s="20"/>
      <c r="B127" s="27"/>
      <c r="C127" s="27"/>
      <c r="D127" s="27"/>
      <c r="E127" s="27"/>
      <c r="F127" s="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8"/>
    </row>
    <row r="128" spans="1:106" s="31" customFormat="1" ht="15.75" thickBot="1" x14ac:dyDescent="0.3">
      <c r="A128" s="92" t="s">
        <v>70</v>
      </c>
      <c r="B128" s="93"/>
      <c r="C128" s="93"/>
      <c r="D128" s="93"/>
      <c r="E128" s="94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30"/>
    </row>
    <row r="129" spans="1:106" ht="15.75" thickBot="1" x14ac:dyDescent="0.3">
      <c r="A129" s="22"/>
      <c r="B129" s="23"/>
      <c r="C129" s="23"/>
      <c r="D129" s="23"/>
      <c r="E129" s="23"/>
      <c r="F129" s="24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6"/>
    </row>
    <row r="132" spans="1:106" ht="15.75" thickBot="1" x14ac:dyDescent="0.3"/>
    <row r="133" spans="1:106" x14ac:dyDescent="0.25">
      <c r="A133" s="14"/>
      <c r="B133" s="15"/>
      <c r="C133" s="16" t="s">
        <v>64</v>
      </c>
      <c r="D133" s="15"/>
      <c r="E133" s="15"/>
      <c r="F133" s="17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8"/>
    </row>
    <row r="134" spans="1:106" x14ac:dyDescent="0.25">
      <c r="A134" s="87" t="s">
        <v>0</v>
      </c>
      <c r="B134" s="88" t="s">
        <v>1</v>
      </c>
      <c r="C134" s="88" t="s">
        <v>2</v>
      </c>
      <c r="D134" s="82" t="s">
        <v>3</v>
      </c>
      <c r="E134" s="82" t="s">
        <v>4</v>
      </c>
      <c r="F134" s="83" t="s">
        <v>5</v>
      </c>
      <c r="G134" s="84" t="s">
        <v>6</v>
      </c>
      <c r="H134" s="82" t="s">
        <v>7</v>
      </c>
      <c r="I134" s="89" t="s">
        <v>9</v>
      </c>
      <c r="J134" s="89"/>
      <c r="K134" s="90" t="s">
        <v>10</v>
      </c>
      <c r="L134" s="90"/>
      <c r="M134" s="90" t="s">
        <v>11</v>
      </c>
      <c r="N134" s="90"/>
      <c r="O134" s="90" t="s">
        <v>12</v>
      </c>
      <c r="P134" s="90"/>
      <c r="Q134" s="90" t="s">
        <v>13</v>
      </c>
      <c r="R134" s="90"/>
      <c r="S134" s="90" t="s">
        <v>14</v>
      </c>
      <c r="T134" s="90"/>
      <c r="U134" s="90" t="s">
        <v>15</v>
      </c>
      <c r="V134" s="90"/>
      <c r="W134" s="90" t="s">
        <v>16</v>
      </c>
      <c r="X134" s="90"/>
      <c r="Y134" s="90" t="s">
        <v>17</v>
      </c>
      <c r="Z134" s="90"/>
      <c r="AA134" s="90" t="s">
        <v>18</v>
      </c>
      <c r="AB134" s="90"/>
      <c r="AC134" s="90" t="s">
        <v>19</v>
      </c>
      <c r="AD134" s="90"/>
      <c r="AE134" s="90" t="s">
        <v>20</v>
      </c>
      <c r="AF134" s="90"/>
      <c r="AG134" s="90" t="s">
        <v>21</v>
      </c>
      <c r="AH134" s="90"/>
      <c r="AI134" s="90" t="s">
        <v>22</v>
      </c>
      <c r="AJ134" s="90"/>
      <c r="AK134" s="90" t="s">
        <v>23</v>
      </c>
      <c r="AL134" s="90"/>
      <c r="AM134" s="90" t="s">
        <v>24</v>
      </c>
      <c r="AN134" s="90"/>
      <c r="AO134" s="90" t="s">
        <v>25</v>
      </c>
      <c r="AP134" s="90"/>
      <c r="AQ134" s="90" t="s">
        <v>26</v>
      </c>
      <c r="AR134" s="90"/>
      <c r="AS134" s="90" t="s">
        <v>27</v>
      </c>
      <c r="AT134" s="90"/>
      <c r="AU134" s="90" t="s">
        <v>28</v>
      </c>
      <c r="AV134" s="90"/>
      <c r="AW134" s="90" t="s">
        <v>29</v>
      </c>
      <c r="AX134" s="90"/>
      <c r="AY134" s="90" t="s">
        <v>30</v>
      </c>
      <c r="AZ134" s="90"/>
      <c r="BA134" s="90" t="s">
        <v>31</v>
      </c>
      <c r="BB134" s="90"/>
      <c r="BC134" s="90" t="s">
        <v>32</v>
      </c>
      <c r="BD134" s="90"/>
      <c r="BE134" s="90" t="s">
        <v>33</v>
      </c>
      <c r="BF134" s="90"/>
      <c r="BG134" s="90" t="s">
        <v>34</v>
      </c>
      <c r="BH134" s="90"/>
      <c r="BI134" s="90" t="s">
        <v>35</v>
      </c>
      <c r="BJ134" s="90"/>
      <c r="BK134" s="90" t="s">
        <v>36</v>
      </c>
      <c r="BL134" s="90"/>
      <c r="BM134" s="90" t="s">
        <v>37</v>
      </c>
      <c r="BN134" s="90"/>
      <c r="BO134" s="90" t="s">
        <v>38</v>
      </c>
      <c r="BP134" s="90"/>
      <c r="BQ134" s="90" t="s">
        <v>39</v>
      </c>
      <c r="BR134" s="90"/>
      <c r="BS134" s="90" t="s">
        <v>40</v>
      </c>
      <c r="BT134" s="90"/>
      <c r="BU134" s="90" t="s">
        <v>41</v>
      </c>
      <c r="BV134" s="90"/>
      <c r="BW134" s="90" t="s">
        <v>42</v>
      </c>
      <c r="BX134" s="90"/>
      <c r="BY134" s="90" t="s">
        <v>43</v>
      </c>
      <c r="BZ134" s="90"/>
      <c r="CA134" s="90" t="s">
        <v>44</v>
      </c>
      <c r="CB134" s="90"/>
      <c r="CC134" s="90" t="s">
        <v>45</v>
      </c>
      <c r="CD134" s="90"/>
      <c r="CE134" s="90" t="s">
        <v>46</v>
      </c>
      <c r="CF134" s="90"/>
      <c r="CG134" s="90" t="s">
        <v>47</v>
      </c>
      <c r="CH134" s="90"/>
      <c r="CI134" s="90" t="s">
        <v>48</v>
      </c>
      <c r="CJ134" s="90"/>
      <c r="CK134" s="90" t="s">
        <v>49</v>
      </c>
      <c r="CL134" s="90"/>
      <c r="CM134" s="90" t="s">
        <v>50</v>
      </c>
      <c r="CN134" s="90"/>
      <c r="CO134" s="90" t="s">
        <v>51</v>
      </c>
      <c r="CP134" s="90"/>
      <c r="CQ134" s="90" t="s">
        <v>52</v>
      </c>
      <c r="CR134" s="90"/>
      <c r="CS134" s="90" t="s">
        <v>53</v>
      </c>
      <c r="CT134" s="90"/>
      <c r="CU134" s="90" t="s">
        <v>54</v>
      </c>
      <c r="CV134" s="90"/>
      <c r="CW134" s="90" t="s">
        <v>55</v>
      </c>
      <c r="CX134" s="90"/>
      <c r="CY134" s="90" t="s">
        <v>56</v>
      </c>
      <c r="CZ134" s="90"/>
      <c r="DA134" s="90" t="s">
        <v>57</v>
      </c>
      <c r="DB134" s="91"/>
    </row>
    <row r="135" spans="1:106" x14ac:dyDescent="0.25">
      <c r="A135" s="87"/>
      <c r="B135" s="88"/>
      <c r="C135" s="88"/>
      <c r="D135" s="82"/>
      <c r="E135" s="82"/>
      <c r="F135" s="83"/>
      <c r="G135" s="84"/>
      <c r="H135" s="82"/>
      <c r="I135" s="2" t="s">
        <v>58</v>
      </c>
      <c r="J135" s="3" t="s">
        <v>59</v>
      </c>
      <c r="K135" s="2" t="s">
        <v>58</v>
      </c>
      <c r="L135" s="3" t="s">
        <v>59</v>
      </c>
      <c r="M135" s="2" t="s">
        <v>58</v>
      </c>
      <c r="N135" s="3" t="s">
        <v>59</v>
      </c>
      <c r="O135" s="2" t="s">
        <v>58</v>
      </c>
      <c r="P135" s="3" t="s">
        <v>59</v>
      </c>
      <c r="Q135" s="2" t="s">
        <v>58</v>
      </c>
      <c r="R135" s="3" t="s">
        <v>59</v>
      </c>
      <c r="S135" s="2" t="s">
        <v>58</v>
      </c>
      <c r="T135" s="3" t="s">
        <v>59</v>
      </c>
      <c r="U135" s="2" t="s">
        <v>58</v>
      </c>
      <c r="V135" s="3" t="s">
        <v>59</v>
      </c>
      <c r="W135" s="2" t="s">
        <v>58</v>
      </c>
      <c r="X135" s="3" t="s">
        <v>59</v>
      </c>
      <c r="Y135" s="2" t="s">
        <v>58</v>
      </c>
      <c r="Z135" s="3" t="s">
        <v>59</v>
      </c>
      <c r="AA135" s="2" t="s">
        <v>58</v>
      </c>
      <c r="AB135" s="3" t="s">
        <v>59</v>
      </c>
      <c r="AC135" s="2" t="s">
        <v>58</v>
      </c>
      <c r="AD135" s="3" t="s">
        <v>59</v>
      </c>
      <c r="AE135" s="2" t="s">
        <v>58</v>
      </c>
      <c r="AF135" s="3" t="s">
        <v>59</v>
      </c>
      <c r="AG135" s="2" t="s">
        <v>58</v>
      </c>
      <c r="AH135" s="3" t="s">
        <v>59</v>
      </c>
      <c r="AI135" s="2" t="s">
        <v>58</v>
      </c>
      <c r="AJ135" s="3" t="s">
        <v>59</v>
      </c>
      <c r="AK135" s="2" t="s">
        <v>58</v>
      </c>
      <c r="AL135" s="3" t="s">
        <v>59</v>
      </c>
      <c r="AM135" s="2" t="s">
        <v>58</v>
      </c>
      <c r="AN135" s="3" t="s">
        <v>59</v>
      </c>
      <c r="AO135" s="2" t="s">
        <v>58</v>
      </c>
      <c r="AP135" s="3" t="s">
        <v>59</v>
      </c>
      <c r="AQ135" s="2" t="s">
        <v>58</v>
      </c>
      <c r="AR135" s="3" t="s">
        <v>59</v>
      </c>
      <c r="AS135" s="2" t="s">
        <v>58</v>
      </c>
      <c r="AT135" s="3" t="s">
        <v>59</v>
      </c>
      <c r="AU135" s="2" t="s">
        <v>58</v>
      </c>
      <c r="AV135" s="3" t="s">
        <v>59</v>
      </c>
      <c r="AW135" s="2" t="s">
        <v>58</v>
      </c>
      <c r="AX135" s="3" t="s">
        <v>59</v>
      </c>
      <c r="AY135" s="2" t="s">
        <v>58</v>
      </c>
      <c r="AZ135" s="3" t="s">
        <v>59</v>
      </c>
      <c r="BA135" s="2" t="s">
        <v>58</v>
      </c>
      <c r="BB135" s="3" t="s">
        <v>59</v>
      </c>
      <c r="BC135" s="2" t="s">
        <v>58</v>
      </c>
      <c r="BD135" s="3" t="s">
        <v>59</v>
      </c>
      <c r="BE135" s="2" t="s">
        <v>58</v>
      </c>
      <c r="BF135" s="3" t="s">
        <v>59</v>
      </c>
      <c r="BG135" s="2" t="s">
        <v>58</v>
      </c>
      <c r="BH135" s="3" t="s">
        <v>59</v>
      </c>
      <c r="BI135" s="2" t="s">
        <v>58</v>
      </c>
      <c r="BJ135" s="3" t="s">
        <v>59</v>
      </c>
      <c r="BK135" s="2" t="s">
        <v>58</v>
      </c>
      <c r="BL135" s="3" t="s">
        <v>59</v>
      </c>
      <c r="BM135" s="2" t="s">
        <v>58</v>
      </c>
      <c r="BN135" s="3" t="s">
        <v>59</v>
      </c>
      <c r="BO135" s="2" t="s">
        <v>58</v>
      </c>
      <c r="BP135" s="3" t="s">
        <v>59</v>
      </c>
      <c r="BQ135" s="2" t="s">
        <v>58</v>
      </c>
      <c r="BR135" s="3" t="s">
        <v>59</v>
      </c>
      <c r="BS135" s="2" t="s">
        <v>58</v>
      </c>
      <c r="BT135" s="3" t="s">
        <v>59</v>
      </c>
      <c r="BU135" s="2" t="s">
        <v>58</v>
      </c>
      <c r="BV135" s="3" t="s">
        <v>59</v>
      </c>
      <c r="BW135" s="2" t="s">
        <v>58</v>
      </c>
      <c r="BX135" s="3" t="s">
        <v>59</v>
      </c>
      <c r="BY135" s="2" t="s">
        <v>58</v>
      </c>
      <c r="BZ135" s="3" t="s">
        <v>59</v>
      </c>
      <c r="CA135" s="2" t="s">
        <v>58</v>
      </c>
      <c r="CB135" s="3" t="s">
        <v>59</v>
      </c>
      <c r="CC135" s="2" t="s">
        <v>58</v>
      </c>
      <c r="CD135" s="3" t="s">
        <v>59</v>
      </c>
      <c r="CE135" s="2" t="s">
        <v>58</v>
      </c>
      <c r="CF135" s="3" t="s">
        <v>59</v>
      </c>
      <c r="CG135" s="2" t="s">
        <v>58</v>
      </c>
      <c r="CH135" s="3" t="s">
        <v>59</v>
      </c>
      <c r="CI135" s="2" t="s">
        <v>58</v>
      </c>
      <c r="CJ135" s="3" t="s">
        <v>59</v>
      </c>
      <c r="CK135" s="2" t="s">
        <v>58</v>
      </c>
      <c r="CL135" s="3" t="s">
        <v>59</v>
      </c>
      <c r="CM135" s="2" t="s">
        <v>58</v>
      </c>
      <c r="CN135" s="3" t="s">
        <v>59</v>
      </c>
      <c r="CO135" s="2" t="s">
        <v>58</v>
      </c>
      <c r="CP135" s="3" t="s">
        <v>59</v>
      </c>
      <c r="CQ135" s="2" t="s">
        <v>58</v>
      </c>
      <c r="CR135" s="3" t="s">
        <v>59</v>
      </c>
      <c r="CS135" s="2" t="s">
        <v>58</v>
      </c>
      <c r="CT135" s="3" t="s">
        <v>59</v>
      </c>
      <c r="CU135" s="2" t="s">
        <v>58</v>
      </c>
      <c r="CV135" s="3" t="s">
        <v>59</v>
      </c>
      <c r="CW135" s="2" t="s">
        <v>58</v>
      </c>
      <c r="CX135" s="3" t="s">
        <v>59</v>
      </c>
      <c r="CY135" s="2" t="s">
        <v>58</v>
      </c>
      <c r="CZ135" s="3" t="s">
        <v>59</v>
      </c>
      <c r="DA135" s="2" t="s">
        <v>58</v>
      </c>
      <c r="DB135" s="19" t="s">
        <v>59</v>
      </c>
    </row>
    <row r="136" spans="1:106" x14ac:dyDescent="0.25">
      <c r="A136" s="20">
        <v>100</v>
      </c>
      <c r="B136" s="27"/>
      <c r="C136" s="27"/>
      <c r="D136" s="27">
        <v>1</v>
      </c>
      <c r="E136" s="27"/>
      <c r="F136" s="7">
        <f>SUMIF($I$5:$DB$5,"مدين",I136:DB136)</f>
        <v>0</v>
      </c>
      <c r="G136" s="6">
        <f>SUMIF($I$6:$DB$6,"دائن",I136:DB136)</f>
        <v>0</v>
      </c>
      <c r="H136" s="27" t="b">
        <f>F136=G136</f>
        <v>1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8"/>
    </row>
    <row r="137" spans="1:106" x14ac:dyDescent="0.25">
      <c r="A137" s="20">
        <v>200</v>
      </c>
      <c r="B137" s="27"/>
      <c r="C137" s="27"/>
      <c r="D137" s="27">
        <v>2</v>
      </c>
      <c r="E137" s="27"/>
      <c r="F137" s="7"/>
      <c r="G137" s="6"/>
      <c r="H137" s="27"/>
      <c r="I137" s="27">
        <v>50000</v>
      </c>
      <c r="J137" s="27"/>
      <c r="K137" s="27">
        <v>100000</v>
      </c>
      <c r="L137" s="27"/>
      <c r="M137" s="27">
        <v>200000</v>
      </c>
      <c r="N137" s="27"/>
      <c r="O137" s="27">
        <v>60000</v>
      </c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8"/>
    </row>
    <row r="138" spans="1:106" x14ac:dyDescent="0.25">
      <c r="A138" s="20">
        <v>300</v>
      </c>
      <c r="B138" s="27"/>
      <c r="C138" s="27"/>
      <c r="D138" s="27">
        <v>3</v>
      </c>
      <c r="E138" s="27"/>
      <c r="F138" s="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8"/>
    </row>
    <row r="139" spans="1:106" x14ac:dyDescent="0.25">
      <c r="A139" s="20">
        <v>400</v>
      </c>
      <c r="B139" s="27"/>
      <c r="C139" s="27"/>
      <c r="D139" s="27">
        <v>4</v>
      </c>
      <c r="E139" s="27"/>
      <c r="F139" s="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8"/>
    </row>
    <row r="140" spans="1:106" x14ac:dyDescent="0.25">
      <c r="A140" s="20">
        <v>500</v>
      </c>
      <c r="B140" s="27"/>
      <c r="C140" s="27"/>
      <c r="D140" s="27">
        <v>5</v>
      </c>
      <c r="E140" s="27"/>
      <c r="F140" s="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8"/>
    </row>
    <row r="141" spans="1:106" x14ac:dyDescent="0.25">
      <c r="A141" s="20">
        <v>600</v>
      </c>
      <c r="B141" s="27"/>
      <c r="C141" s="27"/>
      <c r="D141" s="27">
        <v>6</v>
      </c>
      <c r="E141" s="27"/>
      <c r="F141" s="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8"/>
    </row>
    <row r="142" spans="1:106" x14ac:dyDescent="0.25">
      <c r="A142" s="20">
        <v>700</v>
      </c>
      <c r="B142" s="27"/>
      <c r="C142" s="27"/>
      <c r="D142" s="27">
        <v>7</v>
      </c>
      <c r="E142" s="27"/>
      <c r="F142" s="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8"/>
    </row>
    <row r="143" spans="1:106" x14ac:dyDescent="0.25">
      <c r="A143" s="20">
        <v>800</v>
      </c>
      <c r="B143" s="27"/>
      <c r="C143" s="27"/>
      <c r="D143" s="27">
        <v>8</v>
      </c>
      <c r="E143" s="27"/>
      <c r="F143" s="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8"/>
    </row>
    <row r="144" spans="1:106" x14ac:dyDescent="0.25">
      <c r="A144" s="20">
        <v>900</v>
      </c>
      <c r="B144" s="27"/>
      <c r="C144" s="27"/>
      <c r="D144" s="27">
        <v>9</v>
      </c>
      <c r="E144" s="27"/>
      <c r="F144" s="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12"/>
      <c r="CW144" s="27"/>
      <c r="CX144" s="27"/>
      <c r="CY144" s="27"/>
      <c r="CZ144" s="27"/>
      <c r="DA144" s="27"/>
      <c r="DB144" s="28"/>
    </row>
    <row r="145" spans="1:106" x14ac:dyDescent="0.25">
      <c r="A145" s="20">
        <v>1000</v>
      </c>
      <c r="B145" s="27"/>
      <c r="C145" s="27"/>
      <c r="D145" s="27">
        <v>10</v>
      </c>
      <c r="E145" s="27"/>
      <c r="F145" s="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13"/>
      <c r="CW145" s="11"/>
      <c r="CX145" s="27"/>
      <c r="CY145" s="8"/>
      <c r="CZ145" s="27"/>
      <c r="DA145" s="27"/>
      <c r="DB145" s="28"/>
    </row>
    <row r="146" spans="1:106" x14ac:dyDescent="0.25">
      <c r="A146" s="20"/>
      <c r="B146" s="27"/>
      <c r="C146" s="27"/>
      <c r="D146" s="27"/>
      <c r="E146" s="27"/>
      <c r="F146" s="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11"/>
      <c r="CX146" s="27"/>
      <c r="CY146" s="8"/>
      <c r="CZ146" s="27"/>
      <c r="DA146" s="27"/>
      <c r="DB146" s="28"/>
    </row>
    <row r="147" spans="1:106" x14ac:dyDescent="0.25">
      <c r="A147" s="20"/>
      <c r="B147" s="27"/>
      <c r="C147" s="27"/>
      <c r="D147" s="27"/>
      <c r="E147" s="27"/>
      <c r="F147" s="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11"/>
      <c r="CX147" s="27"/>
      <c r="CY147" s="8"/>
      <c r="CZ147" s="27"/>
      <c r="DA147" s="27"/>
      <c r="DB147" s="28"/>
    </row>
    <row r="148" spans="1:106" x14ac:dyDescent="0.25">
      <c r="A148" s="20"/>
      <c r="B148" s="27"/>
      <c r="C148" s="27"/>
      <c r="D148" s="27"/>
      <c r="E148" s="27"/>
      <c r="F148" s="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9"/>
      <c r="CY148" s="27"/>
      <c r="CZ148" s="27"/>
      <c r="DA148" s="27"/>
      <c r="DB148" s="28"/>
    </row>
    <row r="149" spans="1:106" x14ac:dyDescent="0.25">
      <c r="A149" s="20"/>
      <c r="B149" s="27"/>
      <c r="C149" s="27"/>
      <c r="D149" s="27"/>
      <c r="E149" s="27"/>
      <c r="F149" s="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12"/>
      <c r="CX149" s="27"/>
      <c r="CY149" s="27"/>
      <c r="CZ149" s="27"/>
      <c r="DA149" s="27"/>
      <c r="DB149" s="28"/>
    </row>
    <row r="150" spans="1:106" x14ac:dyDescent="0.25">
      <c r="A150" s="20"/>
      <c r="B150" s="27"/>
      <c r="C150" s="27"/>
      <c r="D150" s="27"/>
      <c r="E150" s="27"/>
      <c r="F150" s="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11"/>
      <c r="CW150" s="27"/>
      <c r="CX150" s="8"/>
      <c r="CY150" s="27"/>
      <c r="CZ150" s="27"/>
      <c r="DA150" s="27"/>
      <c r="DB150" s="28"/>
    </row>
    <row r="151" spans="1:106" x14ac:dyDescent="0.25">
      <c r="A151" s="20"/>
      <c r="B151" s="27"/>
      <c r="C151" s="27"/>
      <c r="D151" s="27"/>
      <c r="E151" s="27"/>
      <c r="F151" s="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9"/>
      <c r="CX151" s="27"/>
      <c r="CY151" s="27"/>
      <c r="CZ151" s="27"/>
      <c r="DA151" s="27"/>
      <c r="DB151" s="28"/>
    </row>
    <row r="152" spans="1:106" x14ac:dyDescent="0.25">
      <c r="A152" s="20"/>
      <c r="B152" s="27"/>
      <c r="C152" s="27"/>
      <c r="D152" s="27"/>
      <c r="E152" s="27"/>
      <c r="F152" s="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8"/>
    </row>
    <row r="153" spans="1:106" x14ac:dyDescent="0.25">
      <c r="A153" s="20"/>
      <c r="B153" s="27"/>
      <c r="C153" s="27"/>
      <c r="D153" s="27"/>
      <c r="E153" s="27"/>
      <c r="F153" s="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8"/>
    </row>
    <row r="154" spans="1:106" x14ac:dyDescent="0.25">
      <c r="A154" s="20"/>
      <c r="B154" s="27"/>
      <c r="C154" s="27"/>
      <c r="D154" s="27"/>
      <c r="E154" s="27"/>
      <c r="F154" s="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8"/>
    </row>
    <row r="155" spans="1:106" s="31" customFormat="1" ht="15.75" thickBot="1" x14ac:dyDescent="0.3">
      <c r="A155" s="92" t="s">
        <v>70</v>
      </c>
      <c r="B155" s="93"/>
      <c r="C155" s="93"/>
      <c r="D155" s="93"/>
      <c r="E155" s="94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30"/>
    </row>
    <row r="158" spans="1:106" ht="15.75" thickBot="1" x14ac:dyDescent="0.3"/>
    <row r="159" spans="1:106" x14ac:dyDescent="0.25">
      <c r="A159" s="14"/>
      <c r="B159" s="15"/>
      <c r="C159" s="16" t="s">
        <v>65</v>
      </c>
      <c r="D159" s="15"/>
      <c r="E159" s="15"/>
      <c r="F159" s="17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8"/>
    </row>
    <row r="160" spans="1:106" x14ac:dyDescent="0.25">
      <c r="A160" s="87" t="s">
        <v>0</v>
      </c>
      <c r="B160" s="88" t="s">
        <v>1</v>
      </c>
      <c r="C160" s="88" t="s">
        <v>2</v>
      </c>
      <c r="D160" s="82" t="s">
        <v>3</v>
      </c>
      <c r="E160" s="82" t="s">
        <v>4</v>
      </c>
      <c r="F160" s="83" t="s">
        <v>5</v>
      </c>
      <c r="G160" s="84" t="s">
        <v>6</v>
      </c>
      <c r="H160" s="82" t="s">
        <v>7</v>
      </c>
      <c r="I160" s="89" t="s">
        <v>9</v>
      </c>
      <c r="J160" s="89"/>
      <c r="K160" s="90" t="s">
        <v>10</v>
      </c>
      <c r="L160" s="90"/>
      <c r="M160" s="90" t="s">
        <v>11</v>
      </c>
      <c r="N160" s="90"/>
      <c r="O160" s="90" t="s">
        <v>12</v>
      </c>
      <c r="P160" s="90"/>
      <c r="Q160" s="90" t="s">
        <v>13</v>
      </c>
      <c r="R160" s="90"/>
      <c r="S160" s="90" t="s">
        <v>14</v>
      </c>
      <c r="T160" s="90"/>
      <c r="U160" s="90" t="s">
        <v>15</v>
      </c>
      <c r="V160" s="90"/>
      <c r="W160" s="90" t="s">
        <v>16</v>
      </c>
      <c r="X160" s="90"/>
      <c r="Y160" s="90" t="s">
        <v>17</v>
      </c>
      <c r="Z160" s="90"/>
      <c r="AA160" s="90" t="s">
        <v>18</v>
      </c>
      <c r="AB160" s="90"/>
      <c r="AC160" s="90" t="s">
        <v>19</v>
      </c>
      <c r="AD160" s="90"/>
      <c r="AE160" s="90" t="s">
        <v>20</v>
      </c>
      <c r="AF160" s="90"/>
      <c r="AG160" s="90" t="s">
        <v>21</v>
      </c>
      <c r="AH160" s="90"/>
      <c r="AI160" s="90" t="s">
        <v>22</v>
      </c>
      <c r="AJ160" s="90"/>
      <c r="AK160" s="90" t="s">
        <v>23</v>
      </c>
      <c r="AL160" s="90"/>
      <c r="AM160" s="90" t="s">
        <v>24</v>
      </c>
      <c r="AN160" s="90"/>
      <c r="AO160" s="90" t="s">
        <v>25</v>
      </c>
      <c r="AP160" s="90"/>
      <c r="AQ160" s="90" t="s">
        <v>26</v>
      </c>
      <c r="AR160" s="90"/>
      <c r="AS160" s="90" t="s">
        <v>27</v>
      </c>
      <c r="AT160" s="90"/>
      <c r="AU160" s="90" t="s">
        <v>28</v>
      </c>
      <c r="AV160" s="90"/>
      <c r="AW160" s="90" t="s">
        <v>29</v>
      </c>
      <c r="AX160" s="90"/>
      <c r="AY160" s="90" t="s">
        <v>30</v>
      </c>
      <c r="AZ160" s="90"/>
      <c r="BA160" s="90" t="s">
        <v>31</v>
      </c>
      <c r="BB160" s="90"/>
      <c r="BC160" s="90" t="s">
        <v>32</v>
      </c>
      <c r="BD160" s="90"/>
      <c r="BE160" s="90" t="s">
        <v>33</v>
      </c>
      <c r="BF160" s="90"/>
      <c r="BG160" s="90" t="s">
        <v>34</v>
      </c>
      <c r="BH160" s="90"/>
      <c r="BI160" s="90" t="s">
        <v>35</v>
      </c>
      <c r="BJ160" s="90"/>
      <c r="BK160" s="90" t="s">
        <v>36</v>
      </c>
      <c r="BL160" s="90"/>
      <c r="BM160" s="90" t="s">
        <v>37</v>
      </c>
      <c r="BN160" s="90"/>
      <c r="BO160" s="90" t="s">
        <v>38</v>
      </c>
      <c r="BP160" s="90"/>
      <c r="BQ160" s="90" t="s">
        <v>39</v>
      </c>
      <c r="BR160" s="90"/>
      <c r="BS160" s="90" t="s">
        <v>40</v>
      </c>
      <c r="BT160" s="90"/>
      <c r="BU160" s="90" t="s">
        <v>41</v>
      </c>
      <c r="BV160" s="90"/>
      <c r="BW160" s="90" t="s">
        <v>42</v>
      </c>
      <c r="BX160" s="90"/>
      <c r="BY160" s="90" t="s">
        <v>43</v>
      </c>
      <c r="BZ160" s="90"/>
      <c r="CA160" s="90" t="s">
        <v>44</v>
      </c>
      <c r="CB160" s="90"/>
      <c r="CC160" s="90" t="s">
        <v>45</v>
      </c>
      <c r="CD160" s="90"/>
      <c r="CE160" s="90" t="s">
        <v>46</v>
      </c>
      <c r="CF160" s="90"/>
      <c r="CG160" s="90" t="s">
        <v>47</v>
      </c>
      <c r="CH160" s="90"/>
      <c r="CI160" s="90" t="s">
        <v>48</v>
      </c>
      <c r="CJ160" s="90"/>
      <c r="CK160" s="90" t="s">
        <v>49</v>
      </c>
      <c r="CL160" s="90"/>
      <c r="CM160" s="90" t="s">
        <v>50</v>
      </c>
      <c r="CN160" s="90"/>
      <c r="CO160" s="90" t="s">
        <v>51</v>
      </c>
      <c r="CP160" s="90"/>
      <c r="CQ160" s="90" t="s">
        <v>52</v>
      </c>
      <c r="CR160" s="90"/>
      <c r="CS160" s="90" t="s">
        <v>53</v>
      </c>
      <c r="CT160" s="90"/>
      <c r="CU160" s="90" t="s">
        <v>54</v>
      </c>
      <c r="CV160" s="90"/>
      <c r="CW160" s="90" t="s">
        <v>55</v>
      </c>
      <c r="CX160" s="90"/>
      <c r="CY160" s="90" t="s">
        <v>56</v>
      </c>
      <c r="CZ160" s="90"/>
      <c r="DA160" s="90" t="s">
        <v>57</v>
      </c>
      <c r="DB160" s="91"/>
    </row>
    <row r="161" spans="1:106" x14ac:dyDescent="0.25">
      <c r="A161" s="87"/>
      <c r="B161" s="88"/>
      <c r="C161" s="88"/>
      <c r="D161" s="82"/>
      <c r="E161" s="82"/>
      <c r="F161" s="83"/>
      <c r="G161" s="84"/>
      <c r="H161" s="82"/>
      <c r="I161" s="2" t="s">
        <v>58</v>
      </c>
      <c r="J161" s="3" t="s">
        <v>59</v>
      </c>
      <c r="K161" s="2" t="s">
        <v>58</v>
      </c>
      <c r="L161" s="3" t="s">
        <v>59</v>
      </c>
      <c r="M161" s="2" t="s">
        <v>58</v>
      </c>
      <c r="N161" s="3" t="s">
        <v>59</v>
      </c>
      <c r="O161" s="2" t="s">
        <v>58</v>
      </c>
      <c r="P161" s="3" t="s">
        <v>59</v>
      </c>
      <c r="Q161" s="2" t="s">
        <v>58</v>
      </c>
      <c r="R161" s="3" t="s">
        <v>59</v>
      </c>
      <c r="S161" s="2" t="s">
        <v>58</v>
      </c>
      <c r="T161" s="3" t="s">
        <v>59</v>
      </c>
      <c r="U161" s="2" t="s">
        <v>58</v>
      </c>
      <c r="V161" s="3" t="s">
        <v>59</v>
      </c>
      <c r="W161" s="2" t="s">
        <v>58</v>
      </c>
      <c r="X161" s="3" t="s">
        <v>59</v>
      </c>
      <c r="Y161" s="2" t="s">
        <v>58</v>
      </c>
      <c r="Z161" s="3" t="s">
        <v>59</v>
      </c>
      <c r="AA161" s="2" t="s">
        <v>58</v>
      </c>
      <c r="AB161" s="3" t="s">
        <v>59</v>
      </c>
      <c r="AC161" s="2" t="s">
        <v>58</v>
      </c>
      <c r="AD161" s="3" t="s">
        <v>59</v>
      </c>
      <c r="AE161" s="2" t="s">
        <v>58</v>
      </c>
      <c r="AF161" s="3" t="s">
        <v>59</v>
      </c>
      <c r="AG161" s="2" t="s">
        <v>58</v>
      </c>
      <c r="AH161" s="3" t="s">
        <v>59</v>
      </c>
      <c r="AI161" s="2" t="s">
        <v>58</v>
      </c>
      <c r="AJ161" s="3" t="s">
        <v>59</v>
      </c>
      <c r="AK161" s="2" t="s">
        <v>58</v>
      </c>
      <c r="AL161" s="3" t="s">
        <v>59</v>
      </c>
      <c r="AM161" s="2" t="s">
        <v>58</v>
      </c>
      <c r="AN161" s="3" t="s">
        <v>59</v>
      </c>
      <c r="AO161" s="2" t="s">
        <v>58</v>
      </c>
      <c r="AP161" s="3" t="s">
        <v>59</v>
      </c>
      <c r="AQ161" s="2" t="s">
        <v>58</v>
      </c>
      <c r="AR161" s="3" t="s">
        <v>59</v>
      </c>
      <c r="AS161" s="2" t="s">
        <v>58</v>
      </c>
      <c r="AT161" s="3" t="s">
        <v>59</v>
      </c>
      <c r="AU161" s="2" t="s">
        <v>58</v>
      </c>
      <c r="AV161" s="3" t="s">
        <v>59</v>
      </c>
      <c r="AW161" s="2" t="s">
        <v>58</v>
      </c>
      <c r="AX161" s="3" t="s">
        <v>59</v>
      </c>
      <c r="AY161" s="2" t="s">
        <v>58</v>
      </c>
      <c r="AZ161" s="3" t="s">
        <v>59</v>
      </c>
      <c r="BA161" s="2" t="s">
        <v>58</v>
      </c>
      <c r="BB161" s="3" t="s">
        <v>59</v>
      </c>
      <c r="BC161" s="2" t="s">
        <v>58</v>
      </c>
      <c r="BD161" s="3" t="s">
        <v>59</v>
      </c>
      <c r="BE161" s="2" t="s">
        <v>58</v>
      </c>
      <c r="BF161" s="3" t="s">
        <v>59</v>
      </c>
      <c r="BG161" s="2" t="s">
        <v>58</v>
      </c>
      <c r="BH161" s="3" t="s">
        <v>59</v>
      </c>
      <c r="BI161" s="2" t="s">
        <v>58</v>
      </c>
      <c r="BJ161" s="3" t="s">
        <v>59</v>
      </c>
      <c r="BK161" s="2" t="s">
        <v>58</v>
      </c>
      <c r="BL161" s="3" t="s">
        <v>59</v>
      </c>
      <c r="BM161" s="2" t="s">
        <v>58</v>
      </c>
      <c r="BN161" s="3" t="s">
        <v>59</v>
      </c>
      <c r="BO161" s="2" t="s">
        <v>58</v>
      </c>
      <c r="BP161" s="3" t="s">
        <v>59</v>
      </c>
      <c r="BQ161" s="2" t="s">
        <v>58</v>
      </c>
      <c r="BR161" s="3" t="s">
        <v>59</v>
      </c>
      <c r="BS161" s="2" t="s">
        <v>58</v>
      </c>
      <c r="BT161" s="3" t="s">
        <v>59</v>
      </c>
      <c r="BU161" s="2" t="s">
        <v>58</v>
      </c>
      <c r="BV161" s="3" t="s">
        <v>59</v>
      </c>
      <c r="BW161" s="2" t="s">
        <v>58</v>
      </c>
      <c r="BX161" s="3" t="s">
        <v>59</v>
      </c>
      <c r="BY161" s="2" t="s">
        <v>58</v>
      </c>
      <c r="BZ161" s="3" t="s">
        <v>59</v>
      </c>
      <c r="CA161" s="2" t="s">
        <v>58</v>
      </c>
      <c r="CB161" s="3" t="s">
        <v>59</v>
      </c>
      <c r="CC161" s="2" t="s">
        <v>58</v>
      </c>
      <c r="CD161" s="3" t="s">
        <v>59</v>
      </c>
      <c r="CE161" s="2" t="s">
        <v>58</v>
      </c>
      <c r="CF161" s="3" t="s">
        <v>59</v>
      </c>
      <c r="CG161" s="2" t="s">
        <v>58</v>
      </c>
      <c r="CH161" s="3" t="s">
        <v>59</v>
      </c>
      <c r="CI161" s="2" t="s">
        <v>58</v>
      </c>
      <c r="CJ161" s="3" t="s">
        <v>59</v>
      </c>
      <c r="CK161" s="2" t="s">
        <v>58</v>
      </c>
      <c r="CL161" s="3" t="s">
        <v>59</v>
      </c>
      <c r="CM161" s="2" t="s">
        <v>58</v>
      </c>
      <c r="CN161" s="3" t="s">
        <v>59</v>
      </c>
      <c r="CO161" s="2" t="s">
        <v>58</v>
      </c>
      <c r="CP161" s="3" t="s">
        <v>59</v>
      </c>
      <c r="CQ161" s="2" t="s">
        <v>58</v>
      </c>
      <c r="CR161" s="3" t="s">
        <v>59</v>
      </c>
      <c r="CS161" s="2" t="s">
        <v>58</v>
      </c>
      <c r="CT161" s="3" t="s">
        <v>59</v>
      </c>
      <c r="CU161" s="2" t="s">
        <v>58</v>
      </c>
      <c r="CV161" s="3" t="s">
        <v>59</v>
      </c>
      <c r="CW161" s="2" t="s">
        <v>58</v>
      </c>
      <c r="CX161" s="3" t="s">
        <v>59</v>
      </c>
      <c r="CY161" s="2" t="s">
        <v>58</v>
      </c>
      <c r="CZ161" s="3" t="s">
        <v>59</v>
      </c>
      <c r="DA161" s="2" t="s">
        <v>58</v>
      </c>
      <c r="DB161" s="19" t="s">
        <v>59</v>
      </c>
    </row>
    <row r="162" spans="1:106" x14ac:dyDescent="0.25">
      <c r="A162" s="20">
        <v>100</v>
      </c>
      <c r="B162" s="27"/>
      <c r="C162" s="27"/>
      <c r="D162" s="27">
        <v>1</v>
      </c>
      <c r="E162" s="27"/>
      <c r="F162" s="7">
        <f>SUMIF($I$5:$DB$5,"مدين",I162:DB162)</f>
        <v>0</v>
      </c>
      <c r="G162" s="6">
        <f>SUMIF($I$6:$DB$6,"دائن",I162:DB162)</f>
        <v>0</v>
      </c>
      <c r="H162" s="27" t="b">
        <f>F162=G162</f>
        <v>1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8"/>
    </row>
    <row r="163" spans="1:106" x14ac:dyDescent="0.25">
      <c r="A163" s="20">
        <v>200</v>
      </c>
      <c r="B163" s="27"/>
      <c r="C163" s="27"/>
      <c r="D163" s="27">
        <v>2</v>
      </c>
      <c r="E163" s="27"/>
      <c r="F163" s="7"/>
      <c r="G163" s="6"/>
      <c r="H163" s="27"/>
      <c r="I163" s="27">
        <v>50000</v>
      </c>
      <c r="J163" s="27"/>
      <c r="K163" s="27">
        <v>100000</v>
      </c>
      <c r="L163" s="27"/>
      <c r="M163" s="27">
        <v>200000</v>
      </c>
      <c r="N163" s="27"/>
      <c r="O163" s="27">
        <v>60000</v>
      </c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8"/>
    </row>
    <row r="164" spans="1:106" x14ac:dyDescent="0.25">
      <c r="A164" s="20">
        <v>300</v>
      </c>
      <c r="B164" s="27"/>
      <c r="C164" s="27"/>
      <c r="D164" s="27">
        <v>3</v>
      </c>
      <c r="E164" s="27"/>
      <c r="F164" s="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8"/>
    </row>
    <row r="165" spans="1:106" x14ac:dyDescent="0.25">
      <c r="A165" s="20">
        <v>400</v>
      </c>
      <c r="B165" s="27"/>
      <c r="C165" s="27"/>
      <c r="D165" s="27">
        <v>4</v>
      </c>
      <c r="E165" s="27"/>
      <c r="F165" s="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8"/>
    </row>
    <row r="166" spans="1:106" x14ac:dyDescent="0.25">
      <c r="A166" s="20">
        <v>500</v>
      </c>
      <c r="B166" s="27"/>
      <c r="C166" s="27"/>
      <c r="D166" s="27">
        <v>5</v>
      </c>
      <c r="E166" s="27"/>
      <c r="F166" s="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8"/>
    </row>
    <row r="167" spans="1:106" x14ac:dyDescent="0.25">
      <c r="A167" s="20">
        <v>600</v>
      </c>
      <c r="B167" s="27"/>
      <c r="C167" s="27"/>
      <c r="D167" s="27">
        <v>6</v>
      </c>
      <c r="E167" s="27"/>
      <c r="F167" s="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8"/>
    </row>
    <row r="168" spans="1:106" x14ac:dyDescent="0.25">
      <c r="A168" s="20">
        <v>700</v>
      </c>
      <c r="B168" s="27"/>
      <c r="C168" s="27"/>
      <c r="D168" s="27">
        <v>7</v>
      </c>
      <c r="E168" s="27"/>
      <c r="F168" s="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8"/>
    </row>
    <row r="169" spans="1:106" x14ac:dyDescent="0.25">
      <c r="A169" s="20">
        <v>800</v>
      </c>
      <c r="B169" s="27"/>
      <c r="C169" s="27"/>
      <c r="D169" s="27">
        <v>8</v>
      </c>
      <c r="E169" s="27"/>
      <c r="F169" s="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8"/>
    </row>
    <row r="170" spans="1:106" x14ac:dyDescent="0.25">
      <c r="A170" s="20">
        <v>900</v>
      </c>
      <c r="B170" s="27"/>
      <c r="C170" s="27"/>
      <c r="D170" s="27">
        <v>9</v>
      </c>
      <c r="E170" s="27"/>
      <c r="F170" s="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12"/>
      <c r="CW170" s="27"/>
      <c r="CX170" s="27"/>
      <c r="CY170" s="27"/>
      <c r="CZ170" s="27"/>
      <c r="DA170" s="27"/>
      <c r="DB170" s="28"/>
    </row>
    <row r="171" spans="1:106" x14ac:dyDescent="0.25">
      <c r="A171" s="20">
        <v>1000</v>
      </c>
      <c r="B171" s="27"/>
      <c r="C171" s="27"/>
      <c r="D171" s="27">
        <v>10</v>
      </c>
      <c r="E171" s="27"/>
      <c r="F171" s="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13"/>
      <c r="CW171" s="11"/>
      <c r="CX171" s="27"/>
      <c r="CY171" s="8"/>
      <c r="CZ171" s="27"/>
      <c r="DA171" s="27"/>
      <c r="DB171" s="28"/>
    </row>
    <row r="172" spans="1:106" x14ac:dyDescent="0.25">
      <c r="A172" s="20"/>
      <c r="B172" s="27"/>
      <c r="C172" s="27"/>
      <c r="D172" s="27"/>
      <c r="E172" s="27"/>
      <c r="F172" s="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11"/>
      <c r="CX172" s="27"/>
      <c r="CY172" s="8"/>
      <c r="CZ172" s="27"/>
      <c r="DA172" s="27"/>
      <c r="DB172" s="28"/>
    </row>
    <row r="173" spans="1:106" x14ac:dyDescent="0.25">
      <c r="A173" s="20"/>
      <c r="B173" s="27"/>
      <c r="C173" s="27"/>
      <c r="D173" s="27"/>
      <c r="E173" s="27"/>
      <c r="F173" s="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11"/>
      <c r="CX173" s="27"/>
      <c r="CY173" s="8"/>
      <c r="CZ173" s="27"/>
      <c r="DA173" s="27"/>
      <c r="DB173" s="28"/>
    </row>
    <row r="174" spans="1:106" x14ac:dyDescent="0.25">
      <c r="A174" s="20"/>
      <c r="B174" s="27"/>
      <c r="C174" s="27"/>
      <c r="D174" s="27"/>
      <c r="E174" s="27"/>
      <c r="F174" s="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9"/>
      <c r="CY174" s="27"/>
      <c r="CZ174" s="27"/>
      <c r="DA174" s="27"/>
      <c r="DB174" s="28"/>
    </row>
    <row r="175" spans="1:106" x14ac:dyDescent="0.25">
      <c r="A175" s="20"/>
      <c r="B175" s="27"/>
      <c r="C175" s="27"/>
      <c r="D175" s="27"/>
      <c r="E175" s="27"/>
      <c r="F175" s="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12"/>
      <c r="CX175" s="27"/>
      <c r="CY175" s="27"/>
      <c r="CZ175" s="27"/>
      <c r="DA175" s="27"/>
      <c r="DB175" s="28"/>
    </row>
    <row r="176" spans="1:106" x14ac:dyDescent="0.25">
      <c r="A176" s="20"/>
      <c r="B176" s="27"/>
      <c r="C176" s="27"/>
      <c r="D176" s="27"/>
      <c r="E176" s="27"/>
      <c r="F176" s="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11"/>
      <c r="CW176" s="27"/>
      <c r="CX176" s="8"/>
      <c r="CY176" s="27"/>
      <c r="CZ176" s="27"/>
      <c r="DA176" s="27"/>
      <c r="DB176" s="28"/>
    </row>
    <row r="177" spans="1:106" x14ac:dyDescent="0.25">
      <c r="A177" s="20"/>
      <c r="B177" s="27"/>
      <c r="C177" s="27"/>
      <c r="D177" s="27"/>
      <c r="E177" s="27"/>
      <c r="F177" s="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9"/>
      <c r="CX177" s="27"/>
      <c r="CY177" s="27"/>
      <c r="CZ177" s="27"/>
      <c r="DA177" s="27"/>
      <c r="DB177" s="28"/>
    </row>
    <row r="178" spans="1:106" x14ac:dyDescent="0.25">
      <c r="A178" s="20"/>
      <c r="B178" s="27"/>
      <c r="C178" s="27"/>
      <c r="D178" s="27"/>
      <c r="E178" s="27"/>
      <c r="F178" s="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8"/>
    </row>
    <row r="179" spans="1:106" x14ac:dyDescent="0.25">
      <c r="A179" s="20"/>
      <c r="B179" s="27"/>
      <c r="C179" s="27"/>
      <c r="D179" s="27"/>
      <c r="E179" s="27"/>
      <c r="F179" s="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8"/>
    </row>
    <row r="180" spans="1:106" x14ac:dyDescent="0.25">
      <c r="A180" s="20"/>
      <c r="B180" s="27"/>
      <c r="C180" s="27"/>
      <c r="D180" s="27"/>
      <c r="E180" s="27"/>
      <c r="F180" s="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8"/>
    </row>
    <row r="181" spans="1:106" s="31" customFormat="1" ht="15.75" thickBot="1" x14ac:dyDescent="0.3">
      <c r="A181" s="92" t="s">
        <v>70</v>
      </c>
      <c r="B181" s="93"/>
      <c r="C181" s="93"/>
      <c r="D181" s="93"/>
      <c r="E181" s="94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30"/>
    </row>
    <row r="184" spans="1:106" ht="15.75" thickBot="1" x14ac:dyDescent="0.3"/>
    <row r="185" spans="1:106" x14ac:dyDescent="0.25">
      <c r="A185" s="14"/>
      <c r="B185" s="15"/>
      <c r="C185" s="16" t="s">
        <v>69</v>
      </c>
      <c r="D185" s="15"/>
      <c r="E185" s="15"/>
      <c r="F185" s="17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8"/>
    </row>
    <row r="186" spans="1:106" x14ac:dyDescent="0.25">
      <c r="A186" s="87" t="s">
        <v>0</v>
      </c>
      <c r="B186" s="88" t="s">
        <v>1</v>
      </c>
      <c r="C186" s="88" t="s">
        <v>2</v>
      </c>
      <c r="D186" s="82" t="s">
        <v>3</v>
      </c>
      <c r="E186" s="82" t="s">
        <v>4</v>
      </c>
      <c r="F186" s="83" t="s">
        <v>5</v>
      </c>
      <c r="G186" s="84" t="s">
        <v>6</v>
      </c>
      <c r="H186" s="82" t="s">
        <v>7</v>
      </c>
      <c r="I186" s="89" t="s">
        <v>9</v>
      </c>
      <c r="J186" s="89"/>
      <c r="K186" s="90" t="s">
        <v>10</v>
      </c>
      <c r="L186" s="90"/>
      <c r="M186" s="90" t="s">
        <v>11</v>
      </c>
      <c r="N186" s="90"/>
      <c r="O186" s="90" t="s">
        <v>12</v>
      </c>
      <c r="P186" s="90"/>
      <c r="Q186" s="90" t="s">
        <v>13</v>
      </c>
      <c r="R186" s="90"/>
      <c r="S186" s="90" t="s">
        <v>14</v>
      </c>
      <c r="T186" s="90"/>
      <c r="U186" s="90" t="s">
        <v>15</v>
      </c>
      <c r="V186" s="90"/>
      <c r="W186" s="90" t="s">
        <v>16</v>
      </c>
      <c r="X186" s="90"/>
      <c r="Y186" s="90" t="s">
        <v>17</v>
      </c>
      <c r="Z186" s="90"/>
      <c r="AA186" s="90" t="s">
        <v>18</v>
      </c>
      <c r="AB186" s="90"/>
      <c r="AC186" s="90" t="s">
        <v>19</v>
      </c>
      <c r="AD186" s="90"/>
      <c r="AE186" s="90" t="s">
        <v>20</v>
      </c>
      <c r="AF186" s="90"/>
      <c r="AG186" s="90" t="s">
        <v>21</v>
      </c>
      <c r="AH186" s="90"/>
      <c r="AI186" s="90" t="s">
        <v>22</v>
      </c>
      <c r="AJ186" s="90"/>
      <c r="AK186" s="90" t="s">
        <v>23</v>
      </c>
      <c r="AL186" s="90"/>
      <c r="AM186" s="90" t="s">
        <v>24</v>
      </c>
      <c r="AN186" s="90"/>
      <c r="AO186" s="90" t="s">
        <v>25</v>
      </c>
      <c r="AP186" s="90"/>
      <c r="AQ186" s="90" t="s">
        <v>26</v>
      </c>
      <c r="AR186" s="90"/>
      <c r="AS186" s="90" t="s">
        <v>27</v>
      </c>
      <c r="AT186" s="90"/>
      <c r="AU186" s="90" t="s">
        <v>28</v>
      </c>
      <c r="AV186" s="90"/>
      <c r="AW186" s="90" t="s">
        <v>29</v>
      </c>
      <c r="AX186" s="90"/>
      <c r="AY186" s="90" t="s">
        <v>30</v>
      </c>
      <c r="AZ186" s="90"/>
      <c r="BA186" s="90" t="s">
        <v>31</v>
      </c>
      <c r="BB186" s="90"/>
      <c r="BC186" s="90" t="s">
        <v>32</v>
      </c>
      <c r="BD186" s="90"/>
      <c r="BE186" s="90" t="s">
        <v>33</v>
      </c>
      <c r="BF186" s="90"/>
      <c r="BG186" s="90" t="s">
        <v>34</v>
      </c>
      <c r="BH186" s="90"/>
      <c r="BI186" s="90" t="s">
        <v>35</v>
      </c>
      <c r="BJ186" s="90"/>
      <c r="BK186" s="90" t="s">
        <v>36</v>
      </c>
      <c r="BL186" s="90"/>
      <c r="BM186" s="90" t="s">
        <v>37</v>
      </c>
      <c r="BN186" s="90"/>
      <c r="BO186" s="90" t="s">
        <v>38</v>
      </c>
      <c r="BP186" s="90"/>
      <c r="BQ186" s="90" t="s">
        <v>39</v>
      </c>
      <c r="BR186" s="90"/>
      <c r="BS186" s="90" t="s">
        <v>40</v>
      </c>
      <c r="BT186" s="90"/>
      <c r="BU186" s="90" t="s">
        <v>41</v>
      </c>
      <c r="BV186" s="90"/>
      <c r="BW186" s="90" t="s">
        <v>42</v>
      </c>
      <c r="BX186" s="90"/>
      <c r="BY186" s="90" t="s">
        <v>43</v>
      </c>
      <c r="BZ186" s="90"/>
      <c r="CA186" s="90" t="s">
        <v>44</v>
      </c>
      <c r="CB186" s="90"/>
      <c r="CC186" s="90" t="s">
        <v>45</v>
      </c>
      <c r="CD186" s="90"/>
      <c r="CE186" s="90" t="s">
        <v>46</v>
      </c>
      <c r="CF186" s="90"/>
      <c r="CG186" s="90" t="s">
        <v>47</v>
      </c>
      <c r="CH186" s="90"/>
      <c r="CI186" s="90" t="s">
        <v>48</v>
      </c>
      <c r="CJ186" s="90"/>
      <c r="CK186" s="90" t="s">
        <v>49</v>
      </c>
      <c r="CL186" s="90"/>
      <c r="CM186" s="90" t="s">
        <v>50</v>
      </c>
      <c r="CN186" s="90"/>
      <c r="CO186" s="90" t="s">
        <v>51</v>
      </c>
      <c r="CP186" s="90"/>
      <c r="CQ186" s="90" t="s">
        <v>52</v>
      </c>
      <c r="CR186" s="90"/>
      <c r="CS186" s="90" t="s">
        <v>53</v>
      </c>
      <c r="CT186" s="90"/>
      <c r="CU186" s="90" t="s">
        <v>54</v>
      </c>
      <c r="CV186" s="90"/>
      <c r="CW186" s="90" t="s">
        <v>55</v>
      </c>
      <c r="CX186" s="90"/>
      <c r="CY186" s="90" t="s">
        <v>56</v>
      </c>
      <c r="CZ186" s="90"/>
      <c r="DA186" s="90" t="s">
        <v>57</v>
      </c>
      <c r="DB186" s="91"/>
    </row>
    <row r="187" spans="1:106" x14ac:dyDescent="0.25">
      <c r="A187" s="87"/>
      <c r="B187" s="88"/>
      <c r="C187" s="88"/>
      <c r="D187" s="82"/>
      <c r="E187" s="82"/>
      <c r="F187" s="83"/>
      <c r="G187" s="84"/>
      <c r="H187" s="82"/>
      <c r="I187" s="2" t="s">
        <v>58</v>
      </c>
      <c r="J187" s="3" t="s">
        <v>59</v>
      </c>
      <c r="K187" s="2" t="s">
        <v>58</v>
      </c>
      <c r="L187" s="3" t="s">
        <v>59</v>
      </c>
      <c r="M187" s="2" t="s">
        <v>58</v>
      </c>
      <c r="N187" s="3" t="s">
        <v>59</v>
      </c>
      <c r="O187" s="2" t="s">
        <v>58</v>
      </c>
      <c r="P187" s="3" t="s">
        <v>59</v>
      </c>
      <c r="Q187" s="2" t="s">
        <v>58</v>
      </c>
      <c r="R187" s="3" t="s">
        <v>59</v>
      </c>
      <c r="S187" s="2" t="s">
        <v>58</v>
      </c>
      <c r="T187" s="3" t="s">
        <v>59</v>
      </c>
      <c r="U187" s="2" t="s">
        <v>58</v>
      </c>
      <c r="V187" s="3" t="s">
        <v>59</v>
      </c>
      <c r="W187" s="2" t="s">
        <v>58</v>
      </c>
      <c r="X187" s="3" t="s">
        <v>59</v>
      </c>
      <c r="Y187" s="2" t="s">
        <v>58</v>
      </c>
      <c r="Z187" s="3" t="s">
        <v>59</v>
      </c>
      <c r="AA187" s="2" t="s">
        <v>58</v>
      </c>
      <c r="AB187" s="3" t="s">
        <v>59</v>
      </c>
      <c r="AC187" s="2" t="s">
        <v>58</v>
      </c>
      <c r="AD187" s="3" t="s">
        <v>59</v>
      </c>
      <c r="AE187" s="2" t="s">
        <v>58</v>
      </c>
      <c r="AF187" s="3" t="s">
        <v>59</v>
      </c>
      <c r="AG187" s="2" t="s">
        <v>58</v>
      </c>
      <c r="AH187" s="3" t="s">
        <v>59</v>
      </c>
      <c r="AI187" s="2" t="s">
        <v>58</v>
      </c>
      <c r="AJ187" s="3" t="s">
        <v>59</v>
      </c>
      <c r="AK187" s="2" t="s">
        <v>58</v>
      </c>
      <c r="AL187" s="3" t="s">
        <v>59</v>
      </c>
      <c r="AM187" s="2" t="s">
        <v>58</v>
      </c>
      <c r="AN187" s="3" t="s">
        <v>59</v>
      </c>
      <c r="AO187" s="2" t="s">
        <v>58</v>
      </c>
      <c r="AP187" s="3" t="s">
        <v>59</v>
      </c>
      <c r="AQ187" s="2" t="s">
        <v>58</v>
      </c>
      <c r="AR187" s="3" t="s">
        <v>59</v>
      </c>
      <c r="AS187" s="2" t="s">
        <v>58</v>
      </c>
      <c r="AT187" s="3" t="s">
        <v>59</v>
      </c>
      <c r="AU187" s="2" t="s">
        <v>58</v>
      </c>
      <c r="AV187" s="3" t="s">
        <v>59</v>
      </c>
      <c r="AW187" s="2" t="s">
        <v>58</v>
      </c>
      <c r="AX187" s="3" t="s">
        <v>59</v>
      </c>
      <c r="AY187" s="2" t="s">
        <v>58</v>
      </c>
      <c r="AZ187" s="3" t="s">
        <v>59</v>
      </c>
      <c r="BA187" s="2" t="s">
        <v>58</v>
      </c>
      <c r="BB187" s="3" t="s">
        <v>59</v>
      </c>
      <c r="BC187" s="2" t="s">
        <v>58</v>
      </c>
      <c r="BD187" s="3" t="s">
        <v>59</v>
      </c>
      <c r="BE187" s="2" t="s">
        <v>58</v>
      </c>
      <c r="BF187" s="3" t="s">
        <v>59</v>
      </c>
      <c r="BG187" s="2" t="s">
        <v>58</v>
      </c>
      <c r="BH187" s="3" t="s">
        <v>59</v>
      </c>
      <c r="BI187" s="2" t="s">
        <v>58</v>
      </c>
      <c r="BJ187" s="3" t="s">
        <v>59</v>
      </c>
      <c r="BK187" s="2" t="s">
        <v>58</v>
      </c>
      <c r="BL187" s="3" t="s">
        <v>59</v>
      </c>
      <c r="BM187" s="2" t="s">
        <v>58</v>
      </c>
      <c r="BN187" s="3" t="s">
        <v>59</v>
      </c>
      <c r="BO187" s="2" t="s">
        <v>58</v>
      </c>
      <c r="BP187" s="3" t="s">
        <v>59</v>
      </c>
      <c r="BQ187" s="2" t="s">
        <v>58</v>
      </c>
      <c r="BR187" s="3" t="s">
        <v>59</v>
      </c>
      <c r="BS187" s="2" t="s">
        <v>58</v>
      </c>
      <c r="BT187" s="3" t="s">
        <v>59</v>
      </c>
      <c r="BU187" s="2" t="s">
        <v>58</v>
      </c>
      <c r="BV187" s="3" t="s">
        <v>59</v>
      </c>
      <c r="BW187" s="2" t="s">
        <v>58</v>
      </c>
      <c r="BX187" s="3" t="s">
        <v>59</v>
      </c>
      <c r="BY187" s="2" t="s">
        <v>58</v>
      </c>
      <c r="BZ187" s="3" t="s">
        <v>59</v>
      </c>
      <c r="CA187" s="2" t="s">
        <v>58</v>
      </c>
      <c r="CB187" s="3" t="s">
        <v>59</v>
      </c>
      <c r="CC187" s="2" t="s">
        <v>58</v>
      </c>
      <c r="CD187" s="3" t="s">
        <v>59</v>
      </c>
      <c r="CE187" s="2" t="s">
        <v>58</v>
      </c>
      <c r="CF187" s="3" t="s">
        <v>59</v>
      </c>
      <c r="CG187" s="2" t="s">
        <v>58</v>
      </c>
      <c r="CH187" s="3" t="s">
        <v>59</v>
      </c>
      <c r="CI187" s="2" t="s">
        <v>58</v>
      </c>
      <c r="CJ187" s="3" t="s">
        <v>59</v>
      </c>
      <c r="CK187" s="2" t="s">
        <v>58</v>
      </c>
      <c r="CL187" s="3" t="s">
        <v>59</v>
      </c>
      <c r="CM187" s="2" t="s">
        <v>58</v>
      </c>
      <c r="CN187" s="3" t="s">
        <v>59</v>
      </c>
      <c r="CO187" s="2" t="s">
        <v>58</v>
      </c>
      <c r="CP187" s="3" t="s">
        <v>59</v>
      </c>
      <c r="CQ187" s="2" t="s">
        <v>58</v>
      </c>
      <c r="CR187" s="3" t="s">
        <v>59</v>
      </c>
      <c r="CS187" s="2" t="s">
        <v>58</v>
      </c>
      <c r="CT187" s="3" t="s">
        <v>59</v>
      </c>
      <c r="CU187" s="2" t="s">
        <v>58</v>
      </c>
      <c r="CV187" s="3" t="s">
        <v>59</v>
      </c>
      <c r="CW187" s="2" t="s">
        <v>58</v>
      </c>
      <c r="CX187" s="3" t="s">
        <v>59</v>
      </c>
      <c r="CY187" s="2" t="s">
        <v>58</v>
      </c>
      <c r="CZ187" s="3" t="s">
        <v>59</v>
      </c>
      <c r="DA187" s="2" t="s">
        <v>58</v>
      </c>
      <c r="DB187" s="19" t="s">
        <v>59</v>
      </c>
    </row>
    <row r="188" spans="1:106" x14ac:dyDescent="0.25">
      <c r="A188" s="20">
        <v>100</v>
      </c>
      <c r="B188" s="27"/>
      <c r="C188" s="27"/>
      <c r="D188" s="27">
        <v>1</v>
      </c>
      <c r="E188" s="27"/>
      <c r="F188" s="7">
        <f>SUMIF($I$5:$DB$5,"مدين",I188:DB188)</f>
        <v>0</v>
      </c>
      <c r="G188" s="6">
        <f>SUMIF($I$6:$DB$6,"دائن",I188:DB188)</f>
        <v>0</v>
      </c>
      <c r="H188" s="27" t="b">
        <f>F188=G188</f>
        <v>1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8"/>
    </row>
    <row r="189" spans="1:106" x14ac:dyDescent="0.25">
      <c r="A189" s="20">
        <v>200</v>
      </c>
      <c r="B189" s="27"/>
      <c r="C189" s="27"/>
      <c r="D189" s="27">
        <v>2</v>
      </c>
      <c r="E189" s="27"/>
      <c r="F189" s="7"/>
      <c r="G189" s="6"/>
      <c r="H189" s="27"/>
      <c r="I189" s="27">
        <v>50000</v>
      </c>
      <c r="J189" s="27"/>
      <c r="K189" s="27">
        <v>100000</v>
      </c>
      <c r="L189" s="27"/>
      <c r="M189" s="27">
        <v>200000</v>
      </c>
      <c r="N189" s="27"/>
      <c r="O189" s="27">
        <v>60000</v>
      </c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8"/>
    </row>
    <row r="190" spans="1:106" x14ac:dyDescent="0.25">
      <c r="A190" s="20">
        <v>300</v>
      </c>
      <c r="B190" s="27"/>
      <c r="C190" s="27"/>
      <c r="D190" s="27">
        <v>3</v>
      </c>
      <c r="E190" s="27"/>
      <c r="F190" s="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8"/>
    </row>
    <row r="191" spans="1:106" x14ac:dyDescent="0.25">
      <c r="A191" s="20">
        <v>400</v>
      </c>
      <c r="B191" s="27"/>
      <c r="C191" s="27"/>
      <c r="D191" s="27">
        <v>4</v>
      </c>
      <c r="E191" s="27"/>
      <c r="F191" s="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8"/>
    </row>
    <row r="192" spans="1:106" x14ac:dyDescent="0.25">
      <c r="A192" s="20">
        <v>500</v>
      </c>
      <c r="B192" s="27"/>
      <c r="C192" s="27"/>
      <c r="D192" s="27">
        <v>5</v>
      </c>
      <c r="E192" s="27"/>
      <c r="F192" s="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8"/>
    </row>
    <row r="193" spans="1:106" x14ac:dyDescent="0.25">
      <c r="A193" s="20">
        <v>600</v>
      </c>
      <c r="B193" s="27"/>
      <c r="C193" s="27"/>
      <c r="D193" s="27">
        <v>6</v>
      </c>
      <c r="E193" s="27"/>
      <c r="F193" s="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8"/>
    </row>
    <row r="194" spans="1:106" x14ac:dyDescent="0.25">
      <c r="A194" s="20">
        <v>700</v>
      </c>
      <c r="B194" s="27"/>
      <c r="C194" s="27"/>
      <c r="D194" s="27">
        <v>7</v>
      </c>
      <c r="E194" s="27"/>
      <c r="F194" s="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8"/>
    </row>
    <row r="195" spans="1:106" x14ac:dyDescent="0.25">
      <c r="A195" s="20">
        <v>800</v>
      </c>
      <c r="B195" s="27"/>
      <c r="C195" s="27"/>
      <c r="D195" s="27">
        <v>8</v>
      </c>
      <c r="E195" s="27"/>
      <c r="F195" s="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8"/>
    </row>
    <row r="196" spans="1:106" x14ac:dyDescent="0.25">
      <c r="A196" s="20">
        <v>900</v>
      </c>
      <c r="B196" s="27"/>
      <c r="C196" s="27"/>
      <c r="D196" s="27">
        <v>9</v>
      </c>
      <c r="E196" s="27"/>
      <c r="F196" s="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12"/>
      <c r="CW196" s="27"/>
      <c r="CX196" s="27"/>
      <c r="CY196" s="27"/>
      <c r="CZ196" s="27"/>
      <c r="DA196" s="27"/>
      <c r="DB196" s="28"/>
    </row>
    <row r="197" spans="1:106" x14ac:dyDescent="0.25">
      <c r="A197" s="20">
        <v>1000</v>
      </c>
      <c r="B197" s="27"/>
      <c r="C197" s="27"/>
      <c r="D197" s="27">
        <v>10</v>
      </c>
      <c r="E197" s="27"/>
      <c r="F197" s="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13"/>
      <c r="CW197" s="11"/>
      <c r="CX197" s="27"/>
      <c r="CY197" s="8"/>
      <c r="CZ197" s="27"/>
      <c r="DA197" s="27"/>
      <c r="DB197" s="28"/>
    </row>
    <row r="198" spans="1:106" x14ac:dyDescent="0.25">
      <c r="A198" s="20"/>
      <c r="B198" s="27"/>
      <c r="C198" s="27"/>
      <c r="D198" s="27"/>
      <c r="E198" s="27"/>
      <c r="F198" s="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11"/>
      <c r="CX198" s="27"/>
      <c r="CY198" s="8"/>
      <c r="CZ198" s="27"/>
      <c r="DA198" s="27"/>
      <c r="DB198" s="28"/>
    </row>
    <row r="199" spans="1:106" x14ac:dyDescent="0.25">
      <c r="A199" s="20"/>
      <c r="B199" s="27"/>
      <c r="C199" s="27"/>
      <c r="D199" s="27"/>
      <c r="E199" s="27"/>
      <c r="F199" s="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11"/>
      <c r="CX199" s="27"/>
      <c r="CY199" s="8"/>
      <c r="CZ199" s="27"/>
      <c r="DA199" s="27"/>
      <c r="DB199" s="28"/>
    </row>
    <row r="200" spans="1:106" x14ac:dyDescent="0.25">
      <c r="A200" s="20"/>
      <c r="B200" s="27"/>
      <c r="C200" s="27"/>
      <c r="D200" s="27"/>
      <c r="E200" s="27"/>
      <c r="F200" s="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9"/>
      <c r="CY200" s="27"/>
      <c r="CZ200" s="27"/>
      <c r="DA200" s="27"/>
      <c r="DB200" s="28"/>
    </row>
    <row r="201" spans="1:106" x14ac:dyDescent="0.25">
      <c r="A201" s="20"/>
      <c r="B201" s="27"/>
      <c r="C201" s="27"/>
      <c r="D201" s="27"/>
      <c r="E201" s="27"/>
      <c r="F201" s="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12"/>
      <c r="CX201" s="27"/>
      <c r="CY201" s="27"/>
      <c r="CZ201" s="27"/>
      <c r="DA201" s="27"/>
      <c r="DB201" s="28"/>
    </row>
    <row r="202" spans="1:106" x14ac:dyDescent="0.25">
      <c r="A202" s="20"/>
      <c r="B202" s="27"/>
      <c r="C202" s="27"/>
      <c r="D202" s="27"/>
      <c r="E202" s="27"/>
      <c r="F202" s="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11"/>
      <c r="CW202" s="27"/>
      <c r="CX202" s="8"/>
      <c r="CY202" s="27"/>
      <c r="CZ202" s="27"/>
      <c r="DA202" s="27"/>
      <c r="DB202" s="28"/>
    </row>
    <row r="203" spans="1:106" x14ac:dyDescent="0.25">
      <c r="A203" s="20"/>
      <c r="B203" s="27"/>
      <c r="C203" s="27"/>
      <c r="D203" s="27"/>
      <c r="E203" s="27"/>
      <c r="F203" s="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9"/>
      <c r="CX203" s="27"/>
      <c r="CY203" s="27"/>
      <c r="CZ203" s="27"/>
      <c r="DA203" s="27"/>
      <c r="DB203" s="28"/>
    </row>
    <row r="204" spans="1:106" x14ac:dyDescent="0.25">
      <c r="A204" s="20"/>
      <c r="B204" s="27"/>
      <c r="C204" s="27"/>
      <c r="D204" s="27"/>
      <c r="E204" s="27"/>
      <c r="F204" s="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8"/>
    </row>
    <row r="205" spans="1:106" x14ac:dyDescent="0.25">
      <c r="A205" s="20"/>
      <c r="B205" s="27"/>
      <c r="C205" s="27"/>
      <c r="D205" s="27"/>
      <c r="E205" s="27"/>
      <c r="F205" s="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8"/>
    </row>
    <row r="206" spans="1:106" x14ac:dyDescent="0.25">
      <c r="A206" s="20"/>
      <c r="B206" s="27"/>
      <c r="C206" s="27"/>
      <c r="D206" s="27"/>
      <c r="E206" s="27"/>
      <c r="F206" s="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8"/>
    </row>
    <row r="207" spans="1:106" s="31" customFormat="1" ht="15.75" thickBot="1" x14ac:dyDescent="0.3">
      <c r="A207" s="92" t="s">
        <v>70</v>
      </c>
      <c r="B207" s="93"/>
      <c r="C207" s="93"/>
      <c r="D207" s="93"/>
      <c r="E207" s="94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30"/>
    </row>
    <row r="210" spans="1:106" ht="15.75" thickBot="1" x14ac:dyDescent="0.3"/>
    <row r="211" spans="1:106" x14ac:dyDescent="0.25">
      <c r="A211" s="14"/>
      <c r="B211" s="15"/>
      <c r="C211" s="16" t="s">
        <v>68</v>
      </c>
      <c r="D211" s="15"/>
      <c r="E211" s="15"/>
      <c r="F211" s="17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8"/>
    </row>
    <row r="212" spans="1:106" x14ac:dyDescent="0.25">
      <c r="A212" s="87" t="s">
        <v>0</v>
      </c>
      <c r="B212" s="88" t="s">
        <v>1</v>
      </c>
      <c r="C212" s="88" t="s">
        <v>2</v>
      </c>
      <c r="D212" s="82" t="s">
        <v>3</v>
      </c>
      <c r="E212" s="82" t="s">
        <v>4</v>
      </c>
      <c r="F212" s="83" t="s">
        <v>5</v>
      </c>
      <c r="G212" s="84" t="s">
        <v>6</v>
      </c>
      <c r="H212" s="82" t="s">
        <v>7</v>
      </c>
      <c r="I212" s="89" t="s">
        <v>9</v>
      </c>
      <c r="J212" s="89"/>
      <c r="K212" s="90" t="s">
        <v>10</v>
      </c>
      <c r="L212" s="90"/>
      <c r="M212" s="90" t="s">
        <v>11</v>
      </c>
      <c r="N212" s="90"/>
      <c r="O212" s="90" t="s">
        <v>12</v>
      </c>
      <c r="P212" s="90"/>
      <c r="Q212" s="90" t="s">
        <v>13</v>
      </c>
      <c r="R212" s="90"/>
      <c r="S212" s="90" t="s">
        <v>14</v>
      </c>
      <c r="T212" s="90"/>
      <c r="U212" s="90" t="s">
        <v>15</v>
      </c>
      <c r="V212" s="90"/>
      <c r="W212" s="90" t="s">
        <v>16</v>
      </c>
      <c r="X212" s="90"/>
      <c r="Y212" s="90" t="s">
        <v>17</v>
      </c>
      <c r="Z212" s="90"/>
      <c r="AA212" s="90" t="s">
        <v>18</v>
      </c>
      <c r="AB212" s="90"/>
      <c r="AC212" s="90" t="s">
        <v>19</v>
      </c>
      <c r="AD212" s="90"/>
      <c r="AE212" s="90" t="s">
        <v>20</v>
      </c>
      <c r="AF212" s="90"/>
      <c r="AG212" s="90" t="s">
        <v>21</v>
      </c>
      <c r="AH212" s="90"/>
      <c r="AI212" s="90" t="s">
        <v>22</v>
      </c>
      <c r="AJ212" s="90"/>
      <c r="AK212" s="90" t="s">
        <v>23</v>
      </c>
      <c r="AL212" s="90"/>
      <c r="AM212" s="90" t="s">
        <v>24</v>
      </c>
      <c r="AN212" s="90"/>
      <c r="AO212" s="90" t="s">
        <v>25</v>
      </c>
      <c r="AP212" s="90"/>
      <c r="AQ212" s="90" t="s">
        <v>26</v>
      </c>
      <c r="AR212" s="90"/>
      <c r="AS212" s="90" t="s">
        <v>27</v>
      </c>
      <c r="AT212" s="90"/>
      <c r="AU212" s="90" t="s">
        <v>28</v>
      </c>
      <c r="AV212" s="90"/>
      <c r="AW212" s="90" t="s">
        <v>29</v>
      </c>
      <c r="AX212" s="90"/>
      <c r="AY212" s="90" t="s">
        <v>30</v>
      </c>
      <c r="AZ212" s="90"/>
      <c r="BA212" s="90" t="s">
        <v>31</v>
      </c>
      <c r="BB212" s="90"/>
      <c r="BC212" s="90" t="s">
        <v>32</v>
      </c>
      <c r="BD212" s="90"/>
      <c r="BE212" s="90" t="s">
        <v>33</v>
      </c>
      <c r="BF212" s="90"/>
      <c r="BG212" s="90" t="s">
        <v>34</v>
      </c>
      <c r="BH212" s="90"/>
      <c r="BI212" s="90" t="s">
        <v>35</v>
      </c>
      <c r="BJ212" s="90"/>
      <c r="BK212" s="90" t="s">
        <v>36</v>
      </c>
      <c r="BL212" s="90"/>
      <c r="BM212" s="90" t="s">
        <v>37</v>
      </c>
      <c r="BN212" s="90"/>
      <c r="BO212" s="90" t="s">
        <v>38</v>
      </c>
      <c r="BP212" s="90"/>
      <c r="BQ212" s="90" t="s">
        <v>39</v>
      </c>
      <c r="BR212" s="90"/>
      <c r="BS212" s="90" t="s">
        <v>40</v>
      </c>
      <c r="BT212" s="90"/>
      <c r="BU212" s="90" t="s">
        <v>41</v>
      </c>
      <c r="BV212" s="90"/>
      <c r="BW212" s="90" t="s">
        <v>42</v>
      </c>
      <c r="BX212" s="90"/>
      <c r="BY212" s="90" t="s">
        <v>43</v>
      </c>
      <c r="BZ212" s="90"/>
      <c r="CA212" s="90" t="s">
        <v>44</v>
      </c>
      <c r="CB212" s="90"/>
      <c r="CC212" s="90" t="s">
        <v>45</v>
      </c>
      <c r="CD212" s="90"/>
      <c r="CE212" s="90" t="s">
        <v>46</v>
      </c>
      <c r="CF212" s="90"/>
      <c r="CG212" s="90" t="s">
        <v>47</v>
      </c>
      <c r="CH212" s="90"/>
      <c r="CI212" s="90" t="s">
        <v>48</v>
      </c>
      <c r="CJ212" s="90"/>
      <c r="CK212" s="90" t="s">
        <v>49</v>
      </c>
      <c r="CL212" s="90"/>
      <c r="CM212" s="90" t="s">
        <v>50</v>
      </c>
      <c r="CN212" s="90"/>
      <c r="CO212" s="90" t="s">
        <v>51</v>
      </c>
      <c r="CP212" s="90"/>
      <c r="CQ212" s="90" t="s">
        <v>52</v>
      </c>
      <c r="CR212" s="90"/>
      <c r="CS212" s="90" t="s">
        <v>53</v>
      </c>
      <c r="CT212" s="90"/>
      <c r="CU212" s="90" t="s">
        <v>54</v>
      </c>
      <c r="CV212" s="90"/>
      <c r="CW212" s="90" t="s">
        <v>55</v>
      </c>
      <c r="CX212" s="90"/>
      <c r="CY212" s="90" t="s">
        <v>56</v>
      </c>
      <c r="CZ212" s="90"/>
      <c r="DA212" s="90" t="s">
        <v>57</v>
      </c>
      <c r="DB212" s="91"/>
    </row>
    <row r="213" spans="1:106" x14ac:dyDescent="0.25">
      <c r="A213" s="87"/>
      <c r="B213" s="88"/>
      <c r="C213" s="88"/>
      <c r="D213" s="82"/>
      <c r="E213" s="82"/>
      <c r="F213" s="83"/>
      <c r="G213" s="84"/>
      <c r="H213" s="82"/>
      <c r="I213" s="2" t="s">
        <v>58</v>
      </c>
      <c r="J213" s="3" t="s">
        <v>59</v>
      </c>
      <c r="K213" s="2" t="s">
        <v>58</v>
      </c>
      <c r="L213" s="3" t="s">
        <v>59</v>
      </c>
      <c r="M213" s="2" t="s">
        <v>58</v>
      </c>
      <c r="N213" s="3" t="s">
        <v>59</v>
      </c>
      <c r="O213" s="2" t="s">
        <v>58</v>
      </c>
      <c r="P213" s="3" t="s">
        <v>59</v>
      </c>
      <c r="Q213" s="2" t="s">
        <v>58</v>
      </c>
      <c r="R213" s="3" t="s">
        <v>59</v>
      </c>
      <c r="S213" s="2" t="s">
        <v>58</v>
      </c>
      <c r="T213" s="3" t="s">
        <v>59</v>
      </c>
      <c r="U213" s="2" t="s">
        <v>58</v>
      </c>
      <c r="V213" s="3" t="s">
        <v>59</v>
      </c>
      <c r="W213" s="2" t="s">
        <v>58</v>
      </c>
      <c r="X213" s="3" t="s">
        <v>59</v>
      </c>
      <c r="Y213" s="2" t="s">
        <v>58</v>
      </c>
      <c r="Z213" s="3" t="s">
        <v>59</v>
      </c>
      <c r="AA213" s="2" t="s">
        <v>58</v>
      </c>
      <c r="AB213" s="3" t="s">
        <v>59</v>
      </c>
      <c r="AC213" s="2" t="s">
        <v>58</v>
      </c>
      <c r="AD213" s="3" t="s">
        <v>59</v>
      </c>
      <c r="AE213" s="2" t="s">
        <v>58</v>
      </c>
      <c r="AF213" s="3" t="s">
        <v>59</v>
      </c>
      <c r="AG213" s="2" t="s">
        <v>58</v>
      </c>
      <c r="AH213" s="3" t="s">
        <v>59</v>
      </c>
      <c r="AI213" s="2" t="s">
        <v>58</v>
      </c>
      <c r="AJ213" s="3" t="s">
        <v>59</v>
      </c>
      <c r="AK213" s="2" t="s">
        <v>58</v>
      </c>
      <c r="AL213" s="3" t="s">
        <v>59</v>
      </c>
      <c r="AM213" s="2" t="s">
        <v>58</v>
      </c>
      <c r="AN213" s="3" t="s">
        <v>59</v>
      </c>
      <c r="AO213" s="2" t="s">
        <v>58</v>
      </c>
      <c r="AP213" s="3" t="s">
        <v>59</v>
      </c>
      <c r="AQ213" s="2" t="s">
        <v>58</v>
      </c>
      <c r="AR213" s="3" t="s">
        <v>59</v>
      </c>
      <c r="AS213" s="2" t="s">
        <v>58</v>
      </c>
      <c r="AT213" s="3" t="s">
        <v>59</v>
      </c>
      <c r="AU213" s="2" t="s">
        <v>58</v>
      </c>
      <c r="AV213" s="3" t="s">
        <v>59</v>
      </c>
      <c r="AW213" s="2" t="s">
        <v>58</v>
      </c>
      <c r="AX213" s="3" t="s">
        <v>59</v>
      </c>
      <c r="AY213" s="2" t="s">
        <v>58</v>
      </c>
      <c r="AZ213" s="3" t="s">
        <v>59</v>
      </c>
      <c r="BA213" s="2" t="s">
        <v>58</v>
      </c>
      <c r="BB213" s="3" t="s">
        <v>59</v>
      </c>
      <c r="BC213" s="2" t="s">
        <v>58</v>
      </c>
      <c r="BD213" s="3" t="s">
        <v>59</v>
      </c>
      <c r="BE213" s="2" t="s">
        <v>58</v>
      </c>
      <c r="BF213" s="3" t="s">
        <v>59</v>
      </c>
      <c r="BG213" s="2" t="s">
        <v>58</v>
      </c>
      <c r="BH213" s="3" t="s">
        <v>59</v>
      </c>
      <c r="BI213" s="2" t="s">
        <v>58</v>
      </c>
      <c r="BJ213" s="3" t="s">
        <v>59</v>
      </c>
      <c r="BK213" s="2" t="s">
        <v>58</v>
      </c>
      <c r="BL213" s="3" t="s">
        <v>59</v>
      </c>
      <c r="BM213" s="2" t="s">
        <v>58</v>
      </c>
      <c r="BN213" s="3" t="s">
        <v>59</v>
      </c>
      <c r="BO213" s="2" t="s">
        <v>58</v>
      </c>
      <c r="BP213" s="3" t="s">
        <v>59</v>
      </c>
      <c r="BQ213" s="2" t="s">
        <v>58</v>
      </c>
      <c r="BR213" s="3" t="s">
        <v>59</v>
      </c>
      <c r="BS213" s="2" t="s">
        <v>58</v>
      </c>
      <c r="BT213" s="3" t="s">
        <v>59</v>
      </c>
      <c r="BU213" s="2" t="s">
        <v>58</v>
      </c>
      <c r="BV213" s="3" t="s">
        <v>59</v>
      </c>
      <c r="BW213" s="2" t="s">
        <v>58</v>
      </c>
      <c r="BX213" s="3" t="s">
        <v>59</v>
      </c>
      <c r="BY213" s="2" t="s">
        <v>58</v>
      </c>
      <c r="BZ213" s="3" t="s">
        <v>59</v>
      </c>
      <c r="CA213" s="2" t="s">
        <v>58</v>
      </c>
      <c r="CB213" s="3" t="s">
        <v>59</v>
      </c>
      <c r="CC213" s="2" t="s">
        <v>58</v>
      </c>
      <c r="CD213" s="3" t="s">
        <v>59</v>
      </c>
      <c r="CE213" s="2" t="s">
        <v>58</v>
      </c>
      <c r="CF213" s="3" t="s">
        <v>59</v>
      </c>
      <c r="CG213" s="2" t="s">
        <v>58</v>
      </c>
      <c r="CH213" s="3" t="s">
        <v>59</v>
      </c>
      <c r="CI213" s="2" t="s">
        <v>58</v>
      </c>
      <c r="CJ213" s="3" t="s">
        <v>59</v>
      </c>
      <c r="CK213" s="2" t="s">
        <v>58</v>
      </c>
      <c r="CL213" s="3" t="s">
        <v>59</v>
      </c>
      <c r="CM213" s="2" t="s">
        <v>58</v>
      </c>
      <c r="CN213" s="3" t="s">
        <v>59</v>
      </c>
      <c r="CO213" s="2" t="s">
        <v>58</v>
      </c>
      <c r="CP213" s="3" t="s">
        <v>59</v>
      </c>
      <c r="CQ213" s="2" t="s">
        <v>58</v>
      </c>
      <c r="CR213" s="3" t="s">
        <v>59</v>
      </c>
      <c r="CS213" s="2" t="s">
        <v>58</v>
      </c>
      <c r="CT213" s="3" t="s">
        <v>59</v>
      </c>
      <c r="CU213" s="2" t="s">
        <v>58</v>
      </c>
      <c r="CV213" s="3" t="s">
        <v>59</v>
      </c>
      <c r="CW213" s="2" t="s">
        <v>58</v>
      </c>
      <c r="CX213" s="3" t="s">
        <v>59</v>
      </c>
      <c r="CY213" s="2" t="s">
        <v>58</v>
      </c>
      <c r="CZ213" s="3" t="s">
        <v>59</v>
      </c>
      <c r="DA213" s="2" t="s">
        <v>58</v>
      </c>
      <c r="DB213" s="19" t="s">
        <v>59</v>
      </c>
    </row>
    <row r="214" spans="1:106" x14ac:dyDescent="0.25">
      <c r="A214" s="20">
        <v>100</v>
      </c>
      <c r="B214" s="27"/>
      <c r="C214" s="27"/>
      <c r="D214" s="27">
        <v>1</v>
      </c>
      <c r="E214" s="27"/>
      <c r="F214" s="7">
        <f>SUMIF($I$5:$DB$5,"مدين",I214:DB214)</f>
        <v>0</v>
      </c>
      <c r="G214" s="6">
        <f>SUMIF($I$6:$DB$6,"دائن",I214:DB214)</f>
        <v>0</v>
      </c>
      <c r="H214" s="27" t="b">
        <f>F214=G214</f>
        <v>1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8"/>
    </row>
    <row r="215" spans="1:106" x14ac:dyDescent="0.25">
      <c r="A215" s="20">
        <v>200</v>
      </c>
      <c r="B215" s="27"/>
      <c r="C215" s="27"/>
      <c r="D215" s="27">
        <v>2</v>
      </c>
      <c r="E215" s="27"/>
      <c r="F215" s="7"/>
      <c r="G215" s="6"/>
      <c r="H215" s="27"/>
      <c r="I215" s="27">
        <v>50000</v>
      </c>
      <c r="J215" s="27"/>
      <c r="K215" s="27">
        <v>100000</v>
      </c>
      <c r="L215" s="27"/>
      <c r="M215" s="27">
        <v>200000</v>
      </c>
      <c r="N215" s="27"/>
      <c r="O215" s="27">
        <v>60000</v>
      </c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8"/>
    </row>
    <row r="216" spans="1:106" x14ac:dyDescent="0.25">
      <c r="A216" s="20">
        <v>300</v>
      </c>
      <c r="B216" s="27"/>
      <c r="C216" s="27"/>
      <c r="D216" s="27">
        <v>3</v>
      </c>
      <c r="E216" s="27"/>
      <c r="F216" s="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8"/>
    </row>
    <row r="217" spans="1:106" x14ac:dyDescent="0.25">
      <c r="A217" s="20">
        <v>400</v>
      </c>
      <c r="B217" s="27"/>
      <c r="C217" s="27"/>
      <c r="D217" s="27">
        <v>4</v>
      </c>
      <c r="E217" s="27"/>
      <c r="F217" s="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8"/>
    </row>
    <row r="218" spans="1:106" x14ac:dyDescent="0.25">
      <c r="A218" s="20">
        <v>500</v>
      </c>
      <c r="B218" s="27"/>
      <c r="C218" s="27"/>
      <c r="D218" s="27">
        <v>5</v>
      </c>
      <c r="E218" s="27"/>
      <c r="F218" s="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8"/>
    </row>
    <row r="219" spans="1:106" x14ac:dyDescent="0.25">
      <c r="A219" s="20">
        <v>600</v>
      </c>
      <c r="B219" s="27"/>
      <c r="C219" s="27"/>
      <c r="D219" s="27">
        <v>6</v>
      </c>
      <c r="E219" s="27"/>
      <c r="F219" s="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8"/>
    </row>
    <row r="220" spans="1:106" x14ac:dyDescent="0.25">
      <c r="A220" s="20">
        <v>700</v>
      </c>
      <c r="B220" s="27"/>
      <c r="C220" s="27"/>
      <c r="D220" s="27">
        <v>7</v>
      </c>
      <c r="E220" s="27"/>
      <c r="F220" s="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8"/>
    </row>
    <row r="221" spans="1:106" x14ac:dyDescent="0.25">
      <c r="A221" s="20">
        <v>800</v>
      </c>
      <c r="B221" s="27"/>
      <c r="C221" s="27"/>
      <c r="D221" s="27">
        <v>8</v>
      </c>
      <c r="E221" s="27"/>
      <c r="F221" s="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8"/>
    </row>
    <row r="222" spans="1:106" x14ac:dyDescent="0.25">
      <c r="A222" s="20">
        <v>900</v>
      </c>
      <c r="B222" s="27"/>
      <c r="C222" s="27"/>
      <c r="D222" s="27">
        <v>9</v>
      </c>
      <c r="E222" s="27"/>
      <c r="F222" s="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12"/>
      <c r="CW222" s="27"/>
      <c r="CX222" s="27"/>
      <c r="CY222" s="27"/>
      <c r="CZ222" s="27"/>
      <c r="DA222" s="27"/>
      <c r="DB222" s="28"/>
    </row>
    <row r="223" spans="1:106" x14ac:dyDescent="0.25">
      <c r="A223" s="20">
        <v>1000</v>
      </c>
      <c r="B223" s="27"/>
      <c r="C223" s="27"/>
      <c r="D223" s="27">
        <v>10</v>
      </c>
      <c r="E223" s="27"/>
      <c r="F223" s="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13"/>
      <c r="CW223" s="11"/>
      <c r="CX223" s="27"/>
      <c r="CY223" s="8"/>
      <c r="CZ223" s="27"/>
      <c r="DA223" s="27"/>
      <c r="DB223" s="28"/>
    </row>
    <row r="224" spans="1:106" x14ac:dyDescent="0.25">
      <c r="A224" s="20"/>
      <c r="B224" s="27"/>
      <c r="C224" s="27"/>
      <c r="D224" s="27"/>
      <c r="E224" s="27"/>
      <c r="F224" s="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11"/>
      <c r="CX224" s="27"/>
      <c r="CY224" s="8"/>
      <c r="CZ224" s="27"/>
      <c r="DA224" s="27"/>
      <c r="DB224" s="28"/>
    </row>
    <row r="225" spans="1:106" x14ac:dyDescent="0.25">
      <c r="A225" s="20"/>
      <c r="B225" s="27"/>
      <c r="C225" s="27"/>
      <c r="D225" s="27"/>
      <c r="E225" s="27"/>
      <c r="F225" s="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11"/>
      <c r="CX225" s="27"/>
      <c r="CY225" s="8"/>
      <c r="CZ225" s="27"/>
      <c r="DA225" s="27"/>
      <c r="DB225" s="28"/>
    </row>
    <row r="226" spans="1:106" x14ac:dyDescent="0.25">
      <c r="A226" s="20"/>
      <c r="B226" s="27"/>
      <c r="C226" s="27"/>
      <c r="D226" s="27"/>
      <c r="E226" s="27"/>
      <c r="F226" s="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9"/>
      <c r="CY226" s="27"/>
      <c r="CZ226" s="27"/>
      <c r="DA226" s="27"/>
      <c r="DB226" s="28"/>
    </row>
    <row r="227" spans="1:106" x14ac:dyDescent="0.25">
      <c r="A227" s="20"/>
      <c r="B227" s="27"/>
      <c r="C227" s="27"/>
      <c r="D227" s="27"/>
      <c r="E227" s="27"/>
      <c r="F227" s="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12"/>
      <c r="CX227" s="27"/>
      <c r="CY227" s="27"/>
      <c r="CZ227" s="27"/>
      <c r="DA227" s="27"/>
      <c r="DB227" s="28"/>
    </row>
    <row r="228" spans="1:106" x14ac:dyDescent="0.25">
      <c r="A228" s="20"/>
      <c r="B228" s="27"/>
      <c r="C228" s="27"/>
      <c r="D228" s="27"/>
      <c r="E228" s="27"/>
      <c r="F228" s="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11"/>
      <c r="CW228" s="27"/>
      <c r="CX228" s="8"/>
      <c r="CY228" s="27"/>
      <c r="CZ228" s="27"/>
      <c r="DA228" s="27"/>
      <c r="DB228" s="28"/>
    </row>
    <row r="229" spans="1:106" x14ac:dyDescent="0.25">
      <c r="A229" s="20"/>
      <c r="B229" s="27"/>
      <c r="C229" s="27"/>
      <c r="D229" s="27"/>
      <c r="E229" s="27"/>
      <c r="F229" s="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9"/>
      <c r="CX229" s="27"/>
      <c r="CY229" s="27"/>
      <c r="CZ229" s="27"/>
      <c r="DA229" s="27"/>
      <c r="DB229" s="28"/>
    </row>
    <row r="230" spans="1:106" x14ac:dyDescent="0.25">
      <c r="A230" s="20"/>
      <c r="B230" s="27"/>
      <c r="C230" s="27"/>
      <c r="D230" s="27"/>
      <c r="E230" s="27"/>
      <c r="F230" s="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8"/>
    </row>
    <row r="231" spans="1:106" x14ac:dyDescent="0.25">
      <c r="A231" s="20"/>
      <c r="B231" s="27"/>
      <c r="C231" s="27"/>
      <c r="D231" s="27"/>
      <c r="E231" s="27"/>
      <c r="F231" s="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8"/>
    </row>
    <row r="232" spans="1:106" x14ac:dyDescent="0.25">
      <c r="A232" s="20"/>
      <c r="B232" s="27"/>
      <c r="C232" s="27"/>
      <c r="D232" s="27"/>
      <c r="E232" s="27"/>
      <c r="F232" s="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8"/>
    </row>
    <row r="233" spans="1:106" s="31" customFormat="1" ht="15.75" thickBot="1" x14ac:dyDescent="0.3">
      <c r="A233" s="92" t="s">
        <v>70</v>
      </c>
      <c r="B233" s="93"/>
      <c r="C233" s="93"/>
      <c r="D233" s="93"/>
      <c r="E233" s="94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30"/>
    </row>
    <row r="236" spans="1:106" ht="15.75" thickBot="1" x14ac:dyDescent="0.3"/>
    <row r="237" spans="1:106" x14ac:dyDescent="0.25">
      <c r="A237" s="14"/>
      <c r="B237" s="15"/>
      <c r="C237" s="16" t="s">
        <v>67</v>
      </c>
      <c r="D237" s="15"/>
      <c r="E237" s="15"/>
      <c r="F237" s="17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8"/>
    </row>
    <row r="238" spans="1:106" x14ac:dyDescent="0.25">
      <c r="A238" s="87" t="s">
        <v>0</v>
      </c>
      <c r="B238" s="88" t="s">
        <v>1</v>
      </c>
      <c r="C238" s="88" t="s">
        <v>2</v>
      </c>
      <c r="D238" s="82" t="s">
        <v>3</v>
      </c>
      <c r="E238" s="82" t="s">
        <v>4</v>
      </c>
      <c r="F238" s="83" t="s">
        <v>5</v>
      </c>
      <c r="G238" s="84" t="s">
        <v>6</v>
      </c>
      <c r="H238" s="82" t="s">
        <v>7</v>
      </c>
      <c r="I238" s="89" t="s">
        <v>9</v>
      </c>
      <c r="J238" s="89"/>
      <c r="K238" s="90" t="s">
        <v>10</v>
      </c>
      <c r="L238" s="90"/>
      <c r="M238" s="90" t="s">
        <v>11</v>
      </c>
      <c r="N238" s="90"/>
      <c r="O238" s="90" t="s">
        <v>12</v>
      </c>
      <c r="P238" s="90"/>
      <c r="Q238" s="90" t="s">
        <v>13</v>
      </c>
      <c r="R238" s="90"/>
      <c r="S238" s="90" t="s">
        <v>14</v>
      </c>
      <c r="T238" s="90"/>
      <c r="U238" s="90" t="s">
        <v>15</v>
      </c>
      <c r="V238" s="90"/>
      <c r="W238" s="90" t="s">
        <v>16</v>
      </c>
      <c r="X238" s="90"/>
      <c r="Y238" s="90" t="s">
        <v>17</v>
      </c>
      <c r="Z238" s="90"/>
      <c r="AA238" s="90" t="s">
        <v>18</v>
      </c>
      <c r="AB238" s="90"/>
      <c r="AC238" s="90" t="s">
        <v>19</v>
      </c>
      <c r="AD238" s="90"/>
      <c r="AE238" s="90" t="s">
        <v>20</v>
      </c>
      <c r="AF238" s="90"/>
      <c r="AG238" s="90" t="s">
        <v>21</v>
      </c>
      <c r="AH238" s="90"/>
      <c r="AI238" s="90" t="s">
        <v>22</v>
      </c>
      <c r="AJ238" s="90"/>
      <c r="AK238" s="90" t="s">
        <v>23</v>
      </c>
      <c r="AL238" s="90"/>
      <c r="AM238" s="90" t="s">
        <v>24</v>
      </c>
      <c r="AN238" s="90"/>
      <c r="AO238" s="90" t="s">
        <v>25</v>
      </c>
      <c r="AP238" s="90"/>
      <c r="AQ238" s="90" t="s">
        <v>26</v>
      </c>
      <c r="AR238" s="90"/>
      <c r="AS238" s="90" t="s">
        <v>27</v>
      </c>
      <c r="AT238" s="90"/>
      <c r="AU238" s="90" t="s">
        <v>28</v>
      </c>
      <c r="AV238" s="90"/>
      <c r="AW238" s="90" t="s">
        <v>29</v>
      </c>
      <c r="AX238" s="90"/>
      <c r="AY238" s="90" t="s">
        <v>30</v>
      </c>
      <c r="AZ238" s="90"/>
      <c r="BA238" s="90" t="s">
        <v>31</v>
      </c>
      <c r="BB238" s="90"/>
      <c r="BC238" s="90" t="s">
        <v>32</v>
      </c>
      <c r="BD238" s="90"/>
      <c r="BE238" s="90" t="s">
        <v>33</v>
      </c>
      <c r="BF238" s="90"/>
      <c r="BG238" s="90" t="s">
        <v>34</v>
      </c>
      <c r="BH238" s="90"/>
      <c r="BI238" s="90" t="s">
        <v>35</v>
      </c>
      <c r="BJ238" s="90"/>
      <c r="BK238" s="90" t="s">
        <v>36</v>
      </c>
      <c r="BL238" s="90"/>
      <c r="BM238" s="90" t="s">
        <v>37</v>
      </c>
      <c r="BN238" s="90"/>
      <c r="BO238" s="90" t="s">
        <v>38</v>
      </c>
      <c r="BP238" s="90"/>
      <c r="BQ238" s="90" t="s">
        <v>39</v>
      </c>
      <c r="BR238" s="90"/>
      <c r="BS238" s="90" t="s">
        <v>40</v>
      </c>
      <c r="BT238" s="90"/>
      <c r="BU238" s="90" t="s">
        <v>41</v>
      </c>
      <c r="BV238" s="90"/>
      <c r="BW238" s="90" t="s">
        <v>42</v>
      </c>
      <c r="BX238" s="90"/>
      <c r="BY238" s="90" t="s">
        <v>43</v>
      </c>
      <c r="BZ238" s="90"/>
      <c r="CA238" s="90" t="s">
        <v>44</v>
      </c>
      <c r="CB238" s="90"/>
      <c r="CC238" s="90" t="s">
        <v>45</v>
      </c>
      <c r="CD238" s="90"/>
      <c r="CE238" s="90" t="s">
        <v>46</v>
      </c>
      <c r="CF238" s="90"/>
      <c r="CG238" s="90" t="s">
        <v>47</v>
      </c>
      <c r="CH238" s="90"/>
      <c r="CI238" s="90" t="s">
        <v>48</v>
      </c>
      <c r="CJ238" s="90"/>
      <c r="CK238" s="90" t="s">
        <v>49</v>
      </c>
      <c r="CL238" s="90"/>
      <c r="CM238" s="90" t="s">
        <v>50</v>
      </c>
      <c r="CN238" s="90"/>
      <c r="CO238" s="90" t="s">
        <v>51</v>
      </c>
      <c r="CP238" s="90"/>
      <c r="CQ238" s="90" t="s">
        <v>52</v>
      </c>
      <c r="CR238" s="90"/>
      <c r="CS238" s="90" t="s">
        <v>53</v>
      </c>
      <c r="CT238" s="90"/>
      <c r="CU238" s="90" t="s">
        <v>54</v>
      </c>
      <c r="CV238" s="90"/>
      <c r="CW238" s="90" t="s">
        <v>55</v>
      </c>
      <c r="CX238" s="90"/>
      <c r="CY238" s="90" t="s">
        <v>56</v>
      </c>
      <c r="CZ238" s="90"/>
      <c r="DA238" s="90" t="s">
        <v>57</v>
      </c>
      <c r="DB238" s="91"/>
    </row>
    <row r="239" spans="1:106" x14ac:dyDescent="0.25">
      <c r="A239" s="87"/>
      <c r="B239" s="88"/>
      <c r="C239" s="88"/>
      <c r="D239" s="82"/>
      <c r="E239" s="82"/>
      <c r="F239" s="83"/>
      <c r="G239" s="84"/>
      <c r="H239" s="82"/>
      <c r="I239" s="2" t="s">
        <v>58</v>
      </c>
      <c r="J239" s="3" t="s">
        <v>59</v>
      </c>
      <c r="K239" s="2" t="s">
        <v>58</v>
      </c>
      <c r="L239" s="3" t="s">
        <v>59</v>
      </c>
      <c r="M239" s="2" t="s">
        <v>58</v>
      </c>
      <c r="N239" s="3" t="s">
        <v>59</v>
      </c>
      <c r="O239" s="2" t="s">
        <v>58</v>
      </c>
      <c r="P239" s="3" t="s">
        <v>59</v>
      </c>
      <c r="Q239" s="2" t="s">
        <v>58</v>
      </c>
      <c r="R239" s="3" t="s">
        <v>59</v>
      </c>
      <c r="S239" s="2" t="s">
        <v>58</v>
      </c>
      <c r="T239" s="3" t="s">
        <v>59</v>
      </c>
      <c r="U239" s="2" t="s">
        <v>58</v>
      </c>
      <c r="V239" s="3" t="s">
        <v>59</v>
      </c>
      <c r="W239" s="2" t="s">
        <v>58</v>
      </c>
      <c r="X239" s="3" t="s">
        <v>59</v>
      </c>
      <c r="Y239" s="2" t="s">
        <v>58</v>
      </c>
      <c r="Z239" s="3" t="s">
        <v>59</v>
      </c>
      <c r="AA239" s="2" t="s">
        <v>58</v>
      </c>
      <c r="AB239" s="3" t="s">
        <v>59</v>
      </c>
      <c r="AC239" s="2" t="s">
        <v>58</v>
      </c>
      <c r="AD239" s="3" t="s">
        <v>59</v>
      </c>
      <c r="AE239" s="2" t="s">
        <v>58</v>
      </c>
      <c r="AF239" s="3" t="s">
        <v>59</v>
      </c>
      <c r="AG239" s="2" t="s">
        <v>58</v>
      </c>
      <c r="AH239" s="3" t="s">
        <v>59</v>
      </c>
      <c r="AI239" s="2" t="s">
        <v>58</v>
      </c>
      <c r="AJ239" s="3" t="s">
        <v>59</v>
      </c>
      <c r="AK239" s="2" t="s">
        <v>58</v>
      </c>
      <c r="AL239" s="3" t="s">
        <v>59</v>
      </c>
      <c r="AM239" s="2" t="s">
        <v>58</v>
      </c>
      <c r="AN239" s="3" t="s">
        <v>59</v>
      </c>
      <c r="AO239" s="2" t="s">
        <v>58</v>
      </c>
      <c r="AP239" s="3" t="s">
        <v>59</v>
      </c>
      <c r="AQ239" s="2" t="s">
        <v>58</v>
      </c>
      <c r="AR239" s="3" t="s">
        <v>59</v>
      </c>
      <c r="AS239" s="2" t="s">
        <v>58</v>
      </c>
      <c r="AT239" s="3" t="s">
        <v>59</v>
      </c>
      <c r="AU239" s="2" t="s">
        <v>58</v>
      </c>
      <c r="AV239" s="3" t="s">
        <v>59</v>
      </c>
      <c r="AW239" s="2" t="s">
        <v>58</v>
      </c>
      <c r="AX239" s="3" t="s">
        <v>59</v>
      </c>
      <c r="AY239" s="2" t="s">
        <v>58</v>
      </c>
      <c r="AZ239" s="3" t="s">
        <v>59</v>
      </c>
      <c r="BA239" s="2" t="s">
        <v>58</v>
      </c>
      <c r="BB239" s="3" t="s">
        <v>59</v>
      </c>
      <c r="BC239" s="2" t="s">
        <v>58</v>
      </c>
      <c r="BD239" s="3" t="s">
        <v>59</v>
      </c>
      <c r="BE239" s="2" t="s">
        <v>58</v>
      </c>
      <c r="BF239" s="3" t="s">
        <v>59</v>
      </c>
      <c r="BG239" s="2" t="s">
        <v>58</v>
      </c>
      <c r="BH239" s="3" t="s">
        <v>59</v>
      </c>
      <c r="BI239" s="2" t="s">
        <v>58</v>
      </c>
      <c r="BJ239" s="3" t="s">
        <v>59</v>
      </c>
      <c r="BK239" s="2" t="s">
        <v>58</v>
      </c>
      <c r="BL239" s="3" t="s">
        <v>59</v>
      </c>
      <c r="BM239" s="2" t="s">
        <v>58</v>
      </c>
      <c r="BN239" s="3" t="s">
        <v>59</v>
      </c>
      <c r="BO239" s="2" t="s">
        <v>58</v>
      </c>
      <c r="BP239" s="3" t="s">
        <v>59</v>
      </c>
      <c r="BQ239" s="2" t="s">
        <v>58</v>
      </c>
      <c r="BR239" s="3" t="s">
        <v>59</v>
      </c>
      <c r="BS239" s="2" t="s">
        <v>58</v>
      </c>
      <c r="BT239" s="3" t="s">
        <v>59</v>
      </c>
      <c r="BU239" s="2" t="s">
        <v>58</v>
      </c>
      <c r="BV239" s="3" t="s">
        <v>59</v>
      </c>
      <c r="BW239" s="2" t="s">
        <v>58</v>
      </c>
      <c r="BX239" s="3" t="s">
        <v>59</v>
      </c>
      <c r="BY239" s="2" t="s">
        <v>58</v>
      </c>
      <c r="BZ239" s="3" t="s">
        <v>59</v>
      </c>
      <c r="CA239" s="2" t="s">
        <v>58</v>
      </c>
      <c r="CB239" s="3" t="s">
        <v>59</v>
      </c>
      <c r="CC239" s="2" t="s">
        <v>58</v>
      </c>
      <c r="CD239" s="3" t="s">
        <v>59</v>
      </c>
      <c r="CE239" s="2" t="s">
        <v>58</v>
      </c>
      <c r="CF239" s="3" t="s">
        <v>59</v>
      </c>
      <c r="CG239" s="2" t="s">
        <v>58</v>
      </c>
      <c r="CH239" s="3" t="s">
        <v>59</v>
      </c>
      <c r="CI239" s="2" t="s">
        <v>58</v>
      </c>
      <c r="CJ239" s="3" t="s">
        <v>59</v>
      </c>
      <c r="CK239" s="2" t="s">
        <v>58</v>
      </c>
      <c r="CL239" s="3" t="s">
        <v>59</v>
      </c>
      <c r="CM239" s="2" t="s">
        <v>58</v>
      </c>
      <c r="CN239" s="3" t="s">
        <v>59</v>
      </c>
      <c r="CO239" s="2" t="s">
        <v>58</v>
      </c>
      <c r="CP239" s="3" t="s">
        <v>59</v>
      </c>
      <c r="CQ239" s="2" t="s">
        <v>58</v>
      </c>
      <c r="CR239" s="3" t="s">
        <v>59</v>
      </c>
      <c r="CS239" s="2" t="s">
        <v>58</v>
      </c>
      <c r="CT239" s="3" t="s">
        <v>59</v>
      </c>
      <c r="CU239" s="2" t="s">
        <v>58</v>
      </c>
      <c r="CV239" s="3" t="s">
        <v>59</v>
      </c>
      <c r="CW239" s="2" t="s">
        <v>58</v>
      </c>
      <c r="CX239" s="3" t="s">
        <v>59</v>
      </c>
      <c r="CY239" s="2" t="s">
        <v>58</v>
      </c>
      <c r="CZ239" s="3" t="s">
        <v>59</v>
      </c>
      <c r="DA239" s="2" t="s">
        <v>58</v>
      </c>
      <c r="DB239" s="19" t="s">
        <v>59</v>
      </c>
    </row>
    <row r="240" spans="1:106" x14ac:dyDescent="0.25">
      <c r="A240" s="20">
        <v>100</v>
      </c>
      <c r="B240" s="27"/>
      <c r="C240" s="27"/>
      <c r="D240" s="27">
        <v>1</v>
      </c>
      <c r="E240" s="27"/>
      <c r="F240" s="7">
        <f>SUMIF($I$5:$DB$5,"مدين",I240:DB240)</f>
        <v>0</v>
      </c>
      <c r="G240" s="6">
        <f>SUMIF($I$6:$DB$6,"دائن",I240:DB240)</f>
        <v>0</v>
      </c>
      <c r="H240" s="27" t="b">
        <f>F240=G240</f>
        <v>1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8"/>
    </row>
    <row r="241" spans="1:106" x14ac:dyDescent="0.25">
      <c r="A241" s="20">
        <v>200</v>
      </c>
      <c r="B241" s="27"/>
      <c r="C241" s="27"/>
      <c r="D241" s="27">
        <v>2</v>
      </c>
      <c r="E241" s="27"/>
      <c r="F241" s="7"/>
      <c r="G241" s="6"/>
      <c r="H241" s="27"/>
      <c r="I241" s="27">
        <v>50000</v>
      </c>
      <c r="J241" s="27"/>
      <c r="K241" s="27">
        <v>100000</v>
      </c>
      <c r="L241" s="27"/>
      <c r="M241" s="27">
        <v>200000</v>
      </c>
      <c r="N241" s="27"/>
      <c r="O241" s="27">
        <v>60000</v>
      </c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8"/>
    </row>
    <row r="242" spans="1:106" x14ac:dyDescent="0.25">
      <c r="A242" s="20">
        <v>300</v>
      </c>
      <c r="B242" s="27"/>
      <c r="C242" s="27"/>
      <c r="D242" s="27">
        <v>3</v>
      </c>
      <c r="E242" s="27"/>
      <c r="F242" s="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8"/>
    </row>
    <row r="243" spans="1:106" x14ac:dyDescent="0.25">
      <c r="A243" s="20">
        <v>400</v>
      </c>
      <c r="B243" s="27"/>
      <c r="C243" s="27"/>
      <c r="D243" s="27">
        <v>4</v>
      </c>
      <c r="E243" s="27"/>
      <c r="F243" s="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8"/>
    </row>
    <row r="244" spans="1:106" x14ac:dyDescent="0.25">
      <c r="A244" s="20">
        <v>500</v>
      </c>
      <c r="B244" s="27"/>
      <c r="C244" s="27"/>
      <c r="D244" s="27">
        <v>5</v>
      </c>
      <c r="E244" s="27"/>
      <c r="F244" s="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8"/>
    </row>
    <row r="245" spans="1:106" x14ac:dyDescent="0.25">
      <c r="A245" s="20">
        <v>600</v>
      </c>
      <c r="B245" s="27"/>
      <c r="C245" s="27"/>
      <c r="D245" s="27">
        <v>6</v>
      </c>
      <c r="E245" s="27"/>
      <c r="F245" s="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8"/>
    </row>
    <row r="246" spans="1:106" x14ac:dyDescent="0.25">
      <c r="A246" s="20">
        <v>700</v>
      </c>
      <c r="B246" s="27"/>
      <c r="C246" s="27"/>
      <c r="D246" s="27">
        <v>7</v>
      </c>
      <c r="E246" s="27"/>
      <c r="F246" s="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8"/>
    </row>
    <row r="247" spans="1:106" x14ac:dyDescent="0.25">
      <c r="A247" s="20">
        <v>800</v>
      </c>
      <c r="B247" s="27"/>
      <c r="C247" s="27"/>
      <c r="D247" s="27">
        <v>8</v>
      </c>
      <c r="E247" s="27"/>
      <c r="F247" s="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8"/>
    </row>
    <row r="248" spans="1:106" x14ac:dyDescent="0.25">
      <c r="A248" s="20">
        <v>900</v>
      </c>
      <c r="B248" s="27"/>
      <c r="C248" s="27"/>
      <c r="D248" s="27">
        <v>9</v>
      </c>
      <c r="E248" s="27"/>
      <c r="F248" s="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12"/>
      <c r="CW248" s="27"/>
      <c r="CX248" s="27"/>
      <c r="CY248" s="27"/>
      <c r="CZ248" s="27"/>
      <c r="DA248" s="27"/>
      <c r="DB248" s="28"/>
    </row>
    <row r="249" spans="1:106" x14ac:dyDescent="0.25">
      <c r="A249" s="20">
        <v>1000</v>
      </c>
      <c r="B249" s="27"/>
      <c r="C249" s="27"/>
      <c r="D249" s="27">
        <v>10</v>
      </c>
      <c r="E249" s="27"/>
      <c r="F249" s="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13"/>
      <c r="CW249" s="11"/>
      <c r="CX249" s="27"/>
      <c r="CY249" s="8"/>
      <c r="CZ249" s="27"/>
      <c r="DA249" s="27"/>
      <c r="DB249" s="28"/>
    </row>
    <row r="250" spans="1:106" x14ac:dyDescent="0.25">
      <c r="A250" s="20"/>
      <c r="B250" s="27"/>
      <c r="C250" s="27"/>
      <c r="D250" s="27"/>
      <c r="E250" s="27"/>
      <c r="F250" s="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11"/>
      <c r="CX250" s="27"/>
      <c r="CY250" s="8"/>
      <c r="CZ250" s="27"/>
      <c r="DA250" s="27"/>
      <c r="DB250" s="28"/>
    </row>
    <row r="251" spans="1:106" x14ac:dyDescent="0.25">
      <c r="A251" s="20"/>
      <c r="B251" s="27"/>
      <c r="C251" s="27"/>
      <c r="D251" s="27"/>
      <c r="E251" s="27"/>
      <c r="F251" s="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11"/>
      <c r="CX251" s="27"/>
      <c r="CY251" s="8"/>
      <c r="CZ251" s="27"/>
      <c r="DA251" s="27"/>
      <c r="DB251" s="28"/>
    </row>
    <row r="252" spans="1:106" x14ac:dyDescent="0.25">
      <c r="A252" s="20"/>
      <c r="B252" s="27"/>
      <c r="C252" s="27"/>
      <c r="D252" s="27"/>
      <c r="E252" s="27"/>
      <c r="F252" s="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9"/>
      <c r="CY252" s="27"/>
      <c r="CZ252" s="27"/>
      <c r="DA252" s="27"/>
      <c r="DB252" s="28"/>
    </row>
    <row r="253" spans="1:106" x14ac:dyDescent="0.25">
      <c r="A253" s="20"/>
      <c r="B253" s="27"/>
      <c r="C253" s="27"/>
      <c r="D253" s="27"/>
      <c r="E253" s="27"/>
      <c r="F253" s="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12"/>
      <c r="CX253" s="27"/>
      <c r="CY253" s="27"/>
      <c r="CZ253" s="27"/>
      <c r="DA253" s="27"/>
      <c r="DB253" s="28"/>
    </row>
    <row r="254" spans="1:106" x14ac:dyDescent="0.25">
      <c r="A254" s="20"/>
      <c r="B254" s="27"/>
      <c r="C254" s="27"/>
      <c r="D254" s="27"/>
      <c r="E254" s="27"/>
      <c r="F254" s="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11"/>
      <c r="CW254" s="27"/>
      <c r="CX254" s="8"/>
      <c r="CY254" s="27"/>
      <c r="CZ254" s="27"/>
      <c r="DA254" s="27"/>
      <c r="DB254" s="28"/>
    </row>
    <row r="255" spans="1:106" x14ac:dyDescent="0.25">
      <c r="A255" s="20"/>
      <c r="B255" s="27"/>
      <c r="C255" s="27"/>
      <c r="D255" s="27"/>
      <c r="E255" s="27"/>
      <c r="F255" s="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9"/>
      <c r="CX255" s="27"/>
      <c r="CY255" s="27"/>
      <c r="CZ255" s="27"/>
      <c r="DA255" s="27"/>
      <c r="DB255" s="28"/>
    </row>
    <row r="256" spans="1:106" x14ac:dyDescent="0.25">
      <c r="A256" s="20"/>
      <c r="B256" s="27"/>
      <c r="C256" s="27"/>
      <c r="D256" s="27"/>
      <c r="E256" s="27"/>
      <c r="F256" s="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8"/>
    </row>
    <row r="257" spans="1:106" x14ac:dyDescent="0.25">
      <c r="A257" s="20"/>
      <c r="B257" s="27"/>
      <c r="C257" s="27"/>
      <c r="D257" s="27"/>
      <c r="E257" s="27"/>
      <c r="F257" s="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8"/>
    </row>
    <row r="258" spans="1:106" x14ac:dyDescent="0.25">
      <c r="A258" s="20"/>
      <c r="B258" s="27"/>
      <c r="C258" s="27"/>
      <c r="D258" s="27"/>
      <c r="E258" s="27"/>
      <c r="F258" s="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8"/>
    </row>
    <row r="259" spans="1:106" s="31" customFormat="1" ht="15.75" thickBot="1" x14ac:dyDescent="0.3">
      <c r="A259" s="92" t="s">
        <v>70</v>
      </c>
      <c r="B259" s="93"/>
      <c r="C259" s="93"/>
      <c r="D259" s="93"/>
      <c r="E259" s="94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30"/>
    </row>
    <row r="262" spans="1:106" ht="15.75" thickBot="1" x14ac:dyDescent="0.3"/>
    <row r="263" spans="1:106" x14ac:dyDescent="0.25">
      <c r="A263" s="14"/>
      <c r="B263" s="15"/>
      <c r="C263" s="16" t="s">
        <v>66</v>
      </c>
      <c r="D263" s="15"/>
      <c r="E263" s="15"/>
      <c r="F263" s="17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8"/>
    </row>
    <row r="264" spans="1:106" x14ac:dyDescent="0.25">
      <c r="A264" s="87" t="s">
        <v>0</v>
      </c>
      <c r="B264" s="88" t="s">
        <v>1</v>
      </c>
      <c r="C264" s="88" t="s">
        <v>2</v>
      </c>
      <c r="D264" s="82" t="s">
        <v>3</v>
      </c>
      <c r="E264" s="82" t="s">
        <v>4</v>
      </c>
      <c r="F264" s="83" t="s">
        <v>5</v>
      </c>
      <c r="G264" s="84" t="s">
        <v>6</v>
      </c>
      <c r="H264" s="82" t="s">
        <v>7</v>
      </c>
      <c r="I264" s="89" t="s">
        <v>9</v>
      </c>
      <c r="J264" s="89"/>
      <c r="K264" s="90" t="s">
        <v>10</v>
      </c>
      <c r="L264" s="90"/>
      <c r="M264" s="90" t="s">
        <v>11</v>
      </c>
      <c r="N264" s="90"/>
      <c r="O264" s="90" t="s">
        <v>12</v>
      </c>
      <c r="P264" s="90"/>
      <c r="Q264" s="90" t="s">
        <v>13</v>
      </c>
      <c r="R264" s="90"/>
      <c r="S264" s="90" t="s">
        <v>14</v>
      </c>
      <c r="T264" s="90"/>
      <c r="U264" s="90" t="s">
        <v>15</v>
      </c>
      <c r="V264" s="90"/>
      <c r="W264" s="90" t="s">
        <v>16</v>
      </c>
      <c r="X264" s="90"/>
      <c r="Y264" s="90" t="s">
        <v>17</v>
      </c>
      <c r="Z264" s="90"/>
      <c r="AA264" s="90" t="s">
        <v>18</v>
      </c>
      <c r="AB264" s="90"/>
      <c r="AC264" s="90" t="s">
        <v>19</v>
      </c>
      <c r="AD264" s="90"/>
      <c r="AE264" s="90" t="s">
        <v>20</v>
      </c>
      <c r="AF264" s="90"/>
      <c r="AG264" s="90" t="s">
        <v>21</v>
      </c>
      <c r="AH264" s="90"/>
      <c r="AI264" s="90" t="s">
        <v>22</v>
      </c>
      <c r="AJ264" s="90"/>
      <c r="AK264" s="90" t="s">
        <v>23</v>
      </c>
      <c r="AL264" s="90"/>
      <c r="AM264" s="90" t="s">
        <v>24</v>
      </c>
      <c r="AN264" s="90"/>
      <c r="AO264" s="90" t="s">
        <v>25</v>
      </c>
      <c r="AP264" s="90"/>
      <c r="AQ264" s="90" t="s">
        <v>26</v>
      </c>
      <c r="AR264" s="90"/>
      <c r="AS264" s="90" t="s">
        <v>27</v>
      </c>
      <c r="AT264" s="90"/>
      <c r="AU264" s="90" t="s">
        <v>28</v>
      </c>
      <c r="AV264" s="90"/>
      <c r="AW264" s="90" t="s">
        <v>29</v>
      </c>
      <c r="AX264" s="90"/>
      <c r="AY264" s="90" t="s">
        <v>30</v>
      </c>
      <c r="AZ264" s="90"/>
      <c r="BA264" s="90" t="s">
        <v>31</v>
      </c>
      <c r="BB264" s="90"/>
      <c r="BC264" s="90" t="s">
        <v>32</v>
      </c>
      <c r="BD264" s="90"/>
      <c r="BE264" s="90" t="s">
        <v>33</v>
      </c>
      <c r="BF264" s="90"/>
      <c r="BG264" s="90" t="s">
        <v>34</v>
      </c>
      <c r="BH264" s="90"/>
      <c r="BI264" s="90" t="s">
        <v>35</v>
      </c>
      <c r="BJ264" s="90"/>
      <c r="BK264" s="90" t="s">
        <v>36</v>
      </c>
      <c r="BL264" s="90"/>
      <c r="BM264" s="90" t="s">
        <v>37</v>
      </c>
      <c r="BN264" s="90"/>
      <c r="BO264" s="90" t="s">
        <v>38</v>
      </c>
      <c r="BP264" s="90"/>
      <c r="BQ264" s="90" t="s">
        <v>39</v>
      </c>
      <c r="BR264" s="90"/>
      <c r="BS264" s="90" t="s">
        <v>40</v>
      </c>
      <c r="BT264" s="90"/>
      <c r="BU264" s="90" t="s">
        <v>41</v>
      </c>
      <c r="BV264" s="90"/>
      <c r="BW264" s="90" t="s">
        <v>42</v>
      </c>
      <c r="BX264" s="90"/>
      <c r="BY264" s="90" t="s">
        <v>43</v>
      </c>
      <c r="BZ264" s="90"/>
      <c r="CA264" s="90" t="s">
        <v>44</v>
      </c>
      <c r="CB264" s="90"/>
      <c r="CC264" s="90" t="s">
        <v>45</v>
      </c>
      <c r="CD264" s="90"/>
      <c r="CE264" s="90" t="s">
        <v>46</v>
      </c>
      <c r="CF264" s="90"/>
      <c r="CG264" s="90" t="s">
        <v>47</v>
      </c>
      <c r="CH264" s="90"/>
      <c r="CI264" s="90" t="s">
        <v>48</v>
      </c>
      <c r="CJ264" s="90"/>
      <c r="CK264" s="90" t="s">
        <v>49</v>
      </c>
      <c r="CL264" s="90"/>
      <c r="CM264" s="90" t="s">
        <v>50</v>
      </c>
      <c r="CN264" s="90"/>
      <c r="CO264" s="90" t="s">
        <v>51</v>
      </c>
      <c r="CP264" s="90"/>
      <c r="CQ264" s="90" t="s">
        <v>52</v>
      </c>
      <c r="CR264" s="90"/>
      <c r="CS264" s="90" t="s">
        <v>53</v>
      </c>
      <c r="CT264" s="90"/>
      <c r="CU264" s="90" t="s">
        <v>54</v>
      </c>
      <c r="CV264" s="90"/>
      <c r="CW264" s="90" t="s">
        <v>55</v>
      </c>
      <c r="CX264" s="90"/>
      <c r="CY264" s="90" t="s">
        <v>56</v>
      </c>
      <c r="CZ264" s="90"/>
      <c r="DA264" s="90" t="s">
        <v>57</v>
      </c>
      <c r="DB264" s="91"/>
    </row>
    <row r="265" spans="1:106" x14ac:dyDescent="0.25">
      <c r="A265" s="87"/>
      <c r="B265" s="88"/>
      <c r="C265" s="88"/>
      <c r="D265" s="82"/>
      <c r="E265" s="82"/>
      <c r="F265" s="83"/>
      <c r="G265" s="84"/>
      <c r="H265" s="82"/>
      <c r="I265" s="2" t="s">
        <v>58</v>
      </c>
      <c r="J265" s="3" t="s">
        <v>59</v>
      </c>
      <c r="K265" s="2" t="s">
        <v>58</v>
      </c>
      <c r="L265" s="3" t="s">
        <v>59</v>
      </c>
      <c r="M265" s="2" t="s">
        <v>58</v>
      </c>
      <c r="N265" s="3" t="s">
        <v>59</v>
      </c>
      <c r="O265" s="2" t="s">
        <v>58</v>
      </c>
      <c r="P265" s="3" t="s">
        <v>59</v>
      </c>
      <c r="Q265" s="2" t="s">
        <v>58</v>
      </c>
      <c r="R265" s="3" t="s">
        <v>59</v>
      </c>
      <c r="S265" s="2" t="s">
        <v>58</v>
      </c>
      <c r="T265" s="3" t="s">
        <v>59</v>
      </c>
      <c r="U265" s="2" t="s">
        <v>58</v>
      </c>
      <c r="V265" s="3" t="s">
        <v>59</v>
      </c>
      <c r="W265" s="2" t="s">
        <v>58</v>
      </c>
      <c r="X265" s="3" t="s">
        <v>59</v>
      </c>
      <c r="Y265" s="2" t="s">
        <v>58</v>
      </c>
      <c r="Z265" s="3" t="s">
        <v>59</v>
      </c>
      <c r="AA265" s="2" t="s">
        <v>58</v>
      </c>
      <c r="AB265" s="3" t="s">
        <v>59</v>
      </c>
      <c r="AC265" s="2" t="s">
        <v>58</v>
      </c>
      <c r="AD265" s="3" t="s">
        <v>59</v>
      </c>
      <c r="AE265" s="2" t="s">
        <v>58</v>
      </c>
      <c r="AF265" s="3" t="s">
        <v>59</v>
      </c>
      <c r="AG265" s="2" t="s">
        <v>58</v>
      </c>
      <c r="AH265" s="3" t="s">
        <v>59</v>
      </c>
      <c r="AI265" s="2" t="s">
        <v>58</v>
      </c>
      <c r="AJ265" s="3" t="s">
        <v>59</v>
      </c>
      <c r="AK265" s="2" t="s">
        <v>58</v>
      </c>
      <c r="AL265" s="3" t="s">
        <v>59</v>
      </c>
      <c r="AM265" s="2" t="s">
        <v>58</v>
      </c>
      <c r="AN265" s="3" t="s">
        <v>59</v>
      </c>
      <c r="AO265" s="2" t="s">
        <v>58</v>
      </c>
      <c r="AP265" s="3" t="s">
        <v>59</v>
      </c>
      <c r="AQ265" s="2" t="s">
        <v>58</v>
      </c>
      <c r="AR265" s="3" t="s">
        <v>59</v>
      </c>
      <c r="AS265" s="2" t="s">
        <v>58</v>
      </c>
      <c r="AT265" s="3" t="s">
        <v>59</v>
      </c>
      <c r="AU265" s="2" t="s">
        <v>58</v>
      </c>
      <c r="AV265" s="3" t="s">
        <v>59</v>
      </c>
      <c r="AW265" s="2" t="s">
        <v>58</v>
      </c>
      <c r="AX265" s="3" t="s">
        <v>59</v>
      </c>
      <c r="AY265" s="2" t="s">
        <v>58</v>
      </c>
      <c r="AZ265" s="3" t="s">
        <v>59</v>
      </c>
      <c r="BA265" s="2" t="s">
        <v>58</v>
      </c>
      <c r="BB265" s="3" t="s">
        <v>59</v>
      </c>
      <c r="BC265" s="2" t="s">
        <v>58</v>
      </c>
      <c r="BD265" s="3" t="s">
        <v>59</v>
      </c>
      <c r="BE265" s="2" t="s">
        <v>58</v>
      </c>
      <c r="BF265" s="3" t="s">
        <v>59</v>
      </c>
      <c r="BG265" s="2" t="s">
        <v>58</v>
      </c>
      <c r="BH265" s="3" t="s">
        <v>59</v>
      </c>
      <c r="BI265" s="2" t="s">
        <v>58</v>
      </c>
      <c r="BJ265" s="3" t="s">
        <v>59</v>
      </c>
      <c r="BK265" s="2" t="s">
        <v>58</v>
      </c>
      <c r="BL265" s="3" t="s">
        <v>59</v>
      </c>
      <c r="BM265" s="2" t="s">
        <v>58</v>
      </c>
      <c r="BN265" s="3" t="s">
        <v>59</v>
      </c>
      <c r="BO265" s="2" t="s">
        <v>58</v>
      </c>
      <c r="BP265" s="3" t="s">
        <v>59</v>
      </c>
      <c r="BQ265" s="2" t="s">
        <v>58</v>
      </c>
      <c r="BR265" s="3" t="s">
        <v>59</v>
      </c>
      <c r="BS265" s="2" t="s">
        <v>58</v>
      </c>
      <c r="BT265" s="3" t="s">
        <v>59</v>
      </c>
      <c r="BU265" s="2" t="s">
        <v>58</v>
      </c>
      <c r="BV265" s="3" t="s">
        <v>59</v>
      </c>
      <c r="BW265" s="2" t="s">
        <v>58</v>
      </c>
      <c r="BX265" s="3" t="s">
        <v>59</v>
      </c>
      <c r="BY265" s="2" t="s">
        <v>58</v>
      </c>
      <c r="BZ265" s="3" t="s">
        <v>59</v>
      </c>
      <c r="CA265" s="2" t="s">
        <v>58</v>
      </c>
      <c r="CB265" s="3" t="s">
        <v>59</v>
      </c>
      <c r="CC265" s="2" t="s">
        <v>58</v>
      </c>
      <c r="CD265" s="3" t="s">
        <v>59</v>
      </c>
      <c r="CE265" s="2" t="s">
        <v>58</v>
      </c>
      <c r="CF265" s="3" t="s">
        <v>59</v>
      </c>
      <c r="CG265" s="2" t="s">
        <v>58</v>
      </c>
      <c r="CH265" s="3" t="s">
        <v>59</v>
      </c>
      <c r="CI265" s="2" t="s">
        <v>58</v>
      </c>
      <c r="CJ265" s="3" t="s">
        <v>59</v>
      </c>
      <c r="CK265" s="2" t="s">
        <v>58</v>
      </c>
      <c r="CL265" s="3" t="s">
        <v>59</v>
      </c>
      <c r="CM265" s="2" t="s">
        <v>58</v>
      </c>
      <c r="CN265" s="3" t="s">
        <v>59</v>
      </c>
      <c r="CO265" s="2" t="s">
        <v>58</v>
      </c>
      <c r="CP265" s="3" t="s">
        <v>59</v>
      </c>
      <c r="CQ265" s="2" t="s">
        <v>58</v>
      </c>
      <c r="CR265" s="3" t="s">
        <v>59</v>
      </c>
      <c r="CS265" s="2" t="s">
        <v>58</v>
      </c>
      <c r="CT265" s="3" t="s">
        <v>59</v>
      </c>
      <c r="CU265" s="2" t="s">
        <v>58</v>
      </c>
      <c r="CV265" s="3" t="s">
        <v>59</v>
      </c>
      <c r="CW265" s="2" t="s">
        <v>58</v>
      </c>
      <c r="CX265" s="3" t="s">
        <v>59</v>
      </c>
      <c r="CY265" s="2" t="s">
        <v>58</v>
      </c>
      <c r="CZ265" s="3" t="s">
        <v>59</v>
      </c>
      <c r="DA265" s="2" t="s">
        <v>58</v>
      </c>
      <c r="DB265" s="19" t="s">
        <v>59</v>
      </c>
    </row>
    <row r="266" spans="1:106" x14ac:dyDescent="0.25">
      <c r="A266" s="20">
        <v>100</v>
      </c>
      <c r="B266" s="27"/>
      <c r="C266" s="27"/>
      <c r="D266" s="27">
        <v>1</v>
      </c>
      <c r="E266" s="27"/>
      <c r="F266" s="7">
        <f>SUMIF($I$5:$DB$5,"مدين",I266:DB266)</f>
        <v>0</v>
      </c>
      <c r="G266" s="6">
        <f>SUMIF($I$6:$DB$6,"دائن",I266:DB266)</f>
        <v>0</v>
      </c>
      <c r="H266" s="27" t="b">
        <f>F266=G266</f>
        <v>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8"/>
    </row>
    <row r="267" spans="1:106" x14ac:dyDescent="0.25">
      <c r="A267" s="20">
        <v>200</v>
      </c>
      <c r="B267" s="27"/>
      <c r="C267" s="27"/>
      <c r="D267" s="27">
        <v>2</v>
      </c>
      <c r="E267" s="27"/>
      <c r="F267" s="7">
        <f>SUMIF($I$5:$DB$5,"مدين",I267:DB267)</f>
        <v>410000</v>
      </c>
      <c r="G267" s="6">
        <f t="shared" ref="G267:G268" si="70">SUMIF($I$6:$DB$6,"دائن",I267:DB267)</f>
        <v>0</v>
      </c>
      <c r="H267" s="27"/>
      <c r="I267" s="27">
        <v>50000</v>
      </c>
      <c r="J267" s="27"/>
      <c r="K267" s="27">
        <v>100000</v>
      </c>
      <c r="L267" s="27"/>
      <c r="M267" s="27">
        <v>200000</v>
      </c>
      <c r="N267" s="27"/>
      <c r="O267" s="27">
        <v>60000</v>
      </c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8"/>
    </row>
    <row r="268" spans="1:106" x14ac:dyDescent="0.25">
      <c r="A268" s="20">
        <v>300</v>
      </c>
      <c r="B268" s="27"/>
      <c r="C268" s="27"/>
      <c r="D268" s="27">
        <v>3</v>
      </c>
      <c r="E268" s="27"/>
      <c r="F268" s="7">
        <f t="shared" ref="F268" si="71">SUMIF($I$5:$DB$5,"مدين",I268:DB268)</f>
        <v>0</v>
      </c>
      <c r="G268" s="6">
        <f t="shared" si="70"/>
        <v>0</v>
      </c>
      <c r="H268" s="27"/>
      <c r="I268" s="27"/>
      <c r="J268" s="27">
        <v>1000</v>
      </c>
      <c r="K268" s="27"/>
      <c r="L268" s="27">
        <v>2000</v>
      </c>
      <c r="M268" s="27"/>
      <c r="N268" s="27">
        <v>5000</v>
      </c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8"/>
    </row>
    <row r="269" spans="1:106" x14ac:dyDescent="0.25">
      <c r="A269" s="20">
        <v>400</v>
      </c>
      <c r="B269" s="27"/>
      <c r="C269" s="27"/>
      <c r="D269" s="27">
        <v>4</v>
      </c>
      <c r="E269" s="27"/>
      <c r="F269" s="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8"/>
    </row>
    <row r="270" spans="1:106" x14ac:dyDescent="0.25">
      <c r="A270" s="20">
        <v>500</v>
      </c>
      <c r="B270" s="27"/>
      <c r="C270" s="27"/>
      <c r="D270" s="27">
        <v>5</v>
      </c>
      <c r="E270" s="27"/>
      <c r="F270" s="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8"/>
    </row>
    <row r="271" spans="1:106" x14ac:dyDescent="0.25">
      <c r="A271" s="20">
        <v>600</v>
      </c>
      <c r="B271" s="27"/>
      <c r="C271" s="27"/>
      <c r="D271" s="27">
        <v>6</v>
      </c>
      <c r="E271" s="27"/>
      <c r="F271" s="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8"/>
    </row>
    <row r="272" spans="1:106" x14ac:dyDescent="0.25">
      <c r="A272" s="20">
        <v>700</v>
      </c>
      <c r="B272" s="27"/>
      <c r="C272" s="27"/>
      <c r="D272" s="27">
        <v>7</v>
      </c>
      <c r="E272" s="27"/>
      <c r="F272" s="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8"/>
    </row>
    <row r="273" spans="1:106" x14ac:dyDescent="0.25">
      <c r="A273" s="20">
        <v>800</v>
      </c>
      <c r="B273" s="27"/>
      <c r="C273" s="27"/>
      <c r="D273" s="27">
        <v>8</v>
      </c>
      <c r="E273" s="27"/>
      <c r="F273" s="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8"/>
    </row>
    <row r="274" spans="1:106" x14ac:dyDescent="0.25">
      <c r="A274" s="20">
        <v>900</v>
      </c>
      <c r="B274" s="27"/>
      <c r="C274" s="27"/>
      <c r="D274" s="27">
        <v>9</v>
      </c>
      <c r="E274" s="27"/>
      <c r="F274" s="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12"/>
      <c r="CW274" s="27"/>
      <c r="CX274" s="27"/>
      <c r="CY274" s="27"/>
      <c r="CZ274" s="27"/>
      <c r="DA274" s="27"/>
      <c r="DB274" s="28"/>
    </row>
    <row r="275" spans="1:106" x14ac:dyDescent="0.25">
      <c r="A275" s="20">
        <v>1000</v>
      </c>
      <c r="B275" s="27"/>
      <c r="C275" s="27"/>
      <c r="D275" s="27">
        <v>10</v>
      </c>
      <c r="E275" s="27"/>
      <c r="F275" s="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13"/>
      <c r="CW275" s="11"/>
      <c r="CX275" s="27"/>
      <c r="CY275" s="8"/>
      <c r="CZ275" s="27"/>
      <c r="DA275" s="27"/>
      <c r="DB275" s="28"/>
    </row>
    <row r="276" spans="1:106" x14ac:dyDescent="0.25">
      <c r="A276" s="20"/>
      <c r="B276" s="27"/>
      <c r="C276" s="27"/>
      <c r="D276" s="27"/>
      <c r="E276" s="27"/>
      <c r="F276" s="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11"/>
      <c r="CX276" s="27"/>
      <c r="CY276" s="8"/>
      <c r="CZ276" s="27"/>
      <c r="DA276" s="27"/>
      <c r="DB276" s="28"/>
    </row>
    <row r="277" spans="1:106" x14ac:dyDescent="0.25">
      <c r="A277" s="20"/>
      <c r="B277" s="27"/>
      <c r="C277" s="27"/>
      <c r="D277" s="27"/>
      <c r="E277" s="27"/>
      <c r="F277" s="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11"/>
      <c r="CX277" s="27"/>
      <c r="CY277" s="8"/>
      <c r="CZ277" s="27"/>
      <c r="DA277" s="27"/>
      <c r="DB277" s="28"/>
    </row>
    <row r="278" spans="1:106" x14ac:dyDescent="0.25">
      <c r="A278" s="20"/>
      <c r="B278" s="27"/>
      <c r="C278" s="27"/>
      <c r="D278" s="27"/>
      <c r="E278" s="27"/>
      <c r="F278" s="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9"/>
      <c r="CY278" s="27"/>
      <c r="CZ278" s="27"/>
      <c r="DA278" s="27"/>
      <c r="DB278" s="28"/>
    </row>
    <row r="279" spans="1:106" x14ac:dyDescent="0.25">
      <c r="A279" s="20"/>
      <c r="B279" s="27"/>
      <c r="C279" s="27"/>
      <c r="D279" s="27"/>
      <c r="E279" s="27"/>
      <c r="F279" s="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12"/>
      <c r="CX279" s="27"/>
      <c r="CY279" s="27"/>
      <c r="CZ279" s="27"/>
      <c r="DA279" s="27"/>
      <c r="DB279" s="28"/>
    </row>
    <row r="280" spans="1:106" x14ac:dyDescent="0.25">
      <c r="A280" s="20"/>
      <c r="B280" s="27"/>
      <c r="C280" s="27"/>
      <c r="D280" s="27"/>
      <c r="E280" s="27"/>
      <c r="F280" s="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11"/>
      <c r="CW280" s="27"/>
      <c r="CX280" s="8"/>
      <c r="CY280" s="27"/>
      <c r="CZ280" s="27"/>
      <c r="DA280" s="27"/>
      <c r="DB280" s="28"/>
    </row>
    <row r="281" spans="1:106" x14ac:dyDescent="0.25">
      <c r="A281" s="20"/>
      <c r="B281" s="27"/>
      <c r="C281" s="27"/>
      <c r="D281" s="27"/>
      <c r="E281" s="27"/>
      <c r="F281" s="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9"/>
      <c r="CX281" s="27"/>
      <c r="CY281" s="27"/>
      <c r="CZ281" s="27"/>
      <c r="DA281" s="27"/>
      <c r="DB281" s="28"/>
    </row>
    <row r="282" spans="1:106" x14ac:dyDescent="0.25">
      <c r="A282" s="20"/>
      <c r="B282" s="27"/>
      <c r="C282" s="27"/>
      <c r="D282" s="27"/>
      <c r="E282" s="27"/>
      <c r="F282" s="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8"/>
    </row>
    <row r="283" spans="1:106" x14ac:dyDescent="0.25">
      <c r="A283" s="20"/>
      <c r="B283" s="27"/>
      <c r="C283" s="27"/>
      <c r="D283" s="27"/>
      <c r="E283" s="27"/>
      <c r="F283" s="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8"/>
    </row>
    <row r="284" spans="1:106" x14ac:dyDescent="0.25">
      <c r="A284" s="20"/>
      <c r="B284" s="27"/>
      <c r="C284" s="27"/>
      <c r="D284" s="27"/>
      <c r="E284" s="27"/>
      <c r="F284" s="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8"/>
    </row>
    <row r="285" spans="1:106" s="31" customFormat="1" ht="15.75" thickBot="1" x14ac:dyDescent="0.3">
      <c r="A285" s="92" t="s">
        <v>70</v>
      </c>
      <c r="B285" s="93"/>
      <c r="C285" s="93"/>
      <c r="D285" s="93"/>
      <c r="E285" s="94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30"/>
    </row>
  </sheetData>
  <mergeCells count="639">
    <mergeCell ref="A285:E285"/>
    <mergeCell ref="CW264:CX264"/>
    <mergeCell ref="CY264:CZ264"/>
    <mergeCell ref="DA264:DB264"/>
    <mergeCell ref="A25:E25"/>
    <mergeCell ref="A51:E51"/>
    <mergeCell ref="A77:E77"/>
    <mergeCell ref="A103:E103"/>
    <mergeCell ref="A128:E128"/>
    <mergeCell ref="A155:E155"/>
    <mergeCell ref="A181:E181"/>
    <mergeCell ref="A207:E207"/>
    <mergeCell ref="A233:E233"/>
    <mergeCell ref="A259:E259"/>
    <mergeCell ref="CM264:CN264"/>
    <mergeCell ref="CO264:CP264"/>
    <mergeCell ref="CQ264:CR264"/>
    <mergeCell ref="CS264:CT264"/>
    <mergeCell ref="CU264:CV264"/>
    <mergeCell ref="CC264:CD264"/>
    <mergeCell ref="CE264:CF264"/>
    <mergeCell ref="CG264:CH264"/>
    <mergeCell ref="CI264:CJ264"/>
    <mergeCell ref="CK264:CL264"/>
    <mergeCell ref="BS264:BT264"/>
    <mergeCell ref="BU264:BV264"/>
    <mergeCell ref="BW264:BX264"/>
    <mergeCell ref="BY264:BZ264"/>
    <mergeCell ref="CA264:CB264"/>
    <mergeCell ref="BI264:BJ264"/>
    <mergeCell ref="BK264:BL264"/>
    <mergeCell ref="BM264:BN264"/>
    <mergeCell ref="BO264:BP264"/>
    <mergeCell ref="BQ264:BR264"/>
    <mergeCell ref="AY264:AZ264"/>
    <mergeCell ref="BA264:BB264"/>
    <mergeCell ref="BC264:BD264"/>
    <mergeCell ref="BE264:BF264"/>
    <mergeCell ref="BG264:BH264"/>
    <mergeCell ref="AO264:AP264"/>
    <mergeCell ref="AQ264:AR264"/>
    <mergeCell ref="AS264:AT264"/>
    <mergeCell ref="AU264:AV264"/>
    <mergeCell ref="AW264:AX264"/>
    <mergeCell ref="AE264:AF264"/>
    <mergeCell ref="AG264:AH264"/>
    <mergeCell ref="AI264:AJ264"/>
    <mergeCell ref="AK264:AL264"/>
    <mergeCell ref="AM264:AN264"/>
    <mergeCell ref="U264:V264"/>
    <mergeCell ref="W264:X264"/>
    <mergeCell ref="Y264:Z264"/>
    <mergeCell ref="AA264:AB264"/>
    <mergeCell ref="AC264:AD264"/>
    <mergeCell ref="CY238:CZ238"/>
    <mergeCell ref="DA238:DB238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J264"/>
    <mergeCell ref="K264:L264"/>
    <mergeCell ref="M264:N264"/>
    <mergeCell ref="O264:P264"/>
    <mergeCell ref="Q264:R264"/>
    <mergeCell ref="S264:T264"/>
    <mergeCell ref="CO238:CP238"/>
    <mergeCell ref="CQ238:CR238"/>
    <mergeCell ref="CS238:CT238"/>
    <mergeCell ref="CU238:CV238"/>
    <mergeCell ref="CW238:CX238"/>
    <mergeCell ref="CE238:CF238"/>
    <mergeCell ref="CG238:CH238"/>
    <mergeCell ref="CI238:CJ238"/>
    <mergeCell ref="CK238:CL238"/>
    <mergeCell ref="CM238:CN238"/>
    <mergeCell ref="BU238:BV238"/>
    <mergeCell ref="BW238:BX238"/>
    <mergeCell ref="BY238:BZ238"/>
    <mergeCell ref="CA238:CB238"/>
    <mergeCell ref="CC238:CD238"/>
    <mergeCell ref="BK238:BL238"/>
    <mergeCell ref="BM238:BN238"/>
    <mergeCell ref="BO238:BP238"/>
    <mergeCell ref="BQ238:BR238"/>
    <mergeCell ref="BS238:BT238"/>
    <mergeCell ref="BA238:BB238"/>
    <mergeCell ref="BC238:BD238"/>
    <mergeCell ref="BE238:BF238"/>
    <mergeCell ref="BG238:BH238"/>
    <mergeCell ref="BI238:BJ238"/>
    <mergeCell ref="AQ238:AR238"/>
    <mergeCell ref="AS238:AT238"/>
    <mergeCell ref="AU238:AV238"/>
    <mergeCell ref="AW238:AX238"/>
    <mergeCell ref="AY238:AZ238"/>
    <mergeCell ref="AG238:AH238"/>
    <mergeCell ref="AI238:AJ238"/>
    <mergeCell ref="AK238:AL238"/>
    <mergeCell ref="AM238:AN238"/>
    <mergeCell ref="AO238:AP238"/>
    <mergeCell ref="W238:X238"/>
    <mergeCell ref="Y238:Z238"/>
    <mergeCell ref="AA238:AB238"/>
    <mergeCell ref="AC238:AD238"/>
    <mergeCell ref="AE238:AF238"/>
    <mergeCell ref="M238:N238"/>
    <mergeCell ref="O238:P238"/>
    <mergeCell ref="Q238:R238"/>
    <mergeCell ref="S238:T238"/>
    <mergeCell ref="U238:V238"/>
    <mergeCell ref="F238:F239"/>
    <mergeCell ref="G238:G239"/>
    <mergeCell ref="H238:H239"/>
    <mergeCell ref="I238:J238"/>
    <mergeCell ref="K238:L238"/>
    <mergeCell ref="A238:A239"/>
    <mergeCell ref="B238:B239"/>
    <mergeCell ref="C238:C239"/>
    <mergeCell ref="D238:D239"/>
    <mergeCell ref="E238:E239"/>
    <mergeCell ref="CS212:CT212"/>
    <mergeCell ref="CU212:CV212"/>
    <mergeCell ref="CW212:CX212"/>
    <mergeCell ref="CY212:CZ212"/>
    <mergeCell ref="BO212:BP212"/>
    <mergeCell ref="BQ212:BR212"/>
    <mergeCell ref="BS212:BT212"/>
    <mergeCell ref="BU212:BV212"/>
    <mergeCell ref="BW212:BX212"/>
    <mergeCell ref="BE212:BF212"/>
    <mergeCell ref="BG212:BH212"/>
    <mergeCell ref="BI212:BJ212"/>
    <mergeCell ref="BK212:BL212"/>
    <mergeCell ref="BM212:BN212"/>
    <mergeCell ref="AU212:AV212"/>
    <mergeCell ref="AW212:AX212"/>
    <mergeCell ref="AY212:AZ212"/>
    <mergeCell ref="BA212:BB212"/>
    <mergeCell ref="BC212:BD212"/>
    <mergeCell ref="DA212:DB212"/>
    <mergeCell ref="CI212:CJ212"/>
    <mergeCell ref="CK212:CL212"/>
    <mergeCell ref="CM212:CN212"/>
    <mergeCell ref="CO212:CP212"/>
    <mergeCell ref="CQ212:CR212"/>
    <mergeCell ref="BY212:BZ212"/>
    <mergeCell ref="CA212:CB212"/>
    <mergeCell ref="CC212:CD212"/>
    <mergeCell ref="CE212:CF212"/>
    <mergeCell ref="CG212:CH212"/>
    <mergeCell ref="AK212:AL212"/>
    <mergeCell ref="AM212:AN212"/>
    <mergeCell ref="AO212:AP212"/>
    <mergeCell ref="AQ212:AR212"/>
    <mergeCell ref="AS212:AT212"/>
    <mergeCell ref="AA212:AB212"/>
    <mergeCell ref="AC212:AD212"/>
    <mergeCell ref="AE212:AF212"/>
    <mergeCell ref="AG212:AH212"/>
    <mergeCell ref="AI212:AJ212"/>
    <mergeCell ref="Q212:R212"/>
    <mergeCell ref="S212:T212"/>
    <mergeCell ref="U212:V212"/>
    <mergeCell ref="W212:X212"/>
    <mergeCell ref="Y212:Z212"/>
    <mergeCell ref="CU186:CV186"/>
    <mergeCell ref="CW186:CX186"/>
    <mergeCell ref="CY186:CZ186"/>
    <mergeCell ref="DA186:DB186"/>
    <mergeCell ref="AY186:AZ186"/>
    <mergeCell ref="BA186:BB186"/>
    <mergeCell ref="BC186:BD186"/>
    <mergeCell ref="BE186:BF186"/>
    <mergeCell ref="AM186:AN186"/>
    <mergeCell ref="AO186:AP186"/>
    <mergeCell ref="AQ186:AR186"/>
    <mergeCell ref="AS186:AT186"/>
    <mergeCell ref="AU186:AV186"/>
    <mergeCell ref="AC186:AD186"/>
    <mergeCell ref="AE186:AF186"/>
    <mergeCell ref="AG186:AH186"/>
    <mergeCell ref="AI186:AJ186"/>
    <mergeCell ref="AK186:AL186"/>
    <mergeCell ref="S186:T186"/>
    <mergeCell ref="A212:A213"/>
    <mergeCell ref="B212:B213"/>
    <mergeCell ref="C212:C213"/>
    <mergeCell ref="D212:D213"/>
    <mergeCell ref="E212:E213"/>
    <mergeCell ref="F212:F213"/>
    <mergeCell ref="G212:G213"/>
    <mergeCell ref="H212:H213"/>
    <mergeCell ref="I212:J212"/>
    <mergeCell ref="K212:L212"/>
    <mergeCell ref="M212:N212"/>
    <mergeCell ref="O212:P212"/>
    <mergeCell ref="CK186:CL186"/>
    <mergeCell ref="CM186:CN186"/>
    <mergeCell ref="CO186:CP186"/>
    <mergeCell ref="CQ186:CR186"/>
    <mergeCell ref="CS186:CT186"/>
    <mergeCell ref="CA186:CB186"/>
    <mergeCell ref="CC186:CD186"/>
    <mergeCell ref="CE186:CF186"/>
    <mergeCell ref="CG186:CH186"/>
    <mergeCell ref="CI186:CJ186"/>
    <mergeCell ref="BQ186:BR186"/>
    <mergeCell ref="BS186:BT186"/>
    <mergeCell ref="BU186:BV186"/>
    <mergeCell ref="BW186:BX186"/>
    <mergeCell ref="BY186:BZ186"/>
    <mergeCell ref="BG186:BH186"/>
    <mergeCell ref="BI186:BJ186"/>
    <mergeCell ref="BK186:BL186"/>
    <mergeCell ref="BM186:BN186"/>
    <mergeCell ref="BO186:BP186"/>
    <mergeCell ref="AW186:AX186"/>
    <mergeCell ref="U186:V186"/>
    <mergeCell ref="W186:X186"/>
    <mergeCell ref="Y186:Z186"/>
    <mergeCell ref="AA186:AB186"/>
    <mergeCell ref="CW160:CX160"/>
    <mergeCell ref="CY160:CZ160"/>
    <mergeCell ref="DA160:DB160"/>
    <mergeCell ref="A186:A187"/>
    <mergeCell ref="B186:B187"/>
    <mergeCell ref="C186:C187"/>
    <mergeCell ref="D186:D187"/>
    <mergeCell ref="E186:E187"/>
    <mergeCell ref="F186:F187"/>
    <mergeCell ref="G186:G187"/>
    <mergeCell ref="H186:H187"/>
    <mergeCell ref="I186:J186"/>
    <mergeCell ref="K186:L186"/>
    <mergeCell ref="M186:N186"/>
    <mergeCell ref="O186:P186"/>
    <mergeCell ref="Q186:R186"/>
    <mergeCell ref="CM160:CN160"/>
    <mergeCell ref="CO160:CP160"/>
    <mergeCell ref="CQ160:CR160"/>
    <mergeCell ref="CS160:CT160"/>
    <mergeCell ref="CU160:CV160"/>
    <mergeCell ref="CC160:CD160"/>
    <mergeCell ref="CE160:CF160"/>
    <mergeCell ref="CG160:CH160"/>
    <mergeCell ref="CI160:CJ160"/>
    <mergeCell ref="CK160:CL160"/>
    <mergeCell ref="BS160:BT160"/>
    <mergeCell ref="BU160:BV160"/>
    <mergeCell ref="BW160:BX160"/>
    <mergeCell ref="BY160:BZ160"/>
    <mergeCell ref="CA160:CB160"/>
    <mergeCell ref="BI160:BJ160"/>
    <mergeCell ref="BK160:BL160"/>
    <mergeCell ref="BM160:BN160"/>
    <mergeCell ref="BO160:BP160"/>
    <mergeCell ref="BQ160:BR160"/>
    <mergeCell ref="AY160:AZ160"/>
    <mergeCell ref="BA160:BB160"/>
    <mergeCell ref="BC160:BD160"/>
    <mergeCell ref="BE160:BF160"/>
    <mergeCell ref="BG160:BH160"/>
    <mergeCell ref="AO160:AP160"/>
    <mergeCell ref="AQ160:AR160"/>
    <mergeCell ref="AS160:AT160"/>
    <mergeCell ref="AU160:AV160"/>
    <mergeCell ref="AW160:AX160"/>
    <mergeCell ref="AE160:AF160"/>
    <mergeCell ref="AG160:AH160"/>
    <mergeCell ref="AI160:AJ160"/>
    <mergeCell ref="AK160:AL160"/>
    <mergeCell ref="AM160:AN160"/>
    <mergeCell ref="U160:V160"/>
    <mergeCell ref="W160:X160"/>
    <mergeCell ref="Y160:Z160"/>
    <mergeCell ref="AA160:AB160"/>
    <mergeCell ref="AC160:AD160"/>
    <mergeCell ref="CY134:CZ134"/>
    <mergeCell ref="DA134:DB134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J160"/>
    <mergeCell ref="K160:L160"/>
    <mergeCell ref="M160:N160"/>
    <mergeCell ref="O160:P160"/>
    <mergeCell ref="Q160:R160"/>
    <mergeCell ref="S160:T160"/>
    <mergeCell ref="CO134:CP134"/>
    <mergeCell ref="CQ134:CR134"/>
    <mergeCell ref="CS134:CT134"/>
    <mergeCell ref="CU134:CV134"/>
    <mergeCell ref="CW134:CX134"/>
    <mergeCell ref="CE134:CF134"/>
    <mergeCell ref="CG134:CH134"/>
    <mergeCell ref="CI134:CJ134"/>
    <mergeCell ref="CK134:CL134"/>
    <mergeCell ref="CM134:CN134"/>
    <mergeCell ref="BU134:BV134"/>
    <mergeCell ref="BW134:BX134"/>
    <mergeCell ref="BY134:BZ134"/>
    <mergeCell ref="CA134:CB134"/>
    <mergeCell ref="CC134:CD134"/>
    <mergeCell ref="BK134:BL134"/>
    <mergeCell ref="BM134:BN134"/>
    <mergeCell ref="BO134:BP134"/>
    <mergeCell ref="BQ134:BR134"/>
    <mergeCell ref="BS134:BT134"/>
    <mergeCell ref="BA134:BB134"/>
    <mergeCell ref="BC134:BD134"/>
    <mergeCell ref="BE134:BF134"/>
    <mergeCell ref="BG134:BH134"/>
    <mergeCell ref="BI134:BJ134"/>
    <mergeCell ref="AQ134:AR134"/>
    <mergeCell ref="AS134:AT134"/>
    <mergeCell ref="AU134:AV134"/>
    <mergeCell ref="AW134:AX134"/>
    <mergeCell ref="AY134:AZ134"/>
    <mergeCell ref="AG134:AH134"/>
    <mergeCell ref="AI134:AJ134"/>
    <mergeCell ref="AK134:AL134"/>
    <mergeCell ref="AM134:AN134"/>
    <mergeCell ref="AO134:AP134"/>
    <mergeCell ref="W134:X134"/>
    <mergeCell ref="Y134:Z134"/>
    <mergeCell ref="AA134:AB134"/>
    <mergeCell ref="AC134:AD134"/>
    <mergeCell ref="AE134:AF134"/>
    <mergeCell ref="M134:N134"/>
    <mergeCell ref="O134:P134"/>
    <mergeCell ref="Q134:R134"/>
    <mergeCell ref="S134:T134"/>
    <mergeCell ref="U134:V134"/>
    <mergeCell ref="F134:F135"/>
    <mergeCell ref="G134:G135"/>
    <mergeCell ref="H134:H135"/>
    <mergeCell ref="I134:J134"/>
    <mergeCell ref="K134:L134"/>
    <mergeCell ref="A134:A135"/>
    <mergeCell ref="B134:B135"/>
    <mergeCell ref="C134:C135"/>
    <mergeCell ref="D134:D135"/>
    <mergeCell ref="E134:E135"/>
    <mergeCell ref="CS108:CT108"/>
    <mergeCell ref="CU108:CV108"/>
    <mergeCell ref="CW108:CX108"/>
    <mergeCell ref="CY108:CZ108"/>
    <mergeCell ref="DA108:DB108"/>
    <mergeCell ref="CI108:CJ108"/>
    <mergeCell ref="CK108:CL108"/>
    <mergeCell ref="CM108:CN108"/>
    <mergeCell ref="CO108:CP108"/>
    <mergeCell ref="CQ108:CR108"/>
    <mergeCell ref="BY108:BZ108"/>
    <mergeCell ref="CA108:CB108"/>
    <mergeCell ref="CC108:CD108"/>
    <mergeCell ref="CE108:CF108"/>
    <mergeCell ref="CG108:CH108"/>
    <mergeCell ref="BO108:BP108"/>
    <mergeCell ref="BQ108:BR108"/>
    <mergeCell ref="BS108:BT108"/>
    <mergeCell ref="BU108:BV108"/>
    <mergeCell ref="BW108:BX108"/>
    <mergeCell ref="BE108:BF108"/>
    <mergeCell ref="BG108:BH108"/>
    <mergeCell ref="BI108:BJ108"/>
    <mergeCell ref="BK108:BL108"/>
    <mergeCell ref="BM108:BN108"/>
    <mergeCell ref="AU108:AV108"/>
    <mergeCell ref="AW108:AX108"/>
    <mergeCell ref="AY108:AZ108"/>
    <mergeCell ref="BA108:BB108"/>
    <mergeCell ref="BC108:BD108"/>
    <mergeCell ref="AK108:AL108"/>
    <mergeCell ref="AM108:AN108"/>
    <mergeCell ref="AO108:AP108"/>
    <mergeCell ref="AQ108:AR108"/>
    <mergeCell ref="AS108:AT108"/>
    <mergeCell ref="AA108:AB108"/>
    <mergeCell ref="AC108:AD108"/>
    <mergeCell ref="AE108:AF108"/>
    <mergeCell ref="AG108:AH108"/>
    <mergeCell ref="AI108:AJ108"/>
    <mergeCell ref="Q108:R108"/>
    <mergeCell ref="S108:T108"/>
    <mergeCell ref="U108:V108"/>
    <mergeCell ref="W108:X108"/>
    <mergeCell ref="Y108:Z108"/>
    <mergeCell ref="CU82:CV82"/>
    <mergeCell ref="CW82:CX82"/>
    <mergeCell ref="CY82:CZ82"/>
    <mergeCell ref="DA82:DB82"/>
    <mergeCell ref="AY82:AZ82"/>
    <mergeCell ref="BA82:BB82"/>
    <mergeCell ref="BC82:BD82"/>
    <mergeCell ref="BE82:BF82"/>
    <mergeCell ref="AM82:AN82"/>
    <mergeCell ref="AO82:AP82"/>
    <mergeCell ref="AQ82:AR82"/>
    <mergeCell ref="AS82:AT82"/>
    <mergeCell ref="AU82:AV82"/>
    <mergeCell ref="AC82:AD82"/>
    <mergeCell ref="AE82:AF82"/>
    <mergeCell ref="AG82:AH82"/>
    <mergeCell ref="AI82:AJ82"/>
    <mergeCell ref="AK82:AL82"/>
    <mergeCell ref="S82:T82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I108:J108"/>
    <mergeCell ref="K108:L108"/>
    <mergeCell ref="M108:N108"/>
    <mergeCell ref="O108:P108"/>
    <mergeCell ref="CK82:CL82"/>
    <mergeCell ref="CM82:CN82"/>
    <mergeCell ref="CO82:CP82"/>
    <mergeCell ref="CQ82:CR82"/>
    <mergeCell ref="CS82:CT82"/>
    <mergeCell ref="CA82:CB82"/>
    <mergeCell ref="CC82:CD82"/>
    <mergeCell ref="CE82:CF82"/>
    <mergeCell ref="CG82:CH82"/>
    <mergeCell ref="CI82:CJ82"/>
    <mergeCell ref="BQ82:BR82"/>
    <mergeCell ref="BS82:BT82"/>
    <mergeCell ref="BU82:BV82"/>
    <mergeCell ref="BW82:BX82"/>
    <mergeCell ref="BY82:BZ82"/>
    <mergeCell ref="BG82:BH82"/>
    <mergeCell ref="BI82:BJ82"/>
    <mergeCell ref="BK82:BL82"/>
    <mergeCell ref="BM82:BN82"/>
    <mergeCell ref="BO82:BP82"/>
    <mergeCell ref="AW82:AX82"/>
    <mergeCell ref="U82:V82"/>
    <mergeCell ref="W82:X82"/>
    <mergeCell ref="Y82:Z82"/>
    <mergeCell ref="AA82:AB82"/>
    <mergeCell ref="CW56:CX56"/>
    <mergeCell ref="CY56:CZ56"/>
    <mergeCell ref="DA56:DB56"/>
    <mergeCell ref="A82:A83"/>
    <mergeCell ref="B82:B83"/>
    <mergeCell ref="C82:C83"/>
    <mergeCell ref="D82:D83"/>
    <mergeCell ref="E82:E83"/>
    <mergeCell ref="F82:F83"/>
    <mergeCell ref="G82:G83"/>
    <mergeCell ref="H82:H83"/>
    <mergeCell ref="I82:J82"/>
    <mergeCell ref="K82:L82"/>
    <mergeCell ref="M82:N82"/>
    <mergeCell ref="O82:P82"/>
    <mergeCell ref="Q82:R82"/>
    <mergeCell ref="CM56:CN56"/>
    <mergeCell ref="CO56:CP56"/>
    <mergeCell ref="CQ56:CR56"/>
    <mergeCell ref="CS56:CT56"/>
    <mergeCell ref="CU56:CV56"/>
    <mergeCell ref="CC56:CD56"/>
    <mergeCell ref="CE56:CF56"/>
    <mergeCell ref="CG56:CH56"/>
    <mergeCell ref="CI56:CJ56"/>
    <mergeCell ref="CK56:CL56"/>
    <mergeCell ref="BS56:BT56"/>
    <mergeCell ref="BU56:BV56"/>
    <mergeCell ref="BW56:BX56"/>
    <mergeCell ref="BY56:BZ56"/>
    <mergeCell ref="CA56:CB56"/>
    <mergeCell ref="BI56:BJ56"/>
    <mergeCell ref="BK56:BL56"/>
    <mergeCell ref="BM56:BN56"/>
    <mergeCell ref="BO56:BP56"/>
    <mergeCell ref="BQ56:BR56"/>
    <mergeCell ref="AY56:AZ56"/>
    <mergeCell ref="BA56:BB56"/>
    <mergeCell ref="BC56:BD56"/>
    <mergeCell ref="BE56:BF56"/>
    <mergeCell ref="BG56:BH56"/>
    <mergeCell ref="AO56:AP56"/>
    <mergeCell ref="AQ56:AR56"/>
    <mergeCell ref="AS56:AT56"/>
    <mergeCell ref="AU56:AV56"/>
    <mergeCell ref="AW56:AX56"/>
    <mergeCell ref="AE56:AF56"/>
    <mergeCell ref="AG56:AH56"/>
    <mergeCell ref="AI56:AJ56"/>
    <mergeCell ref="AK56:AL56"/>
    <mergeCell ref="AM56:AN56"/>
    <mergeCell ref="U56:V56"/>
    <mergeCell ref="W56:X56"/>
    <mergeCell ref="Y56:Z56"/>
    <mergeCell ref="AA56:AB56"/>
    <mergeCell ref="AC56:AD56"/>
    <mergeCell ref="CY30:CZ30"/>
    <mergeCell ref="DA30:DB30"/>
    <mergeCell ref="A56:A57"/>
    <mergeCell ref="B56:B57"/>
    <mergeCell ref="C56:C57"/>
    <mergeCell ref="D56:D57"/>
    <mergeCell ref="E56:E57"/>
    <mergeCell ref="F56:F57"/>
    <mergeCell ref="G56:G57"/>
    <mergeCell ref="H56:H57"/>
    <mergeCell ref="I56:J56"/>
    <mergeCell ref="K56:L56"/>
    <mergeCell ref="M56:N56"/>
    <mergeCell ref="O56:P56"/>
    <mergeCell ref="Q56:R56"/>
    <mergeCell ref="S56:T56"/>
    <mergeCell ref="CO30:CP30"/>
    <mergeCell ref="CQ30:CR30"/>
    <mergeCell ref="CS30:CT30"/>
    <mergeCell ref="CU30:CV30"/>
    <mergeCell ref="CW30:CX30"/>
    <mergeCell ref="CE30:CF30"/>
    <mergeCell ref="CG30:CH30"/>
    <mergeCell ref="CI30:CJ30"/>
    <mergeCell ref="CK30:CL30"/>
    <mergeCell ref="CM30:CN30"/>
    <mergeCell ref="BU30:BV30"/>
    <mergeCell ref="BW30:BX30"/>
    <mergeCell ref="BY30:BZ30"/>
    <mergeCell ref="CA30:CB30"/>
    <mergeCell ref="CC30:CD30"/>
    <mergeCell ref="BK30:BL30"/>
    <mergeCell ref="BM30:BN30"/>
    <mergeCell ref="BO30:BP30"/>
    <mergeCell ref="BQ30:BR30"/>
    <mergeCell ref="BS30:BT30"/>
    <mergeCell ref="BA30:BB30"/>
    <mergeCell ref="BC30:BD30"/>
    <mergeCell ref="BE30:BF30"/>
    <mergeCell ref="BG30:BH30"/>
    <mergeCell ref="BI30:BJ30"/>
    <mergeCell ref="AQ30:AR30"/>
    <mergeCell ref="AS30:AT30"/>
    <mergeCell ref="AU30:AV30"/>
    <mergeCell ref="AW30:AX30"/>
    <mergeCell ref="AY30:AZ30"/>
    <mergeCell ref="AG30:AH30"/>
    <mergeCell ref="AI30:AJ30"/>
    <mergeCell ref="AK30:AL30"/>
    <mergeCell ref="AM30:AN30"/>
    <mergeCell ref="AO30:AP30"/>
    <mergeCell ref="W30:X30"/>
    <mergeCell ref="Y30:Z30"/>
    <mergeCell ref="AA30:AB30"/>
    <mergeCell ref="AC30:AD30"/>
    <mergeCell ref="AE30:AF30"/>
    <mergeCell ref="M30:N30"/>
    <mergeCell ref="O30:P30"/>
    <mergeCell ref="Q30:R30"/>
    <mergeCell ref="S30:T30"/>
    <mergeCell ref="U30:V30"/>
    <mergeCell ref="F30:F31"/>
    <mergeCell ref="G30:G31"/>
    <mergeCell ref="H30:H31"/>
    <mergeCell ref="I30:J30"/>
    <mergeCell ref="K30:L30"/>
    <mergeCell ref="A30:A31"/>
    <mergeCell ref="B30:B31"/>
    <mergeCell ref="C30:C31"/>
    <mergeCell ref="D30:D31"/>
    <mergeCell ref="E30:E31"/>
    <mergeCell ref="CE4:CF4"/>
    <mergeCell ref="CY4:CZ4"/>
    <mergeCell ref="DA4:DB4"/>
    <mergeCell ref="CM4:CN4"/>
    <mergeCell ref="CO4:CP4"/>
    <mergeCell ref="CQ4:CR4"/>
    <mergeCell ref="CS4:CT4"/>
    <mergeCell ref="CU4:CV4"/>
    <mergeCell ref="CW4:CX4"/>
    <mergeCell ref="CK4:CL4"/>
    <mergeCell ref="AA4:AB4"/>
    <mergeCell ref="AC4:AD4"/>
    <mergeCell ref="CG4:CH4"/>
    <mergeCell ref="CI4:CJ4"/>
    <mergeCell ref="BM4:BN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O4:BP4"/>
    <mergeCell ref="BQ4:BR4"/>
    <mergeCell ref="BS4:BT4"/>
    <mergeCell ref="BU4:BV4"/>
    <mergeCell ref="BW4:BX4"/>
    <mergeCell ref="BY4:BZ4"/>
    <mergeCell ref="CA4:CB4"/>
    <mergeCell ref="CC4:CD4"/>
    <mergeCell ref="E4:E5"/>
    <mergeCell ref="F4:F5"/>
    <mergeCell ref="G4:G5"/>
    <mergeCell ref="H4:H5"/>
    <mergeCell ref="A1:XFD2"/>
    <mergeCell ref="A4:A5"/>
    <mergeCell ref="B4:B5"/>
    <mergeCell ref="C4:C5"/>
    <mergeCell ref="D4:D5"/>
    <mergeCell ref="I4:J4"/>
    <mergeCell ref="K4:L4"/>
    <mergeCell ref="M4:N4"/>
    <mergeCell ref="O4:P4"/>
    <mergeCell ref="Q4:R4"/>
    <mergeCell ref="AO4:AP4"/>
    <mergeCell ref="S4:T4"/>
    <mergeCell ref="AE4:AF4"/>
    <mergeCell ref="AG4:AH4"/>
    <mergeCell ref="AI4:AJ4"/>
    <mergeCell ref="AK4:AL4"/>
    <mergeCell ref="AM4:AN4"/>
    <mergeCell ref="U4:V4"/>
    <mergeCell ref="W4:X4"/>
    <mergeCell ref="Y4:Z4"/>
  </mergeCells>
  <conditionalFormatting sqref="H6:H25">
    <cfRule type="cellIs" dxfId="1" priority="1" operator="equal">
      <formula>TRUE</formula>
    </cfRule>
    <cfRule type="cellIs" dxfId="0" priority="2" operator="equal">
      <formula>FALSE</formula>
    </cfRule>
  </conditionalFormatting>
  <dataValidations count="1">
    <dataValidation type="whole" operator="lessThanOrEqual" allowBlank="1" showInputMessage="1" showErrorMessage="1" error="رصيد العملاء لا يزيد عن 12000 جنيه" sqref="O6:O18">
      <formula1>12000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56"/>
  <sheetViews>
    <sheetView rightToLeft="1" workbookViewId="0">
      <selection sqref="A1:C1"/>
    </sheetView>
  </sheetViews>
  <sheetFormatPr defaultColWidth="9" defaultRowHeight="15.75" x14ac:dyDescent="0.25"/>
  <cols>
    <col min="1" max="1" width="9" style="36"/>
    <col min="2" max="2" width="9" style="37"/>
    <col min="3" max="16384" width="9" style="36"/>
  </cols>
  <sheetData>
    <row r="1" spans="1:7" ht="17.25" thickTop="1" thickBot="1" x14ac:dyDescent="0.3">
      <c r="A1" s="98" t="s">
        <v>71</v>
      </c>
      <c r="B1" s="98"/>
      <c r="C1" s="98"/>
      <c r="D1" s="96" t="s">
        <v>74</v>
      </c>
      <c r="E1" s="97"/>
      <c r="F1" s="97"/>
      <c r="G1" s="97"/>
    </row>
    <row r="2" spans="1:7" ht="21" customHeight="1" thickTop="1" thickBot="1" x14ac:dyDescent="0.3">
      <c r="A2" s="95" t="s">
        <v>72</v>
      </c>
      <c r="B2" s="99"/>
      <c r="C2" s="95" t="s">
        <v>73</v>
      </c>
      <c r="D2" s="99"/>
      <c r="E2" s="100" t="s">
        <v>1</v>
      </c>
      <c r="F2" s="100"/>
      <c r="G2" s="100"/>
    </row>
    <row r="3" spans="1:7" ht="17.25" thickTop="1" thickBot="1" x14ac:dyDescent="0.3">
      <c r="A3" s="48" t="s">
        <v>58</v>
      </c>
      <c r="B3" s="49" t="s">
        <v>59</v>
      </c>
      <c r="C3" s="48" t="s">
        <v>58</v>
      </c>
      <c r="D3" s="49" t="s">
        <v>59</v>
      </c>
      <c r="E3" s="100"/>
      <c r="F3" s="100"/>
      <c r="G3" s="100"/>
    </row>
    <row r="4" spans="1:7" ht="17.25" thickTop="1" thickBot="1" x14ac:dyDescent="0.3">
      <c r="A4" s="50">
        <f>'اليومية الامريكية'!I25</f>
        <v>0</v>
      </c>
      <c r="B4" s="50">
        <f>'اليومية الامريكية'!J25</f>
        <v>8000</v>
      </c>
      <c r="C4" s="51" t="str">
        <f>IF(A4&gt;=B4,A4-B4,"")</f>
        <v/>
      </c>
      <c r="D4" s="51">
        <f>IF(B4&gt;=A4,B4-A4,"")</f>
        <v>8000</v>
      </c>
      <c r="E4" s="95" t="s">
        <v>9</v>
      </c>
      <c r="F4" s="99"/>
      <c r="G4" s="99"/>
    </row>
    <row r="5" spans="1:7" ht="17.25" thickTop="1" thickBot="1" x14ac:dyDescent="0.3">
      <c r="A5" s="50">
        <f>'اليومية الامريكية'!K25</f>
        <v>3000</v>
      </c>
      <c r="B5" s="50">
        <f>'اليومية الامريكية'!L25</f>
        <v>0</v>
      </c>
      <c r="C5" s="51">
        <f t="shared" ref="C5:C19" si="0">IF(A5&gt;=B5,A5-B5,"")</f>
        <v>3000</v>
      </c>
      <c r="D5" s="51" t="str">
        <f t="shared" ref="D5:D19" si="1">IF(B5&gt;=A5,B5-A5,"")</f>
        <v/>
      </c>
      <c r="E5" s="95" t="s">
        <v>10</v>
      </c>
      <c r="F5" s="95"/>
      <c r="G5" s="95"/>
    </row>
    <row r="6" spans="1:7" ht="17.25" thickTop="1" thickBot="1" x14ac:dyDescent="0.3">
      <c r="A6" s="50">
        <f>'اليومية الامريكية'!M25</f>
        <v>0</v>
      </c>
      <c r="B6" s="50">
        <f>'اليومية الامريكية'!N25</f>
        <v>0</v>
      </c>
      <c r="C6" s="51">
        <f t="shared" si="0"/>
        <v>0</v>
      </c>
      <c r="D6" s="51">
        <f t="shared" si="1"/>
        <v>0</v>
      </c>
      <c r="E6" s="95" t="s">
        <v>11</v>
      </c>
      <c r="F6" s="95"/>
      <c r="G6" s="95"/>
    </row>
    <row r="7" spans="1:7" ht="17.25" thickTop="1" thickBot="1" x14ac:dyDescent="0.3">
      <c r="A7" s="50">
        <f>'اليومية الامريكية'!O25</f>
        <v>5000</v>
      </c>
      <c r="B7" s="50">
        <f>'اليومية الامريكية'!P25</f>
        <v>0</v>
      </c>
      <c r="C7" s="51">
        <f t="shared" si="0"/>
        <v>5000</v>
      </c>
      <c r="D7" s="51" t="str">
        <f t="shared" si="1"/>
        <v/>
      </c>
      <c r="E7" s="95" t="s">
        <v>75</v>
      </c>
      <c r="F7" s="95"/>
      <c r="G7" s="95"/>
    </row>
    <row r="8" spans="1:7" ht="17.25" thickTop="1" thickBot="1" x14ac:dyDescent="0.3">
      <c r="A8" s="50">
        <f>'اليومية الامريكية'!Q25</f>
        <v>0</v>
      </c>
      <c r="B8" s="50">
        <f>'اليومية الامريكية'!R25</f>
        <v>0</v>
      </c>
      <c r="C8" s="51">
        <f t="shared" si="0"/>
        <v>0</v>
      </c>
      <c r="D8" s="51">
        <f t="shared" si="1"/>
        <v>0</v>
      </c>
      <c r="E8" s="95" t="s">
        <v>13</v>
      </c>
      <c r="F8" s="99"/>
      <c r="G8" s="99"/>
    </row>
    <row r="9" spans="1:7" ht="17.25" thickTop="1" thickBot="1" x14ac:dyDescent="0.3">
      <c r="A9" s="50">
        <f>'اليومية الامريكية'!S25</f>
        <v>0</v>
      </c>
      <c r="B9" s="50">
        <f>'اليومية الامريكية'!T25</f>
        <v>0</v>
      </c>
      <c r="C9" s="51">
        <f t="shared" si="0"/>
        <v>0</v>
      </c>
      <c r="D9" s="51">
        <f t="shared" si="1"/>
        <v>0</v>
      </c>
      <c r="E9" s="95" t="s">
        <v>76</v>
      </c>
      <c r="F9" s="95"/>
      <c r="G9" s="95"/>
    </row>
    <row r="10" spans="1:7" ht="17.25" thickTop="1" thickBot="1" x14ac:dyDescent="0.3">
      <c r="A10" s="50">
        <f>'اليومية الامريكية'!U25</f>
        <v>0</v>
      </c>
      <c r="B10" s="50">
        <f>'اليومية الامريكية'!V25</f>
        <v>0</v>
      </c>
      <c r="C10" s="51">
        <f t="shared" si="0"/>
        <v>0</v>
      </c>
      <c r="D10" s="51">
        <f t="shared" si="1"/>
        <v>0</v>
      </c>
      <c r="E10" s="95" t="s">
        <v>77</v>
      </c>
      <c r="F10" s="95"/>
      <c r="G10" s="95"/>
    </row>
    <row r="11" spans="1:7" ht="17.25" thickTop="1" thickBot="1" x14ac:dyDescent="0.3">
      <c r="A11" s="50">
        <f>'اليومية الامريكية'!W25</f>
        <v>0</v>
      </c>
      <c r="B11" s="50">
        <f>'اليومية الامريكية'!X25</f>
        <v>0</v>
      </c>
      <c r="C11" s="51">
        <f t="shared" si="0"/>
        <v>0</v>
      </c>
      <c r="D11" s="51">
        <f t="shared" si="1"/>
        <v>0</v>
      </c>
      <c r="E11" s="95" t="s">
        <v>16</v>
      </c>
      <c r="F11" s="95"/>
      <c r="G11" s="95"/>
    </row>
    <row r="12" spans="1:7" ht="17.25" thickTop="1" thickBot="1" x14ac:dyDescent="0.3">
      <c r="A12" s="50">
        <f>'اليومية الامريكية'!Y25</f>
        <v>0</v>
      </c>
      <c r="B12" s="50">
        <f>'اليومية الامريكية'!Z25</f>
        <v>0</v>
      </c>
      <c r="C12" s="51">
        <f t="shared" si="0"/>
        <v>0</v>
      </c>
      <c r="D12" s="51">
        <f t="shared" si="1"/>
        <v>0</v>
      </c>
      <c r="E12" s="95" t="s">
        <v>17</v>
      </c>
      <c r="F12" s="95"/>
      <c r="G12" s="95"/>
    </row>
    <row r="13" spans="1:7" ht="17.25" thickTop="1" thickBot="1" x14ac:dyDescent="0.3">
      <c r="A13" s="50">
        <f>'اليومية الامريكية'!AA25</f>
        <v>0</v>
      </c>
      <c r="B13" s="50">
        <f>'اليومية الامريكية'!AB25</f>
        <v>0</v>
      </c>
      <c r="C13" s="51">
        <f t="shared" si="0"/>
        <v>0</v>
      </c>
      <c r="D13" s="51">
        <f t="shared" si="1"/>
        <v>0</v>
      </c>
      <c r="E13" s="95" t="s">
        <v>18</v>
      </c>
      <c r="F13" s="95"/>
      <c r="G13" s="95"/>
    </row>
    <row r="14" spans="1:7" ht="17.25" thickTop="1" thickBot="1" x14ac:dyDescent="0.3">
      <c r="A14" s="50">
        <f>'اليومية الامريكية'!AC25</f>
        <v>0</v>
      </c>
      <c r="B14" s="50">
        <f>'اليومية الامريكية'!AD25</f>
        <v>0</v>
      </c>
      <c r="C14" s="51">
        <f t="shared" si="0"/>
        <v>0</v>
      </c>
      <c r="D14" s="51">
        <f t="shared" si="1"/>
        <v>0</v>
      </c>
      <c r="E14" s="95" t="s">
        <v>19</v>
      </c>
      <c r="F14" s="95"/>
      <c r="G14" s="95"/>
    </row>
    <row r="15" spans="1:7" ht="17.25" thickTop="1" thickBot="1" x14ac:dyDescent="0.3">
      <c r="A15" s="50">
        <f>'اليومية الامريكية'!AE25</f>
        <v>0</v>
      </c>
      <c r="B15" s="50">
        <f>'اليومية الامريكية'!AF25</f>
        <v>0</v>
      </c>
      <c r="C15" s="51">
        <f t="shared" si="0"/>
        <v>0</v>
      </c>
      <c r="D15" s="51">
        <f t="shared" si="1"/>
        <v>0</v>
      </c>
      <c r="E15" s="95" t="s">
        <v>78</v>
      </c>
      <c r="F15" s="95"/>
      <c r="G15" s="95"/>
    </row>
    <row r="16" spans="1:7" ht="17.25" thickTop="1" thickBot="1" x14ac:dyDescent="0.3">
      <c r="A16" s="50">
        <f>'اليومية الامريكية'!AG25</f>
        <v>0</v>
      </c>
      <c r="B16" s="50">
        <f>'اليومية الامريكية'!AH25</f>
        <v>0</v>
      </c>
      <c r="C16" s="51">
        <f t="shared" si="0"/>
        <v>0</v>
      </c>
      <c r="D16" s="51">
        <f t="shared" si="1"/>
        <v>0</v>
      </c>
      <c r="E16" s="95" t="s">
        <v>79</v>
      </c>
      <c r="F16" s="95"/>
      <c r="G16" s="95"/>
    </row>
    <row r="17" spans="1:7" ht="17.25" thickTop="1" thickBot="1" x14ac:dyDescent="0.3">
      <c r="A17" s="50">
        <f>'اليومية الامريكية'!AI25</f>
        <v>0</v>
      </c>
      <c r="B17" s="50">
        <f>'اليومية الامريكية'!AJ25</f>
        <v>0</v>
      </c>
      <c r="C17" s="51">
        <f t="shared" si="0"/>
        <v>0</v>
      </c>
      <c r="D17" s="51">
        <f t="shared" si="1"/>
        <v>0</v>
      </c>
      <c r="E17" s="95" t="s">
        <v>80</v>
      </c>
      <c r="F17" s="95"/>
      <c r="G17" s="95"/>
    </row>
    <row r="18" spans="1:7" ht="17.25" thickTop="1" thickBot="1" x14ac:dyDescent="0.3">
      <c r="A18" s="50">
        <f>'اليومية الامريكية'!AK25</f>
        <v>0</v>
      </c>
      <c r="B18" s="50">
        <f>'اليومية الامريكية'!AL25</f>
        <v>0</v>
      </c>
      <c r="C18" s="51">
        <f t="shared" si="0"/>
        <v>0</v>
      </c>
      <c r="D18" s="51">
        <f t="shared" si="1"/>
        <v>0</v>
      </c>
      <c r="E18" s="95" t="s">
        <v>23</v>
      </c>
      <c r="F18" s="95"/>
      <c r="G18" s="95"/>
    </row>
    <row r="19" spans="1:7" ht="17.25" thickTop="1" thickBot="1" x14ac:dyDescent="0.3">
      <c r="A19" s="50">
        <f>'اليومية الامريكية'!AM25</f>
        <v>0</v>
      </c>
      <c r="B19" s="50">
        <f>'اليومية الامريكية'!AN25</f>
        <v>0</v>
      </c>
      <c r="C19" s="51">
        <f t="shared" si="0"/>
        <v>0</v>
      </c>
      <c r="D19" s="51">
        <f t="shared" si="1"/>
        <v>0</v>
      </c>
      <c r="E19" s="95" t="s">
        <v>24</v>
      </c>
      <c r="F19" s="95"/>
      <c r="G19" s="95"/>
    </row>
    <row r="20" spans="1:7" ht="17.25" thickTop="1" thickBot="1" x14ac:dyDescent="0.3">
      <c r="A20" s="50">
        <f>'اليومية الامريكية'!AO25</f>
        <v>0</v>
      </c>
      <c r="B20" s="50">
        <f>'اليومية الامريكية'!AP25</f>
        <v>0</v>
      </c>
      <c r="C20" s="51">
        <f t="shared" ref="C20:C52" si="2">IF(A20&gt;=B20,A20-B20,"")</f>
        <v>0</v>
      </c>
      <c r="D20" s="51">
        <f t="shared" ref="D20:D52" si="3">IF(B20&gt;=A20,B20-A20,"")</f>
        <v>0</v>
      </c>
      <c r="E20" s="95" t="s">
        <v>25</v>
      </c>
      <c r="F20" s="95"/>
      <c r="G20" s="95"/>
    </row>
    <row r="21" spans="1:7" ht="17.25" thickTop="1" thickBot="1" x14ac:dyDescent="0.3">
      <c r="A21" s="50">
        <f>'اليومية الامريكية'!AQ25</f>
        <v>0</v>
      </c>
      <c r="B21" s="50">
        <f>'اليومية الامريكية'!AR25</f>
        <v>0</v>
      </c>
      <c r="C21" s="51">
        <f t="shared" si="2"/>
        <v>0</v>
      </c>
      <c r="D21" s="51">
        <f t="shared" si="3"/>
        <v>0</v>
      </c>
      <c r="E21" s="95" t="s">
        <v>81</v>
      </c>
      <c r="F21" s="95"/>
      <c r="G21" s="95"/>
    </row>
    <row r="22" spans="1:7" ht="17.25" thickTop="1" thickBot="1" x14ac:dyDescent="0.3">
      <c r="A22" s="50">
        <f>'اليومية الامريكية'!AS25</f>
        <v>0</v>
      </c>
      <c r="B22" s="50">
        <f>'اليومية الامريكية'!AT25</f>
        <v>0</v>
      </c>
      <c r="C22" s="51">
        <f t="shared" si="2"/>
        <v>0</v>
      </c>
      <c r="D22" s="51">
        <f t="shared" si="3"/>
        <v>0</v>
      </c>
      <c r="E22" s="95" t="s">
        <v>27</v>
      </c>
      <c r="F22" s="95"/>
      <c r="G22" s="95"/>
    </row>
    <row r="23" spans="1:7" ht="17.25" thickTop="1" thickBot="1" x14ac:dyDescent="0.3">
      <c r="A23" s="50">
        <f>'اليومية الامريكية'!AU25</f>
        <v>0</v>
      </c>
      <c r="B23" s="50">
        <f>'اليومية الامريكية'!AV25</f>
        <v>0</v>
      </c>
      <c r="C23" s="51">
        <f t="shared" si="2"/>
        <v>0</v>
      </c>
      <c r="D23" s="51">
        <f t="shared" si="3"/>
        <v>0</v>
      </c>
      <c r="E23" s="95" t="s">
        <v>28</v>
      </c>
      <c r="F23" s="95"/>
      <c r="G23" s="95"/>
    </row>
    <row r="24" spans="1:7" ht="17.25" thickTop="1" thickBot="1" x14ac:dyDescent="0.3">
      <c r="A24" s="50">
        <f>'اليومية الامريكية'!AW25</f>
        <v>0</v>
      </c>
      <c r="B24" s="50">
        <f>'اليومية الامريكية'!AX25</f>
        <v>0</v>
      </c>
      <c r="C24" s="51">
        <f t="shared" si="2"/>
        <v>0</v>
      </c>
      <c r="D24" s="51">
        <f t="shared" si="3"/>
        <v>0</v>
      </c>
      <c r="E24" s="95" t="s">
        <v>29</v>
      </c>
      <c r="F24" s="95"/>
      <c r="G24" s="95"/>
    </row>
    <row r="25" spans="1:7" ht="17.25" thickTop="1" thickBot="1" x14ac:dyDescent="0.3">
      <c r="A25" s="50">
        <f>'اليومية الامريكية'!AY25</f>
        <v>0</v>
      </c>
      <c r="B25" s="50">
        <f>'اليومية الامريكية'!AZ25</f>
        <v>0</v>
      </c>
      <c r="C25" s="51">
        <f t="shared" si="2"/>
        <v>0</v>
      </c>
      <c r="D25" s="51">
        <f t="shared" si="3"/>
        <v>0</v>
      </c>
      <c r="E25" s="95" t="s">
        <v>30</v>
      </c>
      <c r="F25" s="95"/>
      <c r="G25" s="95"/>
    </row>
    <row r="26" spans="1:7" ht="17.25" thickTop="1" thickBot="1" x14ac:dyDescent="0.3">
      <c r="A26" s="50">
        <f>'اليومية الامريكية'!BA25</f>
        <v>0</v>
      </c>
      <c r="B26" s="50">
        <f>'اليومية الامريكية'!BB25</f>
        <v>0</v>
      </c>
      <c r="C26" s="51">
        <f t="shared" si="2"/>
        <v>0</v>
      </c>
      <c r="D26" s="51">
        <f t="shared" si="3"/>
        <v>0</v>
      </c>
      <c r="E26" s="95" t="s">
        <v>31</v>
      </c>
      <c r="F26" s="95"/>
      <c r="G26" s="95"/>
    </row>
    <row r="27" spans="1:7" ht="17.25" thickTop="1" thickBot="1" x14ac:dyDescent="0.3">
      <c r="A27" s="50">
        <f>'اليومية الامريكية'!BC25</f>
        <v>0</v>
      </c>
      <c r="B27" s="50">
        <f>'اليومية الامريكية'!BD25</f>
        <v>0</v>
      </c>
      <c r="C27" s="51">
        <f t="shared" si="2"/>
        <v>0</v>
      </c>
      <c r="D27" s="51">
        <f t="shared" si="3"/>
        <v>0</v>
      </c>
      <c r="E27" s="95" t="s">
        <v>32</v>
      </c>
      <c r="F27" s="95"/>
      <c r="G27" s="95"/>
    </row>
    <row r="28" spans="1:7" ht="17.25" thickTop="1" thickBot="1" x14ac:dyDescent="0.3">
      <c r="A28" s="50">
        <f>'اليومية الامريكية'!BE25</f>
        <v>0</v>
      </c>
      <c r="B28" s="50">
        <f>'اليومية الامريكية'!BF25</f>
        <v>0</v>
      </c>
      <c r="C28" s="51">
        <f t="shared" si="2"/>
        <v>0</v>
      </c>
      <c r="D28" s="51">
        <f t="shared" si="3"/>
        <v>0</v>
      </c>
      <c r="E28" s="95" t="s">
        <v>33</v>
      </c>
      <c r="F28" s="95"/>
      <c r="G28" s="95"/>
    </row>
    <row r="29" spans="1:7" ht="17.25" thickTop="1" thickBot="1" x14ac:dyDescent="0.3">
      <c r="A29" s="50">
        <f>'اليومية الامريكية'!BG25</f>
        <v>0</v>
      </c>
      <c r="B29" s="50">
        <f>'اليومية الامريكية'!BH25</f>
        <v>0</v>
      </c>
      <c r="C29" s="51">
        <f t="shared" si="2"/>
        <v>0</v>
      </c>
      <c r="D29" s="51">
        <f t="shared" si="3"/>
        <v>0</v>
      </c>
      <c r="E29" s="95" t="s">
        <v>34</v>
      </c>
      <c r="F29" s="95"/>
      <c r="G29" s="95"/>
    </row>
    <row r="30" spans="1:7" ht="17.25" thickTop="1" thickBot="1" x14ac:dyDescent="0.3">
      <c r="A30" s="50">
        <f>'اليومية الامريكية'!BI25</f>
        <v>0</v>
      </c>
      <c r="B30" s="50">
        <f>'اليومية الامريكية'!BJ25</f>
        <v>0</v>
      </c>
      <c r="C30" s="51">
        <f t="shared" si="2"/>
        <v>0</v>
      </c>
      <c r="D30" s="51">
        <f t="shared" si="3"/>
        <v>0</v>
      </c>
      <c r="E30" s="95" t="s">
        <v>35</v>
      </c>
      <c r="F30" s="95"/>
      <c r="G30" s="95"/>
    </row>
    <row r="31" spans="1:7" ht="17.25" thickTop="1" thickBot="1" x14ac:dyDescent="0.3">
      <c r="A31" s="50">
        <f>'اليومية الامريكية'!BK25</f>
        <v>0</v>
      </c>
      <c r="B31" s="50">
        <f>'اليومية الامريكية'!BL25</f>
        <v>0</v>
      </c>
      <c r="C31" s="51">
        <f t="shared" si="2"/>
        <v>0</v>
      </c>
      <c r="D31" s="51">
        <f t="shared" si="3"/>
        <v>0</v>
      </c>
      <c r="E31" s="95" t="s">
        <v>36</v>
      </c>
      <c r="F31" s="95"/>
      <c r="G31" s="95"/>
    </row>
    <row r="32" spans="1:7" ht="17.25" thickTop="1" thickBot="1" x14ac:dyDescent="0.3">
      <c r="A32" s="50">
        <f>'اليومية الامريكية'!BM25</f>
        <v>0</v>
      </c>
      <c r="B32" s="50">
        <f>'اليومية الامريكية'!BN25</f>
        <v>0</v>
      </c>
      <c r="C32" s="51">
        <f t="shared" si="2"/>
        <v>0</v>
      </c>
      <c r="D32" s="51">
        <f t="shared" si="3"/>
        <v>0</v>
      </c>
      <c r="E32" s="95" t="s">
        <v>37</v>
      </c>
      <c r="F32" s="95"/>
      <c r="G32" s="95"/>
    </row>
    <row r="33" spans="1:7" ht="17.25" thickTop="1" thickBot="1" x14ac:dyDescent="0.3">
      <c r="A33" s="50">
        <f>'اليومية الامريكية'!BO25</f>
        <v>0</v>
      </c>
      <c r="B33" s="50">
        <f>'اليومية الامريكية'!BN25</f>
        <v>0</v>
      </c>
      <c r="C33" s="51">
        <f t="shared" si="2"/>
        <v>0</v>
      </c>
      <c r="D33" s="51">
        <f t="shared" si="3"/>
        <v>0</v>
      </c>
      <c r="E33" s="95" t="s">
        <v>38</v>
      </c>
      <c r="F33" s="95"/>
      <c r="G33" s="95"/>
    </row>
    <row r="34" spans="1:7" ht="17.25" thickTop="1" thickBot="1" x14ac:dyDescent="0.3">
      <c r="A34" s="50">
        <f>'اليومية الامريكية'!BQ25</f>
        <v>0</v>
      </c>
      <c r="B34" s="50">
        <f>'اليومية الامريكية'!BR25</f>
        <v>0</v>
      </c>
      <c r="C34" s="51">
        <f t="shared" si="2"/>
        <v>0</v>
      </c>
      <c r="D34" s="51">
        <f t="shared" si="3"/>
        <v>0</v>
      </c>
      <c r="E34" s="95" t="s">
        <v>39</v>
      </c>
      <c r="F34" s="95"/>
      <c r="G34" s="95"/>
    </row>
    <row r="35" spans="1:7" ht="17.25" thickTop="1" thickBot="1" x14ac:dyDescent="0.3">
      <c r="A35" s="50">
        <f>'اليومية الامريكية'!BS25</f>
        <v>0</v>
      </c>
      <c r="B35" s="50">
        <f>'اليومية الامريكية'!CB25</f>
        <v>0</v>
      </c>
      <c r="C35" s="51">
        <f t="shared" si="2"/>
        <v>0</v>
      </c>
      <c r="D35" s="51">
        <f t="shared" si="3"/>
        <v>0</v>
      </c>
      <c r="E35" s="95" t="s">
        <v>40</v>
      </c>
      <c r="F35" s="95"/>
      <c r="G35" s="95"/>
    </row>
    <row r="36" spans="1:7" ht="17.25" thickTop="1" thickBot="1" x14ac:dyDescent="0.3">
      <c r="A36" s="50">
        <f>'اليومية الامريكية'!BU25</f>
        <v>0</v>
      </c>
      <c r="B36" s="50">
        <f>'اليومية الامريكية'!CF25</f>
        <v>0</v>
      </c>
      <c r="C36" s="51">
        <f t="shared" si="2"/>
        <v>0</v>
      </c>
      <c r="D36" s="51">
        <f t="shared" si="3"/>
        <v>0</v>
      </c>
      <c r="E36" s="95" t="s">
        <v>41</v>
      </c>
      <c r="F36" s="95"/>
      <c r="G36" s="95"/>
    </row>
    <row r="37" spans="1:7" ht="17.25" thickTop="1" thickBot="1" x14ac:dyDescent="0.3">
      <c r="A37" s="50">
        <f>'اليومية الامريكية'!BW25</f>
        <v>0</v>
      </c>
      <c r="B37" s="50">
        <f>'اليومية الامريكية'!BX25</f>
        <v>0</v>
      </c>
      <c r="C37" s="51">
        <f t="shared" si="2"/>
        <v>0</v>
      </c>
      <c r="D37" s="51">
        <f t="shared" si="3"/>
        <v>0</v>
      </c>
      <c r="E37" s="95" t="s">
        <v>42</v>
      </c>
      <c r="F37" s="95"/>
      <c r="G37" s="95"/>
    </row>
    <row r="38" spans="1:7" ht="17.25" thickTop="1" thickBot="1" x14ac:dyDescent="0.3">
      <c r="A38" s="50">
        <f>'اليومية الامريكية'!BY25</f>
        <v>0</v>
      </c>
      <c r="B38" s="50">
        <f>'اليومية الامريكية'!BX25</f>
        <v>0</v>
      </c>
      <c r="C38" s="51">
        <f t="shared" si="2"/>
        <v>0</v>
      </c>
      <c r="D38" s="51">
        <f t="shared" si="3"/>
        <v>0</v>
      </c>
      <c r="E38" s="95" t="s">
        <v>43</v>
      </c>
      <c r="F38" s="95"/>
      <c r="G38" s="95"/>
    </row>
    <row r="39" spans="1:7" ht="17.25" thickTop="1" thickBot="1" x14ac:dyDescent="0.3">
      <c r="A39" s="50">
        <f>'اليومية الامريكية'!CC25</f>
        <v>0</v>
      </c>
      <c r="B39" s="50">
        <f>'اليومية الامريكية'!CB25</f>
        <v>0</v>
      </c>
      <c r="C39" s="51">
        <f t="shared" si="2"/>
        <v>0</v>
      </c>
      <c r="D39" s="51">
        <f t="shared" si="3"/>
        <v>0</v>
      </c>
      <c r="E39" s="95" t="s">
        <v>44</v>
      </c>
      <c r="F39" s="95"/>
      <c r="G39" s="95"/>
    </row>
    <row r="40" spans="1:7" ht="17.25" thickTop="1" thickBot="1" x14ac:dyDescent="0.3">
      <c r="A40" s="50">
        <f>'اليومية الامريكية'!CC25</f>
        <v>0</v>
      </c>
      <c r="B40" s="50">
        <f>'اليومية الامريكية'!CB25</f>
        <v>0</v>
      </c>
      <c r="C40" s="51">
        <f t="shared" si="2"/>
        <v>0</v>
      </c>
      <c r="D40" s="51">
        <f t="shared" si="3"/>
        <v>0</v>
      </c>
      <c r="E40" s="95" t="s">
        <v>45</v>
      </c>
      <c r="F40" s="95"/>
      <c r="G40" s="95"/>
    </row>
    <row r="41" spans="1:7" ht="17.25" thickTop="1" thickBot="1" x14ac:dyDescent="0.3">
      <c r="A41" s="50">
        <f>'اليومية الامريكية'!CE25</f>
        <v>0</v>
      </c>
      <c r="B41" s="50">
        <f>'اليومية الامريكية'!CF25</f>
        <v>0</v>
      </c>
      <c r="C41" s="51">
        <f t="shared" si="2"/>
        <v>0</v>
      </c>
      <c r="D41" s="51">
        <f t="shared" si="3"/>
        <v>0</v>
      </c>
      <c r="E41" s="95" t="s">
        <v>46</v>
      </c>
      <c r="F41" s="95"/>
      <c r="G41" s="95"/>
    </row>
    <row r="42" spans="1:7" ht="17.25" thickTop="1" thickBot="1" x14ac:dyDescent="0.3">
      <c r="A42" s="50">
        <f>'اليومية الامريكية'!CG25</f>
        <v>0</v>
      </c>
      <c r="B42" s="50">
        <f>'اليومية الامريكية'!CH25</f>
        <v>0</v>
      </c>
      <c r="C42" s="51">
        <f t="shared" si="2"/>
        <v>0</v>
      </c>
      <c r="D42" s="51">
        <f t="shared" si="3"/>
        <v>0</v>
      </c>
      <c r="E42" s="95" t="s">
        <v>47</v>
      </c>
      <c r="F42" s="95"/>
      <c r="G42" s="95"/>
    </row>
    <row r="43" spans="1:7" ht="17.25" thickTop="1" thickBot="1" x14ac:dyDescent="0.3">
      <c r="A43" s="50">
        <f>'اليومية الامريكية'!CI25</f>
        <v>0</v>
      </c>
      <c r="B43" s="50">
        <f>'اليومية الامريكية'!CJ25</f>
        <v>0</v>
      </c>
      <c r="C43" s="51">
        <f t="shared" si="2"/>
        <v>0</v>
      </c>
      <c r="D43" s="51">
        <f t="shared" si="3"/>
        <v>0</v>
      </c>
      <c r="E43" s="95" t="s">
        <v>48</v>
      </c>
      <c r="F43" s="95"/>
      <c r="G43" s="95"/>
    </row>
    <row r="44" spans="1:7" ht="17.25" thickTop="1" thickBot="1" x14ac:dyDescent="0.3">
      <c r="A44" s="50">
        <f>'اليومية الامريكية'!CK25</f>
        <v>0</v>
      </c>
      <c r="B44" s="50">
        <f>'اليومية الامريكية'!CL25</f>
        <v>0</v>
      </c>
      <c r="C44" s="51">
        <f t="shared" si="2"/>
        <v>0</v>
      </c>
      <c r="D44" s="51">
        <f t="shared" si="3"/>
        <v>0</v>
      </c>
      <c r="E44" s="95" t="s">
        <v>49</v>
      </c>
      <c r="F44" s="95"/>
      <c r="G44" s="95"/>
    </row>
    <row r="45" spans="1:7" ht="17.25" thickTop="1" thickBot="1" x14ac:dyDescent="0.3">
      <c r="A45" s="50">
        <f>'اليومية الامريكية'!CM25</f>
        <v>0</v>
      </c>
      <c r="B45" s="50">
        <f>'اليومية الامريكية'!CN25</f>
        <v>0</v>
      </c>
      <c r="C45" s="51">
        <f t="shared" si="2"/>
        <v>0</v>
      </c>
      <c r="D45" s="51">
        <f t="shared" si="3"/>
        <v>0</v>
      </c>
      <c r="E45" s="95" t="s">
        <v>50</v>
      </c>
      <c r="F45" s="95"/>
      <c r="G45" s="95"/>
    </row>
    <row r="46" spans="1:7" ht="17.25" thickTop="1" thickBot="1" x14ac:dyDescent="0.3">
      <c r="A46" s="50">
        <f>'اليومية الامريكية'!CO25</f>
        <v>0</v>
      </c>
      <c r="B46" s="50">
        <f>'اليومية الامريكية'!CP25</f>
        <v>0</v>
      </c>
      <c r="C46" s="51">
        <f t="shared" si="2"/>
        <v>0</v>
      </c>
      <c r="D46" s="51">
        <f t="shared" si="3"/>
        <v>0</v>
      </c>
      <c r="E46" s="95" t="s">
        <v>51</v>
      </c>
      <c r="F46" s="95"/>
      <c r="G46" s="95"/>
    </row>
    <row r="47" spans="1:7" ht="17.25" thickTop="1" thickBot="1" x14ac:dyDescent="0.3">
      <c r="A47" s="50">
        <f>'اليومية الامريكية'!CQ25</f>
        <v>0</v>
      </c>
      <c r="B47" s="50">
        <f>'اليومية الامريكية'!CR25</f>
        <v>0</v>
      </c>
      <c r="C47" s="51">
        <f t="shared" si="2"/>
        <v>0</v>
      </c>
      <c r="D47" s="51">
        <f t="shared" si="3"/>
        <v>0</v>
      </c>
      <c r="E47" s="95" t="s">
        <v>52</v>
      </c>
      <c r="F47" s="95"/>
      <c r="G47" s="95"/>
    </row>
    <row r="48" spans="1:7" ht="17.25" thickTop="1" thickBot="1" x14ac:dyDescent="0.3">
      <c r="A48" s="50">
        <f>'اليومية الامريكية'!CS25</f>
        <v>0</v>
      </c>
      <c r="B48" s="50">
        <f>'اليومية الامريكية'!CT25</f>
        <v>0</v>
      </c>
      <c r="C48" s="51">
        <f t="shared" si="2"/>
        <v>0</v>
      </c>
      <c r="D48" s="51">
        <f t="shared" si="3"/>
        <v>0</v>
      </c>
      <c r="E48" s="95" t="s">
        <v>53</v>
      </c>
      <c r="F48" s="95"/>
      <c r="G48" s="95"/>
    </row>
    <row r="49" spans="1:7" ht="17.25" thickTop="1" thickBot="1" x14ac:dyDescent="0.3">
      <c r="A49" s="50">
        <f>'اليومية الامريكية'!CU25</f>
        <v>0</v>
      </c>
      <c r="B49" s="50">
        <f>'اليومية الامريكية'!CV25</f>
        <v>0</v>
      </c>
      <c r="C49" s="51">
        <f t="shared" si="2"/>
        <v>0</v>
      </c>
      <c r="D49" s="51">
        <f t="shared" si="3"/>
        <v>0</v>
      </c>
      <c r="E49" s="95" t="s">
        <v>54</v>
      </c>
      <c r="F49" s="95"/>
      <c r="G49" s="95"/>
    </row>
    <row r="50" spans="1:7" ht="17.25" thickTop="1" thickBot="1" x14ac:dyDescent="0.3">
      <c r="A50" s="51">
        <f>'اليومية الامريكية'!CW25</f>
        <v>0</v>
      </c>
      <c r="B50" s="51">
        <f>'اليومية الامريكية'!CX25</f>
        <v>0</v>
      </c>
      <c r="C50" s="51">
        <f t="shared" si="2"/>
        <v>0</v>
      </c>
      <c r="D50" s="51">
        <f t="shared" si="3"/>
        <v>0</v>
      </c>
      <c r="E50" s="95" t="s">
        <v>55</v>
      </c>
      <c r="F50" s="95"/>
      <c r="G50" s="95"/>
    </row>
    <row r="51" spans="1:7" ht="17.25" thickTop="1" thickBot="1" x14ac:dyDescent="0.3">
      <c r="A51" s="51">
        <f>'اليومية الامريكية'!CY25</f>
        <v>0</v>
      </c>
      <c r="B51" s="51">
        <f>'اليومية الامريكية'!CZ25</f>
        <v>0</v>
      </c>
      <c r="C51" s="51">
        <f t="shared" si="2"/>
        <v>0</v>
      </c>
      <c r="D51" s="51">
        <f t="shared" si="3"/>
        <v>0</v>
      </c>
      <c r="E51" s="95" t="s">
        <v>56</v>
      </c>
      <c r="F51" s="95"/>
      <c r="G51" s="95"/>
    </row>
    <row r="52" spans="1:7" ht="17.25" thickTop="1" thickBot="1" x14ac:dyDescent="0.3">
      <c r="A52" s="51">
        <f>'اليومية الامريكية'!DA25</f>
        <v>0</v>
      </c>
      <c r="B52" s="51">
        <f>'اليومية الامريكية'!DB25</f>
        <v>0</v>
      </c>
      <c r="C52" s="51">
        <f t="shared" si="2"/>
        <v>0</v>
      </c>
      <c r="D52" s="51">
        <f t="shared" si="3"/>
        <v>0</v>
      </c>
      <c r="E52" s="95" t="s">
        <v>57</v>
      </c>
      <c r="F52" s="95"/>
      <c r="G52" s="95"/>
    </row>
    <row r="53" spans="1:7" ht="17.25" thickTop="1" thickBot="1" x14ac:dyDescent="0.3">
      <c r="A53" s="51"/>
      <c r="B53" s="51"/>
      <c r="C53" s="51"/>
      <c r="D53" s="51"/>
      <c r="E53" s="95"/>
      <c r="F53" s="95"/>
      <c r="G53" s="95"/>
    </row>
    <row r="54" spans="1:7" ht="17.25" thickTop="1" thickBot="1" x14ac:dyDescent="0.3">
      <c r="A54" s="52">
        <f>SUM(A4:A52)</f>
        <v>8000</v>
      </c>
      <c r="B54" s="52">
        <f t="shared" ref="B54:D54" si="4">SUM(B4:B52)</f>
        <v>8000</v>
      </c>
      <c r="C54" s="52">
        <f t="shared" si="4"/>
        <v>8000</v>
      </c>
      <c r="D54" s="52">
        <f t="shared" si="4"/>
        <v>8000</v>
      </c>
      <c r="E54" s="95" t="s">
        <v>82</v>
      </c>
      <c r="F54" s="95"/>
      <c r="G54" s="95"/>
    </row>
    <row r="55" spans="1:7" ht="17.25" thickTop="1" thickBot="1" x14ac:dyDescent="0.3">
      <c r="A55" s="101" t="b">
        <f>A54=B54</f>
        <v>1</v>
      </c>
      <c r="B55" s="101"/>
      <c r="C55" s="101" t="b">
        <f>C54=D54</f>
        <v>1</v>
      </c>
      <c r="D55" s="101"/>
      <c r="E55" s="95" t="s">
        <v>83</v>
      </c>
      <c r="F55" s="99"/>
      <c r="G55" s="99"/>
    </row>
    <row r="56" spans="1:7" ht="16.5" thickTop="1" x14ac:dyDescent="0.25"/>
  </sheetData>
  <mergeCells count="59">
    <mergeCell ref="A55:B55"/>
    <mergeCell ref="C55:D55"/>
    <mergeCell ref="E53:G53"/>
    <mergeCell ref="E54:G54"/>
    <mergeCell ref="E55:G55"/>
    <mergeCell ref="E51:G51"/>
    <mergeCell ref="E52:G52"/>
    <mergeCell ref="A2:B2"/>
    <mergeCell ref="C2:D2"/>
    <mergeCell ref="E2:G3"/>
    <mergeCell ref="E17:G17"/>
    <mergeCell ref="E18:G18"/>
    <mergeCell ref="E19:G19"/>
    <mergeCell ref="E20:G20"/>
    <mergeCell ref="E21:G21"/>
    <mergeCell ref="E35:G35"/>
    <mergeCell ref="E36:G36"/>
    <mergeCell ref="E34:G34"/>
    <mergeCell ref="E37:G37"/>
    <mergeCell ref="E38:G38"/>
    <mergeCell ref="E39:G39"/>
    <mergeCell ref="D1:G1"/>
    <mergeCell ref="A1:C1"/>
    <mergeCell ref="E14:G14"/>
    <mergeCell ref="E15:G15"/>
    <mergeCell ref="E16:G16"/>
    <mergeCell ref="E9:G9"/>
    <mergeCell ref="E10:G10"/>
    <mergeCell ref="E11:G11"/>
    <mergeCell ref="E12:G12"/>
    <mergeCell ref="E13:G13"/>
    <mergeCell ref="E4:G4"/>
    <mergeCell ref="E5:G5"/>
    <mergeCell ref="E6:G6"/>
    <mergeCell ref="E7:G7"/>
    <mergeCell ref="E8:G8"/>
    <mergeCell ref="E48:G48"/>
    <mergeCell ref="E49:G49"/>
    <mergeCell ref="E40:G40"/>
    <mergeCell ref="E41:G41"/>
    <mergeCell ref="E42:G42"/>
    <mergeCell ref="E43:G43"/>
    <mergeCell ref="E44:G44"/>
    <mergeCell ref="E50:G50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45:G45"/>
    <mergeCell ref="E46:G46"/>
    <mergeCell ref="E47:G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34"/>
  <sheetViews>
    <sheetView rightToLeft="1" workbookViewId="0">
      <selection sqref="A1:C1"/>
    </sheetView>
  </sheetViews>
  <sheetFormatPr defaultRowHeight="15" x14ac:dyDescent="0.25"/>
  <cols>
    <col min="3" max="3" width="24" customWidth="1"/>
    <col min="4" max="4" width="5.7109375" customWidth="1"/>
    <col min="5" max="5" width="8.7109375" customWidth="1"/>
    <col min="6" max="6" width="9.7109375" customWidth="1"/>
    <col min="7" max="7" width="23.7109375" customWidth="1"/>
    <col min="8" max="8" width="9" customWidth="1"/>
    <col min="9" max="9" width="9.140625" customWidth="1"/>
    <col min="10" max="10" width="32.5703125" customWidth="1"/>
  </cols>
  <sheetData>
    <row r="1" spans="1:10" ht="16.5" thickTop="1" thickBot="1" x14ac:dyDescent="0.3">
      <c r="A1" s="102" t="s">
        <v>98</v>
      </c>
      <c r="B1" s="104"/>
      <c r="C1" s="104"/>
      <c r="E1" s="102" t="s">
        <v>96</v>
      </c>
      <c r="F1" s="102"/>
      <c r="G1" s="38" t="s">
        <v>92</v>
      </c>
      <c r="H1" s="103">
        <v>40436</v>
      </c>
      <c r="I1" s="103"/>
      <c r="J1" s="39" t="s">
        <v>93</v>
      </c>
    </row>
    <row r="2" spans="1:10" ht="16.5" thickTop="1" thickBot="1" x14ac:dyDescent="0.3">
      <c r="A2" s="43"/>
      <c r="B2" s="43">
        <f>'ميزان المراجعة'!D30</f>
        <v>0</v>
      </c>
      <c r="C2" s="45" t="s">
        <v>35</v>
      </c>
      <c r="E2" s="40" t="s">
        <v>97</v>
      </c>
      <c r="F2" s="41" t="s">
        <v>94</v>
      </c>
      <c r="G2" s="42" t="s">
        <v>95</v>
      </c>
      <c r="H2" s="40" t="s">
        <v>97</v>
      </c>
      <c r="I2" s="41" t="s">
        <v>94</v>
      </c>
      <c r="J2" s="42" t="s">
        <v>95</v>
      </c>
    </row>
    <row r="3" spans="1:10" ht="16.5" thickTop="1" thickBot="1" x14ac:dyDescent="0.3">
      <c r="A3" s="43"/>
      <c r="B3" s="43">
        <f>'ميزان المراجعة'!A31</f>
        <v>0</v>
      </c>
      <c r="C3" s="45" t="s">
        <v>36</v>
      </c>
      <c r="E3" s="43"/>
      <c r="F3" s="43"/>
      <c r="G3" s="42" t="s">
        <v>99</v>
      </c>
      <c r="H3" s="43"/>
      <c r="I3" s="43"/>
      <c r="J3" s="42" t="s">
        <v>106</v>
      </c>
    </row>
    <row r="4" spans="1:10" ht="16.5" thickTop="1" thickBot="1" x14ac:dyDescent="0.3">
      <c r="A4" s="46">
        <f>SUM(B2:B3)</f>
        <v>0</v>
      </c>
      <c r="B4" s="43"/>
      <c r="C4" s="45" t="s">
        <v>84</v>
      </c>
      <c r="E4" s="43"/>
      <c r="F4" s="43">
        <f>'ميزان المراجعة'!A10</f>
        <v>0</v>
      </c>
      <c r="G4" s="44" t="s">
        <v>77</v>
      </c>
      <c r="H4" s="43"/>
      <c r="I4" s="43"/>
      <c r="J4" s="45" t="s">
        <v>105</v>
      </c>
    </row>
    <row r="5" spans="1:10" ht="16.5" thickTop="1" thickBot="1" x14ac:dyDescent="0.3">
      <c r="A5" s="43"/>
      <c r="B5" s="43"/>
      <c r="C5" s="45"/>
      <c r="E5" s="43"/>
      <c r="F5" s="43"/>
      <c r="G5" s="44" t="s">
        <v>16</v>
      </c>
      <c r="H5" s="43"/>
      <c r="I5" s="43"/>
      <c r="J5" s="45" t="s">
        <v>107</v>
      </c>
    </row>
    <row r="6" spans="1:10" ht="16.5" thickTop="1" thickBot="1" x14ac:dyDescent="0.3">
      <c r="A6" s="43"/>
      <c r="B6" s="43">
        <f>'ميزان المراجعة'!D18</f>
        <v>0</v>
      </c>
      <c r="C6" s="45" t="s">
        <v>85</v>
      </c>
      <c r="E6" s="43"/>
      <c r="F6" s="43"/>
      <c r="G6" s="44" t="s">
        <v>17</v>
      </c>
      <c r="H6" s="43"/>
      <c r="I6" s="43"/>
      <c r="J6" s="45" t="s">
        <v>30</v>
      </c>
    </row>
    <row r="7" spans="1:10" ht="16.5" thickTop="1" thickBot="1" x14ac:dyDescent="0.3">
      <c r="A7" s="43"/>
      <c r="B7" s="43">
        <f>'ميزان المراجعة'!C33</f>
        <v>0</v>
      </c>
      <c r="C7" s="45" t="s">
        <v>37</v>
      </c>
      <c r="E7" s="43"/>
      <c r="F7" s="43"/>
      <c r="G7" s="44" t="s">
        <v>18</v>
      </c>
      <c r="H7" s="43"/>
      <c r="I7" s="43"/>
      <c r="J7" s="45" t="s">
        <v>31</v>
      </c>
    </row>
    <row r="8" spans="1:10" ht="16.5" thickTop="1" thickBot="1" x14ac:dyDescent="0.3">
      <c r="A8" s="43"/>
      <c r="B8" s="43"/>
      <c r="C8" s="45" t="s">
        <v>38</v>
      </c>
      <c r="E8" s="43"/>
      <c r="F8" s="43"/>
      <c r="G8" s="44" t="s">
        <v>19</v>
      </c>
      <c r="H8" s="43">
        <f>SUM(I4:I7)</f>
        <v>0</v>
      </c>
      <c r="I8" s="43"/>
      <c r="J8" s="42" t="s">
        <v>108</v>
      </c>
    </row>
    <row r="9" spans="1:10" ht="16.5" thickTop="1" thickBot="1" x14ac:dyDescent="0.3">
      <c r="A9" s="43"/>
      <c r="B9" s="43"/>
      <c r="C9" s="45" t="s">
        <v>40</v>
      </c>
      <c r="E9" s="43"/>
      <c r="F9" s="43"/>
      <c r="G9" s="44" t="s">
        <v>78</v>
      </c>
      <c r="H9" s="43"/>
      <c r="I9" s="43"/>
      <c r="J9" s="45"/>
    </row>
    <row r="10" spans="1:10" ht="16.5" thickTop="1" thickBot="1" x14ac:dyDescent="0.3">
      <c r="A10" s="43"/>
      <c r="B10" s="43"/>
      <c r="C10" s="45" t="s">
        <v>39</v>
      </c>
      <c r="E10" s="43">
        <f>SUM(F4:F9)</f>
        <v>0</v>
      </c>
      <c r="F10" s="43"/>
      <c r="G10" s="42" t="s">
        <v>101</v>
      </c>
      <c r="H10" s="43"/>
      <c r="I10" s="43"/>
      <c r="J10" s="45" t="s">
        <v>109</v>
      </c>
    </row>
    <row r="11" spans="1:10" ht="16.5" thickTop="1" thickBot="1" x14ac:dyDescent="0.3">
      <c r="A11" s="43"/>
      <c r="B11" s="43"/>
      <c r="C11" s="45" t="s">
        <v>41</v>
      </c>
      <c r="E11" s="43"/>
      <c r="F11" s="43"/>
      <c r="G11" s="43"/>
      <c r="H11" s="43"/>
      <c r="I11" s="43"/>
      <c r="J11" s="45" t="s">
        <v>28</v>
      </c>
    </row>
    <row r="12" spans="1:10" ht="16.5" thickTop="1" thickBot="1" x14ac:dyDescent="0.3">
      <c r="A12" s="43"/>
      <c r="B12" s="43"/>
      <c r="C12" s="45" t="s">
        <v>47</v>
      </c>
      <c r="E12" s="43"/>
      <c r="F12" s="43"/>
      <c r="G12" s="42" t="s">
        <v>100</v>
      </c>
      <c r="H12" s="43"/>
      <c r="I12" s="43"/>
      <c r="J12" s="45" t="s">
        <v>110</v>
      </c>
    </row>
    <row r="13" spans="1:10" ht="16.5" thickTop="1" thickBot="1" x14ac:dyDescent="0.3">
      <c r="A13" s="43"/>
      <c r="B13" s="43"/>
      <c r="C13" s="45" t="s">
        <v>49</v>
      </c>
      <c r="E13" s="43"/>
      <c r="F13" s="43"/>
      <c r="G13" s="45" t="s">
        <v>102</v>
      </c>
      <c r="H13" s="43">
        <f>SUM(I10:I12)</f>
        <v>0</v>
      </c>
      <c r="I13" s="43"/>
      <c r="J13" s="42" t="s">
        <v>111</v>
      </c>
    </row>
    <row r="14" spans="1:10" ht="16.5" thickTop="1" thickBot="1" x14ac:dyDescent="0.3">
      <c r="A14" s="43"/>
      <c r="B14" s="43"/>
      <c r="C14" s="45" t="s">
        <v>86</v>
      </c>
      <c r="E14" s="43"/>
      <c r="F14" s="43"/>
      <c r="G14" s="45" t="s">
        <v>10</v>
      </c>
      <c r="H14" s="43"/>
      <c r="I14" s="43"/>
      <c r="J14" s="45"/>
    </row>
    <row r="15" spans="1:10" ht="16.5" thickTop="1" thickBot="1" x14ac:dyDescent="0.3">
      <c r="A15" s="43"/>
      <c r="B15" s="43"/>
      <c r="C15" s="45" t="s">
        <v>87</v>
      </c>
      <c r="E15" s="43"/>
      <c r="F15" s="43"/>
      <c r="G15" s="45" t="s">
        <v>12</v>
      </c>
      <c r="H15" s="43"/>
      <c r="I15" s="43"/>
      <c r="J15" s="45" t="s">
        <v>112</v>
      </c>
    </row>
    <row r="16" spans="1:10" ht="16.5" thickTop="1" thickBot="1" x14ac:dyDescent="0.3">
      <c r="A16" s="46">
        <f>SUM(B6:B15)</f>
        <v>0</v>
      </c>
      <c r="B16" s="43"/>
      <c r="C16" s="45" t="s">
        <v>88</v>
      </c>
      <c r="E16" s="43"/>
      <c r="F16" s="43"/>
      <c r="G16" s="45" t="s">
        <v>13</v>
      </c>
      <c r="H16" s="43"/>
      <c r="I16" s="43"/>
      <c r="J16" s="45" t="s">
        <v>32</v>
      </c>
    </row>
    <row r="17" spans="1:10" ht="16.5" thickTop="1" thickBot="1" x14ac:dyDescent="0.3">
      <c r="A17" s="43"/>
      <c r="B17" s="43"/>
      <c r="C17" s="45"/>
      <c r="E17" s="43"/>
      <c r="F17" s="43"/>
      <c r="G17" s="45" t="s">
        <v>103</v>
      </c>
      <c r="H17" s="43"/>
      <c r="I17" s="43"/>
      <c r="J17" s="45" t="s">
        <v>33</v>
      </c>
    </row>
    <row r="18" spans="1:10" ht="16.5" thickTop="1" thickBot="1" x14ac:dyDescent="0.3">
      <c r="A18" s="43"/>
      <c r="B18" s="43"/>
      <c r="C18" s="45" t="s">
        <v>89</v>
      </c>
      <c r="E18" s="43"/>
      <c r="F18" s="43"/>
      <c r="G18" s="45" t="s">
        <v>23</v>
      </c>
      <c r="H18" s="43"/>
      <c r="I18" s="43"/>
      <c r="J18" s="45" t="s">
        <v>113</v>
      </c>
    </row>
    <row r="19" spans="1:10" ht="16.5" thickTop="1" thickBot="1" x14ac:dyDescent="0.3">
      <c r="A19" s="43"/>
      <c r="B19" s="43"/>
      <c r="C19" s="45" t="s">
        <v>54</v>
      </c>
      <c r="E19" s="43"/>
      <c r="F19" s="43"/>
      <c r="G19" s="45" t="s">
        <v>24</v>
      </c>
      <c r="H19" s="43">
        <f>SUM(I15:I18)</f>
        <v>0</v>
      </c>
      <c r="I19" s="43"/>
      <c r="J19" s="42" t="s">
        <v>114</v>
      </c>
    </row>
    <row r="20" spans="1:10" ht="16.5" thickTop="1" thickBot="1" x14ac:dyDescent="0.3">
      <c r="A20" s="43"/>
      <c r="B20" s="43"/>
      <c r="C20" s="45" t="s">
        <v>55</v>
      </c>
      <c r="E20" s="43">
        <f>SUM(F13:F19)</f>
        <v>0</v>
      </c>
      <c r="F20" s="43"/>
      <c r="G20" s="42" t="s">
        <v>104</v>
      </c>
      <c r="H20" s="43"/>
      <c r="I20" s="43"/>
      <c r="J20" s="43"/>
    </row>
    <row r="21" spans="1:10" ht="16.5" thickTop="1" thickBot="1" x14ac:dyDescent="0.3">
      <c r="A21" s="43"/>
      <c r="B21" s="43"/>
      <c r="C21" s="45" t="s">
        <v>56</v>
      </c>
      <c r="E21" s="43"/>
      <c r="F21" s="43"/>
      <c r="G21" s="43"/>
      <c r="H21" s="43"/>
      <c r="I21" s="43"/>
      <c r="J21" s="43"/>
    </row>
    <row r="22" spans="1:10" ht="16.5" thickTop="1" thickBot="1" x14ac:dyDescent="0.3">
      <c r="A22" s="43"/>
      <c r="B22" s="43"/>
      <c r="C22" s="45" t="s">
        <v>90</v>
      </c>
      <c r="E22" s="43"/>
      <c r="F22" s="43"/>
      <c r="G22" s="45" t="s">
        <v>115</v>
      </c>
      <c r="H22" s="43"/>
      <c r="I22" s="43"/>
      <c r="J22" s="43"/>
    </row>
    <row r="23" spans="1:10" ht="16.5" thickTop="1" thickBot="1" x14ac:dyDescent="0.3">
      <c r="A23" s="46">
        <f>SUM(B18:B22)</f>
        <v>0</v>
      </c>
      <c r="B23" s="43"/>
      <c r="C23" s="45" t="s">
        <v>91</v>
      </c>
      <c r="E23" s="43"/>
      <c r="F23" s="43"/>
      <c r="G23" s="45" t="s">
        <v>21</v>
      </c>
      <c r="H23" s="43"/>
      <c r="I23" s="43"/>
      <c r="J23" s="43"/>
    </row>
    <row r="24" spans="1:10" ht="16.5" thickTop="1" thickBot="1" x14ac:dyDescent="0.3">
      <c r="A24" s="47"/>
      <c r="B24" s="43"/>
      <c r="C24" s="45"/>
      <c r="E24" s="43"/>
      <c r="F24" s="43"/>
      <c r="G24" s="45" t="s">
        <v>22</v>
      </c>
      <c r="H24" s="43"/>
      <c r="I24" s="43"/>
      <c r="J24" s="43"/>
    </row>
    <row r="25" spans="1:10" ht="16.5" thickTop="1" thickBot="1" x14ac:dyDescent="0.3">
      <c r="A25" s="43">
        <f>SUM(A4+A16+A23)</f>
        <v>0</v>
      </c>
      <c r="B25" s="43"/>
      <c r="C25" s="45" t="str">
        <f>IF(A25&gt;=1,"صافى الدخل ( ربح )","صافى الدخل ( خسارة )")</f>
        <v>صافى الدخل ( خسارة )</v>
      </c>
      <c r="E25" s="43">
        <f>SUM(F22:F24)</f>
        <v>0</v>
      </c>
      <c r="F25" s="43"/>
      <c r="G25" s="42" t="s">
        <v>116</v>
      </c>
      <c r="H25" s="43"/>
      <c r="I25" s="43"/>
      <c r="J25" s="43"/>
    </row>
    <row r="26" spans="1:10" ht="16.5" thickTop="1" thickBot="1" x14ac:dyDescent="0.3">
      <c r="E26" s="43"/>
      <c r="F26" s="43"/>
      <c r="G26" s="43"/>
      <c r="H26" s="43"/>
      <c r="I26" s="43"/>
      <c r="J26" s="43"/>
    </row>
    <row r="27" spans="1:10" ht="16.5" thickTop="1" thickBot="1" x14ac:dyDescent="0.3">
      <c r="E27" s="43"/>
      <c r="F27" s="43"/>
      <c r="G27" s="45" t="s">
        <v>117</v>
      </c>
      <c r="H27" s="43"/>
      <c r="I27" s="43"/>
      <c r="J27" s="43"/>
    </row>
    <row r="28" spans="1:10" ht="16.5" thickTop="1" thickBot="1" x14ac:dyDescent="0.3">
      <c r="E28" s="43"/>
      <c r="F28" s="43"/>
      <c r="G28" s="45" t="s">
        <v>23</v>
      </c>
      <c r="H28" s="43"/>
      <c r="I28" s="43"/>
      <c r="J28" s="43"/>
    </row>
    <row r="29" spans="1:10" ht="16.5" thickTop="1" thickBot="1" x14ac:dyDescent="0.3">
      <c r="E29" s="43"/>
      <c r="F29" s="43"/>
      <c r="G29" s="45" t="s">
        <v>24</v>
      </c>
      <c r="H29" s="43"/>
      <c r="I29" s="43"/>
      <c r="J29" s="43"/>
    </row>
    <row r="30" spans="1:10" ht="16.5" thickTop="1" thickBot="1" x14ac:dyDescent="0.3">
      <c r="E30" s="43"/>
      <c r="F30" s="43"/>
      <c r="G30" s="45" t="s">
        <v>118</v>
      </c>
      <c r="H30" s="43"/>
      <c r="I30" s="43"/>
      <c r="J30" s="43"/>
    </row>
    <row r="31" spans="1:10" ht="16.5" thickTop="1" thickBot="1" x14ac:dyDescent="0.3">
      <c r="E31" s="43"/>
      <c r="F31" s="43"/>
      <c r="G31" s="45"/>
      <c r="H31" s="43"/>
      <c r="I31" s="43"/>
      <c r="J31" s="43"/>
    </row>
    <row r="32" spans="1:10" ht="16.5" thickTop="1" thickBot="1" x14ac:dyDescent="0.3">
      <c r="E32" s="43">
        <f>SUM(E10,E20,E25,E30)</f>
        <v>0</v>
      </c>
      <c r="F32" s="43"/>
      <c r="G32" s="42" t="s">
        <v>119</v>
      </c>
      <c r="H32" s="43">
        <f>SUM(H8,H13,H19)</f>
        <v>0</v>
      </c>
      <c r="I32" s="43"/>
      <c r="J32" s="42" t="s">
        <v>120</v>
      </c>
    </row>
    <row r="33" spans="5:10" ht="16.5" thickTop="1" thickBot="1" x14ac:dyDescent="0.3">
      <c r="E33" s="105" t="b">
        <f>E32=H32</f>
        <v>1</v>
      </c>
      <c r="F33" s="105"/>
      <c r="G33" s="105"/>
      <c r="H33" s="105"/>
      <c r="I33" s="105"/>
      <c r="J33" s="105"/>
    </row>
    <row r="34" spans="5:10" ht="15.75" thickTop="1" x14ac:dyDescent="0.25"/>
  </sheetData>
  <mergeCells count="4">
    <mergeCell ref="E1:F1"/>
    <mergeCell ref="H1:I1"/>
    <mergeCell ref="A1:C1"/>
    <mergeCell ref="E33:J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K8"/>
  <sheetViews>
    <sheetView rightToLeft="1" workbookViewId="0">
      <selection sqref="A1:E1"/>
    </sheetView>
  </sheetViews>
  <sheetFormatPr defaultRowHeight="15" x14ac:dyDescent="0.25"/>
  <cols>
    <col min="1" max="1" width="15.42578125" bestFit="1" customWidth="1"/>
    <col min="4" max="4" width="10.140625" bestFit="1" customWidth="1"/>
    <col min="5" max="5" width="9" customWidth="1"/>
    <col min="9" max="9" width="2.42578125" customWidth="1"/>
    <col min="10" max="10" width="9" hidden="1" customWidth="1"/>
    <col min="11" max="11" width="27" customWidth="1"/>
  </cols>
  <sheetData>
    <row r="1" spans="1:11" ht="16.5" thickTop="1" thickBot="1" x14ac:dyDescent="0.3">
      <c r="A1" s="105" t="s">
        <v>121</v>
      </c>
      <c r="B1" s="106"/>
      <c r="C1" s="106"/>
      <c r="D1" s="106"/>
      <c r="E1" s="106"/>
      <c r="K1" t="s">
        <v>132</v>
      </c>
    </row>
    <row r="2" spans="1:11" ht="16.5" thickTop="1" thickBot="1" x14ac:dyDescent="0.3">
      <c r="A2" s="42" t="s">
        <v>122</v>
      </c>
      <c r="B2" s="107" t="s">
        <v>125</v>
      </c>
      <c r="C2" s="107"/>
      <c r="D2" s="42" t="s">
        <v>123</v>
      </c>
      <c r="E2" s="42" t="s">
        <v>124</v>
      </c>
    </row>
    <row r="3" spans="1:11" ht="16.5" thickTop="1" thickBot="1" x14ac:dyDescent="0.3">
      <c r="A3" s="45" t="s">
        <v>126</v>
      </c>
      <c r="B3" s="43" t="e">
        <f>('قائمة الدخل والميزانية العمومية'!E20/'قائمة الدخل والميزانية العمومية'!H8)</f>
        <v>#DIV/0!</v>
      </c>
      <c r="C3" s="45" t="s">
        <v>129</v>
      </c>
      <c r="D3" s="43">
        <v>1</v>
      </c>
      <c r="E3" s="43"/>
    </row>
    <row r="4" spans="1:11" ht="16.5" thickTop="1" thickBot="1" x14ac:dyDescent="0.3">
      <c r="A4" s="45" t="s">
        <v>127</v>
      </c>
      <c r="B4" s="43" t="e">
        <f>('قائمة الدخل والميزانية العمومية'!E20-'قائمة الدخل والميزانية العمومية'!F16/'قائمة الدخل والميزانية العمومية'!H8)</f>
        <v>#DIV/0!</v>
      </c>
      <c r="C4" s="45" t="s">
        <v>129</v>
      </c>
      <c r="D4" s="43">
        <v>1.5</v>
      </c>
      <c r="E4" s="43"/>
    </row>
    <row r="5" spans="1:11" ht="16.5" thickTop="1" thickBot="1" x14ac:dyDescent="0.3">
      <c r="A5" s="45" t="s">
        <v>131</v>
      </c>
      <c r="B5" s="43" t="e">
        <f>('قائمة الدخل والميزانية العمومية'!A4/'قائمة الدخل والميزانية العمومية'!E32)</f>
        <v>#DIV/0!</v>
      </c>
      <c r="C5" s="45" t="s">
        <v>129</v>
      </c>
      <c r="D5" s="43">
        <v>2.5</v>
      </c>
      <c r="E5" s="43"/>
      <c r="K5" s="74" t="e">
        <v>#DIV/0!</v>
      </c>
    </row>
    <row r="6" spans="1:11" ht="16.5" thickTop="1" thickBot="1" x14ac:dyDescent="0.3">
      <c r="A6" s="45" t="s">
        <v>128</v>
      </c>
      <c r="B6" s="43">
        <f>('قائمة الدخل والميزانية العمومية'!E20-'قائمة الدخل والميزانية العمومية'!H8)</f>
        <v>0</v>
      </c>
      <c r="C6" s="45" t="s">
        <v>130</v>
      </c>
      <c r="D6" s="43"/>
      <c r="E6" s="43"/>
      <c r="K6" s="74" t="s">
        <v>187</v>
      </c>
    </row>
    <row r="7" spans="1:11" ht="16.5" thickTop="1" thickBot="1" x14ac:dyDescent="0.3">
      <c r="A7" s="43"/>
      <c r="B7" s="43"/>
      <c r="C7" s="43"/>
      <c r="D7" s="43"/>
      <c r="E7" s="43"/>
    </row>
    <row r="8" spans="1:11" ht="15.75" thickTop="1" x14ac:dyDescent="0.25"/>
  </sheetData>
  <mergeCells count="2">
    <mergeCell ref="A1:E1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28"/>
  <sheetViews>
    <sheetView rightToLeft="1" workbookViewId="0">
      <selection sqref="A1:J1"/>
    </sheetView>
  </sheetViews>
  <sheetFormatPr defaultRowHeight="15" x14ac:dyDescent="0.25"/>
  <cols>
    <col min="1" max="1" width="24" customWidth="1"/>
    <col min="8" max="8" width="11.140625" customWidth="1"/>
  </cols>
  <sheetData>
    <row r="1" spans="1:10" ht="16.5" thickTop="1" thickBot="1" x14ac:dyDescent="0.3">
      <c r="A1" s="110" t="s">
        <v>136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ht="16.5" thickTop="1" thickBot="1" x14ac:dyDescent="0.3">
      <c r="A2" s="42" t="s">
        <v>95</v>
      </c>
      <c r="B2" s="110" t="s">
        <v>133</v>
      </c>
      <c r="C2" s="111"/>
      <c r="D2" s="112"/>
      <c r="E2" s="110" t="s">
        <v>134</v>
      </c>
      <c r="F2" s="111"/>
      <c r="G2" s="112"/>
      <c r="H2" s="113" t="s">
        <v>136</v>
      </c>
      <c r="I2" s="110" t="s">
        <v>135</v>
      </c>
      <c r="J2" s="112"/>
    </row>
    <row r="3" spans="1:10" ht="16.5" thickTop="1" thickBot="1" x14ac:dyDescent="0.3">
      <c r="A3" s="43"/>
      <c r="B3" s="55" t="s">
        <v>137</v>
      </c>
      <c r="C3" s="57" t="s">
        <v>138</v>
      </c>
      <c r="D3" s="56" t="s">
        <v>139</v>
      </c>
      <c r="E3" s="55" t="s">
        <v>137</v>
      </c>
      <c r="F3" s="57" t="s">
        <v>138</v>
      </c>
      <c r="G3" s="56" t="s">
        <v>139</v>
      </c>
      <c r="H3" s="114"/>
      <c r="I3" s="57" t="s">
        <v>138</v>
      </c>
      <c r="J3" s="56" t="s">
        <v>139</v>
      </c>
    </row>
    <row r="4" spans="1:10" ht="16.5" thickTop="1" thickBot="1" x14ac:dyDescent="0.3">
      <c r="A4" s="43"/>
      <c r="B4" s="43"/>
      <c r="C4" s="43"/>
      <c r="D4" s="43"/>
      <c r="E4" s="54"/>
      <c r="F4" s="43"/>
      <c r="G4" s="43"/>
      <c r="H4" s="43"/>
      <c r="I4" s="43"/>
      <c r="J4" s="43"/>
    </row>
    <row r="5" spans="1:10" ht="16.5" thickTop="1" thickBot="1" x14ac:dyDescent="0.3">
      <c r="A5" s="53" t="s">
        <v>140</v>
      </c>
      <c r="B5" s="59"/>
      <c r="C5" s="59"/>
      <c r="D5" s="59"/>
      <c r="E5" s="60"/>
      <c r="F5" s="59"/>
      <c r="G5" s="59"/>
      <c r="H5" s="43">
        <f>J5/I5</f>
        <v>10</v>
      </c>
      <c r="I5" s="61">
        <v>100000</v>
      </c>
      <c r="J5" s="61">
        <v>1000000</v>
      </c>
    </row>
    <row r="6" spans="1:10" ht="16.5" thickTop="1" thickBot="1" x14ac:dyDescent="0.3">
      <c r="A6" s="43" t="s">
        <v>141</v>
      </c>
      <c r="B6" s="43">
        <v>5.5</v>
      </c>
      <c r="C6" s="43">
        <v>10000</v>
      </c>
      <c r="D6" s="43">
        <f>(B6*C6)</f>
        <v>55000</v>
      </c>
      <c r="E6" s="54">
        <f>B6*3.5</f>
        <v>19.25</v>
      </c>
      <c r="F6" s="43">
        <v>10000</v>
      </c>
      <c r="G6" s="43">
        <f>E6*F6</f>
        <v>192500</v>
      </c>
      <c r="H6" s="43">
        <f t="shared" ref="H6:H9" si="0">J6/I6</f>
        <v>8.625</v>
      </c>
      <c r="I6" s="43">
        <f>(I5+C6-F6)</f>
        <v>100000</v>
      </c>
      <c r="J6" s="43">
        <f>(J5+D6-G6)</f>
        <v>862500</v>
      </c>
    </row>
    <row r="7" spans="1:10" ht="16.5" thickTop="1" thickBot="1" x14ac:dyDescent="0.3">
      <c r="A7" s="43" t="s">
        <v>142</v>
      </c>
      <c r="B7" s="43">
        <v>2</v>
      </c>
      <c r="C7" s="43">
        <v>3000</v>
      </c>
      <c r="D7" s="43">
        <f>(C7*B7)</f>
        <v>6000</v>
      </c>
      <c r="E7" s="54">
        <f t="shared" ref="E7:E9" si="1">B7*3.5</f>
        <v>7</v>
      </c>
      <c r="F7" s="43">
        <v>20000</v>
      </c>
      <c r="G7" s="43">
        <f t="shared" ref="G7:G8" si="2">E7*F7</f>
        <v>140000</v>
      </c>
      <c r="H7" s="43">
        <f t="shared" si="0"/>
        <v>8.7771084337349397</v>
      </c>
      <c r="I7" s="43">
        <f t="shared" ref="I7:I9" si="3">(I6+C7-F7)</f>
        <v>83000</v>
      </c>
      <c r="J7" s="43">
        <f t="shared" ref="J7:J9" si="4">(J6+D7-G7)</f>
        <v>728500</v>
      </c>
    </row>
    <row r="8" spans="1:10" ht="16.5" thickTop="1" thickBot="1" x14ac:dyDescent="0.3">
      <c r="A8" s="43" t="s">
        <v>143</v>
      </c>
      <c r="B8" s="43">
        <v>4</v>
      </c>
      <c r="C8" s="43">
        <v>500</v>
      </c>
      <c r="D8" s="43">
        <f t="shared" ref="D8:D9" si="5">(C8*B8)</f>
        <v>2000</v>
      </c>
      <c r="E8" s="54">
        <f t="shared" si="1"/>
        <v>14</v>
      </c>
      <c r="F8" s="43">
        <v>30000</v>
      </c>
      <c r="G8" s="43">
        <f t="shared" si="2"/>
        <v>420000</v>
      </c>
      <c r="H8" s="43">
        <f t="shared" si="0"/>
        <v>5.8037383177570092</v>
      </c>
      <c r="I8" s="43">
        <f t="shared" si="3"/>
        <v>53500</v>
      </c>
      <c r="J8" s="43">
        <f t="shared" si="4"/>
        <v>310500</v>
      </c>
    </row>
    <row r="9" spans="1:10" ht="16.5" thickTop="1" thickBot="1" x14ac:dyDescent="0.3">
      <c r="A9" s="43" t="s">
        <v>144</v>
      </c>
      <c r="B9" s="43">
        <v>0</v>
      </c>
      <c r="C9" s="43">
        <v>0</v>
      </c>
      <c r="D9" s="43">
        <f t="shared" si="5"/>
        <v>0</v>
      </c>
      <c r="E9" s="54">
        <f t="shared" si="1"/>
        <v>0</v>
      </c>
      <c r="F9" s="43">
        <v>5000</v>
      </c>
      <c r="G9" s="43">
        <f>F9*E9</f>
        <v>0</v>
      </c>
      <c r="H9" s="43">
        <f t="shared" si="0"/>
        <v>6.4020618556701034</v>
      </c>
      <c r="I9" s="43">
        <f t="shared" si="3"/>
        <v>48500</v>
      </c>
      <c r="J9" s="43">
        <f t="shared" si="4"/>
        <v>310500</v>
      </c>
    </row>
    <row r="10" spans="1:10" ht="16.5" thickTop="1" thickBot="1" x14ac:dyDescent="0.3">
      <c r="A10" s="43"/>
      <c r="B10" s="43"/>
      <c r="C10" s="43"/>
      <c r="D10" s="43"/>
      <c r="E10" s="54"/>
      <c r="F10" s="43"/>
      <c r="G10" s="43"/>
      <c r="H10" s="43"/>
      <c r="I10" s="43"/>
      <c r="J10" s="43"/>
    </row>
    <row r="11" spans="1:10" ht="16.5" thickTop="1" thickBot="1" x14ac:dyDescent="0.3">
      <c r="A11" s="43"/>
      <c r="B11" s="43"/>
      <c r="C11" s="43"/>
      <c r="D11" s="43"/>
      <c r="E11" s="54"/>
      <c r="F11" s="43"/>
      <c r="G11" s="43"/>
      <c r="H11" s="43"/>
      <c r="I11" s="43"/>
      <c r="J11" s="43"/>
    </row>
    <row r="12" spans="1:10" ht="16.5" thickTop="1" thickBot="1" x14ac:dyDescent="0.3">
      <c r="A12" s="43"/>
      <c r="B12" s="43"/>
      <c r="C12" s="43"/>
      <c r="D12" s="43"/>
      <c r="E12" s="54"/>
      <c r="F12" s="43"/>
      <c r="G12" s="43"/>
      <c r="H12" s="43"/>
      <c r="I12" s="43"/>
      <c r="J12" s="43"/>
    </row>
    <row r="13" spans="1:10" ht="16.5" thickTop="1" thickBot="1" x14ac:dyDescent="0.3">
      <c r="A13" s="43"/>
      <c r="B13" s="43"/>
      <c r="C13" s="43"/>
      <c r="D13" s="43"/>
      <c r="E13" s="54"/>
      <c r="F13" s="43"/>
      <c r="G13" s="43"/>
      <c r="H13" s="43"/>
      <c r="I13" s="43"/>
      <c r="J13" s="43"/>
    </row>
    <row r="14" spans="1:10" ht="16.5" thickTop="1" thickBot="1" x14ac:dyDescent="0.3">
      <c r="A14" s="43"/>
      <c r="B14" s="43"/>
      <c r="C14" s="43"/>
      <c r="D14" s="43"/>
      <c r="E14" s="54"/>
      <c r="F14" s="43"/>
      <c r="G14" s="43"/>
      <c r="H14" s="43"/>
      <c r="I14" s="43"/>
      <c r="J14" s="43"/>
    </row>
    <row r="15" spans="1:10" ht="16.5" thickTop="1" thickBot="1" x14ac:dyDescent="0.3">
      <c r="A15" s="43"/>
      <c r="B15" s="43"/>
      <c r="C15" s="43"/>
      <c r="D15" s="43"/>
      <c r="E15" s="54"/>
      <c r="F15" s="43"/>
      <c r="G15" s="43"/>
      <c r="H15" s="43"/>
      <c r="I15" s="43"/>
      <c r="J15" s="43"/>
    </row>
    <row r="16" spans="1:10" ht="16.5" thickTop="1" thickBot="1" x14ac:dyDescent="0.3">
      <c r="A16" s="43"/>
      <c r="B16" s="43"/>
      <c r="C16" s="43"/>
      <c r="D16" s="43"/>
      <c r="E16" s="54"/>
      <c r="F16" s="43"/>
      <c r="G16" s="43"/>
      <c r="H16" s="43"/>
      <c r="I16" s="47"/>
      <c r="J16" s="47"/>
    </row>
    <row r="17" spans="1:10" ht="16.5" thickTop="1" thickBot="1" x14ac:dyDescent="0.3">
      <c r="A17" s="108" t="s">
        <v>70</v>
      </c>
      <c r="B17" s="109"/>
      <c r="C17" s="62">
        <f>SUM(C6:C16)</f>
        <v>13500</v>
      </c>
      <c r="D17" s="62">
        <f>SUM(D6:D16)</f>
        <v>63000</v>
      </c>
      <c r="E17" s="54"/>
      <c r="F17" s="62">
        <f>SUM(F6:F9)</f>
        <v>65000</v>
      </c>
      <c r="G17" s="62">
        <f>SUM(G6:G9)</f>
        <v>752500</v>
      </c>
      <c r="H17" s="58">
        <f>H9</f>
        <v>6.4020618556701034</v>
      </c>
      <c r="I17" s="63" t="b">
        <f>I5+C17-F17=I9</f>
        <v>1</v>
      </c>
      <c r="J17" s="63" t="b">
        <f>J5+D17-G17=J9</f>
        <v>1</v>
      </c>
    </row>
    <row r="18" spans="1:10" ht="16.5" thickTop="1" thickBot="1" x14ac:dyDescent="0.3">
      <c r="A18" s="43"/>
      <c r="B18" s="43"/>
      <c r="C18" s="43"/>
      <c r="D18" s="43"/>
      <c r="E18" s="54"/>
      <c r="F18" s="43"/>
      <c r="G18" s="43"/>
      <c r="H18" s="43"/>
      <c r="I18" s="43"/>
      <c r="J18" s="43"/>
    </row>
    <row r="19" spans="1:10" ht="16.5" thickTop="1" thickBot="1" x14ac:dyDescent="0.3">
      <c r="A19" s="43"/>
      <c r="B19" s="43"/>
      <c r="C19" s="43"/>
      <c r="D19" s="43"/>
      <c r="E19" s="54"/>
      <c r="F19" s="43"/>
      <c r="G19" s="43"/>
      <c r="H19" s="43"/>
      <c r="I19" s="43"/>
      <c r="J19" s="43"/>
    </row>
    <row r="20" spans="1:10" ht="16.5" thickTop="1" thickBot="1" x14ac:dyDescent="0.3">
      <c r="A20" s="43"/>
      <c r="B20" s="43"/>
      <c r="C20" s="43"/>
      <c r="D20" s="43"/>
      <c r="E20" s="54"/>
      <c r="F20" s="43"/>
      <c r="G20" s="43"/>
      <c r="H20" s="43"/>
      <c r="I20" s="43"/>
      <c r="J20" s="43"/>
    </row>
    <row r="21" spans="1:10" ht="16.5" thickTop="1" thickBot="1" x14ac:dyDescent="0.3">
      <c r="A21" s="43"/>
      <c r="B21" s="43"/>
      <c r="C21" s="43"/>
      <c r="D21" s="43"/>
      <c r="E21" s="54"/>
      <c r="F21" s="43"/>
      <c r="G21" s="43"/>
      <c r="H21" s="43"/>
      <c r="I21" s="43"/>
      <c r="J21" s="43"/>
    </row>
    <row r="22" spans="1:10" ht="16.5" thickTop="1" thickBot="1" x14ac:dyDescent="0.3">
      <c r="A22" s="43"/>
      <c r="B22" s="43"/>
      <c r="C22" s="43"/>
      <c r="D22" s="43"/>
      <c r="E22" s="54"/>
      <c r="F22" s="43"/>
      <c r="G22" s="43"/>
      <c r="H22" s="43"/>
      <c r="I22" s="43"/>
      <c r="J22" s="43"/>
    </row>
    <row r="23" spans="1:10" ht="16.5" thickTop="1" thickBot="1" x14ac:dyDescent="0.3">
      <c r="A23" s="43"/>
      <c r="B23" s="43"/>
      <c r="C23" s="43"/>
      <c r="D23" s="43"/>
      <c r="E23" s="54"/>
      <c r="F23" s="43"/>
      <c r="G23" s="43"/>
      <c r="H23" s="43"/>
      <c r="I23" s="43"/>
      <c r="J23" s="43"/>
    </row>
    <row r="24" spans="1:10" ht="16.5" thickTop="1" thickBot="1" x14ac:dyDescent="0.3">
      <c r="A24" s="43"/>
      <c r="B24" s="43"/>
      <c r="C24" s="43"/>
      <c r="D24" s="43"/>
      <c r="E24" s="54"/>
      <c r="F24" s="43"/>
      <c r="G24" s="43"/>
      <c r="H24" s="43"/>
      <c r="I24" s="43"/>
      <c r="J24" s="43"/>
    </row>
    <row r="25" spans="1:10" ht="16.5" thickTop="1" thickBot="1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16.5" thickTop="1" thickBot="1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ht="16.5" thickTop="1" thickBot="1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15.75" thickTop="1" x14ac:dyDescent="0.25"/>
  </sheetData>
  <mergeCells count="6">
    <mergeCell ref="A17:B17"/>
    <mergeCell ref="A1:J1"/>
    <mergeCell ref="B2:D2"/>
    <mergeCell ref="I2:J2"/>
    <mergeCell ref="E2:G2"/>
    <mergeCell ref="H2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S34"/>
  <sheetViews>
    <sheetView rightToLeft="1" topLeftCell="A15" workbookViewId="0">
      <selection activeCell="O19" sqref="O19"/>
    </sheetView>
  </sheetViews>
  <sheetFormatPr defaultColWidth="9" defaultRowHeight="15.75" x14ac:dyDescent="0.25"/>
  <cols>
    <col min="1" max="1" width="16.140625" style="36" bestFit="1" customWidth="1"/>
    <col min="2" max="2" width="16.42578125" style="36" customWidth="1"/>
    <col min="3" max="3" width="12.140625" style="36" customWidth="1"/>
    <col min="4" max="4" width="11.5703125" style="36" customWidth="1"/>
    <col min="5" max="5" width="11.42578125" style="36" customWidth="1"/>
    <col min="6" max="6" width="11.140625" style="36" customWidth="1"/>
    <col min="7" max="7" width="10.7109375" style="36" customWidth="1"/>
    <col min="8" max="8" width="10.5703125" style="36" customWidth="1"/>
    <col min="9" max="9" width="8.85546875" style="36" customWidth="1"/>
    <col min="10" max="10" width="13.7109375" style="36" customWidth="1"/>
    <col min="11" max="11" width="9.42578125" style="36" bestFit="1" customWidth="1"/>
    <col min="12" max="16384" width="9" style="36"/>
  </cols>
  <sheetData>
    <row r="1" spans="1:15" x14ac:dyDescent="0.25">
      <c r="A1" s="117" t="s">
        <v>145</v>
      </c>
      <c r="B1" s="117"/>
      <c r="C1" s="117"/>
      <c r="D1" s="117"/>
      <c r="E1" s="117"/>
      <c r="F1" s="117"/>
      <c r="G1" s="117"/>
      <c r="H1" s="117"/>
    </row>
    <row r="2" spans="1:15" ht="16.5" thickBot="1" x14ac:dyDescent="0.3">
      <c r="A2" s="116" t="s">
        <v>146</v>
      </c>
      <c r="B2" s="116"/>
      <c r="C2" s="116"/>
      <c r="D2" s="116"/>
      <c r="E2" s="116"/>
      <c r="F2" s="116"/>
      <c r="G2" s="116"/>
      <c r="H2" s="116"/>
    </row>
    <row r="3" spans="1:15" ht="17.25" thickTop="1" thickBot="1" x14ac:dyDescent="0.3">
      <c r="A3" s="118" t="s">
        <v>147</v>
      </c>
      <c r="B3" s="118"/>
      <c r="C3" s="66">
        <v>10</v>
      </c>
      <c r="D3" s="64" t="s">
        <v>149</v>
      </c>
      <c r="E3" s="64" t="s">
        <v>151</v>
      </c>
      <c r="F3" s="65">
        <v>0.02</v>
      </c>
      <c r="G3" s="119" t="s">
        <v>153</v>
      </c>
      <c r="H3" s="120"/>
    </row>
    <row r="4" spans="1:15" ht="17.25" thickTop="1" thickBot="1" x14ac:dyDescent="0.3">
      <c r="A4" s="118" t="s">
        <v>148</v>
      </c>
      <c r="B4" s="118"/>
      <c r="C4" s="66">
        <v>30</v>
      </c>
      <c r="D4" s="64" t="s">
        <v>150</v>
      </c>
      <c r="E4" s="64" t="s">
        <v>152</v>
      </c>
      <c r="F4" s="65">
        <v>0.05</v>
      </c>
      <c r="G4" s="119" t="s">
        <v>153</v>
      </c>
      <c r="H4" s="120"/>
    </row>
    <row r="5" spans="1:15" ht="16.5" thickTop="1" x14ac:dyDescent="0.25"/>
    <row r="7" spans="1:15" x14ac:dyDescent="0.25">
      <c r="J7" s="121" t="s">
        <v>202</v>
      </c>
      <c r="K7" s="121"/>
      <c r="L7" s="121"/>
      <c r="M7" s="121"/>
      <c r="N7" s="121"/>
      <c r="O7" s="121"/>
    </row>
    <row r="8" spans="1:15" x14ac:dyDescent="0.25">
      <c r="A8" s="116" t="s">
        <v>154</v>
      </c>
      <c r="B8" s="116"/>
      <c r="C8" s="116"/>
      <c r="D8" s="116"/>
      <c r="E8" s="116"/>
      <c r="F8" s="116"/>
      <c r="G8" s="116"/>
      <c r="H8" s="116"/>
      <c r="J8" s="121"/>
      <c r="K8" s="121"/>
      <c r="L8" s="121"/>
      <c r="M8" s="121"/>
      <c r="N8" s="121"/>
      <c r="O8" s="121"/>
    </row>
    <row r="9" spans="1:15" ht="16.5" thickBot="1" x14ac:dyDescent="0.3">
      <c r="A9" s="67" t="s">
        <v>155</v>
      </c>
      <c r="B9" s="67" t="s">
        <v>162</v>
      </c>
      <c r="C9" s="67" t="s">
        <v>156</v>
      </c>
      <c r="D9" s="67" t="s">
        <v>157</v>
      </c>
      <c r="E9" s="67" t="s">
        <v>158</v>
      </c>
      <c r="F9" s="67" t="s">
        <v>159</v>
      </c>
      <c r="G9" s="67" t="s">
        <v>160</v>
      </c>
      <c r="H9" s="67" t="s">
        <v>161</v>
      </c>
      <c r="J9" s="121"/>
      <c r="K9" s="121"/>
      <c r="L9" s="121"/>
      <c r="M9" s="121"/>
      <c r="N9" s="121"/>
      <c r="O9" s="121"/>
    </row>
    <row r="10" spans="1:15" ht="17.25" thickTop="1" thickBot="1" x14ac:dyDescent="0.3">
      <c r="A10" s="69">
        <v>1000</v>
      </c>
      <c r="B10" s="69" t="s">
        <v>163</v>
      </c>
      <c r="C10" s="69">
        <v>55000</v>
      </c>
      <c r="D10" s="70">
        <v>42217</v>
      </c>
      <c r="E10" s="70">
        <v>42221</v>
      </c>
      <c r="F10" s="68">
        <f>(IF(E10-D10&lt;=C3*$F$3,C10*$F$3,0))</f>
        <v>0</v>
      </c>
      <c r="G10" s="68">
        <f>IF(E10-D10&lt;=C4*$F$4,C10*$F$4,0)</f>
        <v>0</v>
      </c>
      <c r="H10" s="68">
        <f>F10-G10</f>
        <v>0</v>
      </c>
      <c r="J10" s="121"/>
      <c r="K10" s="121"/>
      <c r="L10" s="121"/>
      <c r="M10" s="121"/>
      <c r="N10" s="121"/>
      <c r="O10" s="121"/>
    </row>
    <row r="11" spans="1:15" ht="17.25" thickTop="1" thickBot="1" x14ac:dyDescent="0.3">
      <c r="A11" s="69">
        <v>2000</v>
      </c>
      <c r="B11" s="69" t="s">
        <v>164</v>
      </c>
      <c r="C11" s="68">
        <v>10000</v>
      </c>
      <c r="D11" s="70">
        <v>42218</v>
      </c>
      <c r="E11" s="70">
        <v>42222</v>
      </c>
      <c r="F11" s="68">
        <f t="shared" ref="F11:F32" si="0">(IF(E11-D11&lt;=C4*$F$3,C11*$F$3,0))</f>
        <v>0</v>
      </c>
      <c r="G11" s="68">
        <f t="shared" ref="G11:G32" si="1">IF(E11-D11&lt;=C5*$F$4,C11*$F$4,0)</f>
        <v>0</v>
      </c>
      <c r="H11" s="68">
        <f t="shared" ref="H11:H32" si="2">F11-G11</f>
        <v>0</v>
      </c>
      <c r="J11" s="121"/>
      <c r="K11" s="121"/>
      <c r="L11" s="121"/>
      <c r="M11" s="121"/>
      <c r="N11" s="121"/>
      <c r="O11" s="121"/>
    </row>
    <row r="12" spans="1:15" ht="17.25" thickTop="1" thickBot="1" x14ac:dyDescent="0.3">
      <c r="A12" s="69">
        <v>3000</v>
      </c>
      <c r="B12" s="69" t="s">
        <v>165</v>
      </c>
      <c r="C12" s="68">
        <v>60000</v>
      </c>
      <c r="D12" s="70">
        <v>42219</v>
      </c>
      <c r="E12" s="70">
        <v>42223</v>
      </c>
      <c r="F12" s="68">
        <f t="shared" si="0"/>
        <v>0</v>
      </c>
      <c r="G12" s="68">
        <f t="shared" si="1"/>
        <v>0</v>
      </c>
      <c r="H12" s="68">
        <f t="shared" si="2"/>
        <v>0</v>
      </c>
    </row>
    <row r="13" spans="1:15" ht="17.25" thickTop="1" thickBot="1" x14ac:dyDescent="0.3">
      <c r="A13" s="69">
        <v>4000</v>
      </c>
      <c r="B13" s="69" t="s">
        <v>166</v>
      </c>
      <c r="C13" s="68">
        <v>80000</v>
      </c>
      <c r="D13" s="70">
        <v>42220</v>
      </c>
      <c r="E13" s="70">
        <v>42224</v>
      </c>
      <c r="F13" s="68">
        <f t="shared" si="0"/>
        <v>0</v>
      </c>
      <c r="G13" s="68">
        <f t="shared" si="1"/>
        <v>0</v>
      </c>
      <c r="H13" s="68">
        <f t="shared" si="2"/>
        <v>0</v>
      </c>
    </row>
    <row r="14" spans="1:15" ht="17.25" thickTop="1" thickBot="1" x14ac:dyDescent="0.3">
      <c r="A14" s="69">
        <v>5000</v>
      </c>
      <c r="B14" s="69" t="s">
        <v>167</v>
      </c>
      <c r="C14" s="68">
        <v>8800</v>
      </c>
      <c r="D14" s="70">
        <v>42221</v>
      </c>
      <c r="E14" s="70">
        <v>42225</v>
      </c>
      <c r="F14" s="68">
        <f t="shared" si="0"/>
        <v>0</v>
      </c>
      <c r="G14" s="68">
        <f t="shared" si="1"/>
        <v>0</v>
      </c>
      <c r="H14" s="68">
        <f t="shared" si="2"/>
        <v>0</v>
      </c>
    </row>
    <row r="15" spans="1:15" ht="17.25" thickTop="1" thickBot="1" x14ac:dyDescent="0.3">
      <c r="A15" s="69">
        <v>6000</v>
      </c>
      <c r="B15" s="69" t="s">
        <v>168</v>
      </c>
      <c r="C15" s="68">
        <v>1600</v>
      </c>
      <c r="D15" s="70">
        <v>42222</v>
      </c>
      <c r="E15" s="70">
        <v>42226</v>
      </c>
      <c r="F15" s="68">
        <f t="shared" si="0"/>
        <v>0</v>
      </c>
      <c r="G15" s="68">
        <f>IF(E15-D15&lt;=C10*$F$4,C15*$F$4,0)</f>
        <v>80</v>
      </c>
      <c r="H15" s="68">
        <f>F15-G15</f>
        <v>-80</v>
      </c>
    </row>
    <row r="16" spans="1:15" ht="17.25" thickTop="1" thickBot="1" x14ac:dyDescent="0.3">
      <c r="A16" s="69">
        <v>7000</v>
      </c>
      <c r="B16" s="69" t="s">
        <v>169</v>
      </c>
      <c r="C16" s="68">
        <v>321500</v>
      </c>
      <c r="D16" s="70">
        <v>42223</v>
      </c>
      <c r="E16" s="70">
        <v>42227</v>
      </c>
      <c r="F16" s="68">
        <f>(IF(E16-D16&lt;=C10*$F$3,C16*$F$3,0))</f>
        <v>6430</v>
      </c>
      <c r="G16" s="68">
        <f t="shared" si="1"/>
        <v>16075</v>
      </c>
      <c r="H16" s="68">
        <f t="shared" si="2"/>
        <v>-9645</v>
      </c>
      <c r="J16" s="115" t="s">
        <v>186</v>
      </c>
      <c r="K16" s="115"/>
      <c r="L16" s="115"/>
    </row>
    <row r="17" spans="1:19" ht="17.25" thickTop="1" thickBot="1" x14ac:dyDescent="0.3">
      <c r="A17" s="69">
        <v>8000</v>
      </c>
      <c r="B17" s="69" t="s">
        <v>170</v>
      </c>
      <c r="C17" s="68">
        <v>10100</v>
      </c>
      <c r="D17" s="70">
        <v>42224</v>
      </c>
      <c r="E17" s="70">
        <v>42228</v>
      </c>
      <c r="F17" s="68">
        <f t="shared" si="0"/>
        <v>202</v>
      </c>
      <c r="G17" s="68">
        <f t="shared" si="1"/>
        <v>505</v>
      </c>
      <c r="H17" s="68">
        <f t="shared" si="2"/>
        <v>-303</v>
      </c>
      <c r="J17" s="73"/>
      <c r="K17" s="73" t="e">
        <v>#VALUE!</v>
      </c>
      <c r="L17" s="73"/>
    </row>
    <row r="18" spans="1:19" ht="17.25" thickTop="1" thickBot="1" x14ac:dyDescent="0.3">
      <c r="A18" s="69">
        <v>9000</v>
      </c>
      <c r="B18" s="69" t="s">
        <v>171</v>
      </c>
      <c r="C18" s="68">
        <v>6580</v>
      </c>
      <c r="D18" s="70">
        <v>42225</v>
      </c>
      <c r="E18" s="70">
        <v>42229</v>
      </c>
      <c r="F18" s="68">
        <f t="shared" si="0"/>
        <v>131.6</v>
      </c>
      <c r="G18" s="68">
        <f t="shared" si="1"/>
        <v>329</v>
      </c>
      <c r="H18" s="68">
        <f t="shared" si="2"/>
        <v>-197.4</v>
      </c>
    </row>
    <row r="19" spans="1:19" ht="17.25" thickTop="1" thickBot="1" x14ac:dyDescent="0.3">
      <c r="A19" s="69">
        <v>10000</v>
      </c>
      <c r="B19" s="69" t="s">
        <v>172</v>
      </c>
      <c r="C19" s="68">
        <v>3254</v>
      </c>
      <c r="D19" s="70">
        <v>42226</v>
      </c>
      <c r="E19" s="70">
        <v>42230</v>
      </c>
      <c r="F19" s="68">
        <f>(IF(E19-D19&lt;=C12*$F$3,C19*$F$3,0))</f>
        <v>65.08</v>
      </c>
      <c r="G19" s="68">
        <f t="shared" si="1"/>
        <v>162.70000000000002</v>
      </c>
      <c r="H19" s="68">
        <f t="shared" si="2"/>
        <v>-97.620000000000019</v>
      </c>
    </row>
    <row r="20" spans="1:19" ht="17.25" thickTop="1" thickBot="1" x14ac:dyDescent="0.3">
      <c r="A20" s="69">
        <v>11000</v>
      </c>
      <c r="B20" s="69" t="s">
        <v>173</v>
      </c>
      <c r="C20" s="68">
        <v>18169</v>
      </c>
      <c r="D20" s="70">
        <v>42227</v>
      </c>
      <c r="E20" s="70">
        <v>42231</v>
      </c>
      <c r="F20" s="68">
        <f t="shared" si="0"/>
        <v>363.38</v>
      </c>
      <c r="G20" s="68">
        <f t="shared" si="1"/>
        <v>908.45</v>
      </c>
      <c r="H20" s="68">
        <f t="shared" si="2"/>
        <v>-545.07000000000005</v>
      </c>
      <c r="J20" s="126" t="s">
        <v>196</v>
      </c>
      <c r="K20" s="126"/>
      <c r="L20" s="126"/>
    </row>
    <row r="21" spans="1:19" ht="17.25" thickTop="1" thickBot="1" x14ac:dyDescent="0.3">
      <c r="A21" s="69">
        <v>12000</v>
      </c>
      <c r="B21" s="69" t="s">
        <v>174</v>
      </c>
      <c r="C21" s="68">
        <v>30210</v>
      </c>
      <c r="D21" s="70">
        <v>42228</v>
      </c>
      <c r="E21" s="70">
        <v>42232</v>
      </c>
      <c r="F21" s="68">
        <f t="shared" si="0"/>
        <v>604.20000000000005</v>
      </c>
      <c r="G21" s="68">
        <f t="shared" si="1"/>
        <v>1510.5</v>
      </c>
      <c r="H21" s="68">
        <f t="shared" si="2"/>
        <v>-906.3</v>
      </c>
      <c r="J21" s="115" t="s">
        <v>197</v>
      </c>
      <c r="K21" s="115"/>
      <c r="L21" s="115"/>
      <c r="M21" s="115"/>
    </row>
    <row r="22" spans="1:19" ht="17.25" thickTop="1" thickBot="1" x14ac:dyDescent="0.3">
      <c r="A22" s="69">
        <v>13000</v>
      </c>
      <c r="B22" s="69" t="s">
        <v>175</v>
      </c>
      <c r="C22" s="68">
        <v>55410</v>
      </c>
      <c r="D22" s="70">
        <v>42229</v>
      </c>
      <c r="E22" s="70">
        <v>42233</v>
      </c>
      <c r="F22" s="68">
        <f t="shared" si="0"/>
        <v>1108.2</v>
      </c>
      <c r="G22" s="68">
        <f t="shared" si="1"/>
        <v>2770.5</v>
      </c>
      <c r="H22" s="68">
        <f t="shared" si="2"/>
        <v>-1662.3</v>
      </c>
    </row>
    <row r="23" spans="1:19" ht="17.25" thickTop="1" thickBot="1" x14ac:dyDescent="0.3">
      <c r="A23" s="69">
        <v>14000</v>
      </c>
      <c r="B23" s="69" t="s">
        <v>176</v>
      </c>
      <c r="C23" s="68">
        <v>77021</v>
      </c>
      <c r="D23" s="70">
        <v>42230</v>
      </c>
      <c r="E23" s="70">
        <v>42234</v>
      </c>
      <c r="F23" s="68">
        <f t="shared" si="0"/>
        <v>1540.42</v>
      </c>
      <c r="G23" s="68">
        <f t="shared" si="1"/>
        <v>3851.05</v>
      </c>
      <c r="H23" s="68">
        <f t="shared" si="2"/>
        <v>-2310.63</v>
      </c>
      <c r="J23" s="127" t="s">
        <v>188</v>
      </c>
      <c r="K23" s="127"/>
      <c r="L23" s="127"/>
    </row>
    <row r="24" spans="1:19" ht="17.25" thickTop="1" thickBot="1" x14ac:dyDescent="0.3">
      <c r="A24" s="69">
        <v>15000</v>
      </c>
      <c r="B24" s="69" t="s">
        <v>177</v>
      </c>
      <c r="C24" s="68">
        <v>9250</v>
      </c>
      <c r="D24" s="70">
        <v>42231</v>
      </c>
      <c r="E24" s="70">
        <v>42235</v>
      </c>
      <c r="F24" s="68">
        <f t="shared" si="0"/>
        <v>185</v>
      </c>
      <c r="G24" s="68">
        <f>IF(E24-D24&lt;=C18*$F$4,C24*$F$4,0)</f>
        <v>462.5</v>
      </c>
      <c r="H24" s="68">
        <f t="shared" si="2"/>
        <v>-277.5</v>
      </c>
      <c r="J24" s="128" t="s">
        <v>189</v>
      </c>
      <c r="K24" s="128"/>
      <c r="L24" s="76">
        <v>100000</v>
      </c>
    </row>
    <row r="25" spans="1:19" ht="17.25" thickTop="1" thickBot="1" x14ac:dyDescent="0.3">
      <c r="A25" s="69">
        <v>16000</v>
      </c>
      <c r="B25" s="69" t="s">
        <v>178</v>
      </c>
      <c r="C25" s="68">
        <v>100000</v>
      </c>
      <c r="D25" s="70">
        <v>42232</v>
      </c>
      <c r="E25" s="70">
        <v>42236</v>
      </c>
      <c r="F25" s="68">
        <f>(IF(E25-D25&lt;=C18*$F$3,C25*$F$3,0))</f>
        <v>2000</v>
      </c>
      <c r="G25" s="68">
        <f t="shared" si="1"/>
        <v>5000</v>
      </c>
      <c r="H25" s="68">
        <f t="shared" si="2"/>
        <v>-3000</v>
      </c>
      <c r="J25" s="75" t="s">
        <v>190</v>
      </c>
      <c r="K25" s="124" t="str">
        <f>VLOOKUP(L24,A10:H32,2)</f>
        <v>حسين</v>
      </c>
      <c r="L25" s="125"/>
      <c r="P25" s="77"/>
    </row>
    <row r="26" spans="1:19" ht="17.25" thickTop="1" thickBot="1" x14ac:dyDescent="0.3">
      <c r="A26" s="69">
        <v>17000</v>
      </c>
      <c r="B26" s="69" t="s">
        <v>179</v>
      </c>
      <c r="C26" s="68">
        <v>200000</v>
      </c>
      <c r="D26" s="70">
        <v>42233</v>
      </c>
      <c r="E26" s="70">
        <v>42237</v>
      </c>
      <c r="F26" s="68">
        <f t="shared" si="0"/>
        <v>4000</v>
      </c>
      <c r="G26" s="68">
        <f t="shared" si="1"/>
        <v>10000</v>
      </c>
      <c r="H26" s="68">
        <f t="shared" si="2"/>
        <v>-6000</v>
      </c>
      <c r="J26" s="75" t="s">
        <v>156</v>
      </c>
      <c r="K26" s="75">
        <f>VLOOKUP(L24,A10:H32,3)</f>
        <v>900000</v>
      </c>
      <c r="L26" s="75" t="s">
        <v>130</v>
      </c>
      <c r="M26" s="78"/>
      <c r="N26" s="115" t="s">
        <v>198</v>
      </c>
      <c r="O26" s="115"/>
      <c r="P26" s="115"/>
      <c r="Q26" s="115"/>
      <c r="R26" s="78"/>
      <c r="S26" s="78"/>
    </row>
    <row r="27" spans="1:19" ht="17.25" thickTop="1" thickBot="1" x14ac:dyDescent="0.3">
      <c r="A27" s="69">
        <v>18000</v>
      </c>
      <c r="B27" s="69" t="s">
        <v>180</v>
      </c>
      <c r="C27" s="68">
        <v>300000</v>
      </c>
      <c r="D27" s="70">
        <v>42234</v>
      </c>
      <c r="E27" s="70">
        <v>42238</v>
      </c>
      <c r="F27" s="68">
        <f t="shared" si="0"/>
        <v>6000</v>
      </c>
      <c r="G27" s="68">
        <f t="shared" si="1"/>
        <v>15000</v>
      </c>
      <c r="H27" s="68">
        <f t="shared" si="2"/>
        <v>-9000</v>
      </c>
      <c r="J27" s="75" t="s">
        <v>191</v>
      </c>
      <c r="K27" s="122">
        <f>VLOOKUP(L24,A10:H32,4)</f>
        <v>42239</v>
      </c>
      <c r="L27" s="123"/>
      <c r="M27" s="78" t="s">
        <v>199</v>
      </c>
      <c r="N27" s="115" t="s">
        <v>201</v>
      </c>
      <c r="O27" s="115"/>
      <c r="P27" s="115"/>
      <c r="Q27" s="115"/>
      <c r="R27" s="78"/>
      <c r="S27" s="78"/>
    </row>
    <row r="28" spans="1:19" ht="17.25" thickTop="1" thickBot="1" x14ac:dyDescent="0.3">
      <c r="A28" s="69">
        <v>19000</v>
      </c>
      <c r="B28" s="69" t="s">
        <v>181</v>
      </c>
      <c r="C28" s="68">
        <v>400000</v>
      </c>
      <c r="D28" s="70">
        <v>42235</v>
      </c>
      <c r="E28" s="70">
        <v>42239</v>
      </c>
      <c r="F28" s="68">
        <f t="shared" si="0"/>
        <v>8000</v>
      </c>
      <c r="G28" s="68">
        <f t="shared" si="1"/>
        <v>20000</v>
      </c>
      <c r="H28" s="68">
        <f t="shared" si="2"/>
        <v>-12000</v>
      </c>
      <c r="J28" s="75" t="s">
        <v>158</v>
      </c>
      <c r="K28" s="122">
        <f>VLOOKUP(L24,A10:H32,5)</f>
        <v>42243</v>
      </c>
      <c r="L28" s="123"/>
      <c r="M28" s="78"/>
      <c r="N28" s="78"/>
      <c r="O28" s="78"/>
      <c r="P28" s="78"/>
      <c r="Q28" s="78"/>
      <c r="R28" s="78"/>
      <c r="S28" s="78"/>
    </row>
    <row r="29" spans="1:19" ht="17.25" thickTop="1" thickBot="1" x14ac:dyDescent="0.3">
      <c r="A29" s="69">
        <v>20000</v>
      </c>
      <c r="B29" s="69" t="s">
        <v>182</v>
      </c>
      <c r="C29" s="68">
        <v>500000</v>
      </c>
      <c r="D29" s="70">
        <v>42236</v>
      </c>
      <c r="E29" s="70">
        <v>42240</v>
      </c>
      <c r="F29" s="68">
        <f t="shared" si="0"/>
        <v>10000</v>
      </c>
      <c r="G29" s="68">
        <f t="shared" si="1"/>
        <v>25000</v>
      </c>
      <c r="H29" s="68">
        <f>F29-G29</f>
        <v>-15000</v>
      </c>
      <c r="J29" s="75" t="s">
        <v>192</v>
      </c>
      <c r="K29" s="75">
        <f>K28-K27</f>
        <v>4</v>
      </c>
      <c r="L29" s="75" t="s">
        <v>150</v>
      </c>
      <c r="M29" s="78"/>
      <c r="N29" s="78"/>
      <c r="O29" s="78"/>
      <c r="P29" s="78"/>
      <c r="Q29" s="78"/>
      <c r="R29" s="79"/>
    </row>
    <row r="30" spans="1:19" ht="17.25" thickTop="1" thickBot="1" x14ac:dyDescent="0.3">
      <c r="A30" s="69">
        <v>21000</v>
      </c>
      <c r="B30" s="69" t="s">
        <v>183</v>
      </c>
      <c r="C30" s="68">
        <v>600000</v>
      </c>
      <c r="D30" s="70">
        <v>42237</v>
      </c>
      <c r="E30" s="70">
        <v>42241</v>
      </c>
      <c r="F30" s="68">
        <f t="shared" si="0"/>
        <v>12000</v>
      </c>
      <c r="G30" s="68">
        <f t="shared" si="1"/>
        <v>30000</v>
      </c>
      <c r="H30" s="68">
        <f t="shared" si="2"/>
        <v>-18000</v>
      </c>
      <c r="J30" s="75" t="s">
        <v>159</v>
      </c>
      <c r="K30" s="75">
        <f>VLOOKUP(L24,A10:H32,6)</f>
        <v>18000</v>
      </c>
      <c r="L30" s="75" t="s">
        <v>130</v>
      </c>
      <c r="M30" s="78"/>
      <c r="N30" s="78"/>
      <c r="O30" s="78"/>
      <c r="P30" s="78"/>
      <c r="Q30" s="78"/>
      <c r="R30" s="78"/>
      <c r="S30" s="78"/>
    </row>
    <row r="31" spans="1:19" ht="17.25" thickTop="1" thickBot="1" x14ac:dyDescent="0.3">
      <c r="A31" s="69">
        <v>22000</v>
      </c>
      <c r="B31" s="69" t="s">
        <v>184</v>
      </c>
      <c r="C31" s="68">
        <v>700000</v>
      </c>
      <c r="D31" s="70">
        <v>42238</v>
      </c>
      <c r="E31" s="70">
        <v>42242</v>
      </c>
      <c r="F31" s="68">
        <f t="shared" si="0"/>
        <v>14000</v>
      </c>
      <c r="G31" s="68">
        <f t="shared" si="1"/>
        <v>35000</v>
      </c>
      <c r="H31" s="68">
        <f t="shared" si="2"/>
        <v>-21000</v>
      </c>
      <c r="J31" s="75" t="s">
        <v>193</v>
      </c>
      <c r="K31" s="75">
        <f>VLOOKUP(L24,A10:H32,6)</f>
        <v>18000</v>
      </c>
      <c r="L31" s="75" t="s">
        <v>130</v>
      </c>
      <c r="M31" s="78"/>
      <c r="N31" s="78"/>
      <c r="O31" s="78"/>
      <c r="P31" s="78" t="s">
        <v>200</v>
      </c>
      <c r="Q31" s="78"/>
      <c r="R31" s="78"/>
      <c r="S31" s="78"/>
    </row>
    <row r="32" spans="1:19" ht="17.25" thickTop="1" thickBot="1" x14ac:dyDescent="0.3">
      <c r="A32" s="69">
        <v>23000</v>
      </c>
      <c r="B32" s="69" t="s">
        <v>185</v>
      </c>
      <c r="C32" s="68">
        <v>900000</v>
      </c>
      <c r="D32" s="70">
        <v>42239</v>
      </c>
      <c r="E32" s="70">
        <v>42243</v>
      </c>
      <c r="F32" s="68">
        <f t="shared" si="0"/>
        <v>18000</v>
      </c>
      <c r="G32" s="68">
        <f t="shared" si="1"/>
        <v>45000</v>
      </c>
      <c r="H32" s="68">
        <f t="shared" si="2"/>
        <v>-27000</v>
      </c>
      <c r="J32" s="75" t="s">
        <v>194</v>
      </c>
      <c r="K32" s="75">
        <f>VLOOKUP(L24,A10:H32,8)</f>
        <v>-27000</v>
      </c>
      <c r="L32" s="75" t="s">
        <v>130</v>
      </c>
    </row>
    <row r="33" spans="10:12" ht="17.25" thickTop="1" thickBot="1" x14ac:dyDescent="0.3">
      <c r="J33" s="75" t="s">
        <v>195</v>
      </c>
      <c r="K33" s="124"/>
      <c r="L33" s="125"/>
    </row>
    <row r="34" spans="10:12" ht="16.5" thickTop="1" x14ac:dyDescent="0.25"/>
  </sheetData>
  <mergeCells count="19">
    <mergeCell ref="K28:L28"/>
    <mergeCell ref="K33:L33"/>
    <mergeCell ref="J20:L20"/>
    <mergeCell ref="J23:L23"/>
    <mergeCell ref="J24:K24"/>
    <mergeCell ref="K25:L25"/>
    <mergeCell ref="K27:L27"/>
    <mergeCell ref="J21:M21"/>
    <mergeCell ref="N27:Q27"/>
    <mergeCell ref="J16:L16"/>
    <mergeCell ref="A8:H8"/>
    <mergeCell ref="A1:H1"/>
    <mergeCell ref="A2:H2"/>
    <mergeCell ref="A3:B3"/>
    <mergeCell ref="A4:B4"/>
    <mergeCell ref="G3:H3"/>
    <mergeCell ref="G4:H4"/>
    <mergeCell ref="N26:Q26"/>
    <mergeCell ref="J7:O11"/>
  </mergeCells>
  <dataValidations count="1">
    <dataValidation type="whole" allowBlank="1" showInputMessage="1" showErrorMessage="1" error="هذا الرقم أكبر من 1000000 جنيه" sqref="L24">
      <formula1>1</formula1>
      <formula2>1000000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الرئيسية</vt:lpstr>
      <vt:lpstr>اليومية الامريكية</vt:lpstr>
      <vt:lpstr>ميزان المراجعة</vt:lpstr>
      <vt:lpstr>قائمة الدخل والميزانية العمومية</vt:lpstr>
      <vt:lpstr>التحليل المالى</vt:lpstr>
      <vt:lpstr>بطاقة الصنف</vt:lpstr>
      <vt:lpstr>تحليل العملاء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Ibnosama</dc:creator>
  <cp:lastModifiedBy>Kimo Store</cp:lastModifiedBy>
  <cp:lastPrinted>2019-05-16T12:52:46Z</cp:lastPrinted>
  <dcterms:created xsi:type="dcterms:W3CDTF">2015-09-10T19:42:00Z</dcterms:created>
  <dcterms:modified xsi:type="dcterms:W3CDTF">2021-03-30T14:06:00Z</dcterms:modified>
</cp:coreProperties>
</file>