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CCA2\Dropbox (Personal)\Work\phD File\MKT 462\MKT 462 562 Dan materials\Fall 2021\Sessions\17-CBCV II - Modeling\Other\"/>
    </mc:Choice>
  </mc:AlternateContent>
  <xr:revisionPtr revIDLastSave="0" documentId="13_ncr:1_{41FA9CB6-B59A-4D09-B003-B9429D7FDDE7}" xr6:coauthVersionLast="46" xr6:coauthVersionMax="46" xr10:uidLastSave="{00000000-0000-0000-0000-000000000000}"/>
  <bookViews>
    <workbookView xWindow="26430" yWindow="780" windowWidth="22755" windowHeight="13290" xr2:uid="{56B01B80-DC63-46B1-A38E-57DEDD1ED355}"/>
  </bookViews>
  <sheets>
    <sheet name="modeling customer base" sheetId="1" r:id="rId1"/>
    <sheet name="unit economics" sheetId="2" r:id="rId2"/>
  </sheets>
  <definedNames>
    <definedName name="solver_adj" localSheetId="0" hidden="1">'modeling customer base'!$C$77:$D$77</definedName>
    <definedName name="solver_adj" localSheetId="1" hidden="1">'unit economics'!$C$46:$D$46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'modeling customer base'!$C$35:$D$42</definedName>
    <definedName name="solver_lhs1" localSheetId="1" hidden="1">'unit economics'!$C$23:$D$28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'modeling customer base'!$G$94</definedName>
    <definedName name="solver_opt" localSheetId="1" hidden="1">'unit economics'!#REF!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hs1" localSheetId="0" hidden="1">0.00001</definedName>
    <definedName name="solver_rhs1" localSheetId="1" hidden="1">0.00001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0" i="1" l="1"/>
  <c r="C40" i="1"/>
  <c r="D41" i="1" l="1"/>
  <c r="D42" i="1" s="1"/>
  <c r="C41" i="1"/>
  <c r="C42" i="1" s="1"/>
  <c r="F84" i="1" l="1"/>
  <c r="F85" i="1" s="1"/>
  <c r="H82" i="1"/>
  <c r="I82" i="1" s="1"/>
  <c r="J82" i="1" s="1"/>
  <c r="K82" i="1" s="1"/>
  <c r="L82" i="1" s="1"/>
  <c r="M82" i="1" s="1"/>
  <c r="N82" i="1" s="1"/>
  <c r="F86" i="1" l="1"/>
  <c r="F87" i="1" l="1"/>
  <c r="F88" i="1" l="1"/>
  <c r="F89" i="1" l="1"/>
  <c r="F90" i="1" l="1"/>
  <c r="H61" i="2" l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H80" i="2" l="1"/>
  <c r="H79" i="2"/>
  <c r="H78" i="2"/>
  <c r="H77" i="2"/>
  <c r="H76" i="2"/>
  <c r="H75" i="2"/>
  <c r="D11" i="2"/>
  <c r="D12" i="2" s="1"/>
  <c r="D13" i="2" s="1"/>
  <c r="D14" i="2" s="1"/>
  <c r="D15" i="2" s="1"/>
  <c r="F76" i="2"/>
  <c r="F77" i="2" s="1"/>
  <c r="F78" i="2" s="1"/>
  <c r="F79" i="2" s="1"/>
  <c r="F80" i="2" s="1"/>
  <c r="F63" i="2"/>
  <c r="H46" i="2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F17" i="2"/>
  <c r="F52" i="2"/>
  <c r="D46" i="2"/>
  <c r="C46" i="2"/>
  <c r="D28" i="2"/>
  <c r="C28" i="2"/>
  <c r="D27" i="2"/>
  <c r="C27" i="2"/>
  <c r="D26" i="2"/>
  <c r="C26" i="2"/>
  <c r="D25" i="2"/>
  <c r="C25" i="2"/>
  <c r="D24" i="2"/>
  <c r="C24" i="2"/>
  <c r="D23" i="2"/>
  <c r="C23" i="2"/>
  <c r="H50" i="2"/>
  <c r="I50" i="2" s="1"/>
  <c r="F36" i="2"/>
  <c r="F37" i="2" s="1"/>
  <c r="F38" i="2" s="1"/>
  <c r="F39" i="2" s="1"/>
  <c r="F40" i="2" s="1"/>
  <c r="H34" i="2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F24" i="2"/>
  <c r="F25" i="2" s="1"/>
  <c r="F26" i="2" s="1"/>
  <c r="F27" i="2" s="1"/>
  <c r="F28" i="2" s="1"/>
  <c r="H22" i="2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V47" i="2" l="1"/>
  <c r="L27" i="2"/>
  <c r="L39" i="2" s="1"/>
  <c r="Z47" i="2"/>
  <c r="AB47" i="2"/>
  <c r="F53" i="2"/>
  <c r="AE47" i="2"/>
  <c r="H23" i="2"/>
  <c r="H35" i="2" s="1"/>
  <c r="J47" i="2"/>
  <c r="Y47" i="2"/>
  <c r="AC47" i="2"/>
  <c r="K47" i="2"/>
  <c r="G47" i="2"/>
  <c r="I47" i="2"/>
  <c r="AA47" i="2"/>
  <c r="L47" i="2"/>
  <c r="N47" i="2"/>
  <c r="O47" i="2"/>
  <c r="P47" i="2"/>
  <c r="Q47" i="2"/>
  <c r="X47" i="2"/>
  <c r="S47" i="2"/>
  <c r="T47" i="2"/>
  <c r="W47" i="2"/>
  <c r="AD47" i="2"/>
  <c r="H47" i="2"/>
  <c r="M47" i="2"/>
  <c r="R47" i="2"/>
  <c r="U47" i="2"/>
  <c r="F64" i="2"/>
  <c r="M28" i="2"/>
  <c r="M40" i="2" s="1"/>
  <c r="I24" i="2"/>
  <c r="I36" i="2" s="1"/>
  <c r="K26" i="2"/>
  <c r="K38" i="2" s="1"/>
  <c r="J25" i="2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J50" i="2"/>
  <c r="H52" i="2" l="1"/>
  <c r="H63" i="2" s="1"/>
  <c r="G53" i="2"/>
  <c r="G64" i="2" s="1"/>
  <c r="G51" i="2"/>
  <c r="G62" i="2" s="1"/>
  <c r="H51" i="2"/>
  <c r="H62" i="2" s="1"/>
  <c r="G52" i="2"/>
  <c r="G63" i="2" s="1"/>
  <c r="M27" i="2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F54" i="2"/>
  <c r="G54" i="2" s="1"/>
  <c r="I23" i="2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F65" i="2"/>
  <c r="J37" i="2"/>
  <c r="K37" i="2" s="1"/>
  <c r="L37" i="2" s="1"/>
  <c r="J53" i="2" s="1"/>
  <c r="L26" i="2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N28" i="2"/>
  <c r="J24" i="2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K50" i="2"/>
  <c r="M39" i="2" l="1"/>
  <c r="N39" i="2" s="1"/>
  <c r="O39" i="2" s="1"/>
  <c r="P39" i="2" s="1"/>
  <c r="Q39" i="2" s="1"/>
  <c r="R39" i="2" s="1"/>
  <c r="S39" i="2" s="1"/>
  <c r="H54" i="2"/>
  <c r="H65" i="2" s="1"/>
  <c r="I53" i="2"/>
  <c r="I64" i="2" s="1"/>
  <c r="H53" i="2"/>
  <c r="H64" i="2" s="1"/>
  <c r="J64" i="2"/>
  <c r="N40" i="2"/>
  <c r="O28" i="2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I35" i="2"/>
  <c r="J35" i="2" s="1"/>
  <c r="F55" i="2"/>
  <c r="G65" i="2"/>
  <c r="F66" i="2"/>
  <c r="L38" i="2"/>
  <c r="J36" i="2"/>
  <c r="M37" i="2"/>
  <c r="L50" i="2"/>
  <c r="J55" i="2" l="1"/>
  <c r="J66" i="2" s="1"/>
  <c r="K55" i="2"/>
  <c r="K66" i="2" s="1"/>
  <c r="L55" i="2"/>
  <c r="L66" i="2" s="1"/>
  <c r="I55" i="2"/>
  <c r="I66" i="2" s="1"/>
  <c r="H55" i="2"/>
  <c r="H66" i="2" s="1"/>
  <c r="G55" i="2"/>
  <c r="G66" i="2" s="1"/>
  <c r="J51" i="2"/>
  <c r="J62" i="2" s="1"/>
  <c r="I51" i="2"/>
  <c r="I62" i="2" s="1"/>
  <c r="M38" i="2"/>
  <c r="I54" i="2"/>
  <c r="I65" i="2" s="1"/>
  <c r="K53" i="2"/>
  <c r="K64" i="2" s="1"/>
  <c r="T39" i="2"/>
  <c r="I52" i="2"/>
  <c r="I63" i="2" s="1"/>
  <c r="O40" i="2"/>
  <c r="K36" i="2"/>
  <c r="F56" i="2"/>
  <c r="F67" i="2"/>
  <c r="N37" i="2"/>
  <c r="M50" i="2"/>
  <c r="M55" i="2" s="1"/>
  <c r="K35" i="2"/>
  <c r="G56" i="2" l="1"/>
  <c r="G67" i="2" s="1"/>
  <c r="H56" i="2"/>
  <c r="H67" i="2" s="1"/>
  <c r="M66" i="2"/>
  <c r="I56" i="2"/>
  <c r="I67" i="2" s="1"/>
  <c r="P40" i="2"/>
  <c r="J56" i="2"/>
  <c r="J67" i="2" s="1"/>
  <c r="J52" i="2"/>
  <c r="J63" i="2" s="1"/>
  <c r="U39" i="2"/>
  <c r="L36" i="2"/>
  <c r="K51" i="2"/>
  <c r="K62" i="2" s="1"/>
  <c r="N38" i="2"/>
  <c r="J54" i="2"/>
  <c r="J65" i="2" s="1"/>
  <c r="O37" i="2"/>
  <c r="L53" i="2"/>
  <c r="L64" i="2" s="1"/>
  <c r="L35" i="2"/>
  <c r="N50" i="2"/>
  <c r="N55" i="2" s="1"/>
  <c r="K52" i="2" l="1"/>
  <c r="K63" i="2" s="1"/>
  <c r="O38" i="2"/>
  <c r="K54" i="2"/>
  <c r="K65" i="2" s="1"/>
  <c r="V39" i="2"/>
  <c r="L51" i="2"/>
  <c r="L62" i="2" s="1"/>
  <c r="P37" i="2"/>
  <c r="M53" i="2"/>
  <c r="M64" i="2" s="1"/>
  <c r="M36" i="2"/>
  <c r="N36" i="2" s="1"/>
  <c r="M52" i="2" s="1"/>
  <c r="Q40" i="2"/>
  <c r="K56" i="2"/>
  <c r="K67" i="2" s="1"/>
  <c r="O50" i="2"/>
  <c r="O55" i="2" s="1"/>
  <c r="N66" i="2"/>
  <c r="M35" i="2"/>
  <c r="R40" i="2" l="1"/>
  <c r="L56" i="2"/>
  <c r="L67" i="2" s="1"/>
  <c r="Q37" i="2"/>
  <c r="N53" i="2"/>
  <c r="N64" i="2" s="1"/>
  <c r="P38" i="2"/>
  <c r="L54" i="2"/>
  <c r="L65" i="2" s="1"/>
  <c r="L52" i="2"/>
  <c r="L63" i="2" s="1"/>
  <c r="M51" i="2"/>
  <c r="M62" i="2" s="1"/>
  <c r="W39" i="2"/>
  <c r="P50" i="2"/>
  <c r="P55" i="2" s="1"/>
  <c r="O66" i="2"/>
  <c r="O36" i="2"/>
  <c r="N52" i="2" s="1"/>
  <c r="M63" i="2"/>
  <c r="N35" i="2"/>
  <c r="N51" i="2" s="1"/>
  <c r="X39" i="2" l="1"/>
  <c r="Q38" i="2"/>
  <c r="M54" i="2"/>
  <c r="M65" i="2" s="1"/>
  <c r="R37" i="2"/>
  <c r="O53" i="2"/>
  <c r="O64" i="2" s="1"/>
  <c r="S40" i="2"/>
  <c r="M56" i="2"/>
  <c r="M67" i="2" s="1"/>
  <c r="O35" i="2"/>
  <c r="O51" i="2" s="1"/>
  <c r="N62" i="2"/>
  <c r="P36" i="2"/>
  <c r="O52" i="2" s="1"/>
  <c r="N63" i="2"/>
  <c r="Q50" i="2"/>
  <c r="Q55" i="2" s="1"/>
  <c r="P66" i="2"/>
  <c r="S37" i="2" l="1"/>
  <c r="P53" i="2"/>
  <c r="P64" i="2" s="1"/>
  <c r="T40" i="2"/>
  <c r="N56" i="2"/>
  <c r="N67" i="2" s="1"/>
  <c r="R38" i="2"/>
  <c r="N54" i="2"/>
  <c r="N65" i="2" s="1"/>
  <c r="Y39" i="2"/>
  <c r="Q36" i="2"/>
  <c r="P52" i="2" s="1"/>
  <c r="O63" i="2"/>
  <c r="R50" i="2"/>
  <c r="R55" i="2" s="1"/>
  <c r="Q66" i="2"/>
  <c r="P35" i="2"/>
  <c r="P51" i="2" s="1"/>
  <c r="O62" i="2"/>
  <c r="S38" i="2" l="1"/>
  <c r="O54" i="2"/>
  <c r="O65" i="2" s="1"/>
  <c r="Z39" i="2"/>
  <c r="U40" i="2"/>
  <c r="O56" i="2"/>
  <c r="O67" i="2" s="1"/>
  <c r="T37" i="2"/>
  <c r="Q53" i="2"/>
  <c r="Q64" i="2" s="1"/>
  <c r="S50" i="2"/>
  <c r="S55" i="2" s="1"/>
  <c r="R66" i="2"/>
  <c r="Q35" i="2"/>
  <c r="Q51" i="2" s="1"/>
  <c r="P62" i="2"/>
  <c r="R36" i="2"/>
  <c r="Q52" i="2" s="1"/>
  <c r="P63" i="2"/>
  <c r="V40" i="2" l="1"/>
  <c r="P56" i="2"/>
  <c r="P67" i="2" s="1"/>
  <c r="AA39" i="2"/>
  <c r="U37" i="2"/>
  <c r="R53" i="2"/>
  <c r="R64" i="2" s="1"/>
  <c r="T38" i="2"/>
  <c r="P54" i="2"/>
  <c r="P65" i="2" s="1"/>
  <c r="S36" i="2"/>
  <c r="R52" i="2" s="1"/>
  <c r="Q63" i="2"/>
  <c r="R35" i="2"/>
  <c r="R51" i="2" s="1"/>
  <c r="Q62" i="2"/>
  <c r="T50" i="2"/>
  <c r="T55" i="2" s="1"/>
  <c r="S66" i="2"/>
  <c r="V37" i="2" l="1"/>
  <c r="S53" i="2"/>
  <c r="S64" i="2" s="1"/>
  <c r="U38" i="2"/>
  <c r="Q54" i="2"/>
  <c r="Q65" i="2" s="1"/>
  <c r="AB39" i="2"/>
  <c r="W40" i="2"/>
  <c r="Q56" i="2"/>
  <c r="Q67" i="2" s="1"/>
  <c r="S35" i="2"/>
  <c r="S51" i="2" s="1"/>
  <c r="R62" i="2"/>
  <c r="U50" i="2"/>
  <c r="U55" i="2" s="1"/>
  <c r="T66" i="2"/>
  <c r="T36" i="2"/>
  <c r="S52" i="2" s="1"/>
  <c r="R63" i="2"/>
  <c r="X40" i="2" l="1"/>
  <c r="R56" i="2"/>
  <c r="R67" i="2" s="1"/>
  <c r="AC39" i="2"/>
  <c r="V38" i="2"/>
  <c r="R54" i="2"/>
  <c r="R65" i="2" s="1"/>
  <c r="W37" i="2"/>
  <c r="T53" i="2"/>
  <c r="T64" i="2" s="1"/>
  <c r="U36" i="2"/>
  <c r="T52" i="2" s="1"/>
  <c r="S63" i="2"/>
  <c r="V50" i="2"/>
  <c r="V55" i="2" s="1"/>
  <c r="U66" i="2"/>
  <c r="T35" i="2"/>
  <c r="T51" i="2" s="1"/>
  <c r="S62" i="2"/>
  <c r="X37" i="2" l="1"/>
  <c r="U53" i="2"/>
  <c r="U64" i="2" s="1"/>
  <c r="W38" i="2"/>
  <c r="S54" i="2"/>
  <c r="S65" i="2" s="1"/>
  <c r="AD39" i="2"/>
  <c r="Y40" i="2"/>
  <c r="S56" i="2"/>
  <c r="S67" i="2" s="1"/>
  <c r="U35" i="2"/>
  <c r="U51" i="2" s="1"/>
  <c r="T62" i="2"/>
  <c r="W50" i="2"/>
  <c r="W55" i="2" s="1"/>
  <c r="V66" i="2"/>
  <c r="V36" i="2"/>
  <c r="U52" i="2" s="1"/>
  <c r="T63" i="2"/>
  <c r="Z40" i="2" l="1"/>
  <c r="T56" i="2"/>
  <c r="T67" i="2" s="1"/>
  <c r="AE39" i="2"/>
  <c r="X38" i="2"/>
  <c r="T54" i="2"/>
  <c r="T65" i="2" s="1"/>
  <c r="Y37" i="2"/>
  <c r="V53" i="2"/>
  <c r="V64" i="2" s="1"/>
  <c r="X50" i="2"/>
  <c r="X55" i="2" s="1"/>
  <c r="W66" i="2"/>
  <c r="W36" i="2"/>
  <c r="V52" i="2" s="1"/>
  <c r="U63" i="2"/>
  <c r="V35" i="2"/>
  <c r="V51" i="2" s="1"/>
  <c r="U62" i="2"/>
  <c r="Z37" i="2" l="1"/>
  <c r="W53" i="2"/>
  <c r="W64" i="2" s="1"/>
  <c r="Y38" i="2"/>
  <c r="U54" i="2"/>
  <c r="U65" i="2" s="1"/>
  <c r="AA40" i="2"/>
  <c r="U56" i="2"/>
  <c r="U67" i="2" s="1"/>
  <c r="W35" i="2"/>
  <c r="W51" i="2" s="1"/>
  <c r="V62" i="2"/>
  <c r="X36" i="2"/>
  <c r="W52" i="2" s="1"/>
  <c r="V63" i="2"/>
  <c r="Y50" i="2"/>
  <c r="Y55" i="2" s="1"/>
  <c r="X66" i="2"/>
  <c r="AB40" i="2" l="1"/>
  <c r="V56" i="2"/>
  <c r="V67" i="2" s="1"/>
  <c r="Z38" i="2"/>
  <c r="V54" i="2"/>
  <c r="V65" i="2" s="1"/>
  <c r="AA37" i="2"/>
  <c r="X53" i="2"/>
  <c r="X64" i="2" s="1"/>
  <c r="Z50" i="2"/>
  <c r="Z55" i="2" s="1"/>
  <c r="Y66" i="2"/>
  <c r="Y36" i="2"/>
  <c r="X52" i="2" s="1"/>
  <c r="W63" i="2"/>
  <c r="X35" i="2"/>
  <c r="X51" i="2" s="1"/>
  <c r="W62" i="2"/>
  <c r="AB37" i="2" l="1"/>
  <c r="Y53" i="2"/>
  <c r="Y64" i="2" s="1"/>
  <c r="AA38" i="2"/>
  <c r="W54" i="2"/>
  <c r="W65" i="2" s="1"/>
  <c r="AC40" i="2"/>
  <c r="W56" i="2"/>
  <c r="W67" i="2" s="1"/>
  <c r="Z36" i="2"/>
  <c r="Y52" i="2" s="1"/>
  <c r="X63" i="2"/>
  <c r="Y35" i="2"/>
  <c r="Y51" i="2" s="1"/>
  <c r="X62" i="2"/>
  <c r="Z66" i="2"/>
  <c r="G79" i="2" s="1"/>
  <c r="AD40" i="2" l="1"/>
  <c r="X56" i="2"/>
  <c r="X67" i="2" s="1"/>
  <c r="AB38" i="2"/>
  <c r="X54" i="2"/>
  <c r="X65" i="2" s="1"/>
  <c r="AC37" i="2"/>
  <c r="AD37" i="2" s="1"/>
  <c r="AE37" i="2" s="1"/>
  <c r="Z53" i="2"/>
  <c r="Z64" i="2" s="1"/>
  <c r="I79" i="2"/>
  <c r="K79" i="2" s="1"/>
  <c r="Z35" i="2"/>
  <c r="Z51" i="2" s="1"/>
  <c r="Y62" i="2"/>
  <c r="AA36" i="2"/>
  <c r="Z52" i="2" s="1"/>
  <c r="Y63" i="2"/>
  <c r="G77" i="2" l="1"/>
  <c r="I77" i="2" s="1"/>
  <c r="K77" i="2" s="1"/>
  <c r="AC38" i="2"/>
  <c r="Y54" i="2"/>
  <c r="Y65" i="2" s="1"/>
  <c r="AE40" i="2"/>
  <c r="Z56" i="2" s="1"/>
  <c r="Z67" i="2" s="1"/>
  <c r="Y56" i="2"/>
  <c r="Y67" i="2" s="1"/>
  <c r="AB36" i="2"/>
  <c r="AC36" i="2" s="1"/>
  <c r="AD36" i="2" s="1"/>
  <c r="AE36" i="2" s="1"/>
  <c r="Z63" i="2"/>
  <c r="G76" i="2" s="1"/>
  <c r="AA35" i="2"/>
  <c r="AB35" i="2" s="1"/>
  <c r="AC35" i="2" s="1"/>
  <c r="AD35" i="2" s="1"/>
  <c r="AE35" i="2" s="1"/>
  <c r="Z62" i="2"/>
  <c r="G75" i="2" s="1"/>
  <c r="G80" i="2" l="1"/>
  <c r="I80" i="2" s="1"/>
  <c r="K80" i="2" s="1"/>
  <c r="AD38" i="2"/>
  <c r="AE38" i="2" s="1"/>
  <c r="Z54" i="2"/>
  <c r="Z65" i="2" s="1"/>
  <c r="I76" i="2"/>
  <c r="K76" i="2" s="1"/>
  <c r="I75" i="2"/>
  <c r="K75" i="2" s="1"/>
  <c r="G78" i="2" l="1"/>
  <c r="I78" i="2" s="1"/>
  <c r="K78" i="2" s="1"/>
  <c r="G79" i="1"/>
  <c r="H78" i="1"/>
  <c r="I78" i="1" s="1"/>
  <c r="J78" i="1" s="1"/>
  <c r="K78" i="1" s="1"/>
  <c r="L78" i="1" s="1"/>
  <c r="M78" i="1" s="1"/>
  <c r="N78" i="1" s="1"/>
  <c r="N79" i="1" s="1"/>
  <c r="N69" i="1"/>
  <c r="P69" i="1" s="1"/>
  <c r="M68" i="1"/>
  <c r="L67" i="1"/>
  <c r="K66" i="1"/>
  <c r="J65" i="1"/>
  <c r="I64" i="1"/>
  <c r="H63" i="1"/>
  <c r="G62" i="1"/>
  <c r="G71" i="1" s="1"/>
  <c r="F63" i="1"/>
  <c r="F64" i="1" s="1"/>
  <c r="H61" i="1"/>
  <c r="I61" i="1" s="1"/>
  <c r="J61" i="1" s="1"/>
  <c r="K61" i="1" s="1"/>
  <c r="L61" i="1" s="1"/>
  <c r="M61" i="1" s="1"/>
  <c r="N61" i="1" s="1"/>
  <c r="F50" i="1"/>
  <c r="F51" i="1" s="1"/>
  <c r="F52" i="1" s="1"/>
  <c r="F53" i="1" s="1"/>
  <c r="H48" i="1"/>
  <c r="I48" i="1" s="1"/>
  <c r="J48" i="1" s="1"/>
  <c r="K48" i="1" s="1"/>
  <c r="L48" i="1" s="1"/>
  <c r="M48" i="1" s="1"/>
  <c r="N48" i="1" s="1"/>
  <c r="M40" i="1"/>
  <c r="M54" i="1" s="1"/>
  <c r="L39" i="1"/>
  <c r="L53" i="1" s="1"/>
  <c r="K38" i="1"/>
  <c r="K52" i="1" s="1"/>
  <c r="J37" i="1"/>
  <c r="J51" i="1" s="1"/>
  <c r="I36" i="1"/>
  <c r="H35" i="1"/>
  <c r="F36" i="1"/>
  <c r="H34" i="1"/>
  <c r="I34" i="1" s="1"/>
  <c r="J34" i="1" s="1"/>
  <c r="K34" i="1" s="1"/>
  <c r="L34" i="1" s="1"/>
  <c r="M34" i="1" s="1"/>
  <c r="N34" i="1" s="1"/>
  <c r="H14" i="1"/>
  <c r="I14" i="1" s="1"/>
  <c r="J14" i="1" s="1"/>
  <c r="K14" i="1" s="1"/>
  <c r="L14" i="1" s="1"/>
  <c r="M14" i="1" s="1"/>
  <c r="N14" i="1" s="1"/>
  <c r="F16" i="1"/>
  <c r="F17" i="1" s="1"/>
  <c r="F18" i="1" s="1"/>
  <c r="F19" i="1" s="1"/>
  <c r="F20" i="1" s="1"/>
  <c r="F21" i="1" s="1"/>
  <c r="F22" i="1" s="1"/>
  <c r="N90" i="1" l="1"/>
  <c r="M79" i="1"/>
  <c r="M89" i="1" s="1"/>
  <c r="K79" i="1"/>
  <c r="K87" i="1" s="1"/>
  <c r="L79" i="1"/>
  <c r="L88" i="1" s="1"/>
  <c r="G83" i="1"/>
  <c r="G92" i="1" s="1"/>
  <c r="H49" i="1"/>
  <c r="H62" i="1" s="1"/>
  <c r="I35" i="1"/>
  <c r="J35" i="1" s="1"/>
  <c r="K35" i="1" s="1"/>
  <c r="L35" i="1" s="1"/>
  <c r="M35" i="1" s="1"/>
  <c r="N35" i="1" s="1"/>
  <c r="F37" i="1"/>
  <c r="J36" i="1"/>
  <c r="K36" i="1" s="1"/>
  <c r="L36" i="1" s="1"/>
  <c r="M36" i="1" s="1"/>
  <c r="N36" i="1" s="1"/>
  <c r="N41" i="1"/>
  <c r="N55" i="1" s="1"/>
  <c r="I50" i="1"/>
  <c r="I63" i="1" s="1"/>
  <c r="F65" i="1"/>
  <c r="F66" i="1" s="1"/>
  <c r="F67" i="1" s="1"/>
  <c r="F68" i="1" s="1"/>
  <c r="F69" i="1" s="1"/>
  <c r="J64" i="1"/>
  <c r="H79" i="1"/>
  <c r="H84" i="1" s="1"/>
  <c r="I79" i="1"/>
  <c r="I85" i="1" s="1"/>
  <c r="J79" i="1"/>
  <c r="J86" i="1" s="1"/>
  <c r="L66" i="1"/>
  <c r="L87" i="1" s="1"/>
  <c r="M67" i="1"/>
  <c r="M88" i="1" s="1"/>
  <c r="K65" i="1"/>
  <c r="K86" i="1" s="1"/>
  <c r="F54" i="1"/>
  <c r="F55" i="1" s="1"/>
  <c r="F56" i="1" s="1"/>
  <c r="I84" i="1" l="1"/>
  <c r="H83" i="1"/>
  <c r="H92" i="1" s="1"/>
  <c r="J85" i="1"/>
  <c r="H71" i="1"/>
  <c r="N68" i="1"/>
  <c r="F38" i="1"/>
  <c r="K37" i="1"/>
  <c r="L37" i="1" s="1"/>
  <c r="M37" i="1" s="1"/>
  <c r="N37" i="1" s="1"/>
  <c r="I49" i="1"/>
  <c r="J49" i="1" s="1"/>
  <c r="K49" i="1" s="1"/>
  <c r="J50" i="1"/>
  <c r="J63" i="1" s="1"/>
  <c r="J84" i="1" s="1"/>
  <c r="K51" i="1" l="1"/>
  <c r="P68" i="1"/>
  <c r="N89" i="1"/>
  <c r="F39" i="1"/>
  <c r="L38" i="1"/>
  <c r="J62" i="1"/>
  <c r="J83" i="1" s="1"/>
  <c r="J92" i="1" s="1"/>
  <c r="I62" i="1"/>
  <c r="I83" i="1" s="1"/>
  <c r="I92" i="1" s="1"/>
  <c r="K50" i="1"/>
  <c r="L50" i="1" s="1"/>
  <c r="L49" i="1"/>
  <c r="K62" i="1"/>
  <c r="K83" i="1" s="1"/>
  <c r="L51" i="1"/>
  <c r="K64" i="1"/>
  <c r="K85" i="1" s="1"/>
  <c r="K63" i="1" l="1"/>
  <c r="K84" i="1" s="1"/>
  <c r="K92" i="1" s="1"/>
  <c r="I71" i="1"/>
  <c r="J71" i="1"/>
  <c r="M38" i="1"/>
  <c r="N38" i="1" s="1"/>
  <c r="L52" i="1"/>
  <c r="F40" i="1"/>
  <c r="M39" i="1"/>
  <c r="M50" i="1"/>
  <c r="L63" i="1"/>
  <c r="L84" i="1" s="1"/>
  <c r="M49" i="1"/>
  <c r="L62" i="1"/>
  <c r="L83" i="1" s="1"/>
  <c r="M51" i="1"/>
  <c r="L64" i="1"/>
  <c r="L85" i="1" s="1"/>
  <c r="K71" i="1" l="1"/>
  <c r="N39" i="1"/>
  <c r="M53" i="1"/>
  <c r="F41" i="1"/>
  <c r="F42" i="1" s="1"/>
  <c r="N40" i="1"/>
  <c r="N54" i="1" s="1"/>
  <c r="N67" i="1" s="1"/>
  <c r="L65" i="1"/>
  <c r="M52" i="1"/>
  <c r="N49" i="1"/>
  <c r="N62" i="1" s="1"/>
  <c r="N83" i="1" s="1"/>
  <c r="M62" i="1"/>
  <c r="M83" i="1" s="1"/>
  <c r="N50" i="1"/>
  <c r="N63" i="1" s="1"/>
  <c r="N84" i="1" s="1"/>
  <c r="M63" i="1"/>
  <c r="M84" i="1" s="1"/>
  <c r="N51" i="1"/>
  <c r="N64" i="1" s="1"/>
  <c r="N85" i="1" s="1"/>
  <c r="M64" i="1"/>
  <c r="M85" i="1" s="1"/>
  <c r="P67" i="1" l="1"/>
  <c r="N88" i="1"/>
  <c r="L71" i="1"/>
  <c r="L86" i="1"/>
  <c r="L92" i="1" s="1"/>
  <c r="N52" i="1"/>
  <c r="N65" i="1" s="1"/>
  <c r="N86" i="1" s="1"/>
  <c r="M65" i="1"/>
  <c r="M86" i="1" s="1"/>
  <c r="N53" i="1"/>
  <c r="N66" i="1" s="1"/>
  <c r="N87" i="1" s="1"/>
  <c r="M66" i="1"/>
  <c r="M87" i="1" s="1"/>
  <c r="P63" i="1"/>
  <c r="P62" i="1"/>
  <c r="P64" i="1"/>
  <c r="M92" i="1" l="1"/>
  <c r="N92" i="1"/>
  <c r="N71" i="1"/>
  <c r="M71" i="1"/>
  <c r="P66" i="1"/>
  <c r="R66" i="1" s="1"/>
  <c r="P65" i="1"/>
  <c r="G94" i="1" l="1"/>
</calcChain>
</file>

<file path=xl/sharedStrings.xml><?xml version="1.0" encoding="utf-8"?>
<sst xmlns="http://schemas.openxmlformats.org/spreadsheetml/2006/main" count="88" uniqueCount="59">
  <si>
    <t>Cohort</t>
  </si>
  <si>
    <t>Calendar time (quarter)</t>
  </si>
  <si>
    <t>gamma</t>
  </si>
  <si>
    <t>delta</t>
  </si>
  <si>
    <t>sBG Parameters</t>
  </si>
  <si>
    <t>b0</t>
  </si>
  <si>
    <t>b1</t>
  </si>
  <si>
    <t>ARPU Parameters [E(ARPU) = b0 + b1*q]</t>
  </si>
  <si>
    <t>E(ARPU)</t>
  </si>
  <si>
    <t>The Model</t>
  </si>
  <si>
    <t>E(Tot customers)</t>
  </si>
  <si>
    <t>Sum(Squared Error)</t>
  </si>
  <si>
    <t>E(% Alive) by cohort over time</t>
  </si>
  <si>
    <t>P(ChurnQuarter) by cohort over time</t>
  </si>
  <si>
    <t>Expected C3 (i.e., total number of alive customers by cohort over time), assuming acquisitions are known</t>
  </si>
  <si>
    <t>E(% Alive) by cohort over time with projections</t>
  </si>
  <si>
    <t>Assumptions</t>
  </si>
  <si>
    <t>Annual discount rate</t>
  </si>
  <si>
    <t>Variable margin</t>
  </si>
  <si>
    <t>E(PAV)</t>
  </si>
  <si>
    <t>CAC by cohort</t>
  </si>
  <si>
    <t>- CAC</t>
  </si>
  <si>
    <t>= E(CLV)</t>
  </si>
  <si>
    <t>Marketing ROI</t>
  </si>
  <si>
    <t>Expected revenue per acquired customer by cohort over time (5 year horizon)</t>
  </si>
  <si>
    <t>Expected variable profit per acquired customer by cohort over time (5 year horizon)</t>
  </si>
  <si>
    <t>Customer-level profitability by cohort (5 year horizon)</t>
  </si>
  <si>
    <t xml:space="preserve">(all figures assume a 5 year forecasting horizon) </t>
  </si>
  <si>
    <t>Hardcoded</t>
  </si>
  <si>
    <t>Formula</t>
  </si>
  <si>
    <t>Varied in optimization</t>
  </si>
  <si>
    <t>Minimized in optimization</t>
  </si>
  <si>
    <t>Assumption</t>
  </si>
  <si>
    <t>Color coding</t>
  </si>
  <si>
    <t>Implied qtly discount rate</t>
  </si>
  <si>
    <t>Customer time (quarter)</t>
  </si>
  <si>
    <t>Expected Revenue by cohort over time</t>
  </si>
  <si>
    <t>E(Total revenues)</t>
  </si>
  <si>
    <t>Disclosed customer data</t>
  </si>
  <si>
    <t>(1) Actual C3 (number of customers alive by cohort over time)</t>
  </si>
  <si>
    <t>(2) Total customers</t>
  </si>
  <si>
    <t>(3) Total revenue</t>
  </si>
  <si>
    <t>[ SSE(1) ]</t>
  </si>
  <si>
    <t>[ SSE(2) ]</t>
  </si>
  <si>
    <t>[ SSE(3) ]</t>
  </si>
  <si>
    <t>[ SSE(4) ]</t>
  </si>
  <si>
    <t>[ SSE(5-8) ]</t>
  </si>
  <si>
    <t>SSE(1)</t>
  </si>
  <si>
    <t>SSE(2)</t>
  </si>
  <si>
    <t>SSE(3)</t>
  </si>
  <si>
    <t>SSE(4)</t>
  </si>
  <si>
    <t>SSE(5)</t>
  </si>
  <si>
    <t>SSE(6)</t>
  </si>
  <si>
    <t>SSE(7)</t>
  </si>
  <si>
    <t>SSE(8)</t>
  </si>
  <si>
    <t>SSE(5-8)</t>
  </si>
  <si>
    <t>What is minimized to estimate</t>
  </si>
  <si>
    <t>SSE(spend)</t>
  </si>
  <si>
    <t xml:space="preserve"> * remember: formula immediately to the right of each diagonal cell in matrix below is different from the one that follows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</si>
</sst>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164" fontId="0" fillId="2" borderId="0" xfId="0" applyNumberFormat="1" applyFill="1"/>
    <xf numFmtId="164" fontId="0" fillId="2" borderId="0" xfId="0" applyNumberFormat="1" applyFill="1" applyAlignment="1">
      <alignment horizontal="center"/>
    </xf>
    <xf numFmtId="165" fontId="5" fillId="2" borderId="0" xfId="1" applyNumberFormat="1" applyFon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4" fontId="8" fillId="2" borderId="3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9" fillId="2" borderId="0" xfId="0" applyFont="1" applyFill="1"/>
    <xf numFmtId="3" fontId="6" fillId="2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9" fontId="0" fillId="2" borderId="0" xfId="1" applyFont="1" applyFill="1"/>
    <xf numFmtId="165" fontId="6" fillId="2" borderId="0" xfId="1" applyNumberFormat="1" applyFont="1" applyFill="1" applyAlignment="1">
      <alignment horizontal="center"/>
    </xf>
    <xf numFmtId="0" fontId="6" fillId="2" borderId="0" xfId="0" applyFont="1" applyFill="1"/>
    <xf numFmtId="9" fontId="6" fillId="2" borderId="0" xfId="1" applyFont="1" applyFill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9" fontId="10" fillId="2" borderId="0" xfId="0" applyNumberFormat="1" applyFont="1" applyFill="1" applyAlignment="1">
      <alignment horizontal="center"/>
    </xf>
    <xf numFmtId="8" fontId="6" fillId="2" borderId="0" xfId="0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3" fontId="10" fillId="2" borderId="0" xfId="0" applyNumberFormat="1" applyFont="1" applyFill="1" applyAlignment="1">
      <alignment horizontal="center"/>
    </xf>
    <xf numFmtId="165" fontId="6" fillId="2" borderId="0" xfId="1" applyNumberFormat="1" applyFont="1" applyFill="1"/>
    <xf numFmtId="0" fontId="0" fillId="2" borderId="4" xfId="0" applyFill="1" applyBorder="1"/>
    <xf numFmtId="0" fontId="0" fillId="2" borderId="4" xfId="0" quotePrefix="1" applyFill="1" applyBorder="1"/>
    <xf numFmtId="0" fontId="11" fillId="2" borderId="0" xfId="0" applyFont="1" applyFill="1"/>
    <xf numFmtId="0" fontId="2" fillId="4" borderId="2" xfId="0" applyFont="1" applyFill="1" applyBorder="1"/>
    <xf numFmtId="0" fontId="2" fillId="4" borderId="3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6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10" fillId="2" borderId="7" xfId="0" applyFont="1" applyFill="1" applyBorder="1"/>
    <xf numFmtId="0" fontId="0" fillId="2" borderId="8" xfId="0" applyFill="1" applyBorder="1"/>
    <xf numFmtId="0" fontId="0" fillId="4" borderId="6" xfId="0" applyFill="1" applyBorder="1"/>
    <xf numFmtId="0" fontId="0" fillId="3" borderId="5" xfId="0" applyFill="1" applyBorder="1"/>
    <xf numFmtId="164" fontId="12" fillId="2" borderId="0" xfId="0" applyNumberFormat="1" applyFont="1" applyFill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3" fontId="8" fillId="2" borderId="3" xfId="0" applyNumberFormat="1" applyFont="1" applyFill="1" applyBorder="1" applyAlignment="1">
      <alignment horizontal="center"/>
    </xf>
    <xf numFmtId="3" fontId="8" fillId="2" borderId="0" xfId="0" applyNumberFormat="1" applyFont="1" applyFill="1" applyAlignment="1">
      <alignment horizontal="center"/>
    </xf>
    <xf numFmtId="0" fontId="7" fillId="2" borderId="0" xfId="0" applyFont="1" applyFill="1" applyBorder="1"/>
    <xf numFmtId="0" fontId="0" fillId="2" borderId="0" xfId="0" applyFill="1" applyAlignment="1">
      <alignment horizontal="left"/>
    </xf>
    <xf numFmtId="165" fontId="6" fillId="2" borderId="9" xfId="1" applyNumberFormat="1" applyFont="1" applyFill="1" applyBorder="1" applyAlignment="1">
      <alignment horizontal="center"/>
    </xf>
    <xf numFmtId="9" fontId="6" fillId="2" borderId="9" xfId="1" applyFont="1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F42A-B67F-4DD9-9D57-0F1A1C75FACE}">
  <dimension ref="A2:Z94"/>
  <sheetViews>
    <sheetView tabSelected="1" topLeftCell="A49" workbookViewId="0">
      <selection activeCell="E77" sqref="E77"/>
    </sheetView>
  </sheetViews>
  <sheetFormatPr defaultRowHeight="15" x14ac:dyDescent="0.25"/>
  <cols>
    <col min="1" max="1" width="9.140625" style="1"/>
    <col min="2" max="2" width="14.140625" style="1" customWidth="1"/>
    <col min="3" max="4" width="8.7109375" style="1" customWidth="1"/>
    <col min="5" max="5" width="4.7109375" style="1" customWidth="1"/>
    <col min="6" max="6" width="15.28515625" style="1" customWidth="1"/>
    <col min="7" max="12" width="9.28515625" style="1" bestFit="1" customWidth="1"/>
    <col min="13" max="14" width="9.5703125" style="1" bestFit="1" customWidth="1"/>
    <col min="15" max="16384" width="9.140625" style="1"/>
  </cols>
  <sheetData>
    <row r="2" spans="2:19" x14ac:dyDescent="0.25">
      <c r="C2" s="43" t="s">
        <v>33</v>
      </c>
      <c r="D2" s="44"/>
      <c r="E2" s="44"/>
      <c r="F2" s="53"/>
    </row>
    <row r="3" spans="2:19" x14ac:dyDescent="0.25">
      <c r="C3" s="34" t="s">
        <v>28</v>
      </c>
      <c r="D3" s="45"/>
      <c r="E3" s="45"/>
      <c r="F3" s="46"/>
    </row>
    <row r="4" spans="2:19" x14ac:dyDescent="0.25">
      <c r="C4" s="47" t="s">
        <v>29</v>
      </c>
      <c r="D4" s="45"/>
      <c r="E4" s="45"/>
      <c r="F4" s="46"/>
    </row>
    <row r="5" spans="2:19" x14ac:dyDescent="0.25">
      <c r="C5" s="48" t="s">
        <v>30</v>
      </c>
      <c r="D5" s="45"/>
      <c r="E5" s="45"/>
      <c r="F5" s="46"/>
    </row>
    <row r="6" spans="2:19" x14ac:dyDescent="0.25">
      <c r="C6" s="49" t="s">
        <v>31</v>
      </c>
      <c r="D6" s="50"/>
      <c r="E6" s="50"/>
      <c r="F6" s="54"/>
    </row>
    <row r="7" spans="2:19" x14ac:dyDescent="0.25">
      <c r="C7" s="51" t="s">
        <v>32</v>
      </c>
      <c r="D7" s="40"/>
      <c r="E7" s="40"/>
      <c r="F7" s="52"/>
    </row>
    <row r="9" spans="2:19" x14ac:dyDescent="0.25">
      <c r="C9" s="3" t="s">
        <v>38</v>
      </c>
      <c r="G9" s="28"/>
      <c r="H9" s="28"/>
      <c r="I9" s="28"/>
      <c r="J9" s="28"/>
      <c r="K9" s="28"/>
      <c r="L9" s="28"/>
      <c r="M9" s="28"/>
      <c r="N9" s="28"/>
    </row>
    <row r="10" spans="2:19" x14ac:dyDescent="0.25">
      <c r="C10" s="3"/>
      <c r="G10" s="28"/>
      <c r="H10" s="28"/>
      <c r="I10" s="28"/>
      <c r="J10" s="28"/>
      <c r="K10" s="28"/>
      <c r="L10" s="28"/>
      <c r="M10" s="28"/>
      <c r="N10" s="28"/>
    </row>
    <row r="11" spans="2:19" x14ac:dyDescent="0.25">
      <c r="B11" s="3"/>
      <c r="E11" s="3" t="s">
        <v>39</v>
      </c>
    </row>
    <row r="12" spans="2:19" x14ac:dyDescent="0.25">
      <c r="B12" s="3"/>
      <c r="E12" s="3"/>
    </row>
    <row r="13" spans="2:19" x14ac:dyDescent="0.25">
      <c r="B13" s="3"/>
      <c r="G13" s="1" t="s">
        <v>1</v>
      </c>
      <c r="S13" s="6"/>
    </row>
    <row r="14" spans="2:19" x14ac:dyDescent="0.25">
      <c r="F14" s="1" t="s">
        <v>0</v>
      </c>
      <c r="G14" s="2">
        <v>1</v>
      </c>
      <c r="H14" s="2">
        <f>G14+1</f>
        <v>2</v>
      </c>
      <c r="I14" s="2">
        <f t="shared" ref="I14:N14" si="0">H14+1</f>
        <v>3</v>
      </c>
      <c r="J14" s="2">
        <f t="shared" si="0"/>
        <v>4</v>
      </c>
      <c r="K14" s="2">
        <f t="shared" si="0"/>
        <v>5</v>
      </c>
      <c r="L14" s="2">
        <f t="shared" si="0"/>
        <v>6</v>
      </c>
      <c r="M14" s="2">
        <f t="shared" si="0"/>
        <v>7</v>
      </c>
      <c r="N14" s="2">
        <f t="shared" si="0"/>
        <v>8</v>
      </c>
      <c r="S14" s="6"/>
    </row>
    <row r="15" spans="2:19" x14ac:dyDescent="0.25">
      <c r="F15" s="2">
        <v>1</v>
      </c>
      <c r="G15" s="8">
        <v>50</v>
      </c>
      <c r="H15" s="9">
        <v>40.404040404040401</v>
      </c>
      <c r="I15" s="9">
        <v>37.296037296037291</v>
      </c>
      <c r="J15" s="9">
        <v>34.809634809634808</v>
      </c>
      <c r="K15" s="9">
        <v>32.762009232597464</v>
      </c>
      <c r="L15" s="9">
        <v>31.037692957197599</v>
      </c>
      <c r="M15" s="9">
        <v>29.55970757828343</v>
      </c>
      <c r="N15" s="9">
        <v>28.274502900966759</v>
      </c>
    </row>
    <row r="16" spans="2:19" x14ac:dyDescent="0.25">
      <c r="F16" s="2">
        <f>F15+1</f>
        <v>2</v>
      </c>
      <c r="G16" s="7"/>
      <c r="H16" s="5">
        <v>53</v>
      </c>
      <c r="I16" s="5">
        <v>42.828282828282831</v>
      </c>
      <c r="J16" s="5">
        <v>39.533799533799531</v>
      </c>
      <c r="K16" s="5">
        <v>36.898212898212897</v>
      </c>
      <c r="L16" s="5">
        <v>34.727729786553311</v>
      </c>
      <c r="M16" s="5">
        <v>32.899954534629458</v>
      </c>
      <c r="N16" s="5">
        <v>31.333290032980432</v>
      </c>
      <c r="S16" s="6"/>
    </row>
    <row r="17" spans="1:19" x14ac:dyDescent="0.25">
      <c r="F17" s="2">
        <f t="shared" ref="F17:F22" si="1">F16+1</f>
        <v>3</v>
      </c>
      <c r="G17" s="7"/>
      <c r="H17" s="5"/>
      <c r="I17" s="5">
        <v>56.445</v>
      </c>
      <c r="J17" s="5">
        <v>45.61212121212121</v>
      </c>
      <c r="K17" s="5">
        <v>42.103496503496501</v>
      </c>
      <c r="L17" s="5">
        <v>39.29659673659674</v>
      </c>
      <c r="M17" s="5">
        <v>36.98503222267928</v>
      </c>
      <c r="N17" s="5">
        <v>35.038451579380371</v>
      </c>
      <c r="S17" s="6"/>
    </row>
    <row r="18" spans="1:19" x14ac:dyDescent="0.25">
      <c r="F18" s="2">
        <f t="shared" si="1"/>
        <v>4</v>
      </c>
      <c r="G18" s="7"/>
      <c r="H18" s="5"/>
      <c r="I18" s="5"/>
      <c r="J18" s="5">
        <v>60.396150000000006</v>
      </c>
      <c r="K18" s="5">
        <v>48.8049696969697</v>
      </c>
      <c r="L18" s="5">
        <v>45.050741258741262</v>
      </c>
      <c r="M18" s="5">
        <v>42.04735850815851</v>
      </c>
      <c r="N18" s="5">
        <v>39.57398447826683</v>
      </c>
      <c r="S18" s="6"/>
    </row>
    <row r="19" spans="1:19" x14ac:dyDescent="0.25">
      <c r="F19" s="2">
        <f t="shared" si="1"/>
        <v>5</v>
      </c>
      <c r="G19" s="7"/>
      <c r="H19" s="5"/>
      <c r="I19" s="5"/>
      <c r="J19" s="5"/>
      <c r="K19" s="5">
        <v>64.623880500000013</v>
      </c>
      <c r="L19" s="5">
        <v>52.221317575757588</v>
      </c>
      <c r="M19" s="5">
        <v>48.204293146853153</v>
      </c>
      <c r="N19" s="5">
        <v>44.990673603729611</v>
      </c>
      <c r="S19" s="6"/>
    </row>
    <row r="20" spans="1:19" x14ac:dyDescent="0.25">
      <c r="F20" s="2">
        <f t="shared" si="1"/>
        <v>6</v>
      </c>
      <c r="G20" s="7"/>
      <c r="H20" s="5"/>
      <c r="I20" s="5"/>
      <c r="J20" s="5"/>
      <c r="K20" s="5"/>
      <c r="L20" s="5">
        <v>70.116910342500006</v>
      </c>
      <c r="M20" s="5">
        <v>56.66012956969697</v>
      </c>
      <c r="N20" s="5">
        <v>52.301658064335662</v>
      </c>
      <c r="S20" s="6"/>
    </row>
    <row r="21" spans="1:19" x14ac:dyDescent="0.25">
      <c r="F21" s="2">
        <f t="shared" si="1"/>
        <v>7</v>
      </c>
      <c r="G21" s="7"/>
      <c r="H21" s="5"/>
      <c r="I21" s="5"/>
      <c r="J21" s="5"/>
      <c r="K21" s="5"/>
      <c r="L21" s="5"/>
      <c r="M21" s="5">
        <v>76.076847721612509</v>
      </c>
      <c r="N21" s="5">
        <v>61.476240583121218</v>
      </c>
      <c r="S21" s="6"/>
    </row>
    <row r="22" spans="1:19" x14ac:dyDescent="0.25">
      <c r="F22" s="2">
        <f t="shared" si="1"/>
        <v>8</v>
      </c>
      <c r="G22" s="7"/>
      <c r="H22" s="5"/>
      <c r="I22" s="5"/>
      <c r="J22" s="5"/>
      <c r="K22" s="5"/>
      <c r="L22" s="5"/>
      <c r="M22" s="5"/>
      <c r="N22" s="5">
        <v>82.923764016557641</v>
      </c>
      <c r="S22" s="6"/>
    </row>
    <row r="23" spans="1:19" x14ac:dyDescent="0.25">
      <c r="S23" s="6"/>
    </row>
    <row r="24" spans="1:19" x14ac:dyDescent="0.25">
      <c r="E24" s="3" t="s">
        <v>40</v>
      </c>
      <c r="G24" s="55">
        <v>50</v>
      </c>
      <c r="H24" s="55">
        <v>93.404040404040401</v>
      </c>
      <c r="I24" s="55">
        <v>136.56932012432011</v>
      </c>
      <c r="J24" s="55">
        <v>180.35170555555555</v>
      </c>
      <c r="K24" s="55">
        <v>225.19256883127656</v>
      </c>
      <c r="L24" s="55">
        <v>272.4509886573465</v>
      </c>
      <c r="M24" s="55">
        <v>322.43332328191332</v>
      </c>
      <c r="N24" s="55">
        <v>375.91256525933852</v>
      </c>
      <c r="S24" s="6"/>
    </row>
    <row r="25" spans="1:19" x14ac:dyDescent="0.25">
      <c r="S25" s="6"/>
    </row>
    <row r="26" spans="1:19" x14ac:dyDescent="0.25">
      <c r="E26" s="3" t="s">
        <v>41</v>
      </c>
      <c r="G26" s="11">
        <v>1500</v>
      </c>
      <c r="H26" s="11">
        <v>2839.482828282828</v>
      </c>
      <c r="I26" s="11">
        <v>4206.335059829059</v>
      </c>
      <c r="J26" s="11">
        <v>5626.9732133333328</v>
      </c>
      <c r="K26" s="11">
        <v>7116.0851750683378</v>
      </c>
      <c r="L26" s="11">
        <v>8718.4316370350862</v>
      </c>
      <c r="M26" s="11">
        <v>10446.839674333989</v>
      </c>
      <c r="N26" s="11">
        <v>12329.9321405063</v>
      </c>
    </row>
    <row r="29" spans="1:19" ht="32.25" x14ac:dyDescent="0.5">
      <c r="A29" s="24" t="s">
        <v>9</v>
      </c>
    </row>
    <row r="31" spans="1:19" x14ac:dyDescent="0.25">
      <c r="B31" s="3" t="s">
        <v>13</v>
      </c>
      <c r="G31" s="1" t="s">
        <v>58</v>
      </c>
    </row>
    <row r="32" spans="1:19" x14ac:dyDescent="0.25">
      <c r="B32" s="3"/>
    </row>
    <row r="33" spans="2:19" x14ac:dyDescent="0.25">
      <c r="B33" s="63" t="s">
        <v>56</v>
      </c>
      <c r="C33" s="59" t="s">
        <v>4</v>
      </c>
      <c r="D33" s="45"/>
      <c r="G33" s="1" t="s">
        <v>1</v>
      </c>
    </row>
    <row r="34" spans="2:19" ht="28.5" customHeight="1" x14ac:dyDescent="0.25">
      <c r="B34" s="64"/>
      <c r="C34" s="14" t="s">
        <v>2</v>
      </c>
      <c r="D34" s="14" t="s">
        <v>3</v>
      </c>
      <c r="E34" s="2"/>
      <c r="F34" s="1" t="s">
        <v>0</v>
      </c>
      <c r="G34" s="14">
        <v>1</v>
      </c>
      <c r="H34" s="37">
        <f>G34+1</f>
        <v>2</v>
      </c>
      <c r="I34" s="14">
        <f t="shared" ref="I34:N34" si="2">H34+1</f>
        <v>3</v>
      </c>
      <c r="J34" s="14">
        <f t="shared" si="2"/>
        <v>4</v>
      </c>
      <c r="K34" s="14">
        <f t="shared" si="2"/>
        <v>5</v>
      </c>
      <c r="L34" s="14">
        <f t="shared" si="2"/>
        <v>6</v>
      </c>
      <c r="M34" s="14">
        <f t="shared" si="2"/>
        <v>7</v>
      </c>
      <c r="N34" s="14">
        <f t="shared" si="2"/>
        <v>8</v>
      </c>
    </row>
    <row r="35" spans="2:19" x14ac:dyDescent="0.25">
      <c r="B35" s="1" t="s">
        <v>42</v>
      </c>
      <c r="C35" s="17">
        <v>1</v>
      </c>
      <c r="D35" s="17">
        <v>1</v>
      </c>
      <c r="F35" s="15">
        <v>1</v>
      </c>
      <c r="G35" s="16">
        <v>0</v>
      </c>
      <c r="H35" s="61">
        <f>$C35/($C35+$D35)</f>
        <v>0.5</v>
      </c>
      <c r="I35" s="29">
        <f t="shared" ref="I35:N35" si="3">H35*($D35+I$34-$F35-2)/($C35+$D35+I$34-$F35-1)</f>
        <v>0.16666666666666666</v>
      </c>
      <c r="J35" s="29">
        <f t="shared" si="3"/>
        <v>8.3333333333333329E-2</v>
      </c>
      <c r="K35" s="29">
        <f t="shared" si="3"/>
        <v>0.05</v>
      </c>
      <c r="L35" s="29">
        <f t="shared" si="3"/>
        <v>3.3333333333333333E-2</v>
      </c>
      <c r="M35" s="29">
        <f t="shared" si="3"/>
        <v>2.3809523809523808E-2</v>
      </c>
      <c r="N35" s="29">
        <f t="shared" si="3"/>
        <v>1.7857142857142856E-2</v>
      </c>
      <c r="O35" s="30"/>
    </row>
    <row r="36" spans="2:19" x14ac:dyDescent="0.25">
      <c r="B36" s="1" t="s">
        <v>43</v>
      </c>
      <c r="C36" s="17">
        <v>1</v>
      </c>
      <c r="D36" s="17">
        <v>1</v>
      </c>
      <c r="F36" s="15">
        <f>F35+1</f>
        <v>2</v>
      </c>
      <c r="G36" s="16"/>
      <c r="H36" s="16">
        <v>0</v>
      </c>
      <c r="I36" s="62">
        <f>$C36/($C36+$D36)</f>
        <v>0.5</v>
      </c>
      <c r="J36" s="29">
        <f>I36*($D36+J$34-$F36-2)/($C36+$D36+J$34-$F36-1)</f>
        <v>0.16666666666666666</v>
      </c>
      <c r="K36" s="29">
        <f>J36*($D36+K$34-$F36-2)/($C36+$D36+K$34-$F36-1)</f>
        <v>8.3333333333333329E-2</v>
      </c>
      <c r="L36" s="29">
        <f>K36*($D36+L$34-$F36-2)/($C36+$D36+L$34-$F36-1)</f>
        <v>0.05</v>
      </c>
      <c r="M36" s="29">
        <f>L36*($D36+M$34-$F36-2)/($C36+$D36+M$34-$F36-1)</f>
        <v>3.3333333333333333E-2</v>
      </c>
      <c r="N36" s="29">
        <f>M36*($D36+N$34-$F36-2)/($C36+$D36+N$34-$F36-1)</f>
        <v>2.3809523809523808E-2</v>
      </c>
      <c r="O36" s="18"/>
    </row>
    <row r="37" spans="2:19" x14ac:dyDescent="0.25">
      <c r="B37" s="1" t="s">
        <v>44</v>
      </c>
      <c r="C37" s="17">
        <v>1</v>
      </c>
      <c r="D37" s="17">
        <v>1</v>
      </c>
      <c r="F37" s="15">
        <f t="shared" ref="F37:F42" si="4">F36+1</f>
        <v>3</v>
      </c>
      <c r="G37" s="16"/>
      <c r="H37" s="16"/>
      <c r="I37" s="16">
        <v>0</v>
      </c>
      <c r="J37" s="62">
        <f>$C37/($C37+$D37)</f>
        <v>0.5</v>
      </c>
      <c r="K37" s="29">
        <f>J37*($D37+K$34-$F37-2)/($C37+$D37+K$34-$F37-1)</f>
        <v>0.16666666666666666</v>
      </c>
      <c r="L37" s="29">
        <f>K37*($D37+L$34-$F37-2)/($C37+$D37+L$34-$F37-1)</f>
        <v>8.3333333333333329E-2</v>
      </c>
      <c r="M37" s="29">
        <f>L37*($D37+M$34-$F37-2)/($C37+$D37+M$34-$F37-1)</f>
        <v>0.05</v>
      </c>
      <c r="N37" s="29">
        <f>M37*($D37+N$34-$F37-2)/($C37+$D37+N$34-$F37-1)</f>
        <v>3.3333333333333333E-2</v>
      </c>
      <c r="O37" s="18"/>
      <c r="P37" s="18"/>
    </row>
    <row r="38" spans="2:19" x14ac:dyDescent="0.25">
      <c r="B38" s="1" t="s">
        <v>45</v>
      </c>
      <c r="C38" s="17">
        <v>1</v>
      </c>
      <c r="D38" s="17">
        <v>1</v>
      </c>
      <c r="F38" s="15">
        <f t="shared" si="4"/>
        <v>4</v>
      </c>
      <c r="G38" s="16"/>
      <c r="H38" s="16"/>
      <c r="I38" s="16"/>
      <c r="J38" s="16">
        <v>0</v>
      </c>
      <c r="K38" s="62">
        <f>$C38/($C38+$D38)</f>
        <v>0.5</v>
      </c>
      <c r="L38" s="29">
        <f>K38*($D38+L$34-$F38-2)/($C38+$D38+L$34-$F38-1)</f>
        <v>0.16666666666666666</v>
      </c>
      <c r="M38" s="29">
        <f>L38*($D38+M$34-$F38-2)/($C38+$D38+M$34-$F38-1)</f>
        <v>8.3333333333333329E-2</v>
      </c>
      <c r="N38" s="29">
        <f>M38*($D38+N$34-$F38-2)/($C38+$D38+N$34-$F38-1)</f>
        <v>0.05</v>
      </c>
      <c r="O38" s="18"/>
      <c r="P38" s="18"/>
      <c r="Q38" s="18"/>
    </row>
    <row r="39" spans="2:19" x14ac:dyDescent="0.25">
      <c r="B39" s="1" t="s">
        <v>46</v>
      </c>
      <c r="C39" s="17">
        <v>1</v>
      </c>
      <c r="D39" s="17">
        <v>1</v>
      </c>
      <c r="F39" s="15">
        <f t="shared" si="4"/>
        <v>5</v>
      </c>
      <c r="G39" s="16"/>
      <c r="H39" s="16"/>
      <c r="I39" s="16"/>
      <c r="J39" s="16"/>
      <c r="K39" s="16">
        <v>0</v>
      </c>
      <c r="L39" s="62">
        <f>$C39/($C39+$D39)</f>
        <v>0.5</v>
      </c>
      <c r="M39" s="29">
        <f>L39*($D39+M$34-$F39-2)/($C39+$D39+M$34-$F39-1)</f>
        <v>0.16666666666666666</v>
      </c>
      <c r="N39" s="29">
        <f>M39*($D39+N$34-$F39-2)/($C39+$D39+N$34-$F39-1)</f>
        <v>8.3333333333333329E-2</v>
      </c>
      <c r="O39" s="18"/>
      <c r="P39" s="18"/>
      <c r="Q39" s="18"/>
      <c r="R39" s="18"/>
    </row>
    <row r="40" spans="2:19" x14ac:dyDescent="0.25">
      <c r="C40" s="12">
        <f t="shared" ref="C40:C42" si="5">C39</f>
        <v>1</v>
      </c>
      <c r="D40" s="12">
        <f t="shared" ref="D40:D42" si="6">D39</f>
        <v>1</v>
      </c>
      <c r="F40" s="15">
        <f t="shared" si="4"/>
        <v>6</v>
      </c>
      <c r="G40" s="16"/>
      <c r="H40" s="16"/>
      <c r="I40" s="16"/>
      <c r="J40" s="16"/>
      <c r="K40" s="16"/>
      <c r="L40" s="16">
        <v>0</v>
      </c>
      <c r="M40" s="62">
        <f>$C40/($C40+$D40)</f>
        <v>0.5</v>
      </c>
      <c r="N40" s="29">
        <f>M40*($D40+N$34-$F40-2)/($C40+$D40+N$34-$F40-1)</f>
        <v>0.16666666666666666</v>
      </c>
      <c r="O40" s="18"/>
      <c r="P40" s="18"/>
      <c r="Q40" s="18"/>
      <c r="R40" s="18"/>
      <c r="S40" s="18"/>
    </row>
    <row r="41" spans="2:19" x14ac:dyDescent="0.25">
      <c r="C41" s="12">
        <f t="shared" si="5"/>
        <v>1</v>
      </c>
      <c r="D41" s="12">
        <f t="shared" si="6"/>
        <v>1</v>
      </c>
      <c r="F41" s="15">
        <f t="shared" si="4"/>
        <v>7</v>
      </c>
      <c r="G41" s="16"/>
      <c r="H41" s="16"/>
      <c r="I41" s="16"/>
      <c r="J41" s="16"/>
      <c r="K41" s="16"/>
      <c r="L41" s="16"/>
      <c r="M41" s="16">
        <v>0</v>
      </c>
      <c r="N41" s="62">
        <f>$C41/($C41+$D41)</f>
        <v>0.5</v>
      </c>
    </row>
    <row r="42" spans="2:19" x14ac:dyDescent="0.25">
      <c r="C42" s="12">
        <f t="shared" si="5"/>
        <v>1</v>
      </c>
      <c r="D42" s="12">
        <f t="shared" si="6"/>
        <v>1</v>
      </c>
      <c r="F42" s="15">
        <f t="shared" si="4"/>
        <v>8</v>
      </c>
      <c r="G42" s="16"/>
      <c r="H42" s="16"/>
      <c r="I42" s="16"/>
      <c r="J42" s="16"/>
      <c r="K42" s="16"/>
      <c r="L42" s="16"/>
      <c r="M42" s="16"/>
      <c r="N42" s="16">
        <v>0</v>
      </c>
    </row>
    <row r="45" spans="2:19" x14ac:dyDescent="0.25">
      <c r="B45" s="3" t="s">
        <v>12</v>
      </c>
    </row>
    <row r="46" spans="2:19" x14ac:dyDescent="0.25">
      <c r="B46" s="3"/>
    </row>
    <row r="47" spans="2:19" x14ac:dyDescent="0.25">
      <c r="C47" s="13"/>
      <c r="G47" s="1" t="s">
        <v>1</v>
      </c>
    </row>
    <row r="48" spans="2:19" x14ac:dyDescent="0.25">
      <c r="C48" s="2"/>
      <c r="D48" s="2"/>
      <c r="E48" s="2"/>
      <c r="F48" s="1" t="s">
        <v>0</v>
      </c>
      <c r="G48" s="14">
        <v>1</v>
      </c>
      <c r="H48" s="14">
        <f>G48+1</f>
        <v>2</v>
      </c>
      <c r="I48" s="14">
        <f t="shared" ref="I48:N48" si="7">H48+1</f>
        <v>3</v>
      </c>
      <c r="J48" s="14">
        <f t="shared" si="7"/>
        <v>4</v>
      </c>
      <c r="K48" s="14">
        <f t="shared" si="7"/>
        <v>5</v>
      </c>
      <c r="L48" s="14">
        <f t="shared" si="7"/>
        <v>6</v>
      </c>
      <c r="M48" s="14">
        <f t="shared" si="7"/>
        <v>7</v>
      </c>
      <c r="N48" s="14">
        <f t="shared" si="7"/>
        <v>8</v>
      </c>
    </row>
    <row r="49" spans="2:26" x14ac:dyDescent="0.25">
      <c r="C49" s="17"/>
      <c r="D49" s="17"/>
      <c r="F49" s="15">
        <v>1</v>
      </c>
      <c r="G49" s="16">
        <v>1</v>
      </c>
      <c r="H49" s="29">
        <f>G49-H35</f>
        <v>0.5</v>
      </c>
      <c r="I49" s="29">
        <f t="shared" ref="I49:N49" si="8">H49-I35</f>
        <v>0.33333333333333337</v>
      </c>
      <c r="J49" s="29">
        <f t="shared" si="8"/>
        <v>0.25000000000000006</v>
      </c>
      <c r="K49" s="29">
        <f t="shared" si="8"/>
        <v>0.20000000000000007</v>
      </c>
      <c r="L49" s="29">
        <f t="shared" si="8"/>
        <v>0.16666666666666674</v>
      </c>
      <c r="M49" s="29">
        <f t="shared" si="8"/>
        <v>0.14285714285714293</v>
      </c>
      <c r="N49" s="29">
        <f t="shared" si="8"/>
        <v>0.12500000000000008</v>
      </c>
    </row>
    <row r="50" spans="2:26" x14ac:dyDescent="0.25">
      <c r="C50" s="17"/>
      <c r="D50" s="17"/>
      <c r="F50" s="15">
        <f>F49+1</f>
        <v>2</v>
      </c>
      <c r="G50" s="16"/>
      <c r="H50" s="16">
        <v>1</v>
      </c>
      <c r="I50" s="29">
        <f t="shared" ref="I50:N50" si="9">H50-I36</f>
        <v>0.5</v>
      </c>
      <c r="J50" s="29">
        <f t="shared" si="9"/>
        <v>0.33333333333333337</v>
      </c>
      <c r="K50" s="29">
        <f t="shared" si="9"/>
        <v>0.25000000000000006</v>
      </c>
      <c r="L50" s="29">
        <f t="shared" si="9"/>
        <v>0.20000000000000007</v>
      </c>
      <c r="M50" s="29">
        <f t="shared" si="9"/>
        <v>0.16666666666666674</v>
      </c>
      <c r="N50" s="29">
        <f t="shared" si="9"/>
        <v>0.14285714285714293</v>
      </c>
    </row>
    <row r="51" spans="2:26" x14ac:dyDescent="0.25">
      <c r="C51" s="17"/>
      <c r="D51" s="17"/>
      <c r="F51" s="15">
        <f t="shared" ref="F51:F56" si="10">F50+1</f>
        <v>3</v>
      </c>
      <c r="G51" s="16"/>
      <c r="H51" s="16"/>
      <c r="I51" s="16">
        <v>1</v>
      </c>
      <c r="J51" s="29">
        <f t="shared" ref="J51:N51" si="11">I51-J37</f>
        <v>0.5</v>
      </c>
      <c r="K51" s="29">
        <f t="shared" si="11"/>
        <v>0.33333333333333337</v>
      </c>
      <c r="L51" s="29">
        <f t="shared" si="11"/>
        <v>0.25000000000000006</v>
      </c>
      <c r="M51" s="29">
        <f t="shared" si="11"/>
        <v>0.20000000000000007</v>
      </c>
      <c r="N51" s="29">
        <f t="shared" si="11"/>
        <v>0.16666666666666674</v>
      </c>
    </row>
    <row r="52" spans="2:26" x14ac:dyDescent="0.25">
      <c r="C52" s="17"/>
      <c r="D52" s="17"/>
      <c r="F52" s="15">
        <f t="shared" si="10"/>
        <v>4</v>
      </c>
      <c r="G52" s="16"/>
      <c r="H52" s="16"/>
      <c r="I52" s="16"/>
      <c r="J52" s="16">
        <v>1</v>
      </c>
      <c r="K52" s="29">
        <f t="shared" ref="K52:N52" si="12">J52-K38</f>
        <v>0.5</v>
      </c>
      <c r="L52" s="29">
        <f t="shared" si="12"/>
        <v>0.33333333333333337</v>
      </c>
      <c r="M52" s="29">
        <f t="shared" si="12"/>
        <v>0.25000000000000006</v>
      </c>
      <c r="N52" s="29">
        <f t="shared" si="12"/>
        <v>0.20000000000000007</v>
      </c>
    </row>
    <row r="53" spans="2:26" x14ac:dyDescent="0.25">
      <c r="C53" s="17"/>
      <c r="D53" s="17"/>
      <c r="F53" s="15">
        <f t="shared" si="10"/>
        <v>5</v>
      </c>
      <c r="G53" s="16"/>
      <c r="H53" s="16"/>
      <c r="I53" s="16"/>
      <c r="J53" s="16"/>
      <c r="K53" s="16">
        <v>1</v>
      </c>
      <c r="L53" s="29">
        <f t="shared" ref="L53:N53" si="13">K53-L39</f>
        <v>0.5</v>
      </c>
      <c r="M53" s="29">
        <f t="shared" si="13"/>
        <v>0.33333333333333337</v>
      </c>
      <c r="N53" s="29">
        <f t="shared" si="13"/>
        <v>0.25000000000000006</v>
      </c>
    </row>
    <row r="54" spans="2:26" x14ac:dyDescent="0.25">
      <c r="C54" s="17"/>
      <c r="D54" s="17"/>
      <c r="F54" s="15">
        <f t="shared" si="10"/>
        <v>6</v>
      </c>
      <c r="G54" s="16"/>
      <c r="H54" s="16"/>
      <c r="I54" s="16"/>
      <c r="J54" s="16"/>
      <c r="K54" s="16"/>
      <c r="L54" s="16">
        <v>1</v>
      </c>
      <c r="M54" s="29">
        <f t="shared" ref="M54:N54" si="14">L54-M40</f>
        <v>0.5</v>
      </c>
      <c r="N54" s="29">
        <f t="shared" si="14"/>
        <v>0.33333333333333337</v>
      </c>
    </row>
    <row r="55" spans="2:26" x14ac:dyDescent="0.25">
      <c r="C55" s="17"/>
      <c r="D55" s="17"/>
      <c r="F55" s="15">
        <f t="shared" si="10"/>
        <v>7</v>
      </c>
      <c r="G55" s="16"/>
      <c r="H55" s="16"/>
      <c r="I55" s="16"/>
      <c r="J55" s="16"/>
      <c r="K55" s="16"/>
      <c r="L55" s="16"/>
      <c r="M55" s="16">
        <v>1</v>
      </c>
      <c r="N55" s="29">
        <f>M55-N41</f>
        <v>0.5</v>
      </c>
    </row>
    <row r="56" spans="2:26" x14ac:dyDescent="0.25">
      <c r="C56" s="17"/>
      <c r="D56" s="17"/>
      <c r="F56" s="15">
        <f t="shared" si="10"/>
        <v>8</v>
      </c>
      <c r="G56" s="16"/>
      <c r="H56" s="16"/>
      <c r="I56" s="16"/>
      <c r="J56" s="16"/>
      <c r="K56" s="16"/>
      <c r="L56" s="16"/>
      <c r="M56" s="16"/>
      <c r="N56" s="16">
        <v>1</v>
      </c>
    </row>
    <row r="58" spans="2:26" x14ac:dyDescent="0.25">
      <c r="B58" s="3" t="s">
        <v>14</v>
      </c>
    </row>
    <row r="59" spans="2:26" x14ac:dyDescent="0.25">
      <c r="B59" s="3"/>
    </row>
    <row r="60" spans="2:26" x14ac:dyDescent="0.25">
      <c r="C60" s="13"/>
      <c r="G60" s="1" t="s">
        <v>1</v>
      </c>
    </row>
    <row r="61" spans="2:26" x14ac:dyDescent="0.25">
      <c r="C61" s="2"/>
      <c r="D61" s="2"/>
      <c r="E61" s="2"/>
      <c r="F61" s="1" t="s">
        <v>0</v>
      </c>
      <c r="G61" s="14">
        <v>1</v>
      </c>
      <c r="H61" s="14">
        <f>G61+1</f>
        <v>2</v>
      </c>
      <c r="I61" s="14">
        <f t="shared" ref="I61:N61" si="15">H61+1</f>
        <v>3</v>
      </c>
      <c r="J61" s="14">
        <f t="shared" si="15"/>
        <v>4</v>
      </c>
      <c r="K61" s="14">
        <f t="shared" si="15"/>
        <v>5</v>
      </c>
      <c r="L61" s="14">
        <f t="shared" si="15"/>
        <v>6</v>
      </c>
      <c r="M61" s="14">
        <f t="shared" si="15"/>
        <v>7</v>
      </c>
      <c r="N61" s="14">
        <f t="shared" si="15"/>
        <v>8</v>
      </c>
      <c r="P61" s="1" t="s">
        <v>11</v>
      </c>
    </row>
    <row r="62" spans="2:26" x14ac:dyDescent="0.25">
      <c r="C62" s="17"/>
      <c r="D62" s="17"/>
      <c r="F62" s="15">
        <v>1</v>
      </c>
      <c r="G62" s="19">
        <f>G15</f>
        <v>50</v>
      </c>
      <c r="H62" s="21">
        <f ca="1">OFFSET($G$62,$F62-1,$F62-1)*H49</f>
        <v>25</v>
      </c>
      <c r="I62" s="21">
        <f t="shared" ref="I62:N62" ca="1" si="16">OFFSET($G$62,$F62-1,$F62-1)*I49</f>
        <v>16.666666666666668</v>
      </c>
      <c r="J62" s="21">
        <f t="shared" ca="1" si="16"/>
        <v>12.500000000000004</v>
      </c>
      <c r="K62" s="21">
        <f t="shared" ca="1" si="16"/>
        <v>10.000000000000004</v>
      </c>
      <c r="L62" s="21">
        <f t="shared" ca="1" si="16"/>
        <v>8.3333333333333375</v>
      </c>
      <c r="M62" s="21">
        <f t="shared" ca="1" si="16"/>
        <v>7.1428571428571468</v>
      </c>
      <c r="N62" s="21">
        <f t="shared" ca="1" si="16"/>
        <v>6.2500000000000044</v>
      </c>
      <c r="P62" s="26">
        <f t="shared" ref="P62:P65" ca="1" si="17">SUMXMY2(G62:N62,G15:N15)</f>
        <v>3181.7661203860916</v>
      </c>
      <c r="Q62" s="2" t="s">
        <v>47</v>
      </c>
      <c r="R62" s="4"/>
      <c r="S62" s="4"/>
      <c r="T62" s="4"/>
      <c r="U62" s="4"/>
      <c r="V62" s="4"/>
      <c r="W62" s="4"/>
      <c r="X62" s="4"/>
      <c r="Y62" s="4"/>
      <c r="Z62" s="4"/>
    </row>
    <row r="63" spans="2:26" x14ac:dyDescent="0.25">
      <c r="C63" s="17"/>
      <c r="D63" s="17"/>
      <c r="F63" s="15">
        <f>F62+1</f>
        <v>2</v>
      </c>
      <c r="G63" s="7"/>
      <c r="H63" s="20">
        <f>H16</f>
        <v>53</v>
      </c>
      <c r="I63" s="20">
        <f t="shared" ref="I63:N63" ca="1" si="18">OFFSET($G$62,$F63-1,$F63-1)*I50</f>
        <v>26.5</v>
      </c>
      <c r="J63" s="20">
        <f t="shared" ca="1" si="18"/>
        <v>17.666666666666668</v>
      </c>
      <c r="K63" s="20">
        <f t="shared" ca="1" si="18"/>
        <v>13.250000000000004</v>
      </c>
      <c r="L63" s="20">
        <f t="shared" ca="1" si="18"/>
        <v>10.600000000000003</v>
      </c>
      <c r="M63" s="20">
        <f t="shared" ca="1" si="18"/>
        <v>8.8333333333333375</v>
      </c>
      <c r="N63" s="20">
        <f t="shared" ca="1" si="18"/>
        <v>7.5714285714285756</v>
      </c>
      <c r="P63" s="26">
        <f t="shared" ca="1" si="17"/>
        <v>3029.9979540460322</v>
      </c>
      <c r="Q63" s="2" t="s">
        <v>48</v>
      </c>
    </row>
    <row r="64" spans="2:26" x14ac:dyDescent="0.25">
      <c r="C64" s="17"/>
      <c r="D64" s="17"/>
      <c r="F64" s="15">
        <f t="shared" ref="F64:F69" si="19">F63+1</f>
        <v>3</v>
      </c>
      <c r="G64" s="7"/>
      <c r="H64" s="20"/>
      <c r="I64" s="20">
        <f>I17</f>
        <v>56.445</v>
      </c>
      <c r="J64" s="20">
        <f ca="1">OFFSET($G$62,$F64-1,$F64-1)*J51</f>
        <v>28.2225</v>
      </c>
      <c r="K64" s="20">
        <f ca="1">OFFSET($G$62,$F64-1,$F64-1)*K51</f>
        <v>18.815000000000001</v>
      </c>
      <c r="L64" s="20">
        <f ca="1">OFFSET($G$62,$F64-1,$F64-1)*L51</f>
        <v>14.111250000000004</v>
      </c>
      <c r="M64" s="20">
        <f ca="1">OFFSET($G$62,$F64-1,$F64-1)*M51</f>
        <v>11.289000000000003</v>
      </c>
      <c r="N64" s="20">
        <f ca="1">OFFSET($G$62,$F64-1,$F64-1)*N51</f>
        <v>9.4075000000000042</v>
      </c>
      <c r="O64" s="5"/>
      <c r="P64" s="26">
        <f t="shared" ca="1" si="17"/>
        <v>2796.286436390541</v>
      </c>
      <c r="Q64" s="2" t="s">
        <v>49</v>
      </c>
    </row>
    <row r="65" spans="2:19" x14ac:dyDescent="0.25">
      <c r="C65" s="17"/>
      <c r="D65" s="17"/>
      <c r="F65" s="15">
        <f t="shared" si="19"/>
        <v>4</v>
      </c>
      <c r="G65" s="7"/>
      <c r="H65" s="20"/>
      <c r="I65" s="20"/>
      <c r="J65" s="20">
        <f>J18</f>
        <v>60.396150000000006</v>
      </c>
      <c r="K65" s="20">
        <f ca="1">OFFSET($G$62,$F65-1,$F65-1)*K52</f>
        <v>30.198075000000003</v>
      </c>
      <c r="L65" s="20">
        <f ca="1">OFFSET($G$62,$F65-1,$F65-1)*L52</f>
        <v>20.132050000000003</v>
      </c>
      <c r="M65" s="20">
        <f ca="1">OFFSET($G$62,$F65-1,$F65-1)*M52</f>
        <v>15.099037500000005</v>
      </c>
      <c r="N65" s="20">
        <f ca="1">OFFSET($G$62,$F65-1,$F65-1)*N52</f>
        <v>12.079230000000004</v>
      </c>
      <c r="O65" s="5"/>
      <c r="P65" s="26">
        <f t="shared" ca="1" si="17"/>
        <v>2449.3312332915179</v>
      </c>
      <c r="Q65" s="2" t="s">
        <v>50</v>
      </c>
    </row>
    <row r="66" spans="2:19" x14ac:dyDescent="0.25">
      <c r="C66" s="17"/>
      <c r="D66" s="17"/>
      <c r="F66" s="15">
        <f t="shared" si="19"/>
        <v>5</v>
      </c>
      <c r="G66" s="7"/>
      <c r="H66" s="20"/>
      <c r="I66" s="20"/>
      <c r="J66" s="20"/>
      <c r="K66" s="20">
        <f>K19</f>
        <v>64.623880500000013</v>
      </c>
      <c r="L66" s="20">
        <f ca="1">OFFSET($G$62,$F66-1,$F66-1)*L53</f>
        <v>32.311940250000006</v>
      </c>
      <c r="M66" s="20">
        <f ca="1">OFFSET($G$62,$F66-1,$F66-1)*M53</f>
        <v>21.541293500000005</v>
      </c>
      <c r="N66" s="20">
        <f ca="1">OFFSET($G$62,$F66-1,$F66-1)*N53</f>
        <v>16.155970125000007</v>
      </c>
      <c r="O66" s="5"/>
      <c r="P66" s="26">
        <f ca="1">SUMXMY2(G66:N66,G19:N19)</f>
        <v>1938.7389803737424</v>
      </c>
      <c r="Q66" s="2" t="s">
        <v>51</v>
      </c>
      <c r="R66" s="26">
        <f ca="1">SUM(P66:P69)</f>
        <v>3791.6101284457191</v>
      </c>
      <c r="S66" s="2" t="s">
        <v>55</v>
      </c>
    </row>
    <row r="67" spans="2:19" x14ac:dyDescent="0.25">
      <c r="C67" s="17"/>
      <c r="D67" s="17"/>
      <c r="F67" s="15">
        <f t="shared" si="19"/>
        <v>6</v>
      </c>
      <c r="G67" s="7"/>
      <c r="H67" s="20"/>
      <c r="I67" s="20"/>
      <c r="J67" s="20"/>
      <c r="K67" s="20"/>
      <c r="L67" s="20">
        <f>L20</f>
        <v>70.116910342500006</v>
      </c>
      <c r="M67" s="20">
        <f ca="1">OFFSET($G$62,$F67-1,$F67-1)*M54</f>
        <v>35.058455171250003</v>
      </c>
      <c r="N67" s="20">
        <f ca="1">OFFSET($G$62,$F67-1,$F67-1)*N54</f>
        <v>23.372303447500006</v>
      </c>
      <c r="O67" s="5"/>
      <c r="P67" s="26">
        <f ca="1">SUMXMY2(G67:N67,G20:N20)</f>
        <v>1303.5398953631498</v>
      </c>
      <c r="Q67" s="2" t="s">
        <v>52</v>
      </c>
    </row>
    <row r="68" spans="2:19" x14ac:dyDescent="0.25">
      <c r="C68" s="17"/>
      <c r="D68" s="17"/>
      <c r="F68" s="15">
        <f t="shared" si="19"/>
        <v>7</v>
      </c>
      <c r="G68" s="7"/>
      <c r="H68" s="20"/>
      <c r="I68" s="20"/>
      <c r="J68" s="20"/>
      <c r="K68" s="20"/>
      <c r="L68" s="20"/>
      <c r="M68" s="20">
        <f>M21</f>
        <v>76.076847721612509</v>
      </c>
      <c r="N68" s="20">
        <f ca="1">OFFSET($G$62,$F68-1,$F68-1)*N55</f>
        <v>38.038423860806255</v>
      </c>
      <c r="O68" s="5"/>
      <c r="P68" s="26">
        <f ca="1">SUMXMY2(G68:N68,G21:N21)</f>
        <v>549.33125270882692</v>
      </c>
      <c r="Q68" s="2" t="s">
        <v>53</v>
      </c>
      <c r="S68" s="5"/>
    </row>
    <row r="69" spans="2:19" x14ac:dyDescent="0.25">
      <c r="C69" s="17"/>
      <c r="D69" s="17"/>
      <c r="F69" s="15">
        <f t="shared" si="19"/>
        <v>8</v>
      </c>
      <c r="G69" s="7"/>
      <c r="H69" s="20"/>
      <c r="I69" s="20"/>
      <c r="J69" s="20"/>
      <c r="K69" s="20"/>
      <c r="L69" s="20"/>
      <c r="M69" s="20"/>
      <c r="N69" s="20">
        <f>N22</f>
        <v>82.923764016557641</v>
      </c>
      <c r="P69" s="26">
        <f>SUMXMY2(G69:N69,G22:N22)</f>
        <v>0</v>
      </c>
      <c r="Q69" s="2" t="s">
        <v>54</v>
      </c>
    </row>
    <row r="71" spans="2:19" x14ac:dyDescent="0.25">
      <c r="F71" s="1" t="s">
        <v>10</v>
      </c>
      <c r="G71" s="10">
        <f>SUM(G62:G69)</f>
        <v>50</v>
      </c>
      <c r="H71" s="10">
        <f t="shared" ref="H71:N71" ca="1" si="20">SUM(H62:H69)</f>
        <v>78</v>
      </c>
      <c r="I71" s="10">
        <f t="shared" ca="1" si="20"/>
        <v>99.611666666666679</v>
      </c>
      <c r="J71" s="10">
        <f t="shared" ca="1" si="20"/>
        <v>118.78531666666667</v>
      </c>
      <c r="K71" s="10">
        <f t="shared" ca="1" si="20"/>
        <v>136.88695550000003</v>
      </c>
      <c r="L71" s="10">
        <f t="shared" ca="1" si="20"/>
        <v>155.60548392583337</v>
      </c>
      <c r="M71" s="10">
        <f t="shared" ca="1" si="20"/>
        <v>175.04082436905301</v>
      </c>
      <c r="N71" s="10">
        <f t="shared" ca="1" si="20"/>
        <v>195.79862002129249</v>
      </c>
      <c r="Q71" s="4"/>
    </row>
    <row r="73" spans="2:19" x14ac:dyDescent="0.25">
      <c r="B73" s="3" t="s">
        <v>36</v>
      </c>
    </row>
    <row r="74" spans="2:19" x14ac:dyDescent="0.25">
      <c r="B74" s="3"/>
    </row>
    <row r="75" spans="2:19" x14ac:dyDescent="0.25">
      <c r="B75" s="63" t="s">
        <v>56</v>
      </c>
      <c r="C75" s="13" t="s">
        <v>7</v>
      </c>
    </row>
    <row r="76" spans="2:19" ht="31.5" customHeight="1" x14ac:dyDescent="0.25">
      <c r="B76" s="64"/>
      <c r="C76" s="14" t="s">
        <v>5</v>
      </c>
      <c r="D76" s="14" t="s">
        <v>6</v>
      </c>
    </row>
    <row r="77" spans="2:19" x14ac:dyDescent="0.25">
      <c r="B77" s="1" t="s">
        <v>57</v>
      </c>
      <c r="C77" s="27">
        <v>20</v>
      </c>
      <c r="D77" s="27">
        <v>1</v>
      </c>
      <c r="G77" s="1" t="s">
        <v>1</v>
      </c>
    </row>
    <row r="78" spans="2:19" x14ac:dyDescent="0.25">
      <c r="G78" s="14">
        <v>1</v>
      </c>
      <c r="H78" s="14">
        <f>G78+1</f>
        <v>2</v>
      </c>
      <c r="I78" s="14">
        <f t="shared" ref="I78:N78" si="21">H78+1</f>
        <v>3</v>
      </c>
      <c r="J78" s="14">
        <f t="shared" si="21"/>
        <v>4</v>
      </c>
      <c r="K78" s="14">
        <f t="shared" si="21"/>
        <v>5</v>
      </c>
      <c r="L78" s="14">
        <f t="shared" si="21"/>
        <v>6</v>
      </c>
      <c r="M78" s="14">
        <f t="shared" si="21"/>
        <v>7</v>
      </c>
      <c r="N78" s="14">
        <f t="shared" si="21"/>
        <v>8</v>
      </c>
    </row>
    <row r="79" spans="2:19" x14ac:dyDescent="0.25">
      <c r="F79" s="1" t="s">
        <v>8</v>
      </c>
      <c r="G79" s="10">
        <f>$C$77+$D$77*G78</f>
        <v>21</v>
      </c>
      <c r="H79" s="10">
        <f t="shared" ref="H79:N79" si="22">$C$77+$D$77*H78</f>
        <v>22</v>
      </c>
      <c r="I79" s="10">
        <f t="shared" si="22"/>
        <v>23</v>
      </c>
      <c r="J79" s="10">
        <f t="shared" si="22"/>
        <v>24</v>
      </c>
      <c r="K79" s="10">
        <f t="shared" si="22"/>
        <v>25</v>
      </c>
      <c r="L79" s="10">
        <f t="shared" si="22"/>
        <v>26</v>
      </c>
      <c r="M79" s="10">
        <f t="shared" si="22"/>
        <v>27</v>
      </c>
      <c r="N79" s="10">
        <f t="shared" si="22"/>
        <v>28</v>
      </c>
    </row>
    <row r="80" spans="2:19" x14ac:dyDescent="0.25">
      <c r="G80" s="10"/>
      <c r="H80" s="10"/>
      <c r="I80" s="10"/>
      <c r="J80" s="10"/>
      <c r="K80" s="10"/>
      <c r="L80" s="10"/>
      <c r="M80" s="10"/>
      <c r="N80" s="10"/>
    </row>
    <row r="81" spans="6:14" x14ac:dyDescent="0.25">
      <c r="G81" s="1" t="s">
        <v>1</v>
      </c>
    </row>
    <row r="82" spans="6:14" x14ac:dyDescent="0.25">
      <c r="F82" s="1" t="s">
        <v>0</v>
      </c>
      <c r="G82" s="14">
        <v>1</v>
      </c>
      <c r="H82" s="14">
        <f>G82+1</f>
        <v>2</v>
      </c>
      <c r="I82" s="14">
        <f t="shared" ref="I82" si="23">H82+1</f>
        <v>3</v>
      </c>
      <c r="J82" s="14">
        <f t="shared" ref="J82" si="24">I82+1</f>
        <v>4</v>
      </c>
      <c r="K82" s="14">
        <f t="shared" ref="K82" si="25">J82+1</f>
        <v>5</v>
      </c>
      <c r="L82" s="14">
        <f t="shared" ref="L82" si="26">K82+1</f>
        <v>6</v>
      </c>
      <c r="M82" s="14">
        <f t="shared" ref="M82" si="27">L82+1</f>
        <v>7</v>
      </c>
      <c r="N82" s="14">
        <f t="shared" ref="N82" si="28">M82+1</f>
        <v>8</v>
      </c>
    </row>
    <row r="83" spans="6:14" x14ac:dyDescent="0.25">
      <c r="F83" s="15">
        <v>1</v>
      </c>
      <c r="G83" s="56">
        <f>G$79*G62</f>
        <v>1050</v>
      </c>
      <c r="H83" s="57">
        <f t="shared" ref="H83:N90" ca="1" si="29">H$79*H62</f>
        <v>550</v>
      </c>
      <c r="I83" s="57">
        <f t="shared" ca="1" si="29"/>
        <v>383.33333333333337</v>
      </c>
      <c r="J83" s="57">
        <f t="shared" ca="1" si="29"/>
        <v>300.00000000000011</v>
      </c>
      <c r="K83" s="57">
        <f t="shared" ca="1" si="29"/>
        <v>250.00000000000009</v>
      </c>
      <c r="L83" s="57">
        <f t="shared" ca="1" si="29"/>
        <v>216.66666666666677</v>
      </c>
      <c r="M83" s="57">
        <f t="shared" ca="1" si="29"/>
        <v>192.85714285714297</v>
      </c>
      <c r="N83" s="57">
        <f t="shared" ca="1" si="29"/>
        <v>175.00000000000011</v>
      </c>
    </row>
    <row r="84" spans="6:14" x14ac:dyDescent="0.25">
      <c r="F84" s="15">
        <f>F83+1</f>
        <v>2</v>
      </c>
      <c r="G84" s="7"/>
      <c r="H84" s="58">
        <f t="shared" si="29"/>
        <v>1166</v>
      </c>
      <c r="I84" s="58">
        <f t="shared" ca="1" si="29"/>
        <v>609.5</v>
      </c>
      <c r="J84" s="58">
        <f t="shared" ca="1" si="29"/>
        <v>424</v>
      </c>
      <c r="K84" s="58">
        <f t="shared" ca="1" si="29"/>
        <v>331.25000000000011</v>
      </c>
      <c r="L84" s="58">
        <f t="shared" ca="1" si="29"/>
        <v>275.60000000000008</v>
      </c>
      <c r="M84" s="58">
        <f t="shared" ca="1" si="29"/>
        <v>238.50000000000011</v>
      </c>
      <c r="N84" s="58">
        <f t="shared" ca="1" si="29"/>
        <v>212.00000000000011</v>
      </c>
    </row>
    <row r="85" spans="6:14" x14ac:dyDescent="0.25">
      <c r="F85" s="15">
        <f t="shared" ref="F85:F90" si="30">F84+1</f>
        <v>3</v>
      </c>
      <c r="G85" s="7"/>
      <c r="H85" s="58"/>
      <c r="I85" s="58">
        <f t="shared" si="29"/>
        <v>1298.2349999999999</v>
      </c>
      <c r="J85" s="58">
        <f t="shared" ca="1" si="29"/>
        <v>677.34</v>
      </c>
      <c r="K85" s="58">
        <f t="shared" ca="1" si="29"/>
        <v>470.37500000000006</v>
      </c>
      <c r="L85" s="58">
        <f t="shared" ca="1" si="29"/>
        <v>366.8925000000001</v>
      </c>
      <c r="M85" s="58">
        <f t="shared" ca="1" si="29"/>
        <v>304.80300000000011</v>
      </c>
      <c r="N85" s="58">
        <f t="shared" ca="1" si="29"/>
        <v>263.41000000000014</v>
      </c>
    </row>
    <row r="86" spans="6:14" x14ac:dyDescent="0.25">
      <c r="F86" s="15">
        <f t="shared" si="30"/>
        <v>4</v>
      </c>
      <c r="G86" s="7"/>
      <c r="H86" s="58"/>
      <c r="I86" s="58"/>
      <c r="J86" s="58">
        <f t="shared" si="29"/>
        <v>1449.5076000000001</v>
      </c>
      <c r="K86" s="58">
        <f t="shared" ca="1" si="29"/>
        <v>754.95187500000009</v>
      </c>
      <c r="L86" s="58">
        <f t="shared" ca="1" si="29"/>
        <v>523.43330000000003</v>
      </c>
      <c r="M86" s="58">
        <f t="shared" ca="1" si="29"/>
        <v>407.67401250000012</v>
      </c>
      <c r="N86" s="58">
        <f t="shared" ca="1" si="29"/>
        <v>338.2184400000001</v>
      </c>
    </row>
    <row r="87" spans="6:14" x14ac:dyDescent="0.25">
      <c r="F87" s="15">
        <f t="shared" si="30"/>
        <v>5</v>
      </c>
      <c r="G87" s="7"/>
      <c r="H87" s="58"/>
      <c r="I87" s="58"/>
      <c r="J87" s="58"/>
      <c r="K87" s="58">
        <f t="shared" si="29"/>
        <v>1615.5970125000003</v>
      </c>
      <c r="L87" s="58">
        <f t="shared" ca="1" si="29"/>
        <v>840.11044650000019</v>
      </c>
      <c r="M87" s="58">
        <f t="shared" ca="1" si="29"/>
        <v>581.61492450000014</v>
      </c>
      <c r="N87" s="58">
        <f t="shared" ca="1" si="29"/>
        <v>452.36716350000017</v>
      </c>
    </row>
    <row r="88" spans="6:14" x14ac:dyDescent="0.25">
      <c r="F88" s="15">
        <f t="shared" si="30"/>
        <v>6</v>
      </c>
      <c r="G88" s="7"/>
      <c r="H88" s="58"/>
      <c r="I88" s="58"/>
      <c r="J88" s="58"/>
      <c r="K88" s="58"/>
      <c r="L88" s="58">
        <f t="shared" si="29"/>
        <v>1823.0396689050001</v>
      </c>
      <c r="M88" s="58">
        <f t="shared" ca="1" si="29"/>
        <v>946.57828962375004</v>
      </c>
      <c r="N88" s="58">
        <f t="shared" ca="1" si="29"/>
        <v>654.42449653000017</v>
      </c>
    </row>
    <row r="89" spans="6:14" x14ac:dyDescent="0.25">
      <c r="F89" s="15">
        <f t="shared" si="30"/>
        <v>7</v>
      </c>
      <c r="G89" s="7"/>
      <c r="H89" s="58"/>
      <c r="I89" s="58"/>
      <c r="J89" s="58"/>
      <c r="K89" s="58"/>
      <c r="L89" s="58"/>
      <c r="M89" s="58">
        <f t="shared" si="29"/>
        <v>2054.074888483538</v>
      </c>
      <c r="N89" s="58">
        <f t="shared" ca="1" si="29"/>
        <v>1065.0758681025752</v>
      </c>
    </row>
    <row r="90" spans="6:14" x14ac:dyDescent="0.25">
      <c r="F90" s="15">
        <f t="shared" si="30"/>
        <v>8</v>
      </c>
      <c r="G90" s="7"/>
      <c r="H90" s="58"/>
      <c r="I90" s="58"/>
      <c r="J90" s="58"/>
      <c r="K90" s="58"/>
      <c r="L90" s="58"/>
      <c r="M90" s="58"/>
      <c r="N90" s="58">
        <f t="shared" si="29"/>
        <v>2321.8653924636137</v>
      </c>
    </row>
    <row r="91" spans="6:14" x14ac:dyDescent="0.25">
      <c r="G91" s="10"/>
      <c r="H91" s="10"/>
      <c r="I91" s="10"/>
      <c r="J91" s="10"/>
      <c r="K91" s="10"/>
      <c r="L91" s="10"/>
      <c r="M91" s="10"/>
      <c r="N91" s="10"/>
    </row>
    <row r="92" spans="6:14" x14ac:dyDescent="0.25">
      <c r="F92" s="1" t="s">
        <v>37</v>
      </c>
      <c r="G92" s="25">
        <f>SUM(G83:G90)</f>
        <v>1050</v>
      </c>
      <c r="H92" s="25">
        <f t="shared" ref="H92:N92" ca="1" si="31">SUM(H83:H90)</f>
        <v>1716</v>
      </c>
      <c r="I92" s="25">
        <f t="shared" ca="1" si="31"/>
        <v>2291.0683333333332</v>
      </c>
      <c r="J92" s="25">
        <f t="shared" ca="1" si="31"/>
        <v>2850.8476000000001</v>
      </c>
      <c r="K92" s="25">
        <f t="shared" ca="1" si="31"/>
        <v>3422.1738875000005</v>
      </c>
      <c r="L92" s="25">
        <f t="shared" ca="1" si="31"/>
        <v>4045.7425820716671</v>
      </c>
      <c r="M92" s="25">
        <f t="shared" ca="1" si="31"/>
        <v>4726.1022579644314</v>
      </c>
      <c r="N92" s="25">
        <f t="shared" ca="1" si="31"/>
        <v>5482.36136059619</v>
      </c>
    </row>
    <row r="93" spans="6:14" x14ac:dyDescent="0.25">
      <c r="G93" s="10"/>
      <c r="H93" s="10"/>
      <c r="I93" s="10"/>
      <c r="J93" s="10"/>
      <c r="K93" s="10"/>
      <c r="L93" s="10"/>
      <c r="M93" s="10"/>
      <c r="N93" s="10"/>
    </row>
    <row r="94" spans="6:14" x14ac:dyDescent="0.25">
      <c r="F94" s="1" t="s">
        <v>11</v>
      </c>
      <c r="G94" s="23">
        <f ca="1">SUMXMY2(G92:N92,G26:N26)</f>
        <v>127934899.4978025</v>
      </c>
      <c r="H94" s="60" t="s">
        <v>57</v>
      </c>
    </row>
  </sheetData>
  <mergeCells count="2">
    <mergeCell ref="B33:B34"/>
    <mergeCell ref="B75:B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EBD6-F28A-4049-BE56-BE8B66EFFAF5}">
  <dimension ref="B3:AE80"/>
  <sheetViews>
    <sheetView topLeftCell="A14" workbookViewId="0">
      <selection activeCell="K76" sqref="K76"/>
    </sheetView>
  </sheetViews>
  <sheetFormatPr defaultRowHeight="15" x14ac:dyDescent="0.25"/>
  <cols>
    <col min="1" max="2" width="9.140625" style="1"/>
    <col min="3" max="4" width="8.7109375" style="1" customWidth="1"/>
    <col min="5" max="5" width="4.7109375" style="1" customWidth="1"/>
    <col min="6" max="6" width="15.28515625" style="1" customWidth="1"/>
    <col min="7" max="12" width="9.28515625" style="1" bestFit="1" customWidth="1"/>
    <col min="13" max="14" width="9.5703125" style="1" bestFit="1" customWidth="1"/>
    <col min="15" max="16384" width="9.140625" style="1"/>
  </cols>
  <sheetData>
    <row r="3" spans="2:6" x14ac:dyDescent="0.25">
      <c r="B3" s="3" t="s">
        <v>16</v>
      </c>
    </row>
    <row r="4" spans="2:6" x14ac:dyDescent="0.25">
      <c r="B4" s="3"/>
    </row>
    <row r="5" spans="2:6" x14ac:dyDescent="0.25">
      <c r="C5" s="1" t="s">
        <v>17</v>
      </c>
      <c r="F5" s="35">
        <v>0.12</v>
      </c>
    </row>
    <row r="6" spans="2:6" x14ac:dyDescent="0.25">
      <c r="C6" s="1" t="s">
        <v>18</v>
      </c>
      <c r="F6" s="35">
        <v>0.3</v>
      </c>
    </row>
    <row r="7" spans="2:6" x14ac:dyDescent="0.25">
      <c r="F7" s="35"/>
    </row>
    <row r="8" spans="2:6" x14ac:dyDescent="0.25">
      <c r="C8" s="1" t="s">
        <v>20</v>
      </c>
      <c r="F8" s="35"/>
    </row>
    <row r="9" spans="2:6" x14ac:dyDescent="0.25">
      <c r="D9" s="1" t="s">
        <v>0</v>
      </c>
      <c r="F9" s="35"/>
    </row>
    <row r="10" spans="2:6" x14ac:dyDescent="0.25">
      <c r="D10" s="15">
        <v>1</v>
      </c>
      <c r="F10" s="38">
        <v>50</v>
      </c>
    </row>
    <row r="11" spans="2:6" x14ac:dyDescent="0.25">
      <c r="D11" s="15">
        <f>D10+1</f>
        <v>2</v>
      </c>
      <c r="F11" s="38">
        <v>52</v>
      </c>
    </row>
    <row r="12" spans="2:6" x14ac:dyDescent="0.25">
      <c r="D12" s="15">
        <f t="shared" ref="D12:D15" si="0">D11+1</f>
        <v>3</v>
      </c>
      <c r="F12" s="38">
        <v>53</v>
      </c>
    </row>
    <row r="13" spans="2:6" x14ac:dyDescent="0.25">
      <c r="D13" s="15">
        <f t="shared" si="0"/>
        <v>4</v>
      </c>
      <c r="F13" s="38">
        <v>60</v>
      </c>
    </row>
    <row r="14" spans="2:6" x14ac:dyDescent="0.25">
      <c r="D14" s="15">
        <f t="shared" si="0"/>
        <v>5</v>
      </c>
      <c r="F14" s="38">
        <v>62</v>
      </c>
    </row>
    <row r="15" spans="2:6" s="2" customFormat="1" x14ac:dyDescent="0.25">
      <c r="D15" s="15">
        <f t="shared" si="0"/>
        <v>6</v>
      </c>
      <c r="F15" s="38">
        <v>65</v>
      </c>
    </row>
    <row r="16" spans="2:6" s="2" customFormat="1" x14ac:dyDescent="0.25">
      <c r="C16" s="37"/>
    </row>
    <row r="17" spans="2:31" x14ac:dyDescent="0.25">
      <c r="C17" s="1" t="s">
        <v>34</v>
      </c>
      <c r="F17" s="29">
        <f>(1+F5)^(1/4)-1</f>
        <v>2.8737344722080227E-2</v>
      </c>
    </row>
    <row r="19" spans="2:31" x14ac:dyDescent="0.25">
      <c r="B19" s="3" t="s">
        <v>13</v>
      </c>
    </row>
    <row r="20" spans="2:31" x14ac:dyDescent="0.25">
      <c r="B20" s="3"/>
    </row>
    <row r="21" spans="2:31" x14ac:dyDescent="0.25">
      <c r="C21" s="13" t="s">
        <v>4</v>
      </c>
      <c r="G21" s="1" t="s">
        <v>1</v>
      </c>
    </row>
    <row r="22" spans="2:31" x14ac:dyDescent="0.25">
      <c r="C22" s="14" t="s">
        <v>2</v>
      </c>
      <c r="D22" s="14" t="s">
        <v>3</v>
      </c>
      <c r="E22" s="2"/>
      <c r="F22" s="1" t="s">
        <v>0</v>
      </c>
      <c r="G22" s="14">
        <v>1</v>
      </c>
      <c r="H22" s="14">
        <f>G22+1</f>
        <v>2</v>
      </c>
      <c r="I22" s="14">
        <f t="shared" ref="I22:N22" si="1">H22+1</f>
        <v>3</v>
      </c>
      <c r="J22" s="14">
        <f t="shared" si="1"/>
        <v>4</v>
      </c>
      <c r="K22" s="14">
        <f t="shared" si="1"/>
        <v>5</v>
      </c>
      <c r="L22" s="14">
        <f t="shared" si="1"/>
        <v>6</v>
      </c>
      <c r="M22" s="14">
        <f t="shared" si="1"/>
        <v>7</v>
      </c>
      <c r="N22" s="14">
        <f t="shared" si="1"/>
        <v>8</v>
      </c>
      <c r="O22" s="14">
        <f t="shared" ref="O22:AE22" si="2">N22+1</f>
        <v>9</v>
      </c>
      <c r="P22" s="14">
        <f t="shared" si="2"/>
        <v>10</v>
      </c>
      <c r="Q22" s="14">
        <f t="shared" si="2"/>
        <v>11</v>
      </c>
      <c r="R22" s="14">
        <f t="shared" si="2"/>
        <v>12</v>
      </c>
      <c r="S22" s="14">
        <f t="shared" si="2"/>
        <v>13</v>
      </c>
      <c r="T22" s="14">
        <f t="shared" si="2"/>
        <v>14</v>
      </c>
      <c r="U22" s="14">
        <f t="shared" si="2"/>
        <v>15</v>
      </c>
      <c r="V22" s="14">
        <f t="shared" si="2"/>
        <v>16</v>
      </c>
      <c r="W22" s="14">
        <f t="shared" si="2"/>
        <v>17</v>
      </c>
      <c r="X22" s="14">
        <f t="shared" si="2"/>
        <v>18</v>
      </c>
      <c r="Y22" s="14">
        <f t="shared" si="2"/>
        <v>19</v>
      </c>
      <c r="Z22" s="14">
        <f t="shared" si="2"/>
        <v>20</v>
      </c>
      <c r="AA22" s="14">
        <f t="shared" si="2"/>
        <v>21</v>
      </c>
      <c r="AB22" s="14">
        <f t="shared" si="2"/>
        <v>22</v>
      </c>
      <c r="AC22" s="14">
        <f t="shared" si="2"/>
        <v>23</v>
      </c>
      <c r="AD22" s="14">
        <f t="shared" si="2"/>
        <v>24</v>
      </c>
      <c r="AE22" s="14">
        <f t="shared" si="2"/>
        <v>25</v>
      </c>
    </row>
    <row r="23" spans="2:31" x14ac:dyDescent="0.25">
      <c r="C23" s="12">
        <f>'modeling customer base'!C35</f>
        <v>1</v>
      </c>
      <c r="D23" s="12">
        <f>'modeling customer base'!D35</f>
        <v>1</v>
      </c>
      <c r="F23" s="15">
        <v>1</v>
      </c>
      <c r="G23" s="16">
        <v>0</v>
      </c>
      <c r="H23" s="29">
        <f>$C23/($C23+$D23)</f>
        <v>0.5</v>
      </c>
      <c r="I23" s="29">
        <f t="shared" ref="I23:N23" si="3">H23*($D23+I$22-$F23-2)/($C23+$D23+I$22-$F23-1)</f>
        <v>0.16666666666666666</v>
      </c>
      <c r="J23" s="29">
        <f t="shared" si="3"/>
        <v>8.3333333333333329E-2</v>
      </c>
      <c r="K23" s="29">
        <f t="shared" si="3"/>
        <v>0.05</v>
      </c>
      <c r="L23" s="29">
        <f t="shared" si="3"/>
        <v>3.3333333333333333E-2</v>
      </c>
      <c r="M23" s="29">
        <f t="shared" si="3"/>
        <v>2.3809523809523808E-2</v>
      </c>
      <c r="N23" s="29">
        <f t="shared" si="3"/>
        <v>1.7857142857142856E-2</v>
      </c>
      <c r="O23" s="29">
        <f t="shared" ref="O23:AE23" si="4">N23*($D23+O$22-$F23-2)/($C23+$D23+O$22-$F23-1)</f>
        <v>1.3888888888888888E-2</v>
      </c>
      <c r="P23" s="29">
        <f t="shared" si="4"/>
        <v>1.111111111111111E-2</v>
      </c>
      <c r="Q23" s="29">
        <f t="shared" si="4"/>
        <v>9.0909090909090905E-3</v>
      </c>
      <c r="R23" s="29">
        <f t="shared" si="4"/>
        <v>7.575757575757576E-3</v>
      </c>
      <c r="S23" s="29">
        <f t="shared" si="4"/>
        <v>6.4102564102564109E-3</v>
      </c>
      <c r="T23" s="29">
        <f t="shared" si="4"/>
        <v>5.4945054945054949E-3</v>
      </c>
      <c r="U23" s="29">
        <f t="shared" si="4"/>
        <v>4.7619047619047623E-3</v>
      </c>
      <c r="V23" s="29">
        <f t="shared" si="4"/>
        <v>4.1666666666666675E-3</v>
      </c>
      <c r="W23" s="29">
        <f t="shared" si="4"/>
        <v>3.6764705882352949E-3</v>
      </c>
      <c r="X23" s="29">
        <f t="shared" si="4"/>
        <v>3.2679738562091509E-3</v>
      </c>
      <c r="Y23" s="29">
        <f t="shared" si="4"/>
        <v>2.9239766081871352E-3</v>
      </c>
      <c r="Z23" s="29">
        <f t="shared" si="4"/>
        <v>2.6315789473684214E-3</v>
      </c>
      <c r="AA23" s="29">
        <f t="shared" si="4"/>
        <v>2.3809523809523816E-3</v>
      </c>
      <c r="AB23" s="29">
        <f t="shared" si="4"/>
        <v>2.1645021645021649E-3</v>
      </c>
      <c r="AC23" s="29">
        <f t="shared" si="4"/>
        <v>1.9762845849802375E-3</v>
      </c>
      <c r="AD23" s="29">
        <f t="shared" si="4"/>
        <v>1.811594202898551E-3</v>
      </c>
      <c r="AE23" s="29">
        <f t="shared" si="4"/>
        <v>1.6666666666666668E-3</v>
      </c>
    </row>
    <row r="24" spans="2:31" x14ac:dyDescent="0.25">
      <c r="C24" s="12">
        <f>'modeling customer base'!C36</f>
        <v>1</v>
      </c>
      <c r="D24" s="12">
        <f>'modeling customer base'!D36</f>
        <v>1</v>
      </c>
      <c r="F24" s="15">
        <f>F23+1</f>
        <v>2</v>
      </c>
      <c r="G24" s="16"/>
      <c r="H24" s="16">
        <v>0</v>
      </c>
      <c r="I24" s="31">
        <f>$C24/($C24+$D24)</f>
        <v>0.5</v>
      </c>
      <c r="J24" s="29">
        <f>I24*($D24+J$22-$F24-2)/($C24+$D24+J$22-$F24-1)</f>
        <v>0.16666666666666666</v>
      </c>
      <c r="K24" s="29">
        <f>J24*($D24+K$22-$F24-2)/($C24+$D24+K$22-$F24-1)</f>
        <v>8.3333333333333329E-2</v>
      </c>
      <c r="L24" s="29">
        <f>K24*($D24+L$22-$F24-2)/($C24+$D24+L$22-$F24-1)</f>
        <v>0.05</v>
      </c>
      <c r="M24" s="29">
        <f>L24*($D24+M$22-$F24-2)/($C24+$D24+M$22-$F24-1)</f>
        <v>3.3333333333333333E-2</v>
      </c>
      <c r="N24" s="29">
        <f>M24*($D24+N$22-$F24-2)/($C24+$D24+N$22-$F24-1)</f>
        <v>2.3809523809523808E-2</v>
      </c>
      <c r="O24" s="29">
        <f t="shared" ref="O24:AE24" si="5">N24*($D24+O$22-$F24-2)/($C24+$D24+O$22-$F24-1)</f>
        <v>1.7857142857142856E-2</v>
      </c>
      <c r="P24" s="29">
        <f t="shared" si="5"/>
        <v>1.3888888888888888E-2</v>
      </c>
      <c r="Q24" s="29">
        <f t="shared" si="5"/>
        <v>1.111111111111111E-2</v>
      </c>
      <c r="R24" s="29">
        <f t="shared" si="5"/>
        <v>9.0909090909090905E-3</v>
      </c>
      <c r="S24" s="29">
        <f t="shared" si="5"/>
        <v>7.575757575757576E-3</v>
      </c>
      <c r="T24" s="29">
        <f t="shared" si="5"/>
        <v>6.4102564102564109E-3</v>
      </c>
      <c r="U24" s="29">
        <f t="shared" si="5"/>
        <v>5.4945054945054949E-3</v>
      </c>
      <c r="V24" s="29">
        <f t="shared" si="5"/>
        <v>4.7619047619047623E-3</v>
      </c>
      <c r="W24" s="29">
        <f t="shared" si="5"/>
        <v>4.1666666666666675E-3</v>
      </c>
      <c r="X24" s="29">
        <f t="shared" si="5"/>
        <v>3.6764705882352949E-3</v>
      </c>
      <c r="Y24" s="29">
        <f t="shared" si="5"/>
        <v>3.2679738562091509E-3</v>
      </c>
      <c r="Z24" s="29">
        <f t="shared" si="5"/>
        <v>2.9239766081871352E-3</v>
      </c>
      <c r="AA24" s="29">
        <f t="shared" si="5"/>
        <v>2.6315789473684214E-3</v>
      </c>
      <c r="AB24" s="29">
        <f t="shared" si="5"/>
        <v>2.3809523809523816E-3</v>
      </c>
      <c r="AC24" s="29">
        <f t="shared" si="5"/>
        <v>2.1645021645021649E-3</v>
      </c>
      <c r="AD24" s="29">
        <f t="shared" si="5"/>
        <v>1.9762845849802375E-3</v>
      </c>
      <c r="AE24" s="29">
        <f t="shared" si="5"/>
        <v>1.811594202898551E-3</v>
      </c>
    </row>
    <row r="25" spans="2:31" x14ac:dyDescent="0.25">
      <c r="C25" s="12">
        <f>'modeling customer base'!C37</f>
        <v>1</v>
      </c>
      <c r="D25" s="12">
        <f>'modeling customer base'!D37</f>
        <v>1</v>
      </c>
      <c r="F25" s="15">
        <f t="shared" ref="F25:F28" si="6">F24+1</f>
        <v>3</v>
      </c>
      <c r="G25" s="16"/>
      <c r="H25" s="16"/>
      <c r="I25" s="16">
        <v>0</v>
      </c>
      <c r="J25" s="31">
        <f>$C25/($C25+$D25)</f>
        <v>0.5</v>
      </c>
      <c r="K25" s="29">
        <f>J25*($D25+K$22-$F25-2)/($C25+$D25+K$22-$F25-1)</f>
        <v>0.16666666666666666</v>
      </c>
      <c r="L25" s="29">
        <f>K25*($D25+L$22-$F25-2)/($C25+$D25+L$22-$F25-1)</f>
        <v>8.3333333333333329E-2</v>
      </c>
      <c r="M25" s="29">
        <f>L25*($D25+M$22-$F25-2)/($C25+$D25+M$22-$F25-1)</f>
        <v>0.05</v>
      </c>
      <c r="N25" s="29">
        <f>M25*($D25+N$22-$F25-2)/($C25+$D25+N$22-$F25-1)</f>
        <v>3.3333333333333333E-2</v>
      </c>
      <c r="O25" s="29">
        <f t="shared" ref="O25:AE25" si="7">N25*($D25+O$22-$F25-2)/($C25+$D25+O$22-$F25-1)</f>
        <v>2.3809523809523808E-2</v>
      </c>
      <c r="P25" s="29">
        <f t="shared" si="7"/>
        <v>1.7857142857142856E-2</v>
      </c>
      <c r="Q25" s="29">
        <f t="shared" si="7"/>
        <v>1.3888888888888888E-2</v>
      </c>
      <c r="R25" s="29">
        <f t="shared" si="7"/>
        <v>1.111111111111111E-2</v>
      </c>
      <c r="S25" s="29">
        <f t="shared" si="7"/>
        <v>9.0909090909090905E-3</v>
      </c>
      <c r="T25" s="29">
        <f t="shared" si="7"/>
        <v>7.575757575757576E-3</v>
      </c>
      <c r="U25" s="29">
        <f t="shared" si="7"/>
        <v>6.4102564102564109E-3</v>
      </c>
      <c r="V25" s="29">
        <f t="shared" si="7"/>
        <v>5.4945054945054949E-3</v>
      </c>
      <c r="W25" s="29">
        <f t="shared" si="7"/>
        <v>4.7619047619047623E-3</v>
      </c>
      <c r="X25" s="29">
        <f t="shared" si="7"/>
        <v>4.1666666666666675E-3</v>
      </c>
      <c r="Y25" s="29">
        <f t="shared" si="7"/>
        <v>3.6764705882352949E-3</v>
      </c>
      <c r="Z25" s="29">
        <f t="shared" si="7"/>
        <v>3.2679738562091509E-3</v>
      </c>
      <c r="AA25" s="29">
        <f t="shared" si="7"/>
        <v>2.9239766081871352E-3</v>
      </c>
      <c r="AB25" s="29">
        <f t="shared" si="7"/>
        <v>2.6315789473684214E-3</v>
      </c>
      <c r="AC25" s="29">
        <f t="shared" si="7"/>
        <v>2.3809523809523816E-3</v>
      </c>
      <c r="AD25" s="29">
        <f t="shared" si="7"/>
        <v>2.1645021645021649E-3</v>
      </c>
      <c r="AE25" s="29">
        <f t="shared" si="7"/>
        <v>1.9762845849802375E-3</v>
      </c>
    </row>
    <row r="26" spans="2:31" x14ac:dyDescent="0.25">
      <c r="C26" s="12">
        <f>'modeling customer base'!C38</f>
        <v>1</v>
      </c>
      <c r="D26" s="12">
        <f>'modeling customer base'!D38</f>
        <v>1</v>
      </c>
      <c r="F26" s="15">
        <f t="shared" si="6"/>
        <v>4</v>
      </c>
      <c r="G26" s="16"/>
      <c r="H26" s="16"/>
      <c r="I26" s="16"/>
      <c r="J26" s="16">
        <v>0</v>
      </c>
      <c r="K26" s="31">
        <f>$C26/($C26+$D26)</f>
        <v>0.5</v>
      </c>
      <c r="L26" s="29">
        <f>K26*($D26+L$22-$F26-2)/($C26+$D26+L$22-$F26-1)</f>
        <v>0.16666666666666666</v>
      </c>
      <c r="M26" s="29">
        <f>L26*($D26+M$22-$F26-2)/($C26+$D26+M$22-$F26-1)</f>
        <v>8.3333333333333329E-2</v>
      </c>
      <c r="N26" s="29">
        <f>M26*($D26+N$22-$F26-2)/($C26+$D26+N$22-$F26-1)</f>
        <v>0.05</v>
      </c>
      <c r="O26" s="29">
        <f t="shared" ref="O26:AE26" si="8">N26*($D26+O$22-$F26-2)/($C26+$D26+O$22-$F26-1)</f>
        <v>3.3333333333333333E-2</v>
      </c>
      <c r="P26" s="29">
        <f t="shared" si="8"/>
        <v>2.3809523809523808E-2</v>
      </c>
      <c r="Q26" s="29">
        <f t="shared" si="8"/>
        <v>1.7857142857142856E-2</v>
      </c>
      <c r="R26" s="29">
        <f t="shared" si="8"/>
        <v>1.3888888888888888E-2</v>
      </c>
      <c r="S26" s="29">
        <f t="shared" si="8"/>
        <v>1.111111111111111E-2</v>
      </c>
      <c r="T26" s="29">
        <f t="shared" si="8"/>
        <v>9.0909090909090905E-3</v>
      </c>
      <c r="U26" s="29">
        <f t="shared" si="8"/>
        <v>7.575757575757576E-3</v>
      </c>
      <c r="V26" s="29">
        <f t="shared" si="8"/>
        <v>6.4102564102564109E-3</v>
      </c>
      <c r="W26" s="29">
        <f t="shared" si="8"/>
        <v>5.4945054945054949E-3</v>
      </c>
      <c r="X26" s="29">
        <f t="shared" si="8"/>
        <v>4.7619047619047623E-3</v>
      </c>
      <c r="Y26" s="29">
        <f t="shared" si="8"/>
        <v>4.1666666666666675E-3</v>
      </c>
      <c r="Z26" s="29">
        <f t="shared" si="8"/>
        <v>3.6764705882352949E-3</v>
      </c>
      <c r="AA26" s="29">
        <f t="shared" si="8"/>
        <v>3.2679738562091509E-3</v>
      </c>
      <c r="AB26" s="29">
        <f t="shared" si="8"/>
        <v>2.9239766081871352E-3</v>
      </c>
      <c r="AC26" s="29">
        <f t="shared" si="8"/>
        <v>2.6315789473684214E-3</v>
      </c>
      <c r="AD26" s="29">
        <f t="shared" si="8"/>
        <v>2.3809523809523816E-3</v>
      </c>
      <c r="AE26" s="29">
        <f t="shared" si="8"/>
        <v>2.1645021645021649E-3</v>
      </c>
    </row>
    <row r="27" spans="2:31" x14ac:dyDescent="0.25">
      <c r="C27" s="12">
        <f>'modeling customer base'!C39</f>
        <v>1</v>
      </c>
      <c r="D27" s="12">
        <f>'modeling customer base'!D39</f>
        <v>1</v>
      </c>
      <c r="F27" s="15">
        <f t="shared" si="6"/>
        <v>5</v>
      </c>
      <c r="G27" s="16"/>
      <c r="H27" s="16"/>
      <c r="I27" s="16"/>
      <c r="J27" s="16"/>
      <c r="K27" s="16">
        <v>0</v>
      </c>
      <c r="L27" s="31">
        <f>$C27/($C27+$D27)</f>
        <v>0.5</v>
      </c>
      <c r="M27" s="29">
        <f>L27*($D27+M$22-$F27-2)/($C27+$D27+M$22-$F27-1)</f>
        <v>0.16666666666666666</v>
      </c>
      <c r="N27" s="29">
        <f>M27*($D27+N$22-$F27-2)/($C27+$D27+N$22-$F27-1)</f>
        <v>8.3333333333333329E-2</v>
      </c>
      <c r="O27" s="29">
        <f t="shared" ref="O27:AE27" si="9">N27*($D27+O$22-$F27-2)/($C27+$D27+O$22-$F27-1)</f>
        <v>0.05</v>
      </c>
      <c r="P27" s="29">
        <f t="shared" si="9"/>
        <v>3.3333333333333333E-2</v>
      </c>
      <c r="Q27" s="29">
        <f t="shared" si="9"/>
        <v>2.3809523809523808E-2</v>
      </c>
      <c r="R27" s="29">
        <f t="shared" si="9"/>
        <v>1.7857142857142856E-2</v>
      </c>
      <c r="S27" s="29">
        <f t="shared" si="9"/>
        <v>1.3888888888888888E-2</v>
      </c>
      <c r="T27" s="29">
        <f t="shared" si="9"/>
        <v>1.111111111111111E-2</v>
      </c>
      <c r="U27" s="29">
        <f t="shared" si="9"/>
        <v>9.0909090909090905E-3</v>
      </c>
      <c r="V27" s="29">
        <f t="shared" si="9"/>
        <v>7.575757575757576E-3</v>
      </c>
      <c r="W27" s="29">
        <f t="shared" si="9"/>
        <v>6.4102564102564109E-3</v>
      </c>
      <c r="X27" s="29">
        <f t="shared" si="9"/>
        <v>5.4945054945054949E-3</v>
      </c>
      <c r="Y27" s="29">
        <f t="shared" si="9"/>
        <v>4.7619047619047623E-3</v>
      </c>
      <c r="Z27" s="29">
        <f t="shared" si="9"/>
        <v>4.1666666666666675E-3</v>
      </c>
      <c r="AA27" s="29">
        <f t="shared" si="9"/>
        <v>3.6764705882352949E-3</v>
      </c>
      <c r="AB27" s="29">
        <f t="shared" si="9"/>
        <v>3.2679738562091509E-3</v>
      </c>
      <c r="AC27" s="29">
        <f t="shared" si="9"/>
        <v>2.9239766081871352E-3</v>
      </c>
      <c r="AD27" s="29">
        <f t="shared" si="9"/>
        <v>2.6315789473684214E-3</v>
      </c>
      <c r="AE27" s="29">
        <f t="shared" si="9"/>
        <v>2.3809523809523816E-3</v>
      </c>
    </row>
    <row r="28" spans="2:31" x14ac:dyDescent="0.25">
      <c r="C28" s="12">
        <f>'modeling customer base'!C40</f>
        <v>1</v>
      </c>
      <c r="D28" s="12">
        <f>'modeling customer base'!D40</f>
        <v>1</v>
      </c>
      <c r="F28" s="15">
        <f t="shared" si="6"/>
        <v>6</v>
      </c>
      <c r="G28" s="16"/>
      <c r="H28" s="16"/>
      <c r="I28" s="16"/>
      <c r="J28" s="16"/>
      <c r="K28" s="16"/>
      <c r="L28" s="16">
        <v>0</v>
      </c>
      <c r="M28" s="31">
        <f>$C28/($C28+$D28)</f>
        <v>0.5</v>
      </c>
      <c r="N28" s="29">
        <f>M28*($D28+N$22-$F28-2)/($C28+$D28+N$22-$F28-1)</f>
        <v>0.16666666666666666</v>
      </c>
      <c r="O28" s="29">
        <f t="shared" ref="O28:AE28" si="10">N28*($D28+O$22-$F28-2)/($C28+$D28+O$22-$F28-1)</f>
        <v>8.3333333333333329E-2</v>
      </c>
      <c r="P28" s="29">
        <f t="shared" si="10"/>
        <v>0.05</v>
      </c>
      <c r="Q28" s="29">
        <f t="shared" si="10"/>
        <v>3.3333333333333333E-2</v>
      </c>
      <c r="R28" s="29">
        <f t="shared" si="10"/>
        <v>2.3809523809523808E-2</v>
      </c>
      <c r="S28" s="29">
        <f t="shared" si="10"/>
        <v>1.7857142857142856E-2</v>
      </c>
      <c r="T28" s="29">
        <f t="shared" si="10"/>
        <v>1.3888888888888888E-2</v>
      </c>
      <c r="U28" s="29">
        <f t="shared" si="10"/>
        <v>1.111111111111111E-2</v>
      </c>
      <c r="V28" s="29">
        <f t="shared" si="10"/>
        <v>9.0909090909090905E-3</v>
      </c>
      <c r="W28" s="29">
        <f t="shared" si="10"/>
        <v>7.575757575757576E-3</v>
      </c>
      <c r="X28" s="29">
        <f t="shared" si="10"/>
        <v>6.4102564102564109E-3</v>
      </c>
      <c r="Y28" s="29">
        <f t="shared" si="10"/>
        <v>5.4945054945054949E-3</v>
      </c>
      <c r="Z28" s="29">
        <f t="shared" si="10"/>
        <v>4.7619047619047623E-3</v>
      </c>
      <c r="AA28" s="29">
        <f t="shared" si="10"/>
        <v>4.1666666666666675E-3</v>
      </c>
      <c r="AB28" s="29">
        <f t="shared" si="10"/>
        <v>3.6764705882352949E-3</v>
      </c>
      <c r="AC28" s="29">
        <f t="shared" si="10"/>
        <v>3.2679738562091509E-3</v>
      </c>
      <c r="AD28" s="29">
        <f t="shared" si="10"/>
        <v>2.9239766081871352E-3</v>
      </c>
      <c r="AE28" s="29">
        <f t="shared" si="10"/>
        <v>2.6315789473684214E-3</v>
      </c>
    </row>
    <row r="31" spans="2:31" x14ac:dyDescent="0.25">
      <c r="B31" s="3" t="s">
        <v>15</v>
      </c>
    </row>
    <row r="32" spans="2:31" x14ac:dyDescent="0.25">
      <c r="B32" s="3"/>
    </row>
    <row r="33" spans="2:31" x14ac:dyDescent="0.25">
      <c r="C33" s="13"/>
      <c r="G33" s="1" t="s">
        <v>1</v>
      </c>
    </row>
    <row r="34" spans="2:31" x14ac:dyDescent="0.25">
      <c r="C34" s="2"/>
      <c r="D34" s="2"/>
      <c r="E34" s="2"/>
      <c r="F34" s="1" t="s">
        <v>0</v>
      </c>
      <c r="G34" s="14">
        <v>1</v>
      </c>
      <c r="H34" s="14">
        <f>G34+1</f>
        <v>2</v>
      </c>
      <c r="I34" s="14">
        <f t="shared" ref="I34:N34" si="11">H34+1</f>
        <v>3</v>
      </c>
      <c r="J34" s="14">
        <f t="shared" si="11"/>
        <v>4</v>
      </c>
      <c r="K34" s="14">
        <f t="shared" si="11"/>
        <v>5</v>
      </c>
      <c r="L34" s="14">
        <f t="shared" si="11"/>
        <v>6</v>
      </c>
      <c r="M34" s="14">
        <f t="shared" si="11"/>
        <v>7</v>
      </c>
      <c r="N34" s="14">
        <f t="shared" si="11"/>
        <v>8</v>
      </c>
      <c r="O34" s="14">
        <f t="shared" ref="O34:AD34" si="12">N34+1</f>
        <v>9</v>
      </c>
      <c r="P34" s="14">
        <f t="shared" si="12"/>
        <v>10</v>
      </c>
      <c r="Q34" s="14">
        <f t="shared" si="12"/>
        <v>11</v>
      </c>
      <c r="R34" s="14">
        <f t="shared" si="12"/>
        <v>12</v>
      </c>
      <c r="S34" s="14">
        <f t="shared" si="12"/>
        <v>13</v>
      </c>
      <c r="T34" s="14">
        <f t="shared" si="12"/>
        <v>14</v>
      </c>
      <c r="U34" s="14">
        <f t="shared" si="12"/>
        <v>15</v>
      </c>
      <c r="V34" s="14">
        <f t="shared" si="12"/>
        <v>16</v>
      </c>
      <c r="W34" s="14">
        <f t="shared" si="12"/>
        <v>17</v>
      </c>
      <c r="X34" s="14">
        <f t="shared" si="12"/>
        <v>18</v>
      </c>
      <c r="Y34" s="14">
        <f t="shared" si="12"/>
        <v>19</v>
      </c>
      <c r="Z34" s="14">
        <f t="shared" si="12"/>
        <v>20</v>
      </c>
      <c r="AA34" s="14">
        <f t="shared" si="12"/>
        <v>21</v>
      </c>
      <c r="AB34" s="14">
        <f t="shared" si="12"/>
        <v>22</v>
      </c>
      <c r="AC34" s="14">
        <f t="shared" si="12"/>
        <v>23</v>
      </c>
      <c r="AD34" s="14">
        <f t="shared" si="12"/>
        <v>24</v>
      </c>
      <c r="AE34" s="14">
        <f t="shared" ref="AE34" si="13">AD34+1</f>
        <v>25</v>
      </c>
    </row>
    <row r="35" spans="2:31" x14ac:dyDescent="0.25">
      <c r="C35" s="17"/>
      <c r="D35" s="17"/>
      <c r="F35" s="15">
        <v>1</v>
      </c>
      <c r="G35" s="16">
        <v>1</v>
      </c>
      <c r="H35" s="29">
        <f t="shared" ref="H35:N35" si="14">G35-H23</f>
        <v>0.5</v>
      </c>
      <c r="I35" s="29">
        <f t="shared" si="14"/>
        <v>0.33333333333333337</v>
      </c>
      <c r="J35" s="29">
        <f t="shared" si="14"/>
        <v>0.25000000000000006</v>
      </c>
      <c r="K35" s="29">
        <f t="shared" si="14"/>
        <v>0.20000000000000007</v>
      </c>
      <c r="L35" s="29">
        <f t="shared" si="14"/>
        <v>0.16666666666666674</v>
      </c>
      <c r="M35" s="29">
        <f t="shared" si="14"/>
        <v>0.14285714285714293</v>
      </c>
      <c r="N35" s="29">
        <f t="shared" si="14"/>
        <v>0.12500000000000008</v>
      </c>
      <c r="O35" s="29">
        <f t="shared" ref="O35:AD35" si="15">N35-O23</f>
        <v>0.11111111111111119</v>
      </c>
      <c r="P35" s="29">
        <f t="shared" si="15"/>
        <v>0.10000000000000007</v>
      </c>
      <c r="Q35" s="29">
        <f t="shared" si="15"/>
        <v>9.0909090909090981E-2</v>
      </c>
      <c r="R35" s="29">
        <f t="shared" si="15"/>
        <v>8.3333333333333398E-2</v>
      </c>
      <c r="S35" s="29">
        <f t="shared" si="15"/>
        <v>7.6923076923076983E-2</v>
      </c>
      <c r="T35" s="29">
        <f t="shared" si="15"/>
        <v>7.1428571428571494E-2</v>
      </c>
      <c r="U35" s="29">
        <f t="shared" si="15"/>
        <v>6.6666666666666735E-2</v>
      </c>
      <c r="V35" s="29">
        <f t="shared" si="15"/>
        <v>6.2500000000000069E-2</v>
      </c>
      <c r="W35" s="29">
        <f t="shared" si="15"/>
        <v>5.8823529411764774E-2</v>
      </c>
      <c r="X35" s="29">
        <f t="shared" si="15"/>
        <v>5.5555555555555622E-2</v>
      </c>
      <c r="Y35" s="29">
        <f t="shared" si="15"/>
        <v>5.2631578947368488E-2</v>
      </c>
      <c r="Z35" s="29">
        <f t="shared" si="15"/>
        <v>5.0000000000000065E-2</v>
      </c>
      <c r="AA35" s="29">
        <f t="shared" si="15"/>
        <v>4.7619047619047686E-2</v>
      </c>
      <c r="AB35" s="29">
        <f t="shared" si="15"/>
        <v>4.5454545454545518E-2</v>
      </c>
      <c r="AC35" s="29">
        <f t="shared" si="15"/>
        <v>4.3478260869565279E-2</v>
      </c>
      <c r="AD35" s="29">
        <f t="shared" si="15"/>
        <v>4.1666666666666727E-2</v>
      </c>
      <c r="AE35" s="29">
        <f t="shared" ref="AE35" si="16">AD35-AE23</f>
        <v>4.0000000000000063E-2</v>
      </c>
    </row>
    <row r="36" spans="2:31" x14ac:dyDescent="0.25">
      <c r="C36" s="17"/>
      <c r="D36" s="17"/>
      <c r="F36" s="15">
        <f>F35+1</f>
        <v>2</v>
      </c>
      <c r="G36" s="16"/>
      <c r="H36" s="16">
        <v>1</v>
      </c>
      <c r="I36" s="29">
        <f t="shared" ref="I36:N36" si="17">H36-I24</f>
        <v>0.5</v>
      </c>
      <c r="J36" s="29">
        <f t="shared" si="17"/>
        <v>0.33333333333333337</v>
      </c>
      <c r="K36" s="29">
        <f t="shared" si="17"/>
        <v>0.25000000000000006</v>
      </c>
      <c r="L36" s="29">
        <f t="shared" si="17"/>
        <v>0.20000000000000007</v>
      </c>
      <c r="M36" s="29">
        <f t="shared" si="17"/>
        <v>0.16666666666666674</v>
      </c>
      <c r="N36" s="29">
        <f t="shared" si="17"/>
        <v>0.14285714285714293</v>
      </c>
      <c r="O36" s="29">
        <f t="shared" ref="O36:AD36" si="18">N36-O24</f>
        <v>0.12500000000000008</v>
      </c>
      <c r="P36" s="29">
        <f t="shared" si="18"/>
        <v>0.11111111111111119</v>
      </c>
      <c r="Q36" s="29">
        <f t="shared" si="18"/>
        <v>0.10000000000000007</v>
      </c>
      <c r="R36" s="29">
        <f t="shared" si="18"/>
        <v>9.0909090909090981E-2</v>
      </c>
      <c r="S36" s="29">
        <f t="shared" si="18"/>
        <v>8.3333333333333398E-2</v>
      </c>
      <c r="T36" s="29">
        <f t="shared" si="18"/>
        <v>7.6923076923076983E-2</v>
      </c>
      <c r="U36" s="29">
        <f t="shared" si="18"/>
        <v>7.1428571428571494E-2</v>
      </c>
      <c r="V36" s="29">
        <f t="shared" si="18"/>
        <v>6.6666666666666735E-2</v>
      </c>
      <c r="W36" s="29">
        <f t="shared" si="18"/>
        <v>6.2500000000000069E-2</v>
      </c>
      <c r="X36" s="29">
        <f t="shared" si="18"/>
        <v>5.8823529411764774E-2</v>
      </c>
      <c r="Y36" s="29">
        <f t="shared" si="18"/>
        <v>5.5555555555555622E-2</v>
      </c>
      <c r="Z36" s="29">
        <f t="shared" si="18"/>
        <v>5.2631578947368488E-2</v>
      </c>
      <c r="AA36" s="29">
        <f t="shared" si="18"/>
        <v>5.0000000000000065E-2</v>
      </c>
      <c r="AB36" s="29">
        <f t="shared" si="18"/>
        <v>4.7619047619047686E-2</v>
      </c>
      <c r="AC36" s="29">
        <f t="shared" si="18"/>
        <v>4.5454545454545518E-2</v>
      </c>
      <c r="AD36" s="29">
        <f t="shared" si="18"/>
        <v>4.3478260869565279E-2</v>
      </c>
      <c r="AE36" s="29">
        <f t="shared" ref="AE36" si="19">AD36-AE24</f>
        <v>4.1666666666666727E-2</v>
      </c>
    </row>
    <row r="37" spans="2:31" x14ac:dyDescent="0.25">
      <c r="C37" s="17"/>
      <c r="D37" s="17"/>
      <c r="F37" s="15">
        <f t="shared" ref="F37:F40" si="20">F36+1</f>
        <v>3</v>
      </c>
      <c r="G37" s="16"/>
      <c r="H37" s="16"/>
      <c r="I37" s="16">
        <v>1</v>
      </c>
      <c r="J37" s="29">
        <f>I37-J25</f>
        <v>0.5</v>
      </c>
      <c r="K37" s="29">
        <f>J37-K25</f>
        <v>0.33333333333333337</v>
      </c>
      <c r="L37" s="29">
        <f>K37-L25</f>
        <v>0.25000000000000006</v>
      </c>
      <c r="M37" s="29">
        <f>L37-M25</f>
        <v>0.20000000000000007</v>
      </c>
      <c r="N37" s="29">
        <f>M37-N25</f>
        <v>0.16666666666666674</v>
      </c>
      <c r="O37" s="29">
        <f t="shared" ref="O37:AD37" si="21">N37-O25</f>
        <v>0.14285714285714293</v>
      </c>
      <c r="P37" s="29">
        <f t="shared" si="21"/>
        <v>0.12500000000000008</v>
      </c>
      <c r="Q37" s="29">
        <f t="shared" si="21"/>
        <v>0.11111111111111119</v>
      </c>
      <c r="R37" s="29">
        <f t="shared" si="21"/>
        <v>0.10000000000000007</v>
      </c>
      <c r="S37" s="29">
        <f t="shared" si="21"/>
        <v>9.0909090909090981E-2</v>
      </c>
      <c r="T37" s="29">
        <f t="shared" si="21"/>
        <v>8.3333333333333398E-2</v>
      </c>
      <c r="U37" s="29">
        <f t="shared" si="21"/>
        <v>7.6923076923076983E-2</v>
      </c>
      <c r="V37" s="29">
        <f t="shared" si="21"/>
        <v>7.1428571428571494E-2</v>
      </c>
      <c r="W37" s="29">
        <f t="shared" si="21"/>
        <v>6.6666666666666735E-2</v>
      </c>
      <c r="X37" s="29">
        <f t="shared" si="21"/>
        <v>6.2500000000000069E-2</v>
      </c>
      <c r="Y37" s="29">
        <f t="shared" si="21"/>
        <v>5.8823529411764774E-2</v>
      </c>
      <c r="Z37" s="29">
        <f t="shared" si="21"/>
        <v>5.5555555555555622E-2</v>
      </c>
      <c r="AA37" s="29">
        <f t="shared" si="21"/>
        <v>5.2631578947368488E-2</v>
      </c>
      <c r="AB37" s="29">
        <f t="shared" si="21"/>
        <v>5.0000000000000065E-2</v>
      </c>
      <c r="AC37" s="29">
        <f t="shared" si="21"/>
        <v>4.7619047619047686E-2</v>
      </c>
      <c r="AD37" s="29">
        <f t="shared" si="21"/>
        <v>4.5454545454545518E-2</v>
      </c>
      <c r="AE37" s="29">
        <f t="shared" ref="AE37" si="22">AD37-AE25</f>
        <v>4.3478260869565279E-2</v>
      </c>
    </row>
    <row r="38" spans="2:31" x14ac:dyDescent="0.25">
      <c r="C38" s="17"/>
      <c r="D38" s="17"/>
      <c r="F38" s="15">
        <f t="shared" si="20"/>
        <v>4</v>
      </c>
      <c r="G38" s="16"/>
      <c r="H38" s="16"/>
      <c r="I38" s="16"/>
      <c r="J38" s="16">
        <v>1</v>
      </c>
      <c r="K38" s="29">
        <f>J38-K26</f>
        <v>0.5</v>
      </c>
      <c r="L38" s="29">
        <f>K38-L26</f>
        <v>0.33333333333333337</v>
      </c>
      <c r="M38" s="29">
        <f>L38-M26</f>
        <v>0.25000000000000006</v>
      </c>
      <c r="N38" s="29">
        <f>M38-N26</f>
        <v>0.20000000000000007</v>
      </c>
      <c r="O38" s="29">
        <f t="shared" ref="O38:AD38" si="23">N38-O26</f>
        <v>0.16666666666666674</v>
      </c>
      <c r="P38" s="29">
        <f t="shared" si="23"/>
        <v>0.14285714285714293</v>
      </c>
      <c r="Q38" s="29">
        <f t="shared" si="23"/>
        <v>0.12500000000000008</v>
      </c>
      <c r="R38" s="29">
        <f t="shared" si="23"/>
        <v>0.11111111111111119</v>
      </c>
      <c r="S38" s="29">
        <f t="shared" si="23"/>
        <v>0.10000000000000007</v>
      </c>
      <c r="T38" s="29">
        <f t="shared" si="23"/>
        <v>9.0909090909090981E-2</v>
      </c>
      <c r="U38" s="29">
        <f t="shared" si="23"/>
        <v>8.3333333333333398E-2</v>
      </c>
      <c r="V38" s="29">
        <f t="shared" si="23"/>
        <v>7.6923076923076983E-2</v>
      </c>
      <c r="W38" s="29">
        <f t="shared" si="23"/>
        <v>7.1428571428571494E-2</v>
      </c>
      <c r="X38" s="29">
        <f t="shared" si="23"/>
        <v>6.6666666666666735E-2</v>
      </c>
      <c r="Y38" s="29">
        <f t="shared" si="23"/>
        <v>6.2500000000000069E-2</v>
      </c>
      <c r="Z38" s="29">
        <f t="shared" si="23"/>
        <v>5.8823529411764774E-2</v>
      </c>
      <c r="AA38" s="29">
        <f t="shared" si="23"/>
        <v>5.5555555555555622E-2</v>
      </c>
      <c r="AB38" s="29">
        <f t="shared" si="23"/>
        <v>5.2631578947368488E-2</v>
      </c>
      <c r="AC38" s="29">
        <f t="shared" si="23"/>
        <v>5.0000000000000065E-2</v>
      </c>
      <c r="AD38" s="29">
        <f t="shared" si="23"/>
        <v>4.7619047619047686E-2</v>
      </c>
      <c r="AE38" s="29">
        <f t="shared" ref="AE38" si="24">AD38-AE26</f>
        <v>4.5454545454545518E-2</v>
      </c>
    </row>
    <row r="39" spans="2:31" x14ac:dyDescent="0.25">
      <c r="C39" s="17"/>
      <c r="D39" s="17"/>
      <c r="F39" s="15">
        <f t="shared" si="20"/>
        <v>5</v>
      </c>
      <c r="G39" s="16"/>
      <c r="H39" s="16"/>
      <c r="I39" s="16"/>
      <c r="J39" s="16"/>
      <c r="K39" s="16">
        <v>1</v>
      </c>
      <c r="L39" s="29">
        <f>K39-L27</f>
        <v>0.5</v>
      </c>
      <c r="M39" s="29">
        <f>L39-M27</f>
        <v>0.33333333333333337</v>
      </c>
      <c r="N39" s="29">
        <f>M39-N27</f>
        <v>0.25000000000000006</v>
      </c>
      <c r="O39" s="29">
        <f t="shared" ref="O39:AD39" si="25">N39-O27</f>
        <v>0.20000000000000007</v>
      </c>
      <c r="P39" s="29">
        <f t="shared" si="25"/>
        <v>0.16666666666666674</v>
      </c>
      <c r="Q39" s="29">
        <f t="shared" si="25"/>
        <v>0.14285714285714293</v>
      </c>
      <c r="R39" s="29">
        <f t="shared" si="25"/>
        <v>0.12500000000000008</v>
      </c>
      <c r="S39" s="29">
        <f t="shared" si="25"/>
        <v>0.11111111111111119</v>
      </c>
      <c r="T39" s="29">
        <f t="shared" si="25"/>
        <v>0.10000000000000007</v>
      </c>
      <c r="U39" s="29">
        <f t="shared" si="25"/>
        <v>9.0909090909090981E-2</v>
      </c>
      <c r="V39" s="29">
        <f t="shared" si="25"/>
        <v>8.3333333333333398E-2</v>
      </c>
      <c r="W39" s="29">
        <f t="shared" si="25"/>
        <v>7.6923076923076983E-2</v>
      </c>
      <c r="X39" s="29">
        <f t="shared" si="25"/>
        <v>7.1428571428571494E-2</v>
      </c>
      <c r="Y39" s="29">
        <f t="shared" si="25"/>
        <v>6.6666666666666735E-2</v>
      </c>
      <c r="Z39" s="29">
        <f t="shared" si="25"/>
        <v>6.2500000000000069E-2</v>
      </c>
      <c r="AA39" s="29">
        <f t="shared" si="25"/>
        <v>5.8823529411764774E-2</v>
      </c>
      <c r="AB39" s="29">
        <f t="shared" si="25"/>
        <v>5.5555555555555622E-2</v>
      </c>
      <c r="AC39" s="29">
        <f t="shared" si="25"/>
        <v>5.2631578947368488E-2</v>
      </c>
      <c r="AD39" s="29">
        <f t="shared" si="25"/>
        <v>5.0000000000000065E-2</v>
      </c>
      <c r="AE39" s="29">
        <f t="shared" ref="AE39" si="26">AD39-AE27</f>
        <v>4.7619047619047686E-2</v>
      </c>
    </row>
    <row r="40" spans="2:31" x14ac:dyDescent="0.25">
      <c r="C40" s="17"/>
      <c r="D40" s="17"/>
      <c r="F40" s="15">
        <f t="shared" si="20"/>
        <v>6</v>
      </c>
      <c r="G40" s="16"/>
      <c r="H40" s="16"/>
      <c r="I40" s="16"/>
      <c r="J40" s="16"/>
      <c r="K40" s="16"/>
      <c r="L40" s="16">
        <v>1</v>
      </c>
      <c r="M40" s="29">
        <f>L40-M28</f>
        <v>0.5</v>
      </c>
      <c r="N40" s="29">
        <f>M40-N28</f>
        <v>0.33333333333333337</v>
      </c>
      <c r="O40" s="29">
        <f t="shared" ref="O40:AD40" si="27">N40-O28</f>
        <v>0.25000000000000006</v>
      </c>
      <c r="P40" s="29">
        <f t="shared" si="27"/>
        <v>0.20000000000000007</v>
      </c>
      <c r="Q40" s="29">
        <f t="shared" si="27"/>
        <v>0.16666666666666674</v>
      </c>
      <c r="R40" s="29">
        <f t="shared" si="27"/>
        <v>0.14285714285714293</v>
      </c>
      <c r="S40" s="29">
        <f t="shared" si="27"/>
        <v>0.12500000000000008</v>
      </c>
      <c r="T40" s="29">
        <f t="shared" si="27"/>
        <v>0.11111111111111119</v>
      </c>
      <c r="U40" s="29">
        <f t="shared" si="27"/>
        <v>0.10000000000000007</v>
      </c>
      <c r="V40" s="29">
        <f t="shared" si="27"/>
        <v>9.0909090909090981E-2</v>
      </c>
      <c r="W40" s="29">
        <f t="shared" si="27"/>
        <v>8.3333333333333398E-2</v>
      </c>
      <c r="X40" s="29">
        <f t="shared" si="27"/>
        <v>7.6923076923076983E-2</v>
      </c>
      <c r="Y40" s="29">
        <f t="shared" si="27"/>
        <v>7.1428571428571494E-2</v>
      </c>
      <c r="Z40" s="29">
        <f t="shared" si="27"/>
        <v>6.6666666666666735E-2</v>
      </c>
      <c r="AA40" s="29">
        <f t="shared" si="27"/>
        <v>6.2500000000000069E-2</v>
      </c>
      <c r="AB40" s="29">
        <f t="shared" si="27"/>
        <v>5.8823529411764774E-2</v>
      </c>
      <c r="AC40" s="29">
        <f t="shared" si="27"/>
        <v>5.5555555555555622E-2</v>
      </c>
      <c r="AD40" s="29">
        <f t="shared" si="27"/>
        <v>5.2631578947368488E-2</v>
      </c>
      <c r="AE40" s="29">
        <f t="shared" ref="AE40" si="28">AD40-AE28</f>
        <v>5.0000000000000065E-2</v>
      </c>
    </row>
    <row r="43" spans="2:31" x14ac:dyDescent="0.25">
      <c r="B43" s="3" t="s">
        <v>24</v>
      </c>
    </row>
    <row r="44" spans="2:31" x14ac:dyDescent="0.25">
      <c r="B44" s="3"/>
    </row>
    <row r="45" spans="2:31" x14ac:dyDescent="0.25">
      <c r="B45" s="3"/>
      <c r="C45" s="14" t="s">
        <v>5</v>
      </c>
      <c r="D45" s="14" t="s">
        <v>6</v>
      </c>
      <c r="G45" s="1" t="s">
        <v>1</v>
      </c>
    </row>
    <row r="46" spans="2:31" x14ac:dyDescent="0.25">
      <c r="B46" s="3"/>
      <c r="C46" s="22">
        <f>'modeling customer base'!C77</f>
        <v>20</v>
      </c>
      <c r="D46" s="22">
        <f>'modeling customer base'!D77</f>
        <v>1</v>
      </c>
      <c r="G46" s="14">
        <v>1</v>
      </c>
      <c r="H46" s="14">
        <f>G46+1</f>
        <v>2</v>
      </c>
      <c r="I46" s="14">
        <f t="shared" ref="I46:AD46" si="29">H46+1</f>
        <v>3</v>
      </c>
      <c r="J46" s="14">
        <f t="shared" si="29"/>
        <v>4</v>
      </c>
      <c r="K46" s="14">
        <f t="shared" si="29"/>
        <v>5</v>
      </c>
      <c r="L46" s="14">
        <f t="shared" si="29"/>
        <v>6</v>
      </c>
      <c r="M46" s="14">
        <f t="shared" si="29"/>
        <v>7</v>
      </c>
      <c r="N46" s="14">
        <f t="shared" si="29"/>
        <v>8</v>
      </c>
      <c r="O46" s="14">
        <f t="shared" si="29"/>
        <v>9</v>
      </c>
      <c r="P46" s="14">
        <f t="shared" si="29"/>
        <v>10</v>
      </c>
      <c r="Q46" s="14">
        <f t="shared" si="29"/>
        <v>11</v>
      </c>
      <c r="R46" s="14">
        <f t="shared" si="29"/>
        <v>12</v>
      </c>
      <c r="S46" s="14">
        <f t="shared" si="29"/>
        <v>13</v>
      </c>
      <c r="T46" s="14">
        <f t="shared" si="29"/>
        <v>14</v>
      </c>
      <c r="U46" s="14">
        <f t="shared" si="29"/>
        <v>15</v>
      </c>
      <c r="V46" s="14">
        <f t="shared" si="29"/>
        <v>16</v>
      </c>
      <c r="W46" s="14">
        <f t="shared" si="29"/>
        <v>17</v>
      </c>
      <c r="X46" s="14">
        <f t="shared" si="29"/>
        <v>18</v>
      </c>
      <c r="Y46" s="14">
        <f t="shared" si="29"/>
        <v>19</v>
      </c>
      <c r="Z46" s="14">
        <f t="shared" si="29"/>
        <v>20</v>
      </c>
      <c r="AA46" s="14">
        <f t="shared" si="29"/>
        <v>21</v>
      </c>
      <c r="AB46" s="14">
        <f t="shared" si="29"/>
        <v>22</v>
      </c>
      <c r="AC46" s="14">
        <f t="shared" si="29"/>
        <v>23</v>
      </c>
      <c r="AD46" s="14">
        <f t="shared" si="29"/>
        <v>24</v>
      </c>
      <c r="AE46" s="14">
        <f t="shared" ref="AE46" si="30">AD46+1</f>
        <v>25</v>
      </c>
    </row>
    <row r="47" spans="2:31" x14ac:dyDescent="0.25">
      <c r="B47" s="3"/>
      <c r="F47" s="1" t="s">
        <v>8</v>
      </c>
      <c r="G47" s="32">
        <f t="shared" ref="G47:K47" si="31">$C$46+$D$46*G46</f>
        <v>21</v>
      </c>
      <c r="H47" s="10">
        <f t="shared" si="31"/>
        <v>22</v>
      </c>
      <c r="I47" s="10">
        <f t="shared" si="31"/>
        <v>23</v>
      </c>
      <c r="J47" s="10">
        <f t="shared" si="31"/>
        <v>24</v>
      </c>
      <c r="K47" s="10">
        <f t="shared" si="31"/>
        <v>25</v>
      </c>
      <c r="L47" s="10">
        <f>$C$46+$D$46*L46</f>
        <v>26</v>
      </c>
      <c r="M47" s="10">
        <f t="shared" ref="M47:AE47" si="32">$C$46+$D$46*M46</f>
        <v>27</v>
      </c>
      <c r="N47" s="10">
        <f t="shared" si="32"/>
        <v>28</v>
      </c>
      <c r="O47" s="10">
        <f t="shared" si="32"/>
        <v>29</v>
      </c>
      <c r="P47" s="10">
        <f t="shared" si="32"/>
        <v>30</v>
      </c>
      <c r="Q47" s="10">
        <f t="shared" si="32"/>
        <v>31</v>
      </c>
      <c r="R47" s="10">
        <f t="shared" si="32"/>
        <v>32</v>
      </c>
      <c r="S47" s="10">
        <f t="shared" si="32"/>
        <v>33</v>
      </c>
      <c r="T47" s="10">
        <f t="shared" si="32"/>
        <v>34</v>
      </c>
      <c r="U47" s="10">
        <f t="shared" si="32"/>
        <v>35</v>
      </c>
      <c r="V47" s="10">
        <f t="shared" si="32"/>
        <v>36</v>
      </c>
      <c r="W47" s="10">
        <f t="shared" si="32"/>
        <v>37</v>
      </c>
      <c r="X47" s="10">
        <f t="shared" si="32"/>
        <v>38</v>
      </c>
      <c r="Y47" s="10">
        <f t="shared" si="32"/>
        <v>39</v>
      </c>
      <c r="Z47" s="10">
        <f t="shared" si="32"/>
        <v>40</v>
      </c>
      <c r="AA47" s="10">
        <f t="shared" si="32"/>
        <v>41</v>
      </c>
      <c r="AB47" s="10">
        <f t="shared" si="32"/>
        <v>42</v>
      </c>
      <c r="AC47" s="10">
        <f t="shared" si="32"/>
        <v>43</v>
      </c>
      <c r="AD47" s="10">
        <f t="shared" si="32"/>
        <v>44</v>
      </c>
      <c r="AE47" s="10">
        <f t="shared" si="32"/>
        <v>45</v>
      </c>
    </row>
    <row r="49" spans="2:30" x14ac:dyDescent="0.25">
      <c r="G49" s="1" t="s">
        <v>35</v>
      </c>
    </row>
    <row r="50" spans="2:30" x14ac:dyDescent="0.25">
      <c r="F50" s="1" t="s">
        <v>0</v>
      </c>
      <c r="G50" s="14">
        <v>0</v>
      </c>
      <c r="H50" s="14">
        <f>G50+1</f>
        <v>1</v>
      </c>
      <c r="I50" s="14">
        <f t="shared" ref="I50:Z50" si="33">H50+1</f>
        <v>2</v>
      </c>
      <c r="J50" s="14">
        <f t="shared" si="33"/>
        <v>3</v>
      </c>
      <c r="K50" s="14">
        <f t="shared" si="33"/>
        <v>4</v>
      </c>
      <c r="L50" s="14">
        <f t="shared" si="33"/>
        <v>5</v>
      </c>
      <c r="M50" s="14">
        <f t="shared" si="33"/>
        <v>6</v>
      </c>
      <c r="N50" s="14">
        <f t="shared" si="33"/>
        <v>7</v>
      </c>
      <c r="O50" s="14">
        <f t="shared" si="33"/>
        <v>8</v>
      </c>
      <c r="P50" s="14">
        <f t="shared" si="33"/>
        <v>9</v>
      </c>
      <c r="Q50" s="14">
        <f t="shared" si="33"/>
        <v>10</v>
      </c>
      <c r="R50" s="14">
        <f t="shared" si="33"/>
        <v>11</v>
      </c>
      <c r="S50" s="14">
        <f t="shared" si="33"/>
        <v>12</v>
      </c>
      <c r="T50" s="14">
        <f t="shared" si="33"/>
        <v>13</v>
      </c>
      <c r="U50" s="14">
        <f t="shared" si="33"/>
        <v>14</v>
      </c>
      <c r="V50" s="14">
        <f t="shared" si="33"/>
        <v>15</v>
      </c>
      <c r="W50" s="14">
        <f t="shared" si="33"/>
        <v>16</v>
      </c>
      <c r="X50" s="14">
        <f t="shared" si="33"/>
        <v>17</v>
      </c>
      <c r="Y50" s="14">
        <f t="shared" si="33"/>
        <v>18</v>
      </c>
      <c r="Z50" s="14">
        <f t="shared" si="33"/>
        <v>19</v>
      </c>
    </row>
    <row r="51" spans="2:30" x14ac:dyDescent="0.25">
      <c r="F51" s="2">
        <v>1</v>
      </c>
      <c r="G51" s="32">
        <f t="shared" ref="G51:P56" ca="1" si="34">OFFSET($G$47,0,$F51-1+G$50)*OFFSET($G$35,$F51-1,G$50+$F51-1)</f>
        <v>21</v>
      </c>
      <c r="H51" s="10">
        <f t="shared" ca="1" si="34"/>
        <v>11</v>
      </c>
      <c r="I51" s="10">
        <f t="shared" ca="1" si="34"/>
        <v>7.6666666666666679</v>
      </c>
      <c r="J51" s="10">
        <f t="shared" ca="1" si="34"/>
        <v>6.0000000000000018</v>
      </c>
      <c r="K51" s="10">
        <f t="shared" ca="1" si="34"/>
        <v>5.0000000000000018</v>
      </c>
      <c r="L51" s="10">
        <f t="shared" ca="1" si="34"/>
        <v>4.3333333333333357</v>
      </c>
      <c r="M51" s="10">
        <f t="shared" ca="1" si="34"/>
        <v>3.857142857142859</v>
      </c>
      <c r="N51" s="10">
        <f t="shared" ca="1" si="34"/>
        <v>3.5000000000000022</v>
      </c>
      <c r="O51" s="10">
        <f t="shared" ca="1" si="34"/>
        <v>3.2222222222222245</v>
      </c>
      <c r="P51" s="10">
        <f t="shared" ca="1" si="34"/>
        <v>3.0000000000000022</v>
      </c>
      <c r="Q51" s="10">
        <f t="shared" ref="Q51:Z56" ca="1" si="35">OFFSET($G$47,0,$F51-1+Q$50)*OFFSET($G$35,$F51-1,Q$50+$F51-1)</f>
        <v>2.8181818181818206</v>
      </c>
      <c r="R51" s="10">
        <f t="shared" ca="1" si="35"/>
        <v>2.6666666666666687</v>
      </c>
      <c r="S51" s="10">
        <f t="shared" ca="1" si="35"/>
        <v>2.5384615384615405</v>
      </c>
      <c r="T51" s="10">
        <f t="shared" ca="1" si="35"/>
        <v>2.4285714285714306</v>
      </c>
      <c r="U51" s="10">
        <f t="shared" ca="1" si="35"/>
        <v>2.3333333333333357</v>
      </c>
      <c r="V51" s="10">
        <f t="shared" ca="1" si="35"/>
        <v>2.2500000000000027</v>
      </c>
      <c r="W51" s="10">
        <f t="shared" ca="1" si="35"/>
        <v>2.1764705882352966</v>
      </c>
      <c r="X51" s="10">
        <f t="shared" ca="1" si="35"/>
        <v>2.1111111111111138</v>
      </c>
      <c r="Y51" s="10">
        <f t="shared" ca="1" si="35"/>
        <v>2.0526315789473708</v>
      </c>
      <c r="Z51" s="10">
        <f t="shared" ca="1" si="35"/>
        <v>2.0000000000000027</v>
      </c>
    </row>
    <row r="52" spans="2:30" x14ac:dyDescent="0.25">
      <c r="F52" s="2">
        <f>F51+1</f>
        <v>2</v>
      </c>
      <c r="G52" s="33">
        <f t="shared" ca="1" si="34"/>
        <v>22</v>
      </c>
      <c r="H52" s="10">
        <f t="shared" ca="1" si="34"/>
        <v>11.5</v>
      </c>
      <c r="I52" s="10">
        <f t="shared" ca="1" si="34"/>
        <v>8</v>
      </c>
      <c r="J52" s="10">
        <f t="shared" ca="1" si="34"/>
        <v>6.2500000000000018</v>
      </c>
      <c r="K52" s="10">
        <f t="shared" ca="1" si="34"/>
        <v>5.200000000000002</v>
      </c>
      <c r="L52" s="10">
        <f t="shared" ca="1" si="34"/>
        <v>4.5000000000000018</v>
      </c>
      <c r="M52" s="10">
        <f t="shared" ca="1" si="34"/>
        <v>4.0000000000000018</v>
      </c>
      <c r="N52" s="10">
        <f t="shared" ca="1" si="34"/>
        <v>3.6250000000000022</v>
      </c>
      <c r="O52" s="10">
        <f t="shared" ca="1" si="34"/>
        <v>3.3333333333333357</v>
      </c>
      <c r="P52" s="10">
        <f t="shared" ca="1" si="34"/>
        <v>3.1000000000000023</v>
      </c>
      <c r="Q52" s="10">
        <f t="shared" ca="1" si="35"/>
        <v>2.9090909090909114</v>
      </c>
      <c r="R52" s="10">
        <f t="shared" ca="1" si="35"/>
        <v>2.7500000000000022</v>
      </c>
      <c r="S52" s="10">
        <f t="shared" ca="1" si="35"/>
        <v>2.6153846153846176</v>
      </c>
      <c r="T52" s="10">
        <f t="shared" ca="1" si="35"/>
        <v>2.5000000000000022</v>
      </c>
      <c r="U52" s="10">
        <f t="shared" ca="1" si="35"/>
        <v>2.4000000000000026</v>
      </c>
      <c r="V52" s="10">
        <f t="shared" ca="1" si="35"/>
        <v>2.3125000000000027</v>
      </c>
      <c r="W52" s="10">
        <f t="shared" ca="1" si="35"/>
        <v>2.2352941176470615</v>
      </c>
      <c r="X52" s="10">
        <f t="shared" ca="1" si="35"/>
        <v>2.1666666666666692</v>
      </c>
      <c r="Y52" s="10">
        <f t="shared" ca="1" si="35"/>
        <v>2.1052631578947394</v>
      </c>
      <c r="Z52" s="10">
        <f t="shared" ca="1" si="35"/>
        <v>2.0500000000000025</v>
      </c>
    </row>
    <row r="53" spans="2:30" x14ac:dyDescent="0.25">
      <c r="C53" s="4"/>
      <c r="F53" s="2">
        <f t="shared" ref="F53:F56" si="36">F52+1</f>
        <v>3</v>
      </c>
      <c r="G53" s="33">
        <f t="shared" ca="1" si="34"/>
        <v>23</v>
      </c>
      <c r="H53" s="10">
        <f t="shared" ca="1" si="34"/>
        <v>12</v>
      </c>
      <c r="I53" s="10">
        <f t="shared" ca="1" si="34"/>
        <v>8.3333333333333339</v>
      </c>
      <c r="J53" s="10">
        <f t="shared" ca="1" si="34"/>
        <v>6.5000000000000018</v>
      </c>
      <c r="K53" s="10">
        <f t="shared" ca="1" si="34"/>
        <v>5.4000000000000021</v>
      </c>
      <c r="L53" s="10">
        <f t="shared" ca="1" si="34"/>
        <v>4.6666666666666687</v>
      </c>
      <c r="M53" s="10">
        <f t="shared" ca="1" si="34"/>
        <v>4.142857142857145</v>
      </c>
      <c r="N53" s="10">
        <f t="shared" ca="1" si="34"/>
        <v>3.7500000000000027</v>
      </c>
      <c r="O53" s="10">
        <f t="shared" ca="1" si="34"/>
        <v>3.4444444444444469</v>
      </c>
      <c r="P53" s="10">
        <f t="shared" ca="1" si="34"/>
        <v>3.2000000000000024</v>
      </c>
      <c r="Q53" s="10">
        <f t="shared" ca="1" si="35"/>
        <v>3.0000000000000022</v>
      </c>
      <c r="R53" s="10">
        <f t="shared" ca="1" si="35"/>
        <v>2.8333333333333357</v>
      </c>
      <c r="S53" s="10">
        <f t="shared" ca="1" si="35"/>
        <v>2.6923076923076943</v>
      </c>
      <c r="T53" s="10">
        <f t="shared" ca="1" si="35"/>
        <v>2.5714285714285738</v>
      </c>
      <c r="U53" s="10">
        <f t="shared" ca="1" si="35"/>
        <v>2.466666666666669</v>
      </c>
      <c r="V53" s="10">
        <f t="shared" ca="1" si="35"/>
        <v>2.3750000000000027</v>
      </c>
      <c r="W53" s="10">
        <f t="shared" ca="1" si="35"/>
        <v>2.294117647058826</v>
      </c>
      <c r="X53" s="10">
        <f t="shared" ca="1" si="35"/>
        <v>2.222222222222225</v>
      </c>
      <c r="Y53" s="10">
        <f t="shared" ca="1" si="35"/>
        <v>2.157894736842108</v>
      </c>
      <c r="Z53" s="10">
        <f t="shared" ca="1" si="35"/>
        <v>2.1000000000000028</v>
      </c>
      <c r="AA53" s="10"/>
      <c r="AB53" s="10"/>
      <c r="AC53" s="10"/>
      <c r="AD53" s="10"/>
    </row>
    <row r="54" spans="2:30" x14ac:dyDescent="0.25">
      <c r="F54" s="2">
        <f t="shared" si="36"/>
        <v>4</v>
      </c>
      <c r="G54" s="33">
        <f t="shared" ca="1" si="34"/>
        <v>24</v>
      </c>
      <c r="H54" s="10">
        <f t="shared" ca="1" si="34"/>
        <v>12.5</v>
      </c>
      <c r="I54" s="10">
        <f t="shared" ca="1" si="34"/>
        <v>8.6666666666666679</v>
      </c>
      <c r="J54" s="10">
        <f t="shared" ca="1" si="34"/>
        <v>6.7500000000000018</v>
      </c>
      <c r="K54" s="10">
        <f t="shared" ca="1" si="34"/>
        <v>5.6000000000000014</v>
      </c>
      <c r="L54" s="10">
        <f t="shared" ca="1" si="34"/>
        <v>4.8333333333333357</v>
      </c>
      <c r="M54" s="10">
        <f t="shared" ca="1" si="34"/>
        <v>4.2857142857142883</v>
      </c>
      <c r="N54" s="10">
        <f t="shared" ca="1" si="34"/>
        <v>3.8750000000000027</v>
      </c>
      <c r="O54" s="10">
        <f t="shared" ca="1" si="34"/>
        <v>3.555555555555558</v>
      </c>
      <c r="P54" s="10">
        <f t="shared" ca="1" si="34"/>
        <v>3.3000000000000025</v>
      </c>
      <c r="Q54" s="10">
        <f t="shared" ca="1" si="35"/>
        <v>3.0909090909090935</v>
      </c>
      <c r="R54" s="10">
        <f t="shared" ca="1" si="35"/>
        <v>2.9166666666666687</v>
      </c>
      <c r="S54" s="10">
        <f t="shared" ca="1" si="35"/>
        <v>2.7692307692307714</v>
      </c>
      <c r="T54" s="10">
        <f t="shared" ca="1" si="35"/>
        <v>2.6428571428571455</v>
      </c>
      <c r="U54" s="10">
        <f t="shared" ca="1" si="35"/>
        <v>2.5333333333333359</v>
      </c>
      <c r="V54" s="10">
        <f t="shared" ca="1" si="35"/>
        <v>2.4375000000000027</v>
      </c>
      <c r="W54" s="10">
        <f t="shared" ca="1" si="35"/>
        <v>2.352941176470591</v>
      </c>
      <c r="X54" s="10">
        <f t="shared" ca="1" si="35"/>
        <v>2.2777777777777803</v>
      </c>
      <c r="Y54" s="10">
        <f t="shared" ca="1" si="35"/>
        <v>2.2105263157894766</v>
      </c>
      <c r="Z54" s="10">
        <f t="shared" ca="1" si="35"/>
        <v>2.150000000000003</v>
      </c>
      <c r="AA54" s="10"/>
      <c r="AB54" s="10"/>
      <c r="AC54" s="10"/>
      <c r="AD54" s="10"/>
    </row>
    <row r="55" spans="2:30" x14ac:dyDescent="0.25">
      <c r="F55" s="2">
        <f t="shared" si="36"/>
        <v>5</v>
      </c>
      <c r="G55" s="33">
        <f t="shared" ca="1" si="34"/>
        <v>25</v>
      </c>
      <c r="H55" s="10">
        <f t="shared" ca="1" si="34"/>
        <v>13</v>
      </c>
      <c r="I55" s="10">
        <f t="shared" ca="1" si="34"/>
        <v>9.0000000000000018</v>
      </c>
      <c r="J55" s="10">
        <f t="shared" ca="1" si="34"/>
        <v>7.0000000000000018</v>
      </c>
      <c r="K55" s="10">
        <f t="shared" ca="1" si="34"/>
        <v>5.8000000000000016</v>
      </c>
      <c r="L55" s="10">
        <f t="shared" ca="1" si="34"/>
        <v>5.0000000000000018</v>
      </c>
      <c r="M55" s="10">
        <f t="shared" ca="1" si="34"/>
        <v>4.4285714285714306</v>
      </c>
      <c r="N55" s="10">
        <f t="shared" ca="1" si="34"/>
        <v>4.0000000000000027</v>
      </c>
      <c r="O55" s="10">
        <f t="shared" ca="1" si="34"/>
        <v>3.6666666666666692</v>
      </c>
      <c r="P55" s="10">
        <f t="shared" ca="1" si="34"/>
        <v>3.4000000000000026</v>
      </c>
      <c r="Q55" s="10">
        <f t="shared" ca="1" si="35"/>
        <v>3.1818181818181843</v>
      </c>
      <c r="R55" s="10">
        <f t="shared" ca="1" si="35"/>
        <v>3.0000000000000022</v>
      </c>
      <c r="S55" s="10">
        <f t="shared" ca="1" si="35"/>
        <v>2.8461538461538485</v>
      </c>
      <c r="T55" s="10">
        <f t="shared" ca="1" si="35"/>
        <v>2.7142857142857166</v>
      </c>
      <c r="U55" s="10">
        <f t="shared" ca="1" si="35"/>
        <v>2.6000000000000028</v>
      </c>
      <c r="V55" s="10">
        <f t="shared" ca="1" si="35"/>
        <v>2.5000000000000027</v>
      </c>
      <c r="W55" s="10">
        <f t="shared" ca="1" si="35"/>
        <v>2.4117647058823559</v>
      </c>
      <c r="X55" s="10">
        <f t="shared" ca="1" si="35"/>
        <v>2.3333333333333361</v>
      </c>
      <c r="Y55" s="10">
        <f t="shared" ca="1" si="35"/>
        <v>2.2631578947368451</v>
      </c>
      <c r="Z55" s="10">
        <f t="shared" ca="1" si="35"/>
        <v>2.2000000000000028</v>
      </c>
      <c r="AA55" s="10"/>
      <c r="AB55" s="10"/>
      <c r="AC55" s="10"/>
      <c r="AD55" s="10"/>
    </row>
    <row r="56" spans="2:30" x14ac:dyDescent="0.25">
      <c r="F56" s="2">
        <f t="shared" si="36"/>
        <v>6</v>
      </c>
      <c r="G56" s="33">
        <f t="shared" ca="1" si="34"/>
        <v>26</v>
      </c>
      <c r="H56" s="10">
        <f t="shared" ca="1" si="34"/>
        <v>13.5</v>
      </c>
      <c r="I56" s="10">
        <f t="shared" ca="1" si="34"/>
        <v>9.3333333333333339</v>
      </c>
      <c r="J56" s="10">
        <f t="shared" ca="1" si="34"/>
        <v>7.2500000000000018</v>
      </c>
      <c r="K56" s="10">
        <f t="shared" ca="1" si="34"/>
        <v>6.0000000000000018</v>
      </c>
      <c r="L56" s="10">
        <f t="shared" ca="1" si="34"/>
        <v>5.1666666666666687</v>
      </c>
      <c r="M56" s="10">
        <f t="shared" ca="1" si="34"/>
        <v>4.5714285714285738</v>
      </c>
      <c r="N56" s="10">
        <f t="shared" ca="1" si="34"/>
        <v>4.1250000000000027</v>
      </c>
      <c r="O56" s="10">
        <f t="shared" ca="1" si="34"/>
        <v>3.7777777777777803</v>
      </c>
      <c r="P56" s="10">
        <f t="shared" ca="1" si="34"/>
        <v>3.5000000000000027</v>
      </c>
      <c r="Q56" s="10">
        <f t="shared" ca="1" si="35"/>
        <v>3.2727272727272751</v>
      </c>
      <c r="R56" s="10">
        <f t="shared" ca="1" si="35"/>
        <v>3.0833333333333357</v>
      </c>
      <c r="S56" s="10">
        <f t="shared" ca="1" si="35"/>
        <v>2.9230769230769251</v>
      </c>
      <c r="T56" s="10">
        <f t="shared" ca="1" si="35"/>
        <v>2.7857142857142883</v>
      </c>
      <c r="U56" s="10">
        <f t="shared" ca="1" si="35"/>
        <v>2.6666666666666696</v>
      </c>
      <c r="V56" s="10">
        <f t="shared" ca="1" si="35"/>
        <v>2.5625000000000027</v>
      </c>
      <c r="W56" s="10">
        <f t="shared" ca="1" si="35"/>
        <v>2.4705882352941204</v>
      </c>
      <c r="X56" s="10">
        <f t="shared" ca="1" si="35"/>
        <v>2.3888888888888919</v>
      </c>
      <c r="Y56" s="10">
        <f t="shared" ca="1" si="35"/>
        <v>2.3157894736842133</v>
      </c>
      <c r="Z56" s="10">
        <f t="shared" ca="1" si="35"/>
        <v>2.2500000000000031</v>
      </c>
      <c r="AA56" s="10"/>
      <c r="AB56" s="10"/>
      <c r="AC56" s="10"/>
      <c r="AD56" s="10"/>
    </row>
    <row r="58" spans="2:30" x14ac:dyDescent="0.25">
      <c r="B58" s="3" t="s">
        <v>25</v>
      </c>
    </row>
    <row r="60" spans="2:30" x14ac:dyDescent="0.25">
      <c r="G60" s="1" t="s">
        <v>35</v>
      </c>
    </row>
    <row r="61" spans="2:30" x14ac:dyDescent="0.25">
      <c r="F61" s="1" t="s">
        <v>0</v>
      </c>
      <c r="G61" s="14">
        <v>0</v>
      </c>
      <c r="H61" s="14">
        <f>G61+1</f>
        <v>1</v>
      </c>
      <c r="I61" s="14">
        <f t="shared" ref="I61:Z61" si="37">H61+1</f>
        <v>2</v>
      </c>
      <c r="J61" s="14">
        <f t="shared" si="37"/>
        <v>3</v>
      </c>
      <c r="K61" s="14">
        <f t="shared" si="37"/>
        <v>4</v>
      </c>
      <c r="L61" s="14">
        <f t="shared" si="37"/>
        <v>5</v>
      </c>
      <c r="M61" s="14">
        <f t="shared" si="37"/>
        <v>6</v>
      </c>
      <c r="N61" s="14">
        <f t="shared" si="37"/>
        <v>7</v>
      </c>
      <c r="O61" s="14">
        <f t="shared" si="37"/>
        <v>8</v>
      </c>
      <c r="P61" s="14">
        <f t="shared" si="37"/>
        <v>9</v>
      </c>
      <c r="Q61" s="14">
        <f t="shared" si="37"/>
        <v>10</v>
      </c>
      <c r="R61" s="14">
        <f t="shared" si="37"/>
        <v>11</v>
      </c>
      <c r="S61" s="14">
        <f t="shared" si="37"/>
        <v>12</v>
      </c>
      <c r="T61" s="14">
        <f t="shared" si="37"/>
        <v>13</v>
      </c>
      <c r="U61" s="14">
        <f t="shared" si="37"/>
        <v>14</v>
      </c>
      <c r="V61" s="14">
        <f t="shared" si="37"/>
        <v>15</v>
      </c>
      <c r="W61" s="14">
        <f t="shared" si="37"/>
        <v>16</v>
      </c>
      <c r="X61" s="14">
        <f t="shared" si="37"/>
        <v>17</v>
      </c>
      <c r="Y61" s="14">
        <f t="shared" si="37"/>
        <v>18</v>
      </c>
      <c r="Z61" s="14">
        <f t="shared" si="37"/>
        <v>19</v>
      </c>
    </row>
    <row r="62" spans="2:30" x14ac:dyDescent="0.25">
      <c r="F62" s="2">
        <v>1</v>
      </c>
      <c r="G62" s="32">
        <f ca="1">G51*$F$6</f>
        <v>6.3</v>
      </c>
      <c r="H62" s="10">
        <f t="shared" ref="H62:Z62" ca="1" si="38">H51*$F$6</f>
        <v>3.3</v>
      </c>
      <c r="I62" s="10">
        <f t="shared" ca="1" si="38"/>
        <v>2.3000000000000003</v>
      </c>
      <c r="J62" s="10">
        <f t="shared" ca="1" si="38"/>
        <v>1.8000000000000005</v>
      </c>
      <c r="K62" s="10">
        <f t="shared" ca="1" si="38"/>
        <v>1.5000000000000004</v>
      </c>
      <c r="L62" s="10">
        <f t="shared" ca="1" si="38"/>
        <v>1.3000000000000007</v>
      </c>
      <c r="M62" s="10">
        <f t="shared" ca="1" si="38"/>
        <v>1.1571428571428577</v>
      </c>
      <c r="N62" s="10">
        <f t="shared" ca="1" si="38"/>
        <v>1.0500000000000007</v>
      </c>
      <c r="O62" s="10">
        <f t="shared" ca="1" si="38"/>
        <v>0.96666666666666734</v>
      </c>
      <c r="P62" s="10">
        <f t="shared" ca="1" si="38"/>
        <v>0.90000000000000058</v>
      </c>
      <c r="Q62" s="10">
        <f t="shared" ca="1" si="38"/>
        <v>0.84545454545454612</v>
      </c>
      <c r="R62" s="10">
        <f t="shared" ca="1" si="38"/>
        <v>0.8000000000000006</v>
      </c>
      <c r="S62" s="10">
        <f t="shared" ca="1" si="38"/>
        <v>0.76153846153846216</v>
      </c>
      <c r="T62" s="10">
        <f t="shared" ca="1" si="38"/>
        <v>0.7285714285714292</v>
      </c>
      <c r="U62" s="10">
        <f t="shared" ca="1" si="38"/>
        <v>0.70000000000000073</v>
      </c>
      <c r="V62" s="10">
        <f t="shared" ca="1" si="38"/>
        <v>0.67500000000000082</v>
      </c>
      <c r="W62" s="10">
        <f t="shared" ca="1" si="38"/>
        <v>0.65294117647058891</v>
      </c>
      <c r="X62" s="10">
        <f t="shared" ca="1" si="38"/>
        <v>0.63333333333333408</v>
      </c>
      <c r="Y62" s="10">
        <f t="shared" ca="1" si="38"/>
        <v>0.61578947368421122</v>
      </c>
      <c r="Z62" s="10">
        <f t="shared" ca="1" si="38"/>
        <v>0.60000000000000075</v>
      </c>
    </row>
    <row r="63" spans="2:30" x14ac:dyDescent="0.25">
      <c r="F63" s="2">
        <f>F62+1</f>
        <v>2</v>
      </c>
      <c r="G63" s="33">
        <f t="shared" ref="G63:Z63" ca="1" si="39">G52*$F$6</f>
        <v>6.6</v>
      </c>
      <c r="H63" s="10">
        <f t="shared" ca="1" si="39"/>
        <v>3.4499999999999997</v>
      </c>
      <c r="I63" s="10">
        <f t="shared" ca="1" si="39"/>
        <v>2.4</v>
      </c>
      <c r="J63" s="10">
        <f t="shared" ca="1" si="39"/>
        <v>1.8750000000000004</v>
      </c>
      <c r="K63" s="10">
        <f t="shared" ca="1" si="39"/>
        <v>1.5600000000000005</v>
      </c>
      <c r="L63" s="10">
        <f t="shared" ca="1" si="39"/>
        <v>1.3500000000000005</v>
      </c>
      <c r="M63" s="10">
        <f t="shared" ca="1" si="39"/>
        <v>1.2000000000000004</v>
      </c>
      <c r="N63" s="10">
        <f t="shared" ca="1" si="39"/>
        <v>1.0875000000000006</v>
      </c>
      <c r="O63" s="10">
        <f t="shared" ca="1" si="39"/>
        <v>1.0000000000000007</v>
      </c>
      <c r="P63" s="10">
        <f t="shared" ca="1" si="39"/>
        <v>0.9300000000000006</v>
      </c>
      <c r="Q63" s="10">
        <f t="shared" ca="1" si="39"/>
        <v>0.87272727272727335</v>
      </c>
      <c r="R63" s="10">
        <f t="shared" ca="1" si="39"/>
        <v>0.82500000000000062</v>
      </c>
      <c r="S63" s="10">
        <f t="shared" ca="1" si="39"/>
        <v>0.78461538461538527</v>
      </c>
      <c r="T63" s="10">
        <f t="shared" ca="1" si="39"/>
        <v>0.75000000000000067</v>
      </c>
      <c r="U63" s="10">
        <f t="shared" ca="1" si="39"/>
        <v>0.72000000000000075</v>
      </c>
      <c r="V63" s="10">
        <f t="shared" ca="1" si="39"/>
        <v>0.69375000000000075</v>
      </c>
      <c r="W63" s="10">
        <f t="shared" ca="1" si="39"/>
        <v>0.67058823529411848</v>
      </c>
      <c r="X63" s="10">
        <f t="shared" ca="1" si="39"/>
        <v>0.65000000000000069</v>
      </c>
      <c r="Y63" s="10">
        <f t="shared" ca="1" si="39"/>
        <v>0.63157894736842179</v>
      </c>
      <c r="Z63" s="10">
        <f t="shared" ca="1" si="39"/>
        <v>0.61500000000000077</v>
      </c>
    </row>
    <row r="64" spans="2:30" x14ac:dyDescent="0.25">
      <c r="F64" s="2">
        <f t="shared" ref="F64:F67" si="40">F63+1</f>
        <v>3</v>
      </c>
      <c r="G64" s="33">
        <f t="shared" ref="G64:Z64" ca="1" si="41">G53*$F$6</f>
        <v>6.8999999999999995</v>
      </c>
      <c r="H64" s="10">
        <f t="shared" ca="1" si="41"/>
        <v>3.5999999999999996</v>
      </c>
      <c r="I64" s="10">
        <f t="shared" ca="1" si="41"/>
        <v>2.5</v>
      </c>
      <c r="J64" s="10">
        <f t="shared" ca="1" si="41"/>
        <v>1.9500000000000004</v>
      </c>
      <c r="K64" s="10">
        <f t="shared" ca="1" si="41"/>
        <v>1.6200000000000006</v>
      </c>
      <c r="L64" s="10">
        <f t="shared" ca="1" si="41"/>
        <v>1.4000000000000006</v>
      </c>
      <c r="M64" s="10">
        <f t="shared" ca="1" si="41"/>
        <v>1.2428571428571435</v>
      </c>
      <c r="N64" s="10">
        <f t="shared" ca="1" si="41"/>
        <v>1.1250000000000007</v>
      </c>
      <c r="O64" s="10">
        <f t="shared" ca="1" si="41"/>
        <v>1.0333333333333341</v>
      </c>
      <c r="P64" s="10">
        <f t="shared" ca="1" si="41"/>
        <v>0.96000000000000063</v>
      </c>
      <c r="Q64" s="10">
        <f t="shared" ca="1" si="41"/>
        <v>0.90000000000000058</v>
      </c>
      <c r="R64" s="10">
        <f t="shared" ca="1" si="41"/>
        <v>0.85000000000000064</v>
      </c>
      <c r="S64" s="10">
        <f t="shared" ca="1" si="41"/>
        <v>0.80769230769230826</v>
      </c>
      <c r="T64" s="10">
        <f t="shared" ca="1" si="41"/>
        <v>0.77142857142857213</v>
      </c>
      <c r="U64" s="10">
        <f t="shared" ca="1" si="41"/>
        <v>0.74000000000000066</v>
      </c>
      <c r="V64" s="10">
        <f t="shared" ca="1" si="41"/>
        <v>0.7125000000000008</v>
      </c>
      <c r="W64" s="10">
        <f t="shared" ca="1" si="41"/>
        <v>0.68823529411764783</v>
      </c>
      <c r="X64" s="10">
        <f t="shared" ca="1" si="41"/>
        <v>0.66666666666666752</v>
      </c>
      <c r="Y64" s="10">
        <f t="shared" ca="1" si="41"/>
        <v>0.64736842105263237</v>
      </c>
      <c r="Z64" s="10">
        <f t="shared" ca="1" si="41"/>
        <v>0.63000000000000078</v>
      </c>
    </row>
    <row r="65" spans="2:26" x14ac:dyDescent="0.25">
      <c r="F65" s="2">
        <f t="shared" si="40"/>
        <v>4</v>
      </c>
      <c r="G65" s="33">
        <f t="shared" ref="G65:Z65" ca="1" si="42">G54*$F$6</f>
        <v>7.1999999999999993</v>
      </c>
      <c r="H65" s="10">
        <f t="shared" ca="1" si="42"/>
        <v>3.75</v>
      </c>
      <c r="I65" s="10">
        <f t="shared" ca="1" si="42"/>
        <v>2.6</v>
      </c>
      <c r="J65" s="10">
        <f t="shared" ca="1" si="42"/>
        <v>2.0250000000000004</v>
      </c>
      <c r="K65" s="10">
        <f t="shared" ca="1" si="42"/>
        <v>1.6800000000000004</v>
      </c>
      <c r="L65" s="10">
        <f t="shared" ca="1" si="42"/>
        <v>1.4500000000000006</v>
      </c>
      <c r="M65" s="10">
        <f t="shared" ca="1" si="42"/>
        <v>1.2857142857142865</v>
      </c>
      <c r="N65" s="10">
        <f t="shared" ca="1" si="42"/>
        <v>1.1625000000000008</v>
      </c>
      <c r="O65" s="10">
        <f t="shared" ca="1" si="42"/>
        <v>1.0666666666666673</v>
      </c>
      <c r="P65" s="10">
        <f t="shared" ca="1" si="42"/>
        <v>0.99000000000000066</v>
      </c>
      <c r="Q65" s="10">
        <f t="shared" ca="1" si="42"/>
        <v>0.92727272727272803</v>
      </c>
      <c r="R65" s="10">
        <f t="shared" ca="1" si="42"/>
        <v>0.87500000000000056</v>
      </c>
      <c r="S65" s="10">
        <f t="shared" ca="1" si="42"/>
        <v>0.83076923076923137</v>
      </c>
      <c r="T65" s="10">
        <f t="shared" ca="1" si="42"/>
        <v>0.79285714285714359</v>
      </c>
      <c r="U65" s="10">
        <f t="shared" ca="1" si="42"/>
        <v>0.76000000000000079</v>
      </c>
      <c r="V65" s="10">
        <f t="shared" ca="1" si="42"/>
        <v>0.73125000000000073</v>
      </c>
      <c r="W65" s="10">
        <f t="shared" ca="1" si="42"/>
        <v>0.70588235294117729</v>
      </c>
      <c r="X65" s="10">
        <f t="shared" ca="1" si="42"/>
        <v>0.68333333333333413</v>
      </c>
      <c r="Y65" s="10">
        <f t="shared" ca="1" si="42"/>
        <v>0.66315789473684295</v>
      </c>
      <c r="Z65" s="10">
        <f t="shared" ca="1" si="42"/>
        <v>0.64500000000000091</v>
      </c>
    </row>
    <row r="66" spans="2:26" x14ac:dyDescent="0.25">
      <c r="F66" s="2">
        <f t="shared" si="40"/>
        <v>5</v>
      </c>
      <c r="G66" s="33">
        <f t="shared" ref="G66:Z66" ca="1" si="43">G55*$F$6</f>
        <v>7.5</v>
      </c>
      <c r="H66" s="10">
        <f t="shared" ca="1" si="43"/>
        <v>3.9</v>
      </c>
      <c r="I66" s="10">
        <f t="shared" ca="1" si="43"/>
        <v>2.7000000000000006</v>
      </c>
      <c r="J66" s="10">
        <f t="shared" ca="1" si="43"/>
        <v>2.1000000000000005</v>
      </c>
      <c r="K66" s="10">
        <f t="shared" ca="1" si="43"/>
        <v>1.7400000000000004</v>
      </c>
      <c r="L66" s="10">
        <f t="shared" ca="1" si="43"/>
        <v>1.5000000000000004</v>
      </c>
      <c r="M66" s="10">
        <f t="shared" ca="1" si="43"/>
        <v>1.3285714285714292</v>
      </c>
      <c r="N66" s="10">
        <f t="shared" ca="1" si="43"/>
        <v>1.2000000000000008</v>
      </c>
      <c r="O66" s="10">
        <f t="shared" ca="1" si="43"/>
        <v>1.1000000000000008</v>
      </c>
      <c r="P66" s="10">
        <f t="shared" ca="1" si="43"/>
        <v>1.0200000000000007</v>
      </c>
      <c r="Q66" s="10">
        <f t="shared" ca="1" si="43"/>
        <v>0.95454545454545525</v>
      </c>
      <c r="R66" s="10">
        <f t="shared" ca="1" si="43"/>
        <v>0.90000000000000058</v>
      </c>
      <c r="S66" s="10">
        <f t="shared" ca="1" si="43"/>
        <v>0.85384615384615448</v>
      </c>
      <c r="T66" s="10">
        <f t="shared" ca="1" si="43"/>
        <v>0.81428571428571495</v>
      </c>
      <c r="U66" s="10">
        <f t="shared" ca="1" si="43"/>
        <v>0.7800000000000008</v>
      </c>
      <c r="V66" s="10">
        <f t="shared" ca="1" si="43"/>
        <v>0.75000000000000078</v>
      </c>
      <c r="W66" s="10">
        <f t="shared" ca="1" si="43"/>
        <v>0.72352941176470675</v>
      </c>
      <c r="X66" s="10">
        <f t="shared" ca="1" si="43"/>
        <v>0.70000000000000084</v>
      </c>
      <c r="Y66" s="10">
        <f t="shared" ca="1" si="43"/>
        <v>0.67894736842105352</v>
      </c>
      <c r="Z66" s="10">
        <f t="shared" ca="1" si="43"/>
        <v>0.66000000000000081</v>
      </c>
    </row>
    <row r="67" spans="2:26" x14ac:dyDescent="0.25">
      <c r="F67" s="2">
        <f t="shared" si="40"/>
        <v>6</v>
      </c>
      <c r="G67" s="33">
        <f t="shared" ref="G67:Z67" ca="1" si="44">G56*$F$6</f>
        <v>7.8</v>
      </c>
      <c r="H67" s="10">
        <f t="shared" ca="1" si="44"/>
        <v>4.05</v>
      </c>
      <c r="I67" s="10">
        <f t="shared" ca="1" si="44"/>
        <v>2.8000000000000003</v>
      </c>
      <c r="J67" s="10">
        <f t="shared" ca="1" si="44"/>
        <v>2.1750000000000003</v>
      </c>
      <c r="K67" s="10">
        <f t="shared" ca="1" si="44"/>
        <v>1.8000000000000005</v>
      </c>
      <c r="L67" s="10">
        <f t="shared" ca="1" si="44"/>
        <v>1.5500000000000005</v>
      </c>
      <c r="M67" s="10">
        <f t="shared" ca="1" si="44"/>
        <v>1.3714285714285721</v>
      </c>
      <c r="N67" s="10">
        <f t="shared" ca="1" si="44"/>
        <v>1.2375000000000007</v>
      </c>
      <c r="O67" s="10">
        <f t="shared" ca="1" si="44"/>
        <v>1.133333333333334</v>
      </c>
      <c r="P67" s="10">
        <f t="shared" ca="1" si="44"/>
        <v>1.0500000000000007</v>
      </c>
      <c r="Q67" s="10">
        <f t="shared" ca="1" si="44"/>
        <v>0.98181818181818248</v>
      </c>
      <c r="R67" s="10">
        <f t="shared" ca="1" si="44"/>
        <v>0.92500000000000071</v>
      </c>
      <c r="S67" s="10">
        <f t="shared" ca="1" si="44"/>
        <v>0.87692307692307747</v>
      </c>
      <c r="T67" s="10">
        <f t="shared" ca="1" si="44"/>
        <v>0.83571428571428641</v>
      </c>
      <c r="U67" s="10">
        <f t="shared" ca="1" si="44"/>
        <v>0.80000000000000082</v>
      </c>
      <c r="V67" s="10">
        <f t="shared" ca="1" si="44"/>
        <v>0.76875000000000082</v>
      </c>
      <c r="W67" s="10">
        <f t="shared" ca="1" si="44"/>
        <v>0.7411764705882361</v>
      </c>
      <c r="X67" s="10">
        <f t="shared" ca="1" si="44"/>
        <v>0.71666666666666756</v>
      </c>
      <c r="Y67" s="10">
        <f t="shared" ca="1" si="44"/>
        <v>0.69473684210526399</v>
      </c>
      <c r="Z67" s="10">
        <f t="shared" ca="1" si="44"/>
        <v>0.67500000000000093</v>
      </c>
    </row>
    <row r="70" spans="2:26" x14ac:dyDescent="0.25">
      <c r="B70" s="3" t="s">
        <v>26</v>
      </c>
    </row>
    <row r="71" spans="2:26" x14ac:dyDescent="0.25">
      <c r="B71" s="3"/>
    </row>
    <row r="72" spans="2:26" x14ac:dyDescent="0.25">
      <c r="B72" s="3"/>
      <c r="F72" s="42" t="s">
        <v>27</v>
      </c>
    </row>
    <row r="73" spans="2:26" x14ac:dyDescent="0.25">
      <c r="B73" s="3"/>
    </row>
    <row r="74" spans="2:26" x14ac:dyDescent="0.25">
      <c r="F74" s="40" t="s">
        <v>0</v>
      </c>
      <c r="G74" s="40" t="s">
        <v>19</v>
      </c>
      <c r="H74" s="41" t="s">
        <v>21</v>
      </c>
      <c r="I74" s="41" t="s">
        <v>22</v>
      </c>
      <c r="J74" s="40"/>
      <c r="K74" s="40" t="s">
        <v>23</v>
      </c>
      <c r="L74" s="40"/>
    </row>
    <row r="75" spans="2:26" x14ac:dyDescent="0.25">
      <c r="F75" s="2">
        <v>1</v>
      </c>
      <c r="G75" s="36">
        <f ca="1">NPV($F$17,G62:Z62)*(1+$F$17)</f>
        <v>23.814552613410019</v>
      </c>
      <c r="H75" s="36">
        <f t="shared" ref="H75:H80" si="45">F10*-1</f>
        <v>-50</v>
      </c>
      <c r="I75" s="36">
        <f ca="1">G75+H75</f>
        <v>-26.185447386589981</v>
      </c>
      <c r="K75" s="39">
        <f ca="1">I75/H75*-1</f>
        <v>-0.52370894773179966</v>
      </c>
    </row>
    <row r="76" spans="2:26" x14ac:dyDescent="0.25">
      <c r="F76" s="2">
        <f>F75+1</f>
        <v>2</v>
      </c>
      <c r="G76" s="36">
        <f t="shared" ref="G76:G80" ca="1" si="46">NPV($F$17,G63:Z63)*(1+$F$17)</f>
        <v>24.773001921840017</v>
      </c>
      <c r="H76" s="36">
        <f t="shared" si="45"/>
        <v>-52</v>
      </c>
      <c r="I76" s="36">
        <f t="shared" ref="I76:I80" ca="1" si="47">G76+H76</f>
        <v>-27.226998078159983</v>
      </c>
      <c r="K76" s="39">
        <f t="shared" ref="K76:K80" ca="1" si="48">I76/H76*-1</f>
        <v>-0.52359611688769203</v>
      </c>
    </row>
    <row r="77" spans="2:26" x14ac:dyDescent="0.25">
      <c r="F77" s="2">
        <f t="shared" ref="F77:F80" si="49">F76+1</f>
        <v>3</v>
      </c>
      <c r="G77" s="36">
        <f t="shared" ca="1" si="46"/>
        <v>25.731451230269997</v>
      </c>
      <c r="H77" s="36">
        <f t="shared" si="45"/>
        <v>-53</v>
      </c>
      <c r="I77" s="36">
        <f t="shared" ca="1" si="47"/>
        <v>-27.268548769730003</v>
      </c>
      <c r="K77" s="39">
        <f t="shared" ca="1" si="48"/>
        <v>-0.51450092018358495</v>
      </c>
    </row>
    <row r="78" spans="2:26" x14ac:dyDescent="0.25">
      <c r="F78" s="2">
        <f t="shared" si="49"/>
        <v>4</v>
      </c>
      <c r="G78" s="36">
        <f t="shared" ca="1" si="46"/>
        <v>26.689900538699995</v>
      </c>
      <c r="H78" s="36">
        <f t="shared" si="45"/>
        <v>-60</v>
      </c>
      <c r="I78" s="36">
        <f t="shared" ca="1" si="47"/>
        <v>-33.310099461300005</v>
      </c>
      <c r="K78" s="39">
        <f t="shared" ca="1" si="48"/>
        <v>-0.55516832435500008</v>
      </c>
    </row>
    <row r="79" spans="2:26" x14ac:dyDescent="0.25">
      <c r="F79" s="2">
        <f t="shared" si="49"/>
        <v>5</v>
      </c>
      <c r="G79" s="36">
        <f t="shared" ca="1" si="46"/>
        <v>27.648349847129989</v>
      </c>
      <c r="H79" s="36">
        <f t="shared" si="45"/>
        <v>-62</v>
      </c>
      <c r="I79" s="36">
        <f t="shared" ca="1" si="47"/>
        <v>-34.351650152870008</v>
      </c>
      <c r="K79" s="39">
        <f t="shared" ca="1" si="48"/>
        <v>-0.55405887343338722</v>
      </c>
    </row>
    <row r="80" spans="2:26" x14ac:dyDescent="0.25">
      <c r="F80" s="2">
        <f t="shared" si="49"/>
        <v>6</v>
      </c>
      <c r="G80" s="36">
        <f t="shared" ca="1" si="46"/>
        <v>28.60679915555998</v>
      </c>
      <c r="H80" s="36">
        <f t="shared" si="45"/>
        <v>-65</v>
      </c>
      <c r="I80" s="36">
        <f t="shared" ca="1" si="47"/>
        <v>-36.393200844440017</v>
      </c>
      <c r="K80" s="39">
        <f t="shared" ca="1" si="48"/>
        <v>-0.55989539760676954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modeling customer base</vt:lpstr>
      <vt:lpstr>unit economics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Daniel Minh</dc:creator>
  <cp:lastModifiedBy>McCarthy, Daniel M.</cp:lastModifiedBy>
  <dcterms:created xsi:type="dcterms:W3CDTF">2020-10-11T06:21:23Z</dcterms:created>
  <dcterms:modified xsi:type="dcterms:W3CDTF">2021-08-24T15:52:40Z</dcterms:modified>
</cp:coreProperties>
</file>